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eping/Downloads/"/>
    </mc:Choice>
  </mc:AlternateContent>
  <xr:revisionPtr revIDLastSave="0" documentId="13_ncr:1_{3C33B0B8-2887-DF4D-97C7-BF695822F8E7}" xr6:coauthVersionLast="46" xr6:coauthVersionMax="46" xr10:uidLastSave="{00000000-0000-0000-0000-000000000000}"/>
  <bookViews>
    <workbookView xWindow="6360" yWindow="500" windowWidth="35840" windowHeight="20540" xr2:uid="{AB7B5760-2D96-AF45-9729-777F41459029}"/>
  </bookViews>
  <sheets>
    <sheet name="Summary" sheetId="105" r:id="rId1"/>
    <sheet name="Summary (Full)" sheetId="97" r:id="rId2"/>
    <sheet name="Plots" sheetId="106" r:id="rId3"/>
    <sheet name="BoxingPractice" sheetId="94" r:id="rId4"/>
    <sheet name="CrossWalk" sheetId="98" r:id="rId5"/>
    <sheet name="FoodMarket2" sheetId="99" r:id="rId6"/>
    <sheet name="Neon1224" sheetId="100" r:id="rId7"/>
    <sheet name="NocturneDance" sheetId="101" r:id="rId8"/>
    <sheet name="PierSeaside" sheetId="102" r:id="rId9"/>
    <sheet name="Tango" sheetId="103" r:id="rId10"/>
    <sheet name="Timelapse" sheetId="104" r:id="rId11"/>
    <sheet name="Anchor" sheetId="108" r:id="rId12"/>
    <sheet name="Test" sheetId="109" r:id="rId13"/>
  </sheets>
  <functionGroups builtInGroupCount="19">
    <functionGroup name="エンジニアリング"/>
    <functionGroup name="WebCab XL"/>
    <functionGroup name="工程"/>
  </functionGroup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0" i="104" l="1"/>
  <c r="AH39" i="104"/>
  <c r="AH38" i="104"/>
  <c r="AH37" i="104"/>
  <c r="AH36" i="104"/>
  <c r="AH35" i="104"/>
  <c r="AH34" i="104"/>
  <c r="AH33" i="104"/>
  <c r="AH32" i="104"/>
  <c r="AH31" i="104"/>
  <c r="AH30" i="104"/>
  <c r="AH29" i="104"/>
  <c r="AH28" i="104"/>
  <c r="AH27" i="104"/>
  <c r="AH26" i="104"/>
  <c r="AH25" i="104"/>
  <c r="AH24" i="104"/>
  <c r="AH23" i="104"/>
  <c r="AH22" i="104"/>
  <c r="AH21" i="104"/>
  <c r="AH20" i="104"/>
  <c r="AH19" i="104"/>
  <c r="AH18" i="104"/>
  <c r="AH17" i="104"/>
  <c r="AH16" i="104"/>
  <c r="AH15" i="104"/>
  <c r="AH14" i="104"/>
  <c r="AH13" i="104"/>
  <c r="AH12" i="104"/>
  <c r="AH11" i="104"/>
  <c r="AH10" i="104"/>
  <c r="AH9" i="104"/>
  <c r="AH8" i="104"/>
  <c r="AH7" i="104"/>
  <c r="AH6" i="104"/>
  <c r="AG40" i="104"/>
  <c r="AG39" i="104"/>
  <c r="AG38" i="104"/>
  <c r="AG37" i="104"/>
  <c r="AG36" i="104"/>
  <c r="AG35" i="104"/>
  <c r="AG34" i="104"/>
  <c r="AG33" i="104"/>
  <c r="AG32" i="104"/>
  <c r="AG31" i="104"/>
  <c r="AG30" i="104"/>
  <c r="AG29" i="104"/>
  <c r="AG28" i="104"/>
  <c r="AG27" i="104"/>
  <c r="AG26" i="104"/>
  <c r="AG25" i="104"/>
  <c r="AG24" i="104"/>
  <c r="AG23" i="104"/>
  <c r="AG22" i="104"/>
  <c r="AG21" i="104"/>
  <c r="AG20" i="104"/>
  <c r="AG19" i="104"/>
  <c r="AG18" i="104"/>
  <c r="AG17" i="104"/>
  <c r="AG16" i="104"/>
  <c r="AG15" i="104"/>
  <c r="AG14" i="104"/>
  <c r="AG13" i="104"/>
  <c r="AG12" i="104"/>
  <c r="AG11" i="104"/>
  <c r="AG10" i="104"/>
  <c r="AG9" i="104"/>
  <c r="AG8" i="104"/>
  <c r="AG7" i="104"/>
  <c r="AG6" i="104"/>
  <c r="AF40" i="104"/>
  <c r="AF39" i="104"/>
  <c r="AF38" i="104"/>
  <c r="AF37" i="104"/>
  <c r="AF36" i="104"/>
  <c r="AF35" i="104"/>
  <c r="AF34" i="104"/>
  <c r="AF33" i="104"/>
  <c r="AF32" i="104"/>
  <c r="AF31" i="104"/>
  <c r="AF30" i="104"/>
  <c r="AF29" i="104"/>
  <c r="AF28" i="104"/>
  <c r="AF27" i="104"/>
  <c r="AF26" i="104"/>
  <c r="AF25" i="104"/>
  <c r="AF24" i="104"/>
  <c r="AF23" i="104"/>
  <c r="AF22" i="104"/>
  <c r="AF21" i="104"/>
  <c r="AF20" i="104"/>
  <c r="AF19" i="104"/>
  <c r="AF18" i="104"/>
  <c r="AF17" i="104"/>
  <c r="AF16" i="104"/>
  <c r="AF15" i="104"/>
  <c r="AF14" i="104"/>
  <c r="AF13" i="104"/>
  <c r="AF12" i="104"/>
  <c r="AF11" i="104"/>
  <c r="AF10" i="104"/>
  <c r="AF9" i="104"/>
  <c r="AF8" i="104"/>
  <c r="AF7" i="104"/>
  <c r="AF6" i="104"/>
  <c r="AE40" i="104"/>
  <c r="AE39" i="104"/>
  <c r="AE38" i="104"/>
  <c r="AE37" i="104"/>
  <c r="AE36" i="104"/>
  <c r="AE35" i="104"/>
  <c r="AE34" i="104"/>
  <c r="AE33" i="104"/>
  <c r="AE32" i="104"/>
  <c r="AE31" i="104"/>
  <c r="AE30" i="104"/>
  <c r="AE29" i="104"/>
  <c r="AE28" i="104"/>
  <c r="AE27" i="104"/>
  <c r="AE26" i="104"/>
  <c r="AE25" i="104"/>
  <c r="AE24" i="104"/>
  <c r="AE23" i="104"/>
  <c r="AE22" i="104"/>
  <c r="AE21" i="104"/>
  <c r="AE20" i="104"/>
  <c r="AE19" i="104"/>
  <c r="AE18" i="104"/>
  <c r="AE17" i="104"/>
  <c r="AE16" i="104"/>
  <c r="AE15" i="104"/>
  <c r="AE14" i="104"/>
  <c r="AE13" i="104"/>
  <c r="AE12" i="104"/>
  <c r="AE11" i="104"/>
  <c r="AE10" i="104"/>
  <c r="AE9" i="104"/>
  <c r="AE8" i="104"/>
  <c r="AE7" i="104"/>
  <c r="AE6" i="104"/>
  <c r="AD40" i="104"/>
  <c r="AD39" i="104"/>
  <c r="AD38" i="104"/>
  <c r="AD37" i="104"/>
  <c r="AD36" i="104"/>
  <c r="AD35" i="104"/>
  <c r="AD34" i="104"/>
  <c r="AD33" i="104"/>
  <c r="AD32" i="104"/>
  <c r="AD31" i="104"/>
  <c r="AD30" i="104"/>
  <c r="AD29" i="104"/>
  <c r="AD28" i="104"/>
  <c r="AD27" i="104"/>
  <c r="AD26" i="104"/>
  <c r="AD25" i="104"/>
  <c r="AD24" i="104"/>
  <c r="AD23" i="104"/>
  <c r="AD22" i="104"/>
  <c r="AD21" i="104"/>
  <c r="AD20" i="104"/>
  <c r="AD19" i="104"/>
  <c r="AD18" i="104"/>
  <c r="AD17" i="104"/>
  <c r="AD16" i="104"/>
  <c r="AD15" i="104"/>
  <c r="AD14" i="104"/>
  <c r="AD13" i="104"/>
  <c r="AD12" i="104"/>
  <c r="AD11" i="104"/>
  <c r="AD10" i="104"/>
  <c r="AD9" i="104"/>
  <c r="AD8" i="104"/>
  <c r="AD7" i="104"/>
  <c r="AD6" i="104"/>
  <c r="AC40" i="104"/>
  <c r="AC39" i="104"/>
  <c r="AC38" i="104"/>
  <c r="AC37" i="104"/>
  <c r="AC36" i="104"/>
  <c r="AC35" i="104"/>
  <c r="AC34" i="104"/>
  <c r="AC33" i="104"/>
  <c r="AC32" i="104"/>
  <c r="AC31" i="104"/>
  <c r="AC30" i="104"/>
  <c r="AC29" i="104"/>
  <c r="AC28" i="104"/>
  <c r="AC27" i="104"/>
  <c r="AC26" i="104"/>
  <c r="AC25" i="104"/>
  <c r="AC24" i="104"/>
  <c r="AC23" i="104"/>
  <c r="AC22" i="104"/>
  <c r="AC21" i="104"/>
  <c r="AC20" i="104"/>
  <c r="AC19" i="104"/>
  <c r="AC18" i="104"/>
  <c r="AC17" i="104"/>
  <c r="AC16" i="104"/>
  <c r="AC15" i="104"/>
  <c r="AC14" i="104"/>
  <c r="AC13" i="104"/>
  <c r="AC12" i="104"/>
  <c r="AC11" i="104"/>
  <c r="AC10" i="104"/>
  <c r="AC9" i="104"/>
  <c r="AC8" i="104"/>
  <c r="AC7" i="104"/>
  <c r="AC6" i="104"/>
  <c r="AB40" i="104"/>
  <c r="AB39" i="104"/>
  <c r="AB38" i="104"/>
  <c r="AB37" i="104"/>
  <c r="AB36" i="104"/>
  <c r="AB35" i="104"/>
  <c r="AB34" i="104"/>
  <c r="AB33" i="104"/>
  <c r="AB32" i="104"/>
  <c r="AB31" i="104"/>
  <c r="AB30" i="104"/>
  <c r="AB29" i="104"/>
  <c r="AB28" i="104"/>
  <c r="AB27" i="104"/>
  <c r="AB26" i="104"/>
  <c r="AB25" i="104"/>
  <c r="AB24" i="104"/>
  <c r="AB23" i="104"/>
  <c r="AB22" i="104"/>
  <c r="AB21" i="104"/>
  <c r="AB20" i="104"/>
  <c r="AB19" i="104"/>
  <c r="AB18" i="104"/>
  <c r="AB17" i="104"/>
  <c r="AB16" i="104"/>
  <c r="AB15" i="104"/>
  <c r="AB14" i="104"/>
  <c r="AB13" i="104"/>
  <c r="AB12" i="104"/>
  <c r="AB11" i="104"/>
  <c r="AB10" i="104"/>
  <c r="AB9" i="104"/>
  <c r="AB8" i="104"/>
  <c r="AB7" i="104"/>
  <c r="AB6" i="104"/>
  <c r="AA40" i="104"/>
  <c r="AA39" i="104"/>
  <c r="AA38" i="104"/>
  <c r="AA37" i="104"/>
  <c r="AA36" i="104"/>
  <c r="AA35" i="104"/>
  <c r="AA34" i="104"/>
  <c r="AA33" i="104"/>
  <c r="AA32" i="104"/>
  <c r="AA31" i="104"/>
  <c r="AA30" i="104"/>
  <c r="AA29" i="104"/>
  <c r="AA28" i="104"/>
  <c r="AA27" i="104"/>
  <c r="AA26" i="104"/>
  <c r="AA25" i="104"/>
  <c r="AA24" i="104"/>
  <c r="AA23" i="104"/>
  <c r="AA22" i="104"/>
  <c r="AA21" i="104"/>
  <c r="AA20" i="104"/>
  <c r="AA19" i="104"/>
  <c r="AA18" i="104"/>
  <c r="AA17" i="104"/>
  <c r="AA16" i="104"/>
  <c r="AA15" i="104"/>
  <c r="AA14" i="104"/>
  <c r="AA13" i="104"/>
  <c r="AA12" i="104"/>
  <c r="AA11" i="104"/>
  <c r="AA10" i="104"/>
  <c r="AA9" i="104"/>
  <c r="AA8" i="104"/>
  <c r="AA7" i="104"/>
  <c r="AA6" i="104"/>
  <c r="Z40" i="104"/>
  <c r="Z39" i="104"/>
  <c r="Z38" i="104"/>
  <c r="Z37" i="104"/>
  <c r="Z36" i="104"/>
  <c r="Z35" i="104"/>
  <c r="Z34" i="104"/>
  <c r="Z33" i="104"/>
  <c r="Z32" i="104"/>
  <c r="Z31" i="104"/>
  <c r="Z30" i="104"/>
  <c r="Z29" i="104"/>
  <c r="Z28" i="104"/>
  <c r="Z27" i="104"/>
  <c r="Z26" i="104"/>
  <c r="Z25" i="104"/>
  <c r="Z24" i="104"/>
  <c r="Z23" i="104"/>
  <c r="Z22" i="104"/>
  <c r="Z21" i="104"/>
  <c r="Z20" i="104"/>
  <c r="Z19" i="104"/>
  <c r="Z18" i="104"/>
  <c r="Z17" i="104"/>
  <c r="Z16" i="104"/>
  <c r="Z15" i="104"/>
  <c r="Z14" i="104"/>
  <c r="Z13" i="104"/>
  <c r="Z12" i="104"/>
  <c r="Z11" i="104"/>
  <c r="Z10" i="104"/>
  <c r="Z9" i="104"/>
  <c r="Z8" i="104"/>
  <c r="Z7" i="104"/>
  <c r="Z6" i="104"/>
  <c r="AH5" i="104"/>
  <c r="AG5" i="104"/>
  <c r="AF5" i="104"/>
  <c r="AE5" i="104"/>
  <c r="AD5" i="104"/>
  <c r="AC5" i="104"/>
  <c r="AB5" i="104"/>
  <c r="AA5" i="104"/>
  <c r="Z5" i="104"/>
  <c r="AH40" i="103"/>
  <c r="AH39" i="103"/>
  <c r="AH38" i="103"/>
  <c r="AH37" i="103"/>
  <c r="AH36" i="103"/>
  <c r="AH35" i="103"/>
  <c r="AH34" i="103"/>
  <c r="AH33" i="103"/>
  <c r="AH32" i="103"/>
  <c r="AH31" i="103"/>
  <c r="AH30" i="103"/>
  <c r="AH29" i="103"/>
  <c r="AH28" i="103"/>
  <c r="AH27" i="103"/>
  <c r="AH26" i="103"/>
  <c r="AH25" i="103"/>
  <c r="AH24" i="103"/>
  <c r="AH23" i="103"/>
  <c r="AH22" i="103"/>
  <c r="AH21" i="103"/>
  <c r="AH20" i="103"/>
  <c r="AH19" i="103"/>
  <c r="AH18" i="103"/>
  <c r="AH17" i="103"/>
  <c r="AH16" i="103"/>
  <c r="AH15" i="103"/>
  <c r="AH14" i="103"/>
  <c r="AH13" i="103"/>
  <c r="AH12" i="103"/>
  <c r="AH11" i="103"/>
  <c r="AH10" i="103"/>
  <c r="AH9" i="103"/>
  <c r="AH8" i="103"/>
  <c r="AH7" i="103"/>
  <c r="AH6" i="103"/>
  <c r="AG40" i="103"/>
  <c r="AG39" i="103"/>
  <c r="AG38" i="103"/>
  <c r="AG37" i="103"/>
  <c r="AG36" i="103"/>
  <c r="AG35" i="103"/>
  <c r="AG34" i="103"/>
  <c r="AG33" i="103"/>
  <c r="AG32" i="103"/>
  <c r="AG31" i="103"/>
  <c r="AG30" i="103"/>
  <c r="AG29" i="103"/>
  <c r="AG28" i="103"/>
  <c r="AG27" i="103"/>
  <c r="AG26" i="103"/>
  <c r="AG25" i="103"/>
  <c r="AG24" i="103"/>
  <c r="AG23" i="103"/>
  <c r="AG22" i="103"/>
  <c r="AG21" i="103"/>
  <c r="AG20" i="103"/>
  <c r="AG19" i="103"/>
  <c r="AG18" i="103"/>
  <c r="AG17" i="103"/>
  <c r="AG16" i="103"/>
  <c r="AG15" i="103"/>
  <c r="AG14" i="103"/>
  <c r="AG13" i="103"/>
  <c r="AG12" i="103"/>
  <c r="AG11" i="103"/>
  <c r="AG10" i="103"/>
  <c r="AG9" i="103"/>
  <c r="AG8" i="103"/>
  <c r="AG7" i="103"/>
  <c r="AG6" i="103"/>
  <c r="AF40" i="103"/>
  <c r="AF39" i="103"/>
  <c r="AF38" i="103"/>
  <c r="AF37" i="103"/>
  <c r="AF36" i="103"/>
  <c r="AF35" i="103"/>
  <c r="AF34" i="103"/>
  <c r="AF33" i="103"/>
  <c r="AF32" i="103"/>
  <c r="AF31" i="103"/>
  <c r="AF30" i="103"/>
  <c r="AF29" i="103"/>
  <c r="AF28" i="103"/>
  <c r="AF27" i="103"/>
  <c r="AF26" i="103"/>
  <c r="AF25" i="103"/>
  <c r="AF24" i="103"/>
  <c r="AF23" i="103"/>
  <c r="AF22" i="103"/>
  <c r="AF21" i="103"/>
  <c r="AF20" i="103"/>
  <c r="AF19" i="103"/>
  <c r="AF18" i="103"/>
  <c r="AF17" i="103"/>
  <c r="AF16" i="103"/>
  <c r="AF15" i="103"/>
  <c r="AF14" i="103"/>
  <c r="AF13" i="103"/>
  <c r="AF12" i="103"/>
  <c r="AF11" i="103"/>
  <c r="AF10" i="103"/>
  <c r="AF9" i="103"/>
  <c r="AF8" i="103"/>
  <c r="AF7" i="103"/>
  <c r="AF6" i="103"/>
  <c r="AE40" i="103"/>
  <c r="AE39" i="103"/>
  <c r="AE38" i="103"/>
  <c r="AE37" i="103"/>
  <c r="AE36" i="103"/>
  <c r="AE35" i="103"/>
  <c r="AE34" i="103"/>
  <c r="AE33" i="103"/>
  <c r="AE32" i="103"/>
  <c r="AE31" i="103"/>
  <c r="AE30" i="103"/>
  <c r="AE29" i="103"/>
  <c r="AE28" i="103"/>
  <c r="AE27" i="103"/>
  <c r="AE26" i="103"/>
  <c r="AE25" i="103"/>
  <c r="AE24" i="103"/>
  <c r="AE23" i="103"/>
  <c r="AE22" i="103"/>
  <c r="AE21" i="103"/>
  <c r="AE20" i="103"/>
  <c r="AE19" i="103"/>
  <c r="AE18" i="103"/>
  <c r="AE17" i="103"/>
  <c r="AE16" i="103"/>
  <c r="AE15" i="103"/>
  <c r="AE14" i="103"/>
  <c r="AE13" i="103"/>
  <c r="AE12" i="103"/>
  <c r="AE11" i="103"/>
  <c r="AE10" i="103"/>
  <c r="AE9" i="103"/>
  <c r="AE8" i="103"/>
  <c r="AE7" i="103"/>
  <c r="AE6" i="103"/>
  <c r="AD40" i="103"/>
  <c r="AD39" i="103"/>
  <c r="AD38" i="103"/>
  <c r="AD37" i="103"/>
  <c r="AD36" i="103"/>
  <c r="AD35" i="103"/>
  <c r="AD34" i="103"/>
  <c r="AD33" i="103"/>
  <c r="AD32" i="103"/>
  <c r="AD31" i="103"/>
  <c r="AD30" i="103"/>
  <c r="AD29" i="103"/>
  <c r="AD28" i="103"/>
  <c r="AD27" i="103"/>
  <c r="AD26" i="103"/>
  <c r="AD25" i="103"/>
  <c r="AD24" i="103"/>
  <c r="AD23" i="103"/>
  <c r="AD22" i="103"/>
  <c r="AD21" i="103"/>
  <c r="AD20" i="103"/>
  <c r="AD19" i="103"/>
  <c r="AD18" i="103"/>
  <c r="AD17" i="103"/>
  <c r="AD16" i="103"/>
  <c r="AD15" i="103"/>
  <c r="AD14" i="103"/>
  <c r="AD13" i="103"/>
  <c r="AD12" i="103"/>
  <c r="AD11" i="103"/>
  <c r="AD10" i="103"/>
  <c r="AD9" i="103"/>
  <c r="AD8" i="103"/>
  <c r="AD7" i="103"/>
  <c r="AD6" i="103"/>
  <c r="AC40" i="103"/>
  <c r="AC39" i="103"/>
  <c r="AC38" i="103"/>
  <c r="AC37" i="103"/>
  <c r="AC36" i="103"/>
  <c r="AC35" i="103"/>
  <c r="AC34" i="103"/>
  <c r="AC33" i="103"/>
  <c r="AC32" i="103"/>
  <c r="AC31" i="103"/>
  <c r="AC30" i="103"/>
  <c r="AC29" i="103"/>
  <c r="AC28" i="103"/>
  <c r="AC27" i="103"/>
  <c r="AC26" i="103"/>
  <c r="AC25" i="103"/>
  <c r="AC24" i="103"/>
  <c r="AC23" i="103"/>
  <c r="AC22" i="103"/>
  <c r="AC21" i="103"/>
  <c r="AC20" i="103"/>
  <c r="AC19" i="103"/>
  <c r="AC18" i="103"/>
  <c r="AC17" i="103"/>
  <c r="AC16" i="103"/>
  <c r="AC15" i="103"/>
  <c r="AC14" i="103"/>
  <c r="AC13" i="103"/>
  <c r="AC12" i="103"/>
  <c r="AC11" i="103"/>
  <c r="AC10" i="103"/>
  <c r="AC9" i="103"/>
  <c r="AC8" i="103"/>
  <c r="AC7" i="103"/>
  <c r="AC6" i="103"/>
  <c r="AB40" i="103"/>
  <c r="AB39" i="103"/>
  <c r="AB38" i="103"/>
  <c r="AB37" i="103"/>
  <c r="AB36" i="103"/>
  <c r="AB35" i="103"/>
  <c r="AB34" i="103"/>
  <c r="AB33" i="103"/>
  <c r="AB32" i="103"/>
  <c r="AB31" i="103"/>
  <c r="AB30" i="103"/>
  <c r="AB29" i="103"/>
  <c r="AB28" i="103"/>
  <c r="AB27" i="103"/>
  <c r="AB26" i="103"/>
  <c r="AB25" i="103"/>
  <c r="AB24" i="103"/>
  <c r="AB23" i="103"/>
  <c r="AB22" i="103"/>
  <c r="AB21" i="103"/>
  <c r="AB20" i="103"/>
  <c r="AB19" i="103"/>
  <c r="AB18" i="103"/>
  <c r="AB17" i="103"/>
  <c r="AB16" i="103"/>
  <c r="AB15" i="103"/>
  <c r="AB14" i="103"/>
  <c r="AB13" i="103"/>
  <c r="AB12" i="103"/>
  <c r="AB11" i="103"/>
  <c r="AB10" i="103"/>
  <c r="AB9" i="103"/>
  <c r="AB8" i="103"/>
  <c r="AB7" i="103"/>
  <c r="AB6" i="103"/>
  <c r="AA40" i="103"/>
  <c r="AA39" i="103"/>
  <c r="AA38" i="103"/>
  <c r="AA37" i="103"/>
  <c r="AA36" i="103"/>
  <c r="AA35" i="103"/>
  <c r="AA34" i="103"/>
  <c r="AA33" i="103"/>
  <c r="AA32" i="103"/>
  <c r="AA31" i="103"/>
  <c r="AA30" i="103"/>
  <c r="AA29" i="103"/>
  <c r="AA28" i="103"/>
  <c r="AA27" i="103"/>
  <c r="AA26" i="103"/>
  <c r="AA25" i="103"/>
  <c r="AA24" i="103"/>
  <c r="AA23" i="103"/>
  <c r="AA22" i="103"/>
  <c r="AA21" i="103"/>
  <c r="AA20" i="103"/>
  <c r="AA19" i="103"/>
  <c r="AA18" i="103"/>
  <c r="AA17" i="103"/>
  <c r="AA16" i="103"/>
  <c r="AA15" i="103"/>
  <c r="AA14" i="103"/>
  <c r="AA13" i="103"/>
  <c r="AA12" i="103"/>
  <c r="AA11" i="103"/>
  <c r="AA10" i="103"/>
  <c r="AA9" i="103"/>
  <c r="AA8" i="103"/>
  <c r="AA7" i="103"/>
  <c r="AA6" i="103"/>
  <c r="Z40" i="103"/>
  <c r="Z39" i="103"/>
  <c r="Z38" i="103"/>
  <c r="Z37" i="103"/>
  <c r="Z36" i="103"/>
  <c r="Z35" i="103"/>
  <c r="Z34" i="103"/>
  <c r="Z33" i="103"/>
  <c r="Z32" i="103"/>
  <c r="Z31" i="103"/>
  <c r="Z30" i="103"/>
  <c r="Z29" i="103"/>
  <c r="Z28" i="103"/>
  <c r="Z27" i="103"/>
  <c r="Z26" i="103"/>
  <c r="Z25" i="103"/>
  <c r="Z24" i="103"/>
  <c r="Z23" i="103"/>
  <c r="Z22" i="103"/>
  <c r="Z21" i="103"/>
  <c r="Z20" i="103"/>
  <c r="Z19" i="103"/>
  <c r="Z18" i="103"/>
  <c r="Z17" i="103"/>
  <c r="Z16" i="103"/>
  <c r="Z15" i="103"/>
  <c r="Z14" i="103"/>
  <c r="Z13" i="103"/>
  <c r="Z12" i="103"/>
  <c r="Z11" i="103"/>
  <c r="Z10" i="103"/>
  <c r="Z9" i="103"/>
  <c r="Z8" i="103"/>
  <c r="Z7" i="103"/>
  <c r="Z6" i="103"/>
  <c r="AH5" i="103"/>
  <c r="AG5" i="103"/>
  <c r="AF5" i="103"/>
  <c r="AE5" i="103"/>
  <c r="AD5" i="103"/>
  <c r="AC5" i="103"/>
  <c r="AB5" i="103"/>
  <c r="AA5" i="103"/>
  <c r="Z5" i="103"/>
  <c r="AH40" i="102"/>
  <c r="AH39" i="102"/>
  <c r="AH38" i="102"/>
  <c r="AH37" i="102"/>
  <c r="AH36" i="102"/>
  <c r="AH35" i="102"/>
  <c r="AH34" i="102"/>
  <c r="AH33" i="102"/>
  <c r="AH32" i="102"/>
  <c r="AH31" i="102"/>
  <c r="AH30" i="102"/>
  <c r="AH29" i="102"/>
  <c r="AH28" i="102"/>
  <c r="AH27" i="102"/>
  <c r="AH26" i="102"/>
  <c r="AH25" i="102"/>
  <c r="AH24" i="102"/>
  <c r="AH23" i="102"/>
  <c r="AH22" i="102"/>
  <c r="AH21" i="102"/>
  <c r="AH20" i="102"/>
  <c r="AH19" i="102"/>
  <c r="AH18" i="102"/>
  <c r="AH17" i="102"/>
  <c r="AH16" i="102"/>
  <c r="AH15" i="102"/>
  <c r="AH14" i="102"/>
  <c r="AH13" i="102"/>
  <c r="AH12" i="102"/>
  <c r="AH11" i="102"/>
  <c r="AH10" i="102"/>
  <c r="AH9" i="102"/>
  <c r="AH8" i="102"/>
  <c r="AH7" i="102"/>
  <c r="AH6" i="102"/>
  <c r="AG40" i="102"/>
  <c r="AG39" i="102"/>
  <c r="AG38" i="102"/>
  <c r="AG37" i="102"/>
  <c r="AG36" i="102"/>
  <c r="AG35" i="102"/>
  <c r="AG34" i="102"/>
  <c r="AG33" i="102"/>
  <c r="AG32" i="102"/>
  <c r="AG31" i="102"/>
  <c r="AG30" i="102"/>
  <c r="AG29" i="102"/>
  <c r="AG28" i="102"/>
  <c r="AG27" i="102"/>
  <c r="AG26" i="102"/>
  <c r="AG25" i="102"/>
  <c r="AG24" i="102"/>
  <c r="AG23" i="102"/>
  <c r="AG22" i="102"/>
  <c r="AG21" i="102"/>
  <c r="AG20" i="102"/>
  <c r="AG19" i="102"/>
  <c r="AG18" i="102"/>
  <c r="AG17" i="102"/>
  <c r="AG16" i="102"/>
  <c r="AG15" i="102"/>
  <c r="AG14" i="102"/>
  <c r="AG13" i="102"/>
  <c r="AG12" i="102"/>
  <c r="AG11" i="102"/>
  <c r="AG10" i="102"/>
  <c r="AG9" i="102"/>
  <c r="AG8" i="102"/>
  <c r="AG7" i="102"/>
  <c r="AG6" i="102"/>
  <c r="AF40" i="102"/>
  <c r="AF39" i="102"/>
  <c r="AF38" i="102"/>
  <c r="AF37" i="102"/>
  <c r="AF36" i="102"/>
  <c r="AF35" i="102"/>
  <c r="AF34" i="102"/>
  <c r="AF33" i="102"/>
  <c r="AF32" i="102"/>
  <c r="AF31" i="102"/>
  <c r="AF30" i="102"/>
  <c r="AF29" i="102"/>
  <c r="AF28" i="102"/>
  <c r="AF27" i="102"/>
  <c r="AF26" i="102"/>
  <c r="AF25" i="102"/>
  <c r="AF24" i="102"/>
  <c r="AF23" i="102"/>
  <c r="AF22" i="102"/>
  <c r="AF21" i="102"/>
  <c r="AF20" i="102"/>
  <c r="AF19" i="102"/>
  <c r="AF18" i="102"/>
  <c r="AF17" i="102"/>
  <c r="AF16" i="102"/>
  <c r="AF15" i="102"/>
  <c r="AF14" i="102"/>
  <c r="AF13" i="102"/>
  <c r="AF12" i="102"/>
  <c r="AF11" i="102"/>
  <c r="AF10" i="102"/>
  <c r="AF9" i="102"/>
  <c r="AF8" i="102"/>
  <c r="AF7" i="102"/>
  <c r="AF6" i="102"/>
  <c r="AE40" i="102"/>
  <c r="AE39" i="102"/>
  <c r="AE38" i="102"/>
  <c r="AE37" i="102"/>
  <c r="AE36" i="102"/>
  <c r="AE35" i="102"/>
  <c r="AE34" i="102"/>
  <c r="AE33" i="102"/>
  <c r="AE32" i="102"/>
  <c r="AE31" i="102"/>
  <c r="AE30" i="102"/>
  <c r="AE29" i="102"/>
  <c r="AE28" i="102"/>
  <c r="AE27" i="102"/>
  <c r="AE26" i="102"/>
  <c r="AE25" i="102"/>
  <c r="AE24" i="102"/>
  <c r="AE23" i="102"/>
  <c r="AE22" i="102"/>
  <c r="AE21" i="102"/>
  <c r="AE20" i="102"/>
  <c r="AE19" i="102"/>
  <c r="AE18" i="102"/>
  <c r="AE17" i="102"/>
  <c r="AE16" i="102"/>
  <c r="AE15" i="102"/>
  <c r="AE14" i="102"/>
  <c r="AE13" i="102"/>
  <c r="AE12" i="102"/>
  <c r="AE11" i="102"/>
  <c r="AE10" i="102"/>
  <c r="AE9" i="102"/>
  <c r="AE8" i="102"/>
  <c r="AE7" i="102"/>
  <c r="AE6" i="102"/>
  <c r="AD40" i="102"/>
  <c r="AD39" i="102"/>
  <c r="AD38" i="102"/>
  <c r="AD37" i="102"/>
  <c r="AD36" i="102"/>
  <c r="AD35" i="102"/>
  <c r="AD34" i="102"/>
  <c r="AD33" i="102"/>
  <c r="AD32" i="102"/>
  <c r="AD31" i="102"/>
  <c r="AD30" i="102"/>
  <c r="AD29" i="102"/>
  <c r="AD28" i="102"/>
  <c r="AD27" i="102"/>
  <c r="AD26" i="102"/>
  <c r="AD25" i="102"/>
  <c r="AD24" i="102"/>
  <c r="AD23" i="102"/>
  <c r="AD22" i="102"/>
  <c r="AD21" i="102"/>
  <c r="AD20" i="102"/>
  <c r="AD19" i="102"/>
  <c r="AD18" i="102"/>
  <c r="AD17" i="102"/>
  <c r="AD16" i="102"/>
  <c r="AD15" i="102"/>
  <c r="AD14" i="102"/>
  <c r="AD13" i="102"/>
  <c r="AD12" i="102"/>
  <c r="AD11" i="102"/>
  <c r="AD10" i="102"/>
  <c r="AD9" i="102"/>
  <c r="AD8" i="102"/>
  <c r="AD7" i="102"/>
  <c r="AD6" i="102"/>
  <c r="AC40" i="102"/>
  <c r="AC39" i="102"/>
  <c r="AC38" i="102"/>
  <c r="AC37" i="102"/>
  <c r="AC36" i="102"/>
  <c r="AC35" i="102"/>
  <c r="AC34" i="102"/>
  <c r="AC33" i="102"/>
  <c r="AC32" i="102"/>
  <c r="AC31" i="102"/>
  <c r="AC30" i="102"/>
  <c r="AC29" i="102"/>
  <c r="AC28" i="102"/>
  <c r="AC27" i="102"/>
  <c r="AC26" i="102"/>
  <c r="AC25" i="102"/>
  <c r="AC24" i="102"/>
  <c r="AC23" i="102"/>
  <c r="AC22" i="102"/>
  <c r="AC21" i="102"/>
  <c r="AC20" i="102"/>
  <c r="AC19" i="102"/>
  <c r="AC18" i="102"/>
  <c r="AC17" i="102"/>
  <c r="AC16" i="102"/>
  <c r="AC15" i="102"/>
  <c r="AC14" i="102"/>
  <c r="AC13" i="102"/>
  <c r="AC12" i="102"/>
  <c r="AC11" i="102"/>
  <c r="AC10" i="102"/>
  <c r="AC9" i="102"/>
  <c r="AC8" i="102"/>
  <c r="AC7" i="102"/>
  <c r="AC6" i="102"/>
  <c r="AB40" i="102"/>
  <c r="AB39" i="102"/>
  <c r="AB38" i="102"/>
  <c r="AB37" i="102"/>
  <c r="AB36" i="102"/>
  <c r="AB35" i="102"/>
  <c r="AB34" i="102"/>
  <c r="AB33" i="102"/>
  <c r="AB32" i="102"/>
  <c r="AB31" i="102"/>
  <c r="AB30" i="102"/>
  <c r="AB29" i="102"/>
  <c r="AB28" i="102"/>
  <c r="AB27" i="102"/>
  <c r="AB26" i="102"/>
  <c r="AB25" i="102"/>
  <c r="AB24" i="102"/>
  <c r="AB23" i="102"/>
  <c r="AB22" i="102"/>
  <c r="AB21" i="102"/>
  <c r="AB20" i="102"/>
  <c r="AB19" i="102"/>
  <c r="AB18" i="102"/>
  <c r="AB17" i="102"/>
  <c r="AB16" i="102"/>
  <c r="AB15" i="102"/>
  <c r="AB14" i="102"/>
  <c r="AB13" i="102"/>
  <c r="AB12" i="102"/>
  <c r="AB11" i="102"/>
  <c r="AB10" i="102"/>
  <c r="AB9" i="102"/>
  <c r="AB8" i="102"/>
  <c r="AB7" i="102"/>
  <c r="AB6" i="102"/>
  <c r="AA40" i="102"/>
  <c r="AA39" i="102"/>
  <c r="AA38" i="102"/>
  <c r="AA37" i="102"/>
  <c r="AA36" i="102"/>
  <c r="AA35" i="102"/>
  <c r="AA34" i="102"/>
  <c r="AA33" i="102"/>
  <c r="AA32" i="102"/>
  <c r="AA31" i="102"/>
  <c r="AA30" i="102"/>
  <c r="AA29" i="102"/>
  <c r="AA28" i="102"/>
  <c r="AA27" i="102"/>
  <c r="AA26" i="102"/>
  <c r="AA25" i="102"/>
  <c r="AA24" i="102"/>
  <c r="AA23" i="102"/>
  <c r="AA22" i="102"/>
  <c r="AA21" i="102"/>
  <c r="AA20" i="102"/>
  <c r="AA19" i="102"/>
  <c r="AA18" i="102"/>
  <c r="AA17" i="102"/>
  <c r="AA16" i="102"/>
  <c r="AA15" i="102"/>
  <c r="AA14" i="102"/>
  <c r="AA13" i="102"/>
  <c r="AA12" i="102"/>
  <c r="AA11" i="102"/>
  <c r="AA10" i="102"/>
  <c r="AA9" i="102"/>
  <c r="AA8" i="102"/>
  <c r="AA7" i="102"/>
  <c r="AA6" i="102"/>
  <c r="Z40" i="102"/>
  <c r="Z39" i="102"/>
  <c r="Z38" i="102"/>
  <c r="Z37" i="102"/>
  <c r="Z36" i="102"/>
  <c r="Z35" i="102"/>
  <c r="Z34" i="102"/>
  <c r="Z33" i="102"/>
  <c r="Z32" i="102"/>
  <c r="Z31" i="102"/>
  <c r="Z30" i="102"/>
  <c r="Z29" i="102"/>
  <c r="Z28" i="102"/>
  <c r="Z27" i="102"/>
  <c r="Z26" i="102"/>
  <c r="Z25" i="102"/>
  <c r="Z24" i="102"/>
  <c r="Z23" i="102"/>
  <c r="Z22" i="102"/>
  <c r="Z21" i="102"/>
  <c r="Z20" i="102"/>
  <c r="Z19" i="102"/>
  <c r="Z18" i="102"/>
  <c r="Z17" i="102"/>
  <c r="Z16" i="102"/>
  <c r="Z15" i="102"/>
  <c r="Z14" i="102"/>
  <c r="Z13" i="102"/>
  <c r="Z12" i="102"/>
  <c r="Z11" i="102"/>
  <c r="Z10" i="102"/>
  <c r="Z9" i="102"/>
  <c r="Z8" i="102"/>
  <c r="Z7" i="102"/>
  <c r="Z6" i="102"/>
  <c r="AH5" i="102"/>
  <c r="AG5" i="102"/>
  <c r="AF5" i="102"/>
  <c r="AE5" i="102"/>
  <c r="AD5" i="102"/>
  <c r="AC5" i="102"/>
  <c r="AB5" i="102"/>
  <c r="AA5" i="102"/>
  <c r="Z5" i="102"/>
  <c r="AH40" i="101"/>
  <c r="AH39" i="101"/>
  <c r="AH38" i="101"/>
  <c r="AH37" i="101"/>
  <c r="AH36" i="101"/>
  <c r="AH35" i="101"/>
  <c r="AH34" i="101"/>
  <c r="AH33" i="101"/>
  <c r="AH32" i="101"/>
  <c r="AH31" i="101"/>
  <c r="AH30" i="101"/>
  <c r="AH29" i="101"/>
  <c r="AH28" i="101"/>
  <c r="AH27" i="101"/>
  <c r="AH26" i="101"/>
  <c r="AH25" i="101"/>
  <c r="AH24" i="101"/>
  <c r="AH23" i="101"/>
  <c r="AH22" i="101"/>
  <c r="AH21" i="101"/>
  <c r="AH20" i="101"/>
  <c r="AH19" i="101"/>
  <c r="AH18" i="101"/>
  <c r="AH17" i="101"/>
  <c r="AH16" i="101"/>
  <c r="AH15" i="101"/>
  <c r="AH14" i="101"/>
  <c r="AH13" i="101"/>
  <c r="AH12" i="101"/>
  <c r="AH11" i="101"/>
  <c r="AH10" i="101"/>
  <c r="AH9" i="101"/>
  <c r="AH8" i="101"/>
  <c r="AH7" i="101"/>
  <c r="AH6" i="101"/>
  <c r="AG40" i="101"/>
  <c r="AG39" i="101"/>
  <c r="AG38" i="101"/>
  <c r="AG37" i="101"/>
  <c r="AG36" i="101"/>
  <c r="AG35" i="101"/>
  <c r="AG34" i="101"/>
  <c r="AG33" i="101"/>
  <c r="AG32" i="101"/>
  <c r="AG31" i="101"/>
  <c r="AG30" i="101"/>
  <c r="AG29" i="101"/>
  <c r="AG28" i="101"/>
  <c r="AG27" i="101"/>
  <c r="AG26" i="101"/>
  <c r="AG25" i="101"/>
  <c r="AG24" i="101"/>
  <c r="AG23" i="101"/>
  <c r="AG22" i="101"/>
  <c r="AG21" i="101"/>
  <c r="AG20" i="101"/>
  <c r="AG19" i="101"/>
  <c r="AG18" i="101"/>
  <c r="AG17" i="101"/>
  <c r="AG16" i="101"/>
  <c r="AG15" i="101"/>
  <c r="AG14" i="101"/>
  <c r="AG13" i="101"/>
  <c r="AG12" i="101"/>
  <c r="AG11" i="101"/>
  <c r="AG10" i="101"/>
  <c r="AG9" i="101"/>
  <c r="AG8" i="101"/>
  <c r="AG7" i="101"/>
  <c r="AG6" i="101"/>
  <c r="AF40" i="101"/>
  <c r="AF39" i="101"/>
  <c r="AF38" i="101"/>
  <c r="AF37" i="101"/>
  <c r="AF36" i="101"/>
  <c r="AF35" i="101"/>
  <c r="AF34" i="101"/>
  <c r="AF33" i="101"/>
  <c r="AF32" i="101"/>
  <c r="AF31" i="101"/>
  <c r="AF30" i="101"/>
  <c r="AF29" i="101"/>
  <c r="AF28" i="101"/>
  <c r="AF27" i="101"/>
  <c r="AF26" i="101"/>
  <c r="AF25" i="101"/>
  <c r="AF24" i="101"/>
  <c r="AF23" i="101"/>
  <c r="AF22" i="101"/>
  <c r="AF21" i="101"/>
  <c r="AF20" i="101"/>
  <c r="AF19" i="101"/>
  <c r="AF18" i="101"/>
  <c r="AF17" i="101"/>
  <c r="AF16" i="101"/>
  <c r="AF15" i="101"/>
  <c r="AF14" i="101"/>
  <c r="AF13" i="101"/>
  <c r="AF12" i="101"/>
  <c r="AF11" i="101"/>
  <c r="AF10" i="101"/>
  <c r="AF9" i="101"/>
  <c r="AF8" i="101"/>
  <c r="AF7" i="101"/>
  <c r="AF6" i="101"/>
  <c r="AE40" i="101"/>
  <c r="AE39" i="101"/>
  <c r="AE38" i="101"/>
  <c r="AE37" i="101"/>
  <c r="AE36" i="101"/>
  <c r="AE35" i="101"/>
  <c r="AE34" i="101"/>
  <c r="AE33" i="101"/>
  <c r="AE32" i="101"/>
  <c r="AE31" i="101"/>
  <c r="AE30" i="101"/>
  <c r="AE29" i="101"/>
  <c r="AE28" i="101"/>
  <c r="AE27" i="101"/>
  <c r="AE26" i="101"/>
  <c r="AE25" i="101"/>
  <c r="AE24" i="101"/>
  <c r="AE23" i="101"/>
  <c r="AE22" i="101"/>
  <c r="AE21" i="101"/>
  <c r="AE20" i="101"/>
  <c r="AE19" i="101"/>
  <c r="AE18" i="101"/>
  <c r="AE17" i="101"/>
  <c r="AE16" i="101"/>
  <c r="AE15" i="101"/>
  <c r="AE14" i="101"/>
  <c r="AE13" i="101"/>
  <c r="AE12" i="101"/>
  <c r="AE11" i="101"/>
  <c r="AE10" i="101"/>
  <c r="AE9" i="101"/>
  <c r="AE8" i="101"/>
  <c r="AE7" i="101"/>
  <c r="AE6" i="101"/>
  <c r="AD40" i="101"/>
  <c r="AD39" i="101"/>
  <c r="AD38" i="101"/>
  <c r="AD37" i="101"/>
  <c r="AD36" i="101"/>
  <c r="AD35" i="101"/>
  <c r="AD34" i="101"/>
  <c r="AD33" i="101"/>
  <c r="AD32" i="101"/>
  <c r="AD31" i="101"/>
  <c r="AD30" i="101"/>
  <c r="AD29" i="101"/>
  <c r="AD28" i="101"/>
  <c r="AD27" i="101"/>
  <c r="AD26" i="101"/>
  <c r="AD25" i="101"/>
  <c r="AD24" i="101"/>
  <c r="AD23" i="101"/>
  <c r="AD22" i="101"/>
  <c r="AD21" i="101"/>
  <c r="AD20" i="101"/>
  <c r="AD19" i="101"/>
  <c r="AD18" i="101"/>
  <c r="AD17" i="101"/>
  <c r="AD16" i="101"/>
  <c r="AD15" i="101"/>
  <c r="AD14" i="101"/>
  <c r="AD13" i="101"/>
  <c r="AD12" i="101"/>
  <c r="AD11" i="101"/>
  <c r="AD10" i="101"/>
  <c r="AD9" i="101"/>
  <c r="AD8" i="101"/>
  <c r="AD7" i="101"/>
  <c r="AD6" i="101"/>
  <c r="AC40" i="101"/>
  <c r="AC39" i="101"/>
  <c r="AC38" i="101"/>
  <c r="AC37" i="101"/>
  <c r="AC36" i="101"/>
  <c r="AC35" i="101"/>
  <c r="AC34" i="101"/>
  <c r="AC33" i="101"/>
  <c r="AC32" i="101"/>
  <c r="AC31" i="101"/>
  <c r="AC30" i="101"/>
  <c r="AC29" i="101"/>
  <c r="AC28" i="101"/>
  <c r="AC27" i="101"/>
  <c r="AC26" i="101"/>
  <c r="AC25" i="101"/>
  <c r="AC24" i="101"/>
  <c r="AC23" i="101"/>
  <c r="AC22" i="101"/>
  <c r="AC21" i="101"/>
  <c r="AC20" i="101"/>
  <c r="AC19" i="101"/>
  <c r="AC18" i="101"/>
  <c r="AC17" i="101"/>
  <c r="AC16" i="101"/>
  <c r="AC15" i="101"/>
  <c r="AC14" i="101"/>
  <c r="AC13" i="101"/>
  <c r="AC12" i="101"/>
  <c r="AC11" i="101"/>
  <c r="AC10" i="101"/>
  <c r="AC9" i="101"/>
  <c r="AC8" i="101"/>
  <c r="AC7" i="101"/>
  <c r="AC6" i="101"/>
  <c r="AB40" i="101"/>
  <c r="AB39" i="101"/>
  <c r="AB38" i="101"/>
  <c r="AB37" i="101"/>
  <c r="AB36" i="101"/>
  <c r="AB35" i="101"/>
  <c r="AB34" i="101"/>
  <c r="AB33" i="101"/>
  <c r="AB32" i="101"/>
  <c r="AB31" i="101"/>
  <c r="AB30" i="101"/>
  <c r="AB29" i="101"/>
  <c r="AB28" i="101"/>
  <c r="AB27" i="101"/>
  <c r="AB26" i="101"/>
  <c r="AB25" i="101"/>
  <c r="AB24" i="101"/>
  <c r="AB23" i="101"/>
  <c r="AB22" i="101"/>
  <c r="AB21" i="101"/>
  <c r="AB20" i="101"/>
  <c r="AB19" i="101"/>
  <c r="AB18" i="101"/>
  <c r="AB17" i="101"/>
  <c r="AB16" i="101"/>
  <c r="AB15" i="101"/>
  <c r="AB14" i="101"/>
  <c r="AB13" i="101"/>
  <c r="AB12" i="101"/>
  <c r="AB11" i="101"/>
  <c r="AB10" i="101"/>
  <c r="AB9" i="101"/>
  <c r="AB8" i="101"/>
  <c r="AB7" i="101"/>
  <c r="AB6" i="101"/>
  <c r="AA40" i="101"/>
  <c r="AA39" i="101"/>
  <c r="AA38" i="101"/>
  <c r="AA37" i="101"/>
  <c r="AA36" i="101"/>
  <c r="AA35" i="101"/>
  <c r="AA34" i="101"/>
  <c r="AA33" i="101"/>
  <c r="AA32" i="101"/>
  <c r="AA31" i="101"/>
  <c r="AA30" i="101"/>
  <c r="AA29" i="101"/>
  <c r="AA28" i="101"/>
  <c r="AA27" i="101"/>
  <c r="AA26" i="101"/>
  <c r="AA25" i="101"/>
  <c r="AA24" i="101"/>
  <c r="AA23" i="101"/>
  <c r="AA22" i="101"/>
  <c r="AA21" i="101"/>
  <c r="AA20" i="101"/>
  <c r="AA19" i="101"/>
  <c r="AA18" i="101"/>
  <c r="AA17" i="101"/>
  <c r="AA16" i="101"/>
  <c r="AA15" i="101"/>
  <c r="AA14" i="101"/>
  <c r="AA13" i="101"/>
  <c r="AA12" i="101"/>
  <c r="AA11" i="101"/>
  <c r="AA10" i="101"/>
  <c r="AA9" i="101"/>
  <c r="AA8" i="101"/>
  <c r="AA7" i="101"/>
  <c r="AA6" i="101"/>
  <c r="Z40" i="101"/>
  <c r="Z39" i="101"/>
  <c r="Z38" i="101"/>
  <c r="Z37" i="101"/>
  <c r="Z36" i="101"/>
  <c r="Z35" i="101"/>
  <c r="Z34" i="101"/>
  <c r="Z33" i="101"/>
  <c r="Z32" i="101"/>
  <c r="Z31" i="101"/>
  <c r="Z30" i="101"/>
  <c r="Z29" i="101"/>
  <c r="Z28" i="101"/>
  <c r="Z27" i="101"/>
  <c r="Z26" i="101"/>
  <c r="Z25" i="101"/>
  <c r="Z24" i="101"/>
  <c r="Z23" i="101"/>
  <c r="Z22" i="101"/>
  <c r="Z21" i="101"/>
  <c r="Z20" i="101"/>
  <c r="Z19" i="101"/>
  <c r="Z18" i="101"/>
  <c r="Z17" i="101"/>
  <c r="Z16" i="101"/>
  <c r="Z15" i="101"/>
  <c r="Z14" i="101"/>
  <c r="Z13" i="101"/>
  <c r="Z12" i="101"/>
  <c r="Z11" i="101"/>
  <c r="Z10" i="101"/>
  <c r="Z9" i="101"/>
  <c r="Z8" i="101"/>
  <c r="Z7" i="101"/>
  <c r="Z6" i="101"/>
  <c r="AH5" i="101"/>
  <c r="AG5" i="101"/>
  <c r="AF5" i="101"/>
  <c r="AE5" i="101"/>
  <c r="AD5" i="101"/>
  <c r="AC5" i="101"/>
  <c r="AB5" i="101"/>
  <c r="AA5" i="101"/>
  <c r="Z5" i="101"/>
  <c r="AH40" i="100"/>
  <c r="AH39" i="100"/>
  <c r="AH38" i="100"/>
  <c r="AH37" i="100"/>
  <c r="AH36" i="100"/>
  <c r="AH35" i="100"/>
  <c r="AH34" i="100"/>
  <c r="AH33" i="100"/>
  <c r="AH32" i="100"/>
  <c r="AH31" i="100"/>
  <c r="AH30" i="100"/>
  <c r="AH29" i="100"/>
  <c r="AH28" i="100"/>
  <c r="AH27" i="100"/>
  <c r="AH26" i="100"/>
  <c r="AH25" i="100"/>
  <c r="AH24" i="100"/>
  <c r="AH23" i="100"/>
  <c r="AH22" i="100"/>
  <c r="AH21" i="100"/>
  <c r="AH20" i="100"/>
  <c r="AH19" i="100"/>
  <c r="AH18" i="100"/>
  <c r="AH17" i="100"/>
  <c r="AH16" i="100"/>
  <c r="AH15" i="100"/>
  <c r="AH14" i="100"/>
  <c r="AH13" i="100"/>
  <c r="AH12" i="100"/>
  <c r="AH11" i="100"/>
  <c r="AH10" i="100"/>
  <c r="AH9" i="100"/>
  <c r="AH8" i="100"/>
  <c r="AH7" i="100"/>
  <c r="AH6" i="100"/>
  <c r="AG40" i="100"/>
  <c r="AG39" i="100"/>
  <c r="AG38" i="100"/>
  <c r="AG37" i="100"/>
  <c r="AG36" i="100"/>
  <c r="AG35" i="100"/>
  <c r="AG34" i="100"/>
  <c r="AG33" i="100"/>
  <c r="AG32" i="100"/>
  <c r="AG31" i="100"/>
  <c r="AG30" i="100"/>
  <c r="AG29" i="100"/>
  <c r="AG28" i="100"/>
  <c r="AG27" i="100"/>
  <c r="AG26" i="100"/>
  <c r="AG25" i="100"/>
  <c r="AG24" i="100"/>
  <c r="AG23" i="100"/>
  <c r="AG22" i="100"/>
  <c r="AG21" i="100"/>
  <c r="AG20" i="100"/>
  <c r="AG19" i="100"/>
  <c r="AG18" i="100"/>
  <c r="AG17" i="100"/>
  <c r="AG16" i="100"/>
  <c r="AG15" i="100"/>
  <c r="AG14" i="100"/>
  <c r="AG13" i="100"/>
  <c r="AG12" i="100"/>
  <c r="AG11" i="100"/>
  <c r="AG10" i="100"/>
  <c r="AG9" i="100"/>
  <c r="AG8" i="100"/>
  <c r="AG7" i="100"/>
  <c r="AG6" i="100"/>
  <c r="AF40" i="100"/>
  <c r="AF39" i="100"/>
  <c r="AF38" i="100"/>
  <c r="AF37" i="100"/>
  <c r="AF36" i="100"/>
  <c r="AF35" i="100"/>
  <c r="AF34" i="100"/>
  <c r="AF33" i="100"/>
  <c r="AF32" i="100"/>
  <c r="AF31" i="100"/>
  <c r="AF30" i="100"/>
  <c r="AF29" i="100"/>
  <c r="AF28" i="100"/>
  <c r="AF27" i="100"/>
  <c r="AF26" i="100"/>
  <c r="AF25" i="100"/>
  <c r="AF24" i="100"/>
  <c r="AF23" i="100"/>
  <c r="AF22" i="100"/>
  <c r="AF21" i="100"/>
  <c r="AF20" i="100"/>
  <c r="AF19" i="100"/>
  <c r="AF18" i="100"/>
  <c r="AF17" i="100"/>
  <c r="AF16" i="100"/>
  <c r="AF15" i="100"/>
  <c r="AF14" i="100"/>
  <c r="AF13" i="100"/>
  <c r="AF12" i="100"/>
  <c r="AF11" i="100"/>
  <c r="AF10" i="100"/>
  <c r="AF9" i="100"/>
  <c r="AF8" i="100"/>
  <c r="AF7" i="100"/>
  <c r="AF6" i="100"/>
  <c r="AE40" i="100"/>
  <c r="AE39" i="100"/>
  <c r="AE38" i="100"/>
  <c r="AE37" i="100"/>
  <c r="AE36" i="100"/>
  <c r="AE35" i="100"/>
  <c r="AE34" i="100"/>
  <c r="AE33" i="100"/>
  <c r="AE32" i="100"/>
  <c r="AE31" i="100"/>
  <c r="AE30" i="100"/>
  <c r="AE29" i="100"/>
  <c r="AE28" i="100"/>
  <c r="AE27" i="100"/>
  <c r="AE26" i="100"/>
  <c r="AE25" i="100"/>
  <c r="AE24" i="100"/>
  <c r="AE23" i="100"/>
  <c r="AE22" i="100"/>
  <c r="AE21" i="100"/>
  <c r="AE20" i="100"/>
  <c r="AE19" i="100"/>
  <c r="AE18" i="100"/>
  <c r="AE17" i="100"/>
  <c r="AE16" i="100"/>
  <c r="AE15" i="100"/>
  <c r="AE14" i="100"/>
  <c r="AE13" i="100"/>
  <c r="AE12" i="100"/>
  <c r="AE11" i="100"/>
  <c r="AE10" i="100"/>
  <c r="AE9" i="100"/>
  <c r="AE8" i="100"/>
  <c r="AE7" i="100"/>
  <c r="AE6" i="100"/>
  <c r="AD40" i="100"/>
  <c r="AD39" i="100"/>
  <c r="AD38" i="100"/>
  <c r="AD37" i="100"/>
  <c r="AD36" i="100"/>
  <c r="AD35" i="100"/>
  <c r="AD34" i="100"/>
  <c r="AD33" i="100"/>
  <c r="AD32" i="100"/>
  <c r="AD31" i="100"/>
  <c r="AD30" i="100"/>
  <c r="AD29" i="100"/>
  <c r="AD28" i="100"/>
  <c r="AD27" i="100"/>
  <c r="AD26" i="100"/>
  <c r="AD25" i="100"/>
  <c r="AD24" i="100"/>
  <c r="AD23" i="100"/>
  <c r="AD22" i="100"/>
  <c r="AD21" i="100"/>
  <c r="AD20" i="100"/>
  <c r="AD19" i="100"/>
  <c r="AD18" i="100"/>
  <c r="AD17" i="100"/>
  <c r="AD16" i="100"/>
  <c r="AD15" i="100"/>
  <c r="AD14" i="100"/>
  <c r="AD13" i="100"/>
  <c r="AD12" i="100"/>
  <c r="AD11" i="100"/>
  <c r="AD10" i="100"/>
  <c r="AD9" i="100"/>
  <c r="AD8" i="100"/>
  <c r="AD7" i="100"/>
  <c r="AD6" i="100"/>
  <c r="AC40" i="100"/>
  <c r="AC39" i="100"/>
  <c r="AC38" i="100"/>
  <c r="AC37" i="100"/>
  <c r="AC36" i="100"/>
  <c r="AC35" i="100"/>
  <c r="AC34" i="100"/>
  <c r="AC33" i="100"/>
  <c r="AC32" i="100"/>
  <c r="AC31" i="100"/>
  <c r="AC30" i="100"/>
  <c r="AC29" i="100"/>
  <c r="AC28" i="100"/>
  <c r="AC27" i="100"/>
  <c r="AC26" i="100"/>
  <c r="AC25" i="100"/>
  <c r="AC24" i="100"/>
  <c r="AC23" i="100"/>
  <c r="AC22" i="100"/>
  <c r="AC21" i="100"/>
  <c r="AC20" i="100"/>
  <c r="AC19" i="100"/>
  <c r="AC18" i="100"/>
  <c r="AC17" i="100"/>
  <c r="AC16" i="100"/>
  <c r="AC15" i="100"/>
  <c r="AC14" i="100"/>
  <c r="AC13" i="100"/>
  <c r="AC12" i="100"/>
  <c r="AC11" i="100"/>
  <c r="AC10" i="100"/>
  <c r="AC9" i="100"/>
  <c r="AC8" i="100"/>
  <c r="AC7" i="100"/>
  <c r="AC6" i="100"/>
  <c r="AB40" i="100"/>
  <c r="AB39" i="100"/>
  <c r="AB38" i="100"/>
  <c r="AB37" i="100"/>
  <c r="AB36" i="100"/>
  <c r="AB35" i="100"/>
  <c r="AB34" i="100"/>
  <c r="AB33" i="100"/>
  <c r="AB32" i="100"/>
  <c r="AB31" i="100"/>
  <c r="AB30" i="100"/>
  <c r="AB29" i="100"/>
  <c r="AB28" i="100"/>
  <c r="AB27" i="100"/>
  <c r="AB26" i="100"/>
  <c r="AB25" i="100"/>
  <c r="AB24" i="100"/>
  <c r="AB23" i="100"/>
  <c r="AB22" i="100"/>
  <c r="AB21" i="100"/>
  <c r="AB20" i="100"/>
  <c r="AB19" i="100"/>
  <c r="AB18" i="100"/>
  <c r="AB17" i="100"/>
  <c r="AB16" i="100"/>
  <c r="AB15" i="100"/>
  <c r="AB14" i="100"/>
  <c r="AB13" i="100"/>
  <c r="AB12" i="100"/>
  <c r="AB11" i="100"/>
  <c r="AB10" i="100"/>
  <c r="AB9" i="100"/>
  <c r="AB8" i="100"/>
  <c r="AB7" i="100"/>
  <c r="AB6" i="100"/>
  <c r="AA40" i="100"/>
  <c r="AA39" i="100"/>
  <c r="AA38" i="100"/>
  <c r="AA37" i="100"/>
  <c r="AA36" i="100"/>
  <c r="AA35" i="100"/>
  <c r="AA34" i="100"/>
  <c r="AA33" i="100"/>
  <c r="AA32" i="100"/>
  <c r="AA31" i="100"/>
  <c r="AA30" i="100"/>
  <c r="AA29" i="100"/>
  <c r="AA28" i="100"/>
  <c r="AA27" i="100"/>
  <c r="AA26" i="100"/>
  <c r="AA25" i="100"/>
  <c r="AA24" i="100"/>
  <c r="AA23" i="100"/>
  <c r="AA22" i="100"/>
  <c r="AA21" i="100"/>
  <c r="AA20" i="100"/>
  <c r="AA19" i="100"/>
  <c r="AA18" i="100"/>
  <c r="AA17" i="100"/>
  <c r="AA16" i="100"/>
  <c r="AA15" i="100"/>
  <c r="AA14" i="100"/>
  <c r="AA13" i="100"/>
  <c r="AA12" i="100"/>
  <c r="AA11" i="100"/>
  <c r="AA10" i="100"/>
  <c r="AA9" i="100"/>
  <c r="AA8" i="100"/>
  <c r="AA7" i="100"/>
  <c r="AA6" i="100"/>
  <c r="Z40" i="100"/>
  <c r="Z39" i="100"/>
  <c r="Z38" i="100"/>
  <c r="Z37" i="100"/>
  <c r="Z36" i="100"/>
  <c r="Z35" i="100"/>
  <c r="Z34" i="100"/>
  <c r="Z33" i="100"/>
  <c r="Z32" i="100"/>
  <c r="Z31" i="100"/>
  <c r="Z30" i="100"/>
  <c r="Z29" i="100"/>
  <c r="Z28" i="100"/>
  <c r="Z27" i="100"/>
  <c r="Z26" i="100"/>
  <c r="Z25" i="100"/>
  <c r="Z24" i="100"/>
  <c r="Z23" i="100"/>
  <c r="Z22" i="100"/>
  <c r="Z21" i="100"/>
  <c r="Z20" i="100"/>
  <c r="Z19" i="100"/>
  <c r="Z18" i="100"/>
  <c r="Z17" i="100"/>
  <c r="Z16" i="100"/>
  <c r="Z15" i="100"/>
  <c r="Z14" i="100"/>
  <c r="Z13" i="100"/>
  <c r="Z12" i="100"/>
  <c r="Z11" i="100"/>
  <c r="Z10" i="100"/>
  <c r="Z9" i="100"/>
  <c r="Z8" i="100"/>
  <c r="Z7" i="100"/>
  <c r="Z6" i="100"/>
  <c r="AH5" i="100"/>
  <c r="AG5" i="100"/>
  <c r="AF5" i="100"/>
  <c r="AE5" i="100"/>
  <c r="AD5" i="100"/>
  <c r="AC5" i="100"/>
  <c r="AB5" i="100"/>
  <c r="AA5" i="100"/>
  <c r="Z5" i="100"/>
  <c r="AH40" i="99"/>
  <c r="AH39" i="99"/>
  <c r="AH38" i="99"/>
  <c r="AH37" i="99"/>
  <c r="AH36" i="99"/>
  <c r="AH35" i="99"/>
  <c r="AH34" i="99"/>
  <c r="AH33" i="99"/>
  <c r="AH32" i="99"/>
  <c r="AH31" i="99"/>
  <c r="AH30" i="99"/>
  <c r="AH29" i="99"/>
  <c r="AH28" i="99"/>
  <c r="AH27" i="99"/>
  <c r="AH26" i="99"/>
  <c r="AH25" i="99"/>
  <c r="AH24" i="99"/>
  <c r="AH23" i="99"/>
  <c r="AH22" i="99"/>
  <c r="AH21" i="99"/>
  <c r="AH20" i="99"/>
  <c r="AH19" i="99"/>
  <c r="AH18" i="99"/>
  <c r="AH17" i="99"/>
  <c r="AH16" i="99"/>
  <c r="AH15" i="99"/>
  <c r="AH14" i="99"/>
  <c r="AH13" i="99"/>
  <c r="AH12" i="99"/>
  <c r="AH11" i="99"/>
  <c r="AH10" i="99"/>
  <c r="AH9" i="99"/>
  <c r="AH8" i="99"/>
  <c r="AH7" i="99"/>
  <c r="AH6" i="99"/>
  <c r="AH5" i="99"/>
  <c r="AG40" i="99"/>
  <c r="AG39" i="99"/>
  <c r="AG38" i="99"/>
  <c r="AG37" i="99"/>
  <c r="AG36" i="99"/>
  <c r="AG35" i="99"/>
  <c r="AG34" i="99"/>
  <c r="AG33" i="99"/>
  <c r="AG32" i="99"/>
  <c r="AG31" i="99"/>
  <c r="AG30" i="99"/>
  <c r="AG29" i="99"/>
  <c r="AG28" i="99"/>
  <c r="AG27" i="99"/>
  <c r="AG26" i="99"/>
  <c r="AG25" i="99"/>
  <c r="AG24" i="99"/>
  <c r="AG23" i="99"/>
  <c r="AG22" i="99"/>
  <c r="AG21" i="99"/>
  <c r="AG20" i="99"/>
  <c r="AG19" i="99"/>
  <c r="AG18" i="99"/>
  <c r="AG17" i="99"/>
  <c r="AG16" i="99"/>
  <c r="AG15" i="99"/>
  <c r="AG14" i="99"/>
  <c r="AG13" i="99"/>
  <c r="AG12" i="99"/>
  <c r="AG11" i="99"/>
  <c r="AG10" i="99"/>
  <c r="AG9" i="99"/>
  <c r="AG8" i="99"/>
  <c r="AG7" i="99"/>
  <c r="AG6" i="99"/>
  <c r="AG5" i="99"/>
  <c r="AF40" i="99"/>
  <c r="AF39" i="99"/>
  <c r="AF38" i="99"/>
  <c r="AF37" i="99"/>
  <c r="AF36" i="99"/>
  <c r="AF35" i="99"/>
  <c r="AF34" i="99"/>
  <c r="AF33" i="99"/>
  <c r="AF32" i="99"/>
  <c r="AF31" i="99"/>
  <c r="AF30" i="99"/>
  <c r="AF29" i="99"/>
  <c r="AF28" i="99"/>
  <c r="AF27" i="99"/>
  <c r="AF26" i="99"/>
  <c r="AF25" i="99"/>
  <c r="AF24" i="99"/>
  <c r="AF23" i="99"/>
  <c r="AF22" i="99"/>
  <c r="AF21" i="99"/>
  <c r="AF20" i="99"/>
  <c r="AF19" i="99"/>
  <c r="AF18" i="99"/>
  <c r="AF17" i="99"/>
  <c r="AF16" i="99"/>
  <c r="AF15" i="99"/>
  <c r="AF14" i="99"/>
  <c r="AF13" i="99"/>
  <c r="AF12" i="99"/>
  <c r="AF11" i="99"/>
  <c r="AF10" i="99"/>
  <c r="AF9" i="99"/>
  <c r="AF8" i="99"/>
  <c r="AF7" i="99"/>
  <c r="AF6" i="99"/>
  <c r="AF5" i="99"/>
  <c r="AE40" i="99"/>
  <c r="AE39" i="99"/>
  <c r="AE38" i="99"/>
  <c r="AE37" i="99"/>
  <c r="AE36" i="99"/>
  <c r="AE35" i="99"/>
  <c r="AE34" i="99"/>
  <c r="AE33" i="99"/>
  <c r="AE32" i="99"/>
  <c r="AE31" i="99"/>
  <c r="AE30" i="99"/>
  <c r="AE29" i="99"/>
  <c r="AE28" i="99"/>
  <c r="AE27" i="99"/>
  <c r="AE26" i="99"/>
  <c r="AE25" i="99"/>
  <c r="AE24" i="99"/>
  <c r="AE23" i="99"/>
  <c r="AE22" i="99"/>
  <c r="AE21" i="99"/>
  <c r="AE20" i="99"/>
  <c r="AE19" i="99"/>
  <c r="AE18" i="99"/>
  <c r="AE17" i="99"/>
  <c r="AE16" i="99"/>
  <c r="AE15" i="99"/>
  <c r="AE14" i="99"/>
  <c r="AE13" i="99"/>
  <c r="AE12" i="99"/>
  <c r="AE11" i="99"/>
  <c r="AE10" i="99"/>
  <c r="AE9" i="99"/>
  <c r="AE8" i="99"/>
  <c r="AE7" i="99"/>
  <c r="AE6" i="99"/>
  <c r="AE5" i="99"/>
  <c r="AD40" i="99"/>
  <c r="AD39" i="99"/>
  <c r="AD38" i="99"/>
  <c r="AD37" i="99"/>
  <c r="AD36" i="99"/>
  <c r="AD35" i="99"/>
  <c r="AD34" i="99"/>
  <c r="AD33" i="99"/>
  <c r="AD32" i="99"/>
  <c r="AD31" i="99"/>
  <c r="AD30" i="99"/>
  <c r="AD29" i="99"/>
  <c r="AD28" i="99"/>
  <c r="AD27" i="99"/>
  <c r="AD26" i="99"/>
  <c r="AD25" i="99"/>
  <c r="AD24" i="99"/>
  <c r="AD23" i="99"/>
  <c r="AD22" i="99"/>
  <c r="AD21" i="99"/>
  <c r="AD20" i="99"/>
  <c r="AD19" i="99"/>
  <c r="AD18" i="99"/>
  <c r="AD17" i="99"/>
  <c r="AD16" i="99"/>
  <c r="AD15" i="99"/>
  <c r="AD14" i="99"/>
  <c r="AD13" i="99"/>
  <c r="AD12" i="99"/>
  <c r="AD11" i="99"/>
  <c r="AD10" i="99"/>
  <c r="AD9" i="99"/>
  <c r="AD8" i="99"/>
  <c r="AD7" i="99"/>
  <c r="AD6" i="99"/>
  <c r="AD5" i="99"/>
  <c r="AC40" i="99"/>
  <c r="AC39" i="99"/>
  <c r="AC38" i="99"/>
  <c r="AC37" i="99"/>
  <c r="AC36" i="99"/>
  <c r="AC35" i="99"/>
  <c r="AC34" i="99"/>
  <c r="AC33" i="99"/>
  <c r="AC32" i="99"/>
  <c r="AC31" i="99"/>
  <c r="AC30" i="99"/>
  <c r="AC29" i="99"/>
  <c r="AC28" i="99"/>
  <c r="AC27" i="99"/>
  <c r="AC26" i="99"/>
  <c r="AC25" i="99"/>
  <c r="AC24" i="99"/>
  <c r="AC23" i="99"/>
  <c r="AC22" i="99"/>
  <c r="AC21" i="99"/>
  <c r="AC20" i="99"/>
  <c r="AC19" i="99"/>
  <c r="AC18" i="99"/>
  <c r="AC17" i="99"/>
  <c r="AC16" i="99"/>
  <c r="AC15" i="99"/>
  <c r="AC14" i="99"/>
  <c r="AC13" i="99"/>
  <c r="AC12" i="99"/>
  <c r="AC11" i="99"/>
  <c r="AC10" i="99"/>
  <c r="AC9" i="99"/>
  <c r="AC8" i="99"/>
  <c r="AC7" i="99"/>
  <c r="AC6" i="99"/>
  <c r="AC5" i="99"/>
  <c r="AB40" i="99"/>
  <c r="AB39" i="99"/>
  <c r="AB38" i="99"/>
  <c r="AB37" i="99"/>
  <c r="AB36" i="99"/>
  <c r="AB35" i="99"/>
  <c r="AB34" i="99"/>
  <c r="AB33" i="99"/>
  <c r="AB32" i="99"/>
  <c r="AB31" i="99"/>
  <c r="AB30" i="99"/>
  <c r="AB29" i="99"/>
  <c r="AB28" i="99"/>
  <c r="AB27" i="99"/>
  <c r="AB26" i="99"/>
  <c r="AB25" i="99"/>
  <c r="AB24" i="99"/>
  <c r="AB23" i="99"/>
  <c r="AB22" i="99"/>
  <c r="AB21" i="99"/>
  <c r="AB20" i="99"/>
  <c r="AB19" i="99"/>
  <c r="AB18" i="99"/>
  <c r="AB17" i="99"/>
  <c r="AB16" i="99"/>
  <c r="AB15" i="99"/>
  <c r="AB14" i="99"/>
  <c r="AB13" i="99"/>
  <c r="AB12" i="99"/>
  <c r="AB11" i="99"/>
  <c r="AB10" i="99"/>
  <c r="AB9" i="99"/>
  <c r="AB8" i="99"/>
  <c r="AB7" i="99"/>
  <c r="AB6" i="99"/>
  <c r="AB5" i="99"/>
  <c r="AA40" i="99"/>
  <c r="AA39" i="99"/>
  <c r="AA38" i="99"/>
  <c r="AA37" i="99"/>
  <c r="AA36" i="99"/>
  <c r="AA35" i="99"/>
  <c r="AA34" i="99"/>
  <c r="AA33" i="99"/>
  <c r="AA32" i="99"/>
  <c r="AA31" i="99"/>
  <c r="AA30" i="99"/>
  <c r="AA29" i="99"/>
  <c r="AA28" i="99"/>
  <c r="AA27" i="99"/>
  <c r="AA26" i="99"/>
  <c r="AA25" i="99"/>
  <c r="AA24" i="99"/>
  <c r="AA23" i="99"/>
  <c r="AA22" i="99"/>
  <c r="AA21" i="99"/>
  <c r="AA20" i="99"/>
  <c r="AA19" i="99"/>
  <c r="AA18" i="99"/>
  <c r="AA17" i="99"/>
  <c r="AA16" i="99"/>
  <c r="AA15" i="99"/>
  <c r="AA14" i="99"/>
  <c r="AA13" i="99"/>
  <c r="AA12" i="99"/>
  <c r="AA11" i="99"/>
  <c r="AA10" i="99"/>
  <c r="AA9" i="99"/>
  <c r="AA8" i="99"/>
  <c r="AA7" i="99"/>
  <c r="AA6" i="99"/>
  <c r="AA5" i="99"/>
  <c r="Z40" i="99"/>
  <c r="Z39" i="99"/>
  <c r="Z38" i="99"/>
  <c r="Z37" i="99"/>
  <c r="Z36" i="99"/>
  <c r="Z35" i="99"/>
  <c r="Z34" i="99"/>
  <c r="Z33" i="99"/>
  <c r="Z32" i="99"/>
  <c r="Z31" i="99"/>
  <c r="Z30" i="99"/>
  <c r="Z29" i="99"/>
  <c r="Z28" i="99"/>
  <c r="Z27" i="99"/>
  <c r="Z26" i="99"/>
  <c r="Z25" i="99"/>
  <c r="Z24" i="99"/>
  <c r="Z23" i="99"/>
  <c r="Z22" i="99"/>
  <c r="Z21" i="99"/>
  <c r="Z20" i="99"/>
  <c r="Z19" i="99"/>
  <c r="Z18" i="99"/>
  <c r="Z17" i="99"/>
  <c r="Z16" i="99"/>
  <c r="Z15" i="99"/>
  <c r="Z14" i="99"/>
  <c r="Z13" i="99"/>
  <c r="Z12" i="99"/>
  <c r="Z11" i="99"/>
  <c r="Z10" i="99"/>
  <c r="Z9" i="99"/>
  <c r="Z8" i="99"/>
  <c r="Z7" i="99"/>
  <c r="Z6" i="99"/>
  <c r="Z5" i="99"/>
  <c r="AA40" i="98"/>
  <c r="AA39" i="98"/>
  <c r="AA38" i="98"/>
  <c r="AA37" i="98"/>
  <c r="AA36" i="98"/>
  <c r="AA35" i="98"/>
  <c r="AA34" i="98"/>
  <c r="AA33" i="98"/>
  <c r="AA32" i="98"/>
  <c r="AA31" i="98"/>
  <c r="AA30" i="98"/>
  <c r="AA29" i="98"/>
  <c r="AA28" i="98"/>
  <c r="AA27" i="98"/>
  <c r="AA26" i="98"/>
  <c r="AA25" i="98"/>
  <c r="AA24" i="98"/>
  <c r="AA23" i="98"/>
  <c r="AA22" i="98"/>
  <c r="AA21" i="98"/>
  <c r="AA20" i="98"/>
  <c r="AA19" i="98"/>
  <c r="AA18" i="98"/>
  <c r="AA17" i="98"/>
  <c r="AA16" i="98"/>
  <c r="AA15" i="98"/>
  <c r="AA14" i="98"/>
  <c r="AA13" i="98"/>
  <c r="AA12" i="98"/>
  <c r="AA11" i="98"/>
  <c r="AA10" i="98"/>
  <c r="AA9" i="98"/>
  <c r="AA8" i="98"/>
  <c r="AA7" i="98"/>
  <c r="AA6" i="98"/>
  <c r="AH40" i="98"/>
  <c r="AH39" i="98"/>
  <c r="AH38" i="98"/>
  <c r="AH37" i="98"/>
  <c r="AH36" i="98"/>
  <c r="AH35" i="98"/>
  <c r="AH34" i="98"/>
  <c r="AH33" i="98"/>
  <c r="AH32" i="98"/>
  <c r="AH31" i="98"/>
  <c r="AH30" i="98"/>
  <c r="AH29" i="98"/>
  <c r="AH28" i="98"/>
  <c r="AH27" i="98"/>
  <c r="AH26" i="98"/>
  <c r="AH25" i="98"/>
  <c r="AH24" i="98"/>
  <c r="AH23" i="98"/>
  <c r="AH22" i="98"/>
  <c r="AH21" i="98"/>
  <c r="AH20" i="98"/>
  <c r="AH19" i="98"/>
  <c r="AH18" i="98"/>
  <c r="AH17" i="98"/>
  <c r="AH16" i="98"/>
  <c r="AH15" i="98"/>
  <c r="AH14" i="98"/>
  <c r="AH13" i="98"/>
  <c r="AH12" i="98"/>
  <c r="AH11" i="98"/>
  <c r="AH10" i="98"/>
  <c r="AH9" i="98"/>
  <c r="AH8" i="98"/>
  <c r="AH7" i="98"/>
  <c r="AH6" i="98"/>
  <c r="AH5" i="98"/>
  <c r="AG40" i="98"/>
  <c r="AG39" i="98"/>
  <c r="AG38" i="98"/>
  <c r="AG37" i="98"/>
  <c r="AG36" i="98"/>
  <c r="AG35" i="98"/>
  <c r="AG34" i="98"/>
  <c r="AG33" i="98"/>
  <c r="AG32" i="98"/>
  <c r="AG31" i="98"/>
  <c r="AG30" i="98"/>
  <c r="AG29" i="98"/>
  <c r="AG28" i="98"/>
  <c r="AG27" i="98"/>
  <c r="AG26" i="98"/>
  <c r="AG25" i="98"/>
  <c r="AG24" i="98"/>
  <c r="AG23" i="98"/>
  <c r="AG22" i="98"/>
  <c r="AG21" i="98"/>
  <c r="AG20" i="98"/>
  <c r="AG19" i="98"/>
  <c r="AG18" i="98"/>
  <c r="AG17" i="98"/>
  <c r="AG16" i="98"/>
  <c r="AG15" i="98"/>
  <c r="AG14" i="98"/>
  <c r="AG13" i="98"/>
  <c r="AG12" i="98"/>
  <c r="AG11" i="98"/>
  <c r="AG10" i="98"/>
  <c r="AG9" i="98"/>
  <c r="AG8" i="98"/>
  <c r="AG7" i="98"/>
  <c r="AG6" i="98"/>
  <c r="AG5" i="98"/>
  <c r="AF40" i="98"/>
  <c r="AF39" i="98"/>
  <c r="AF38" i="98"/>
  <c r="AF37" i="98"/>
  <c r="AF36" i="98"/>
  <c r="AF35" i="98"/>
  <c r="AF34" i="98"/>
  <c r="AF33" i="98"/>
  <c r="AF32" i="98"/>
  <c r="AF31" i="98"/>
  <c r="AF30" i="98"/>
  <c r="AF29" i="98"/>
  <c r="AF28" i="98"/>
  <c r="AF27" i="98"/>
  <c r="AF26" i="98"/>
  <c r="AF25" i="98"/>
  <c r="AF24" i="98"/>
  <c r="AF23" i="98"/>
  <c r="AF22" i="98"/>
  <c r="AF21" i="98"/>
  <c r="AF20" i="98"/>
  <c r="AF19" i="98"/>
  <c r="AF18" i="98"/>
  <c r="AF17" i="98"/>
  <c r="AF16" i="98"/>
  <c r="AF15" i="98"/>
  <c r="AF14" i="98"/>
  <c r="AF13" i="98"/>
  <c r="AF12" i="98"/>
  <c r="AF11" i="98"/>
  <c r="AF10" i="98"/>
  <c r="AF9" i="98"/>
  <c r="AF8" i="98"/>
  <c r="AF7" i="98"/>
  <c r="AF6" i="98"/>
  <c r="AF5" i="98"/>
  <c r="AE40" i="98"/>
  <c r="AE39" i="98"/>
  <c r="AE38" i="98"/>
  <c r="AE37" i="98"/>
  <c r="AE36" i="98"/>
  <c r="AE35" i="98"/>
  <c r="AE34" i="98"/>
  <c r="AE33" i="98"/>
  <c r="AE32" i="98"/>
  <c r="AE31" i="98"/>
  <c r="AE30" i="98"/>
  <c r="AE29" i="98"/>
  <c r="AE28" i="98"/>
  <c r="AE27" i="98"/>
  <c r="AE26" i="98"/>
  <c r="AE25" i="98"/>
  <c r="AE24" i="98"/>
  <c r="AE23" i="98"/>
  <c r="AE22" i="98"/>
  <c r="AE21" i="98"/>
  <c r="AE20" i="98"/>
  <c r="AE19" i="98"/>
  <c r="AE18" i="98"/>
  <c r="AE17" i="98"/>
  <c r="AE16" i="98"/>
  <c r="AE15" i="98"/>
  <c r="AE14" i="98"/>
  <c r="AE13" i="98"/>
  <c r="AE12" i="98"/>
  <c r="AE11" i="98"/>
  <c r="AE10" i="98"/>
  <c r="AE9" i="98"/>
  <c r="AE8" i="98"/>
  <c r="AE7" i="98"/>
  <c r="AE6" i="98"/>
  <c r="AE5" i="98"/>
  <c r="AD40" i="98"/>
  <c r="AD39" i="98"/>
  <c r="AD38" i="98"/>
  <c r="AD37" i="98"/>
  <c r="AD36" i="98"/>
  <c r="AD35" i="98"/>
  <c r="AD34" i="98"/>
  <c r="AD33" i="98"/>
  <c r="AD32" i="98"/>
  <c r="AD31" i="98"/>
  <c r="AD30" i="98"/>
  <c r="AD29" i="98"/>
  <c r="AD28" i="98"/>
  <c r="AD27" i="98"/>
  <c r="AD26" i="98"/>
  <c r="AD25" i="98"/>
  <c r="AD24" i="98"/>
  <c r="AD23" i="98"/>
  <c r="AD22" i="98"/>
  <c r="AD21" i="98"/>
  <c r="AD20" i="98"/>
  <c r="AD19" i="98"/>
  <c r="AD18" i="98"/>
  <c r="AD17" i="98"/>
  <c r="AD16" i="98"/>
  <c r="AD15" i="98"/>
  <c r="AD14" i="98"/>
  <c r="AD13" i="98"/>
  <c r="AD12" i="98"/>
  <c r="AD11" i="98"/>
  <c r="AD10" i="98"/>
  <c r="AD9" i="98"/>
  <c r="AD8" i="98"/>
  <c r="AD7" i="98"/>
  <c r="AD6" i="98"/>
  <c r="AD5" i="98"/>
  <c r="AC40" i="98"/>
  <c r="AC39" i="98"/>
  <c r="AC38" i="98"/>
  <c r="AC37" i="98"/>
  <c r="AC36" i="98"/>
  <c r="AC35" i="98"/>
  <c r="AC34" i="98"/>
  <c r="AC33" i="98"/>
  <c r="AC32" i="98"/>
  <c r="AC31" i="98"/>
  <c r="AC30" i="98"/>
  <c r="AC29" i="98"/>
  <c r="AC28" i="98"/>
  <c r="AC27" i="98"/>
  <c r="AC26" i="98"/>
  <c r="AC25" i="98"/>
  <c r="AC24" i="98"/>
  <c r="AC23" i="98"/>
  <c r="AC22" i="98"/>
  <c r="AC21" i="98"/>
  <c r="AC20" i="98"/>
  <c r="AC19" i="98"/>
  <c r="AC18" i="98"/>
  <c r="AC17" i="98"/>
  <c r="AC16" i="98"/>
  <c r="AC15" i="98"/>
  <c r="AC14" i="98"/>
  <c r="AC13" i="98"/>
  <c r="AC12" i="98"/>
  <c r="AC11" i="98"/>
  <c r="AC10" i="98"/>
  <c r="AC9" i="98"/>
  <c r="AC8" i="98"/>
  <c r="AC7" i="98"/>
  <c r="AC6" i="98"/>
  <c r="AC5" i="98"/>
  <c r="AB40" i="98"/>
  <c r="AB39" i="98"/>
  <c r="AB38" i="98"/>
  <c r="AB37" i="98"/>
  <c r="AB36" i="98"/>
  <c r="AB35" i="98"/>
  <c r="AB34" i="98"/>
  <c r="AB33" i="98"/>
  <c r="AB32" i="98"/>
  <c r="AB31" i="98"/>
  <c r="AB30" i="98"/>
  <c r="AB29" i="98"/>
  <c r="AB28" i="98"/>
  <c r="AB27" i="98"/>
  <c r="AB26" i="98"/>
  <c r="AB25" i="98"/>
  <c r="AB24" i="98"/>
  <c r="AB23" i="98"/>
  <c r="AB22" i="98"/>
  <c r="AB21" i="98"/>
  <c r="AB20" i="98"/>
  <c r="AB19" i="98"/>
  <c r="AB18" i="98"/>
  <c r="AB17" i="98"/>
  <c r="AB16" i="98"/>
  <c r="AB15" i="98"/>
  <c r="AB14" i="98"/>
  <c r="AB13" i="98"/>
  <c r="AB12" i="98"/>
  <c r="AB11" i="98"/>
  <c r="AB10" i="98"/>
  <c r="AB9" i="98"/>
  <c r="AB8" i="98"/>
  <c r="AB7" i="98"/>
  <c r="AB6" i="98"/>
  <c r="AB5" i="98"/>
  <c r="AA5" i="98"/>
  <c r="Z40" i="98"/>
  <c r="Z39" i="98"/>
  <c r="Z38" i="98"/>
  <c r="Z37" i="98"/>
  <c r="Z36" i="98"/>
  <c r="Z35" i="98"/>
  <c r="Z34" i="98"/>
  <c r="Z33" i="98"/>
  <c r="Z32" i="98"/>
  <c r="Z31" i="98"/>
  <c r="Z30" i="98"/>
  <c r="Z29" i="98"/>
  <c r="Z28" i="98"/>
  <c r="Z27" i="98"/>
  <c r="Z26" i="98"/>
  <c r="Z25" i="98"/>
  <c r="Z24" i="98"/>
  <c r="Z23" i="98"/>
  <c r="Z22" i="98"/>
  <c r="Z21" i="98"/>
  <c r="Z20" i="98"/>
  <c r="Z19" i="98"/>
  <c r="Z18" i="98"/>
  <c r="Z17" i="98"/>
  <c r="Z16" i="98"/>
  <c r="Z15" i="98"/>
  <c r="Z14" i="98"/>
  <c r="Z13" i="98"/>
  <c r="Z12" i="98"/>
  <c r="Z11" i="98"/>
  <c r="Z10" i="98"/>
  <c r="Z9" i="98"/>
  <c r="Z8" i="98"/>
  <c r="Z7" i="98"/>
  <c r="Z6" i="98"/>
  <c r="Z5" i="98"/>
  <c r="AH40" i="94" l="1"/>
  <c r="AH39" i="94"/>
  <c r="AH38" i="94"/>
  <c r="AH37" i="94"/>
  <c r="AH36" i="94"/>
  <c r="AH35" i="94"/>
  <c r="AH34" i="94"/>
  <c r="AH33" i="94"/>
  <c r="AH32" i="94"/>
  <c r="AH31" i="94"/>
  <c r="AH30" i="94"/>
  <c r="AH29" i="94"/>
  <c r="AH28" i="94"/>
  <c r="AH27" i="94"/>
  <c r="AH26" i="94"/>
  <c r="AH25" i="94"/>
  <c r="AH24" i="94"/>
  <c r="AH23" i="94"/>
  <c r="AH22" i="94"/>
  <c r="AH21" i="94"/>
  <c r="AH20" i="94"/>
  <c r="AH19" i="94"/>
  <c r="AH18" i="94"/>
  <c r="AH17" i="94"/>
  <c r="AH16" i="94"/>
  <c r="AH15" i="94"/>
  <c r="AH14" i="94"/>
  <c r="AH13" i="94"/>
  <c r="AH12" i="94"/>
  <c r="AH11" i="94"/>
  <c r="AH10" i="94"/>
  <c r="AH9" i="94"/>
  <c r="AH8" i="94"/>
  <c r="AH7" i="94"/>
  <c r="AH6" i="94"/>
  <c r="AH5" i="94"/>
  <c r="AG40" i="94"/>
  <c r="AG39" i="94"/>
  <c r="AG38" i="94"/>
  <c r="AG37" i="94"/>
  <c r="AG36" i="94"/>
  <c r="AG35" i="94"/>
  <c r="AG34" i="94"/>
  <c r="AG33" i="94"/>
  <c r="AG32" i="94"/>
  <c r="AG31" i="94"/>
  <c r="AG30" i="94"/>
  <c r="AG29" i="94"/>
  <c r="AG28" i="94"/>
  <c r="AG27" i="94"/>
  <c r="AG26" i="94"/>
  <c r="AG25" i="94"/>
  <c r="AG24" i="94"/>
  <c r="AG23" i="94"/>
  <c r="AG22" i="94"/>
  <c r="AG21" i="94"/>
  <c r="AG20" i="94"/>
  <c r="AG19" i="94"/>
  <c r="AG18" i="94"/>
  <c r="AG17" i="94"/>
  <c r="AG16" i="94"/>
  <c r="AG15" i="94"/>
  <c r="AG14" i="94"/>
  <c r="AG13" i="94"/>
  <c r="AG12" i="94"/>
  <c r="AG11" i="94"/>
  <c r="AG10" i="94"/>
  <c r="AG9" i="94"/>
  <c r="AG8" i="94"/>
  <c r="AG7" i="94"/>
  <c r="AG6" i="94"/>
  <c r="AG5" i="94"/>
  <c r="AF40" i="94"/>
  <c r="AF39" i="94"/>
  <c r="AF38" i="94"/>
  <c r="AF37" i="94"/>
  <c r="AF36" i="94"/>
  <c r="AF35" i="94"/>
  <c r="AF34" i="94"/>
  <c r="AF33" i="94"/>
  <c r="AF32" i="94"/>
  <c r="AF31" i="94"/>
  <c r="AF30" i="94"/>
  <c r="AF29" i="94"/>
  <c r="AF28" i="94"/>
  <c r="AF27" i="94"/>
  <c r="AF26" i="94"/>
  <c r="AF25" i="94"/>
  <c r="AF24" i="94"/>
  <c r="AF23" i="94"/>
  <c r="AF22" i="94"/>
  <c r="AF21" i="94"/>
  <c r="AF20" i="94"/>
  <c r="AF19" i="94"/>
  <c r="AF18" i="94"/>
  <c r="AF17" i="94"/>
  <c r="AF16" i="94"/>
  <c r="AF15" i="94"/>
  <c r="AF14" i="94"/>
  <c r="AF13" i="94"/>
  <c r="AF12" i="94"/>
  <c r="AF11" i="94"/>
  <c r="AF10" i="94"/>
  <c r="AF9" i="94"/>
  <c r="AF8" i="94"/>
  <c r="AF7" i="94"/>
  <c r="AF6" i="94"/>
  <c r="AF5" i="94"/>
  <c r="AE40" i="94"/>
  <c r="AE39" i="94"/>
  <c r="AE38" i="94"/>
  <c r="AE37" i="94"/>
  <c r="AE36" i="94"/>
  <c r="AE35" i="94"/>
  <c r="AE34" i="94"/>
  <c r="AE33" i="94"/>
  <c r="AE32" i="94"/>
  <c r="AE31" i="94"/>
  <c r="AE30" i="94"/>
  <c r="AE29" i="94"/>
  <c r="AE28" i="94"/>
  <c r="AE27" i="94"/>
  <c r="AE26" i="94"/>
  <c r="AE25" i="94"/>
  <c r="AE24" i="94"/>
  <c r="AE23" i="94"/>
  <c r="AE22" i="94"/>
  <c r="AE21" i="94"/>
  <c r="AE20" i="94"/>
  <c r="AE19" i="94"/>
  <c r="AE18" i="94"/>
  <c r="AE17" i="94"/>
  <c r="AE16" i="94"/>
  <c r="AE15" i="94"/>
  <c r="AE14" i="94"/>
  <c r="AE13" i="94"/>
  <c r="AE12" i="94"/>
  <c r="AE11" i="94"/>
  <c r="AE10" i="94"/>
  <c r="AE9" i="94"/>
  <c r="AE8" i="94"/>
  <c r="AE7" i="94"/>
  <c r="AE6" i="94"/>
  <c r="AE5" i="94"/>
  <c r="AD40" i="94"/>
  <c r="AD39" i="94"/>
  <c r="AD38" i="94"/>
  <c r="AD37" i="94"/>
  <c r="AD36" i="94"/>
  <c r="AD35" i="94"/>
  <c r="AD34" i="94"/>
  <c r="AD33" i="94"/>
  <c r="AD32" i="94"/>
  <c r="AD31" i="94"/>
  <c r="AD30" i="94"/>
  <c r="AD29" i="94"/>
  <c r="AD28" i="94"/>
  <c r="AD27" i="94"/>
  <c r="AD26" i="94"/>
  <c r="AD25" i="94"/>
  <c r="AD24" i="94"/>
  <c r="AD23" i="94"/>
  <c r="AD22" i="94"/>
  <c r="AD21" i="94"/>
  <c r="AD20" i="94"/>
  <c r="AD19" i="94"/>
  <c r="AD18" i="94"/>
  <c r="AD17" i="94"/>
  <c r="AD16" i="94"/>
  <c r="AD15" i="94"/>
  <c r="AD14" i="94"/>
  <c r="AD13" i="94"/>
  <c r="AD12" i="94"/>
  <c r="AD11" i="94"/>
  <c r="AD10" i="94"/>
  <c r="AD9" i="94"/>
  <c r="AD8" i="94"/>
  <c r="AD7" i="94"/>
  <c r="AD6" i="94"/>
  <c r="AD5" i="94"/>
  <c r="AC40" i="94"/>
  <c r="AC39" i="94"/>
  <c r="AC38" i="94"/>
  <c r="AC37" i="94"/>
  <c r="AC36" i="94"/>
  <c r="AC35" i="94"/>
  <c r="AC34" i="94"/>
  <c r="AC33" i="94"/>
  <c r="AC32" i="94"/>
  <c r="AC31" i="94"/>
  <c r="AC30" i="94"/>
  <c r="AC29" i="94"/>
  <c r="AC28" i="94"/>
  <c r="AC27" i="94"/>
  <c r="AC26" i="94"/>
  <c r="AC25" i="94"/>
  <c r="AC24" i="94"/>
  <c r="AC23" i="94"/>
  <c r="AC22" i="94"/>
  <c r="AC21" i="94"/>
  <c r="AC20" i="94"/>
  <c r="AC19" i="94"/>
  <c r="AC18" i="94"/>
  <c r="AC17" i="94"/>
  <c r="AC16" i="94"/>
  <c r="AC15" i="94"/>
  <c r="AC14" i="94"/>
  <c r="AC13" i="94"/>
  <c r="AC12" i="94"/>
  <c r="AC11" i="94"/>
  <c r="AC10" i="94"/>
  <c r="AC9" i="94"/>
  <c r="AC8" i="94"/>
  <c r="AC7" i="94"/>
  <c r="AC6" i="94"/>
  <c r="AC5" i="94"/>
  <c r="AB40" i="94"/>
  <c r="AB39" i="94"/>
  <c r="AB38" i="94"/>
  <c r="AB37" i="94"/>
  <c r="AB36" i="94"/>
  <c r="AB35" i="94"/>
  <c r="AB34" i="94"/>
  <c r="AB33" i="94"/>
  <c r="AB32" i="94"/>
  <c r="AB31" i="94"/>
  <c r="AB30" i="94"/>
  <c r="AB29" i="94"/>
  <c r="AB28" i="94"/>
  <c r="AB27" i="94"/>
  <c r="AB26" i="94"/>
  <c r="AB25" i="94"/>
  <c r="AB24" i="94"/>
  <c r="AB23" i="94"/>
  <c r="AB22" i="94"/>
  <c r="AB21" i="94"/>
  <c r="AB20" i="94"/>
  <c r="AB19" i="94"/>
  <c r="AB18" i="94"/>
  <c r="AB17" i="94"/>
  <c r="AB16" i="94"/>
  <c r="AB15" i="94"/>
  <c r="AB14" i="94"/>
  <c r="AB13" i="94"/>
  <c r="AB12" i="94"/>
  <c r="AB11" i="94"/>
  <c r="AB10" i="94"/>
  <c r="AB9" i="94"/>
  <c r="AB8" i="94"/>
  <c r="AB7" i="94"/>
  <c r="AB6" i="94"/>
  <c r="AB5" i="94"/>
  <c r="AA40" i="94"/>
  <c r="AA39" i="94"/>
  <c r="AA38" i="94"/>
  <c r="AA37" i="94"/>
  <c r="AA36" i="94"/>
  <c r="AA35" i="94"/>
  <c r="AA34" i="94"/>
  <c r="AA33" i="94"/>
  <c r="AA32" i="94"/>
  <c r="AA31" i="94"/>
  <c r="AA30" i="94"/>
  <c r="AA29" i="94"/>
  <c r="AA28" i="94"/>
  <c r="AA27" i="94"/>
  <c r="AA26" i="94"/>
  <c r="AA25" i="94"/>
  <c r="AA24" i="94"/>
  <c r="AA23" i="94"/>
  <c r="AA22" i="94"/>
  <c r="AA21" i="94"/>
  <c r="AA20" i="94"/>
  <c r="AA19" i="94"/>
  <c r="AA18" i="94"/>
  <c r="AA17" i="94"/>
  <c r="AA16" i="94"/>
  <c r="AA15" i="94"/>
  <c r="AA14" i="94"/>
  <c r="AA13" i="94"/>
  <c r="AA12" i="94"/>
  <c r="AA11" i="94"/>
  <c r="AA10" i="94"/>
  <c r="AA9" i="94"/>
  <c r="AA8" i="94"/>
  <c r="AA7" i="94"/>
  <c r="AA6" i="94"/>
  <c r="AA5" i="94"/>
  <c r="Z40" i="94"/>
  <c r="Z39" i="94"/>
  <c r="Z38" i="94"/>
  <c r="Z37" i="94"/>
  <c r="Z36" i="94"/>
  <c r="Z35" i="94"/>
  <c r="Z34" i="94"/>
  <c r="Z33" i="94"/>
  <c r="Z32" i="94"/>
  <c r="Z31" i="94"/>
  <c r="Z30" i="94"/>
  <c r="Z29" i="94"/>
  <c r="Z28" i="94"/>
  <c r="Z27" i="94"/>
  <c r="Z26" i="94"/>
  <c r="Z25" i="94"/>
  <c r="Z24" i="94"/>
  <c r="Z23" i="94"/>
  <c r="Z22" i="94"/>
  <c r="Z21" i="94"/>
  <c r="Z20" i="94"/>
  <c r="Z19" i="94"/>
  <c r="Z18" i="94"/>
  <c r="Z17" i="94"/>
  <c r="Z16" i="94"/>
  <c r="Z15" i="94"/>
  <c r="Z14" i="94"/>
  <c r="Z13" i="94"/>
  <c r="Z12" i="94"/>
  <c r="Z11" i="94"/>
  <c r="Z10" i="94"/>
  <c r="Z9" i="94"/>
  <c r="Z8" i="94"/>
  <c r="Z7" i="94"/>
  <c r="Z6" i="94"/>
  <c r="Z5" i="94"/>
  <c r="AK40" i="101"/>
  <c r="AK39" i="101"/>
  <c r="AK38" i="101"/>
  <c r="AK37" i="101"/>
  <c r="AK36" i="101"/>
  <c r="AK35" i="101"/>
  <c r="AK34" i="101"/>
  <c r="AK33" i="101"/>
  <c r="AK32" i="101"/>
  <c r="AK31" i="101"/>
  <c r="AK30" i="101"/>
  <c r="AK29" i="101"/>
  <c r="AK28" i="101"/>
  <c r="AK27" i="101"/>
  <c r="AK26" i="101"/>
  <c r="AK25" i="101"/>
  <c r="AK24" i="101"/>
  <c r="AK23" i="101"/>
  <c r="AK22" i="101"/>
  <c r="AK21" i="101"/>
  <c r="AK20" i="101"/>
  <c r="AK19" i="101"/>
  <c r="AK18" i="101"/>
  <c r="AK17" i="101"/>
  <c r="AK16" i="101"/>
  <c r="AK15" i="101"/>
  <c r="AK14" i="101"/>
  <c r="AK13" i="101"/>
  <c r="AK12" i="101"/>
  <c r="AK11" i="101"/>
  <c r="AK10" i="101"/>
  <c r="AK9" i="101"/>
  <c r="AK8" i="101"/>
  <c r="AK7" i="101"/>
  <c r="AK6" i="101"/>
  <c r="AK5" i="101"/>
  <c r="AK40" i="94"/>
  <c r="AK39" i="94"/>
  <c r="AK38" i="94"/>
  <c r="AK37" i="94"/>
  <c r="AK36" i="94"/>
  <c r="AK35" i="94"/>
  <c r="AK34" i="94"/>
  <c r="AK33" i="94"/>
  <c r="AK32" i="94"/>
  <c r="AK31" i="94"/>
  <c r="AK30" i="94"/>
  <c r="AK29" i="94"/>
  <c r="AK28" i="94"/>
  <c r="AK27" i="94"/>
  <c r="AK26" i="94"/>
  <c r="AK25" i="94"/>
  <c r="AK24" i="94"/>
  <c r="AK23" i="94"/>
  <c r="AK22" i="94"/>
  <c r="AK21" i="94"/>
  <c r="AK20" i="94"/>
  <c r="AK19" i="94"/>
  <c r="AK18" i="94"/>
  <c r="AK17" i="94"/>
  <c r="AK16" i="94"/>
  <c r="AK15" i="94"/>
  <c r="AK14" i="94"/>
  <c r="AK13" i="94"/>
  <c r="AK12" i="94"/>
  <c r="AK11" i="94"/>
  <c r="AK10" i="94"/>
  <c r="AK9" i="94"/>
  <c r="AK8" i="94"/>
  <c r="AK7" i="94"/>
  <c r="AK6" i="94"/>
  <c r="AK5" i="94"/>
  <c r="O32" i="105" l="1"/>
  <c r="N32" i="105"/>
  <c r="O30" i="105"/>
  <c r="N30" i="105"/>
  <c r="U5" i="104"/>
  <c r="C5" i="104"/>
  <c r="U5" i="103"/>
  <c r="C5" i="103"/>
  <c r="C5" i="102"/>
  <c r="U5" i="102"/>
  <c r="AK5" i="102"/>
  <c r="U5" i="101"/>
  <c r="C5" i="101"/>
  <c r="U5" i="99"/>
  <c r="U5" i="100"/>
  <c r="C5" i="100"/>
  <c r="C5" i="99"/>
  <c r="J5" i="94"/>
  <c r="J6" i="94"/>
  <c r="J7" i="94"/>
  <c r="K5" i="94" l="1"/>
  <c r="K6" i="94"/>
  <c r="K7" i="94"/>
  <c r="K8" i="94"/>
  <c r="K9" i="94"/>
  <c r="J9" i="94"/>
  <c r="J8" i="94"/>
  <c r="AK40" i="104" l="1"/>
  <c r="AK39" i="104"/>
  <c r="AK38" i="104"/>
  <c r="AK37" i="104"/>
  <c r="AK36" i="104"/>
  <c r="AK35" i="104"/>
  <c r="AK34" i="104"/>
  <c r="AK33" i="104"/>
  <c r="AK32" i="104"/>
  <c r="AK31" i="104"/>
  <c r="AK30" i="104"/>
  <c r="AK29" i="104"/>
  <c r="AK28" i="104"/>
  <c r="AK27" i="104"/>
  <c r="AK26" i="104"/>
  <c r="AK25" i="104"/>
  <c r="AK24" i="104"/>
  <c r="AK23" i="104"/>
  <c r="AK22" i="104"/>
  <c r="AK21" i="104"/>
  <c r="AK20" i="104"/>
  <c r="AK19" i="104"/>
  <c r="AK18" i="104"/>
  <c r="AK17" i="104"/>
  <c r="AK16" i="104"/>
  <c r="AK15" i="104"/>
  <c r="AK14" i="104"/>
  <c r="AK13" i="104"/>
  <c r="AK12" i="104"/>
  <c r="AK11" i="104"/>
  <c r="AM11" i="104" s="1"/>
  <c r="AK10" i="104"/>
  <c r="AK9" i="104"/>
  <c r="AK8" i="104"/>
  <c r="AK7" i="104"/>
  <c r="AK6" i="104"/>
  <c r="AK5" i="104"/>
  <c r="AJ6" i="104"/>
  <c r="AJ7" i="104"/>
  <c r="AJ8" i="104"/>
  <c r="AJ9" i="104"/>
  <c r="AJ10" i="104"/>
  <c r="AJ11" i="104"/>
  <c r="AJ12" i="104"/>
  <c r="AJ13" i="104"/>
  <c r="AJ14" i="104"/>
  <c r="AJ15" i="104"/>
  <c r="AL15" i="104" s="1"/>
  <c r="AJ16" i="104"/>
  <c r="AL16" i="104" s="1"/>
  <c r="AJ17" i="104"/>
  <c r="AJ18" i="104"/>
  <c r="AJ19" i="104"/>
  <c r="AJ20" i="104"/>
  <c r="AJ21" i="104"/>
  <c r="AJ22" i="104"/>
  <c r="AJ23" i="104"/>
  <c r="AJ24" i="104"/>
  <c r="AJ25" i="104"/>
  <c r="AJ26" i="104"/>
  <c r="AJ27" i="104"/>
  <c r="AJ28" i="104"/>
  <c r="AJ29" i="104"/>
  <c r="AJ30" i="104"/>
  <c r="AJ31" i="104"/>
  <c r="AL31" i="104" s="1"/>
  <c r="AJ32" i="104"/>
  <c r="AL32" i="104" s="1"/>
  <c r="AJ33" i="104"/>
  <c r="AL33" i="104" s="1"/>
  <c r="AJ34" i="104"/>
  <c r="AJ35" i="104"/>
  <c r="AJ36" i="104"/>
  <c r="AJ37" i="104"/>
  <c r="AJ38" i="104"/>
  <c r="AJ39" i="104"/>
  <c r="AJ40" i="104"/>
  <c r="AJ5" i="104"/>
  <c r="X40" i="104"/>
  <c r="X39" i="104"/>
  <c r="X38" i="104"/>
  <c r="X37" i="104"/>
  <c r="X36" i="104"/>
  <c r="X35" i="104"/>
  <c r="X34" i="104"/>
  <c r="X33" i="104"/>
  <c r="X32" i="104"/>
  <c r="X31" i="104"/>
  <c r="X30" i="104"/>
  <c r="X29" i="104"/>
  <c r="X28" i="104"/>
  <c r="X27" i="104"/>
  <c r="X26" i="104"/>
  <c r="X25" i="104"/>
  <c r="X24" i="104"/>
  <c r="X23" i="104"/>
  <c r="X22" i="104"/>
  <c r="X21" i="104"/>
  <c r="X20" i="104"/>
  <c r="X19" i="104"/>
  <c r="X18" i="104"/>
  <c r="X17" i="104"/>
  <c r="X16" i="104"/>
  <c r="X15" i="104"/>
  <c r="X14" i="104"/>
  <c r="X13" i="104"/>
  <c r="X12" i="104"/>
  <c r="X11" i="104"/>
  <c r="X10" i="104"/>
  <c r="X9" i="104"/>
  <c r="X8" i="104"/>
  <c r="X7" i="104"/>
  <c r="X6" i="104"/>
  <c r="X5" i="104"/>
  <c r="W40" i="104"/>
  <c r="W39" i="104"/>
  <c r="W38" i="104"/>
  <c r="W37" i="104"/>
  <c r="W36" i="104"/>
  <c r="W35" i="104"/>
  <c r="W34" i="104"/>
  <c r="W33" i="104"/>
  <c r="W32" i="104"/>
  <c r="W31" i="104"/>
  <c r="W30" i="104"/>
  <c r="W29" i="104"/>
  <c r="W28" i="104"/>
  <c r="W27" i="104"/>
  <c r="W26" i="104"/>
  <c r="W25" i="104"/>
  <c r="W24" i="104"/>
  <c r="W23" i="104"/>
  <c r="W22" i="104"/>
  <c r="W21" i="104"/>
  <c r="W20" i="104"/>
  <c r="W19" i="104"/>
  <c r="W18" i="104"/>
  <c r="W17" i="104"/>
  <c r="W16" i="104"/>
  <c r="W15" i="104"/>
  <c r="W14" i="104"/>
  <c r="W13" i="104"/>
  <c r="W12" i="104"/>
  <c r="W11" i="104"/>
  <c r="W10" i="104"/>
  <c r="W9" i="104"/>
  <c r="W8" i="104"/>
  <c r="W7" i="104"/>
  <c r="W6" i="104"/>
  <c r="W5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V9" i="104"/>
  <c r="V8" i="104"/>
  <c r="V7" i="104"/>
  <c r="V6" i="104"/>
  <c r="V5" i="104"/>
  <c r="U6" i="104"/>
  <c r="U7" i="104"/>
  <c r="U8" i="104"/>
  <c r="U9" i="104"/>
  <c r="U10" i="104"/>
  <c r="U11" i="104"/>
  <c r="U12" i="104"/>
  <c r="U13" i="104"/>
  <c r="U14" i="104"/>
  <c r="U15" i="104"/>
  <c r="U16" i="104"/>
  <c r="U17" i="104"/>
  <c r="U18" i="104"/>
  <c r="U19" i="104"/>
  <c r="U20" i="104"/>
  <c r="U21" i="104"/>
  <c r="U22" i="104"/>
  <c r="U23" i="104"/>
  <c r="U24" i="104"/>
  <c r="U25" i="104"/>
  <c r="U26" i="104"/>
  <c r="U27" i="104"/>
  <c r="U28" i="104"/>
  <c r="U29" i="104"/>
  <c r="U30" i="104"/>
  <c r="U31" i="104"/>
  <c r="U32" i="104"/>
  <c r="U33" i="104"/>
  <c r="U34" i="104"/>
  <c r="U35" i="104"/>
  <c r="U36" i="104"/>
  <c r="U37" i="104"/>
  <c r="U38" i="104"/>
  <c r="U39" i="104"/>
  <c r="U40" i="104"/>
  <c r="S40" i="104"/>
  <c r="S39" i="104"/>
  <c r="S38" i="104"/>
  <c r="S37" i="104"/>
  <c r="S36" i="104"/>
  <c r="S35" i="104"/>
  <c r="S34" i="104"/>
  <c r="S33" i="104"/>
  <c r="S32" i="104"/>
  <c r="AM32" i="104" s="1"/>
  <c r="S31" i="104"/>
  <c r="S30" i="104"/>
  <c r="S29" i="104"/>
  <c r="S28" i="104"/>
  <c r="S27" i="104"/>
  <c r="S26" i="104"/>
  <c r="S25" i="104"/>
  <c r="S24" i="104"/>
  <c r="S23" i="104"/>
  <c r="S22" i="104"/>
  <c r="S21" i="104"/>
  <c r="S20" i="104"/>
  <c r="S19" i="104"/>
  <c r="AM19" i="104" s="1"/>
  <c r="S18" i="104"/>
  <c r="AM18" i="104" s="1"/>
  <c r="S17" i="104"/>
  <c r="S16" i="104"/>
  <c r="S15" i="104"/>
  <c r="S14" i="104"/>
  <c r="S13" i="104"/>
  <c r="S12" i="104"/>
  <c r="S11" i="104"/>
  <c r="S10" i="104"/>
  <c r="S9" i="104"/>
  <c r="S8" i="104"/>
  <c r="S7" i="104"/>
  <c r="S6" i="104"/>
  <c r="S5" i="104"/>
  <c r="R6" i="104"/>
  <c r="R7" i="104"/>
  <c r="AL7" i="104" s="1"/>
  <c r="R8" i="104"/>
  <c r="R9" i="104"/>
  <c r="R10" i="104"/>
  <c r="R11" i="104"/>
  <c r="R12" i="104"/>
  <c r="R13" i="104"/>
  <c r="R14" i="104"/>
  <c r="R15" i="104"/>
  <c r="R16" i="104"/>
  <c r="R17" i="104"/>
  <c r="R18" i="104"/>
  <c r="R19" i="104"/>
  <c r="R20" i="104"/>
  <c r="R21" i="104"/>
  <c r="R22" i="104"/>
  <c r="R23" i="104"/>
  <c r="R24" i="104"/>
  <c r="R25" i="104"/>
  <c r="R26" i="104"/>
  <c r="R27" i="104"/>
  <c r="R28" i="104"/>
  <c r="R29" i="104"/>
  <c r="R30" i="104"/>
  <c r="R31" i="104"/>
  <c r="R32" i="104"/>
  <c r="R33" i="104"/>
  <c r="R34" i="104"/>
  <c r="R35" i="104"/>
  <c r="R36" i="104"/>
  <c r="R37" i="104"/>
  <c r="R38" i="104"/>
  <c r="R39" i="104"/>
  <c r="AL39" i="104" s="1"/>
  <c r="R40" i="104"/>
  <c r="AL40" i="104" s="1"/>
  <c r="R5" i="104"/>
  <c r="P40" i="104"/>
  <c r="P39" i="104"/>
  <c r="P38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P24" i="104"/>
  <c r="P23" i="104"/>
  <c r="P22" i="104"/>
  <c r="P21" i="104"/>
  <c r="P20" i="104"/>
  <c r="P19" i="104"/>
  <c r="P18" i="104"/>
  <c r="P17" i="104"/>
  <c r="P16" i="104"/>
  <c r="P15" i="104"/>
  <c r="P14" i="104"/>
  <c r="P13" i="104"/>
  <c r="P12" i="104"/>
  <c r="P11" i="104"/>
  <c r="P10" i="104"/>
  <c r="P9" i="104"/>
  <c r="P8" i="104"/>
  <c r="P7" i="104"/>
  <c r="P6" i="104"/>
  <c r="P5" i="104"/>
  <c r="O40" i="104"/>
  <c r="O39" i="104"/>
  <c r="O38" i="104"/>
  <c r="O37" i="104"/>
  <c r="O36" i="104"/>
  <c r="O35" i="104"/>
  <c r="O34" i="104"/>
  <c r="O33" i="104"/>
  <c r="O32" i="104"/>
  <c r="O31" i="104"/>
  <c r="O30" i="104"/>
  <c r="O29" i="104"/>
  <c r="O28" i="104"/>
  <c r="O27" i="104"/>
  <c r="O26" i="104"/>
  <c r="O25" i="104"/>
  <c r="O24" i="104"/>
  <c r="O23" i="104"/>
  <c r="O22" i="104"/>
  <c r="O21" i="104"/>
  <c r="O20" i="104"/>
  <c r="O19" i="104"/>
  <c r="O18" i="104"/>
  <c r="O17" i="104"/>
  <c r="O16" i="104"/>
  <c r="O15" i="104"/>
  <c r="O14" i="104"/>
  <c r="O13" i="104"/>
  <c r="O12" i="104"/>
  <c r="O11" i="104"/>
  <c r="O10" i="104"/>
  <c r="O9" i="104"/>
  <c r="O8" i="104"/>
  <c r="O7" i="104"/>
  <c r="O6" i="104"/>
  <c r="O5" i="104"/>
  <c r="N40" i="104"/>
  <c r="N39" i="104"/>
  <c r="N38" i="104"/>
  <c r="N37" i="104"/>
  <c r="N36" i="104"/>
  <c r="N35" i="104"/>
  <c r="N34" i="104"/>
  <c r="N33" i="104"/>
  <c r="N32" i="104"/>
  <c r="N31" i="104"/>
  <c r="N30" i="104"/>
  <c r="N29" i="104"/>
  <c r="N28" i="104"/>
  <c r="N27" i="104"/>
  <c r="N26" i="104"/>
  <c r="N25" i="104"/>
  <c r="N24" i="104"/>
  <c r="N23" i="104"/>
  <c r="N22" i="104"/>
  <c r="N21" i="104"/>
  <c r="N20" i="104"/>
  <c r="N19" i="104"/>
  <c r="N18" i="104"/>
  <c r="N17" i="104"/>
  <c r="N16" i="104"/>
  <c r="N15" i="104"/>
  <c r="N14" i="104"/>
  <c r="N13" i="104"/>
  <c r="N12" i="104"/>
  <c r="N11" i="104"/>
  <c r="N10" i="104"/>
  <c r="N9" i="104"/>
  <c r="N8" i="104"/>
  <c r="N7" i="104"/>
  <c r="N6" i="104"/>
  <c r="N5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L40" i="104"/>
  <c r="L39" i="104"/>
  <c r="L38" i="104"/>
  <c r="L37" i="104"/>
  <c r="L36" i="104"/>
  <c r="L35" i="104"/>
  <c r="L34" i="104"/>
  <c r="L33" i="104"/>
  <c r="L32" i="104"/>
  <c r="L31" i="104"/>
  <c r="L30" i="104"/>
  <c r="L29" i="104"/>
  <c r="L28" i="104"/>
  <c r="L27" i="104"/>
  <c r="L26" i="104"/>
  <c r="L25" i="104"/>
  <c r="L24" i="104"/>
  <c r="L23" i="104"/>
  <c r="L22" i="104"/>
  <c r="L21" i="104"/>
  <c r="L20" i="104"/>
  <c r="L19" i="104"/>
  <c r="L18" i="104"/>
  <c r="L17" i="104"/>
  <c r="L16" i="104"/>
  <c r="L15" i="104"/>
  <c r="L14" i="104"/>
  <c r="L13" i="104"/>
  <c r="L12" i="104"/>
  <c r="L11" i="104"/>
  <c r="L10" i="104"/>
  <c r="L9" i="104"/>
  <c r="L8" i="104"/>
  <c r="L7" i="104"/>
  <c r="L6" i="104"/>
  <c r="L5" i="104"/>
  <c r="K40" i="104"/>
  <c r="K39" i="104"/>
  <c r="K38" i="104"/>
  <c r="K37" i="104"/>
  <c r="K36" i="104"/>
  <c r="K35" i="104"/>
  <c r="K34" i="104"/>
  <c r="K33" i="104"/>
  <c r="K32" i="104"/>
  <c r="K31" i="104"/>
  <c r="K30" i="104"/>
  <c r="K29" i="104"/>
  <c r="K28" i="104"/>
  <c r="K27" i="104"/>
  <c r="K26" i="104"/>
  <c r="K25" i="104"/>
  <c r="K24" i="104"/>
  <c r="K23" i="104"/>
  <c r="K22" i="104"/>
  <c r="K21" i="104"/>
  <c r="K20" i="104"/>
  <c r="K19" i="104"/>
  <c r="K18" i="104"/>
  <c r="K17" i="104"/>
  <c r="K16" i="104"/>
  <c r="K15" i="104"/>
  <c r="K14" i="104"/>
  <c r="K13" i="104"/>
  <c r="K12" i="104"/>
  <c r="K11" i="104"/>
  <c r="K10" i="104"/>
  <c r="K9" i="104"/>
  <c r="K8" i="104"/>
  <c r="K7" i="104"/>
  <c r="K6" i="104"/>
  <c r="K5" i="104"/>
  <c r="J40" i="104"/>
  <c r="J39" i="104"/>
  <c r="J38" i="104"/>
  <c r="J37" i="104"/>
  <c r="J36" i="104"/>
  <c r="J35" i="104"/>
  <c r="J34" i="104"/>
  <c r="J33" i="104"/>
  <c r="J32" i="104"/>
  <c r="J31" i="104"/>
  <c r="J30" i="104"/>
  <c r="J29" i="104"/>
  <c r="J28" i="104"/>
  <c r="J27" i="104"/>
  <c r="J26" i="104"/>
  <c r="J25" i="104"/>
  <c r="J24" i="104"/>
  <c r="J23" i="104"/>
  <c r="J22" i="104"/>
  <c r="J21" i="104"/>
  <c r="J20" i="104"/>
  <c r="J19" i="104"/>
  <c r="J18" i="104"/>
  <c r="J17" i="104"/>
  <c r="J16" i="104"/>
  <c r="J15" i="104"/>
  <c r="J14" i="104"/>
  <c r="J13" i="104"/>
  <c r="J12" i="104"/>
  <c r="J11" i="104"/>
  <c r="J10" i="104"/>
  <c r="J9" i="104"/>
  <c r="J8" i="104"/>
  <c r="J7" i="104"/>
  <c r="J6" i="104"/>
  <c r="J5" i="104"/>
  <c r="I40" i="104"/>
  <c r="I39" i="104"/>
  <c r="I38" i="104"/>
  <c r="I37" i="104"/>
  <c r="I36" i="104"/>
  <c r="I35" i="104"/>
  <c r="I34" i="104"/>
  <c r="I33" i="104"/>
  <c r="I32" i="104"/>
  <c r="I31" i="104"/>
  <c r="I30" i="104"/>
  <c r="I29" i="104"/>
  <c r="I28" i="104"/>
  <c r="I27" i="104"/>
  <c r="I26" i="104"/>
  <c r="I25" i="104"/>
  <c r="I24" i="104"/>
  <c r="I23" i="104"/>
  <c r="I22" i="104"/>
  <c r="I21" i="104"/>
  <c r="I20" i="104"/>
  <c r="I19" i="104"/>
  <c r="I18" i="104"/>
  <c r="I17" i="104"/>
  <c r="I16" i="104"/>
  <c r="I15" i="104"/>
  <c r="I14" i="104"/>
  <c r="I13" i="104"/>
  <c r="I12" i="104"/>
  <c r="I11" i="104"/>
  <c r="I10" i="104"/>
  <c r="I9" i="104"/>
  <c r="I8" i="104"/>
  <c r="I7" i="104"/>
  <c r="I6" i="104"/>
  <c r="I5" i="104"/>
  <c r="H6" i="104"/>
  <c r="H7" i="104"/>
  <c r="H8" i="104"/>
  <c r="H9" i="104"/>
  <c r="H10" i="104"/>
  <c r="H11" i="104"/>
  <c r="H12" i="104"/>
  <c r="H13" i="104"/>
  <c r="H14" i="104"/>
  <c r="H15" i="104"/>
  <c r="H16" i="104"/>
  <c r="H17" i="104"/>
  <c r="H18" i="104"/>
  <c r="H19" i="104"/>
  <c r="H20" i="104"/>
  <c r="H21" i="104"/>
  <c r="H22" i="104"/>
  <c r="H23" i="104"/>
  <c r="H24" i="104"/>
  <c r="H25" i="104"/>
  <c r="H26" i="104"/>
  <c r="H27" i="104"/>
  <c r="H28" i="104"/>
  <c r="H29" i="104"/>
  <c r="H30" i="104"/>
  <c r="H31" i="104"/>
  <c r="H32" i="104"/>
  <c r="H33" i="104"/>
  <c r="H34" i="104"/>
  <c r="H35" i="104"/>
  <c r="H36" i="104"/>
  <c r="H37" i="104"/>
  <c r="H38" i="104"/>
  <c r="H39" i="104"/>
  <c r="H40" i="104"/>
  <c r="H5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E40" i="104"/>
  <c r="E39" i="104"/>
  <c r="E38" i="104"/>
  <c r="E37" i="104"/>
  <c r="E36" i="104"/>
  <c r="E35" i="104"/>
  <c r="E34" i="104"/>
  <c r="E33" i="104"/>
  <c r="E32" i="104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C6" i="104"/>
  <c r="C7" i="104"/>
  <c r="C8" i="104"/>
  <c r="C9" i="104"/>
  <c r="C10" i="104"/>
  <c r="C11" i="104"/>
  <c r="C12" i="104"/>
  <c r="C13" i="104"/>
  <c r="C14" i="104"/>
  <c r="C15" i="104"/>
  <c r="C16" i="104"/>
  <c r="C17" i="104"/>
  <c r="C18" i="104"/>
  <c r="C19" i="104"/>
  <c r="C20" i="104"/>
  <c r="C21" i="104"/>
  <c r="C22" i="104"/>
  <c r="C23" i="104"/>
  <c r="C24" i="104"/>
  <c r="C25" i="104"/>
  <c r="C26" i="104"/>
  <c r="C27" i="104"/>
  <c r="C28" i="104"/>
  <c r="C29" i="104"/>
  <c r="C30" i="104"/>
  <c r="C31" i="104"/>
  <c r="C32" i="104"/>
  <c r="C33" i="104"/>
  <c r="C34" i="104"/>
  <c r="C35" i="104"/>
  <c r="C36" i="104"/>
  <c r="C37" i="104"/>
  <c r="C38" i="104"/>
  <c r="C39" i="104"/>
  <c r="C40" i="104"/>
  <c r="AK40" i="103"/>
  <c r="AK39" i="103"/>
  <c r="AK38" i="103"/>
  <c r="AK37" i="103"/>
  <c r="AK36" i="103"/>
  <c r="AK35" i="103"/>
  <c r="AK34" i="103"/>
  <c r="AK33" i="103"/>
  <c r="AK32" i="103"/>
  <c r="AK31" i="103"/>
  <c r="AK30" i="103"/>
  <c r="AK29" i="103"/>
  <c r="AM29" i="103" s="1"/>
  <c r="AK28" i="103"/>
  <c r="AM28" i="103" s="1"/>
  <c r="AK27" i="103"/>
  <c r="AK26" i="103"/>
  <c r="AK25" i="103"/>
  <c r="AK24" i="103"/>
  <c r="AK23" i="103"/>
  <c r="AK22" i="103"/>
  <c r="AK21" i="103"/>
  <c r="AK20" i="103"/>
  <c r="AK19" i="103"/>
  <c r="AK18" i="103"/>
  <c r="AK17" i="103"/>
  <c r="AM17" i="103" s="1"/>
  <c r="AK16" i="103"/>
  <c r="AK15" i="103"/>
  <c r="AK14" i="103"/>
  <c r="AK13" i="103"/>
  <c r="AM13" i="103" s="1"/>
  <c r="AK12" i="103"/>
  <c r="AM12" i="103" s="1"/>
  <c r="AK11" i="103"/>
  <c r="AM11" i="103" s="1"/>
  <c r="AK10" i="103"/>
  <c r="AK9" i="103"/>
  <c r="AK8" i="103"/>
  <c r="AK7" i="103"/>
  <c r="AK6" i="103"/>
  <c r="AK5" i="103"/>
  <c r="AJ6" i="103"/>
  <c r="AJ7" i="103"/>
  <c r="AJ8" i="103"/>
  <c r="AJ9" i="103"/>
  <c r="AL9" i="103" s="1"/>
  <c r="AJ10" i="103"/>
  <c r="AJ11" i="103"/>
  <c r="AJ12" i="103"/>
  <c r="AJ13" i="103"/>
  <c r="AL13" i="103" s="1"/>
  <c r="AJ14" i="103"/>
  <c r="AL14" i="103" s="1"/>
  <c r="AJ15" i="103"/>
  <c r="AL15" i="103" s="1"/>
  <c r="AJ16" i="103"/>
  <c r="AJ17" i="103"/>
  <c r="AJ18" i="103"/>
  <c r="AJ19" i="103"/>
  <c r="AJ20" i="103"/>
  <c r="AJ21" i="103"/>
  <c r="AJ22" i="103"/>
  <c r="AJ23" i="103"/>
  <c r="AJ24" i="103"/>
  <c r="AJ25" i="103"/>
  <c r="AL25" i="103" s="1"/>
  <c r="AJ26" i="103"/>
  <c r="AJ27" i="103"/>
  <c r="AJ28" i="103"/>
  <c r="AJ29" i="103"/>
  <c r="AJ30" i="103"/>
  <c r="AL30" i="103" s="1"/>
  <c r="AJ31" i="103"/>
  <c r="AL31" i="103" s="1"/>
  <c r="AJ32" i="103"/>
  <c r="AJ33" i="103"/>
  <c r="AJ34" i="103"/>
  <c r="AJ35" i="103"/>
  <c r="AJ36" i="103"/>
  <c r="AJ37" i="103"/>
  <c r="AJ38" i="103"/>
  <c r="AJ39" i="103"/>
  <c r="AJ40" i="103"/>
  <c r="AJ5" i="103"/>
  <c r="AL5" i="103" s="1"/>
  <c r="X40" i="103"/>
  <c r="X39" i="103"/>
  <c r="X38" i="103"/>
  <c r="X37" i="103"/>
  <c r="X36" i="103"/>
  <c r="X35" i="103"/>
  <c r="X34" i="103"/>
  <c r="X33" i="103"/>
  <c r="X32" i="103"/>
  <c r="X31" i="103"/>
  <c r="X30" i="103"/>
  <c r="X29" i="103"/>
  <c r="X28" i="103"/>
  <c r="X27" i="103"/>
  <c r="X26" i="103"/>
  <c r="X25" i="103"/>
  <c r="X24" i="103"/>
  <c r="X23" i="103"/>
  <c r="X22" i="103"/>
  <c r="X21" i="103"/>
  <c r="X20" i="103"/>
  <c r="X19" i="103"/>
  <c r="X18" i="103"/>
  <c r="X17" i="103"/>
  <c r="X16" i="103"/>
  <c r="X15" i="103"/>
  <c r="X14" i="103"/>
  <c r="X13" i="103"/>
  <c r="X12" i="103"/>
  <c r="X11" i="103"/>
  <c r="X10" i="103"/>
  <c r="X9" i="103"/>
  <c r="X8" i="103"/>
  <c r="X7" i="103"/>
  <c r="X6" i="103"/>
  <c r="X5" i="103"/>
  <c r="W40" i="103"/>
  <c r="W39" i="103"/>
  <c r="W38" i="103"/>
  <c r="W37" i="103"/>
  <c r="W36" i="103"/>
  <c r="W35" i="103"/>
  <c r="W34" i="103"/>
  <c r="W33" i="103"/>
  <c r="W32" i="103"/>
  <c r="W31" i="103"/>
  <c r="W30" i="103"/>
  <c r="W29" i="103"/>
  <c r="W28" i="103"/>
  <c r="W27" i="103"/>
  <c r="W26" i="103"/>
  <c r="W25" i="103"/>
  <c r="W24" i="103"/>
  <c r="W23" i="103"/>
  <c r="W22" i="103"/>
  <c r="W21" i="103"/>
  <c r="W20" i="103"/>
  <c r="W19" i="103"/>
  <c r="W18" i="103"/>
  <c r="W17" i="103"/>
  <c r="W16" i="103"/>
  <c r="W15" i="103"/>
  <c r="W14" i="103"/>
  <c r="W13" i="103"/>
  <c r="W12" i="103"/>
  <c r="W11" i="103"/>
  <c r="W10" i="103"/>
  <c r="W9" i="103"/>
  <c r="W8" i="103"/>
  <c r="W7" i="103"/>
  <c r="W6" i="103"/>
  <c r="W5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V9" i="103"/>
  <c r="V8" i="103"/>
  <c r="V7" i="103"/>
  <c r="V6" i="103"/>
  <c r="V5" i="103"/>
  <c r="U6" i="103"/>
  <c r="U7" i="103"/>
  <c r="U8" i="103"/>
  <c r="U9" i="103"/>
  <c r="U10" i="103"/>
  <c r="U11" i="103"/>
  <c r="U12" i="103"/>
  <c r="U13" i="103"/>
  <c r="U14" i="103"/>
  <c r="U15" i="103"/>
  <c r="U16" i="103"/>
  <c r="U17" i="103"/>
  <c r="U18" i="103"/>
  <c r="U19" i="103"/>
  <c r="U20" i="103"/>
  <c r="U21" i="103"/>
  <c r="U22" i="103"/>
  <c r="U23" i="103"/>
  <c r="U24" i="103"/>
  <c r="U25" i="103"/>
  <c r="U26" i="103"/>
  <c r="U27" i="103"/>
  <c r="U28" i="103"/>
  <c r="U29" i="103"/>
  <c r="U30" i="103"/>
  <c r="U31" i="103"/>
  <c r="U32" i="103"/>
  <c r="U33" i="103"/>
  <c r="U34" i="103"/>
  <c r="U35" i="103"/>
  <c r="U36" i="103"/>
  <c r="U37" i="103"/>
  <c r="U38" i="103"/>
  <c r="U39" i="103"/>
  <c r="U40" i="103"/>
  <c r="S40" i="103"/>
  <c r="S39" i="103"/>
  <c r="S38" i="103"/>
  <c r="S37" i="103"/>
  <c r="S36" i="103"/>
  <c r="AM36" i="103" s="1"/>
  <c r="S35" i="103"/>
  <c r="S34" i="103"/>
  <c r="S33" i="103"/>
  <c r="S32" i="103"/>
  <c r="S31" i="103"/>
  <c r="S30" i="103"/>
  <c r="S29" i="103"/>
  <c r="S28" i="103"/>
  <c r="S27" i="103"/>
  <c r="S26" i="103"/>
  <c r="S25" i="103"/>
  <c r="S24" i="103"/>
  <c r="AM24" i="103" s="1"/>
  <c r="S23" i="103"/>
  <c r="S22" i="103"/>
  <c r="S21" i="103"/>
  <c r="S20" i="103"/>
  <c r="S19" i="103"/>
  <c r="S18" i="103"/>
  <c r="S17" i="103"/>
  <c r="S16" i="103"/>
  <c r="S15" i="103"/>
  <c r="S14" i="103"/>
  <c r="S13" i="103"/>
  <c r="S12" i="103"/>
  <c r="S11" i="103"/>
  <c r="S10" i="103"/>
  <c r="S9" i="103"/>
  <c r="S8" i="103"/>
  <c r="S7" i="103"/>
  <c r="S6" i="103"/>
  <c r="S5" i="103"/>
  <c r="AM5" i="103" s="1"/>
  <c r="R6" i="103"/>
  <c r="AL6" i="103" s="1"/>
  <c r="R7" i="103"/>
  <c r="R8" i="103"/>
  <c r="R9" i="103"/>
  <c r="R10" i="103"/>
  <c r="R11" i="103"/>
  <c r="R12" i="103"/>
  <c r="R13" i="103"/>
  <c r="R14" i="103"/>
  <c r="R15" i="103"/>
  <c r="R16" i="103"/>
  <c r="R17" i="103"/>
  <c r="R18" i="103"/>
  <c r="R19" i="103"/>
  <c r="R20" i="103"/>
  <c r="R21" i="103"/>
  <c r="R22" i="103"/>
  <c r="AL22" i="103" s="1"/>
  <c r="R23" i="103"/>
  <c r="R24" i="103"/>
  <c r="R25" i="103"/>
  <c r="R26" i="103"/>
  <c r="R27" i="103"/>
  <c r="R28" i="103"/>
  <c r="R29" i="103"/>
  <c r="R30" i="103"/>
  <c r="R31" i="103"/>
  <c r="R32" i="103"/>
  <c r="R33" i="103"/>
  <c r="R34" i="103"/>
  <c r="R35" i="103"/>
  <c r="R36" i="103"/>
  <c r="R37" i="103"/>
  <c r="R38" i="103"/>
  <c r="R39" i="103"/>
  <c r="R40" i="103"/>
  <c r="R5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" i="103"/>
  <c r="O40" i="103"/>
  <c r="O39" i="103"/>
  <c r="O38" i="103"/>
  <c r="O37" i="103"/>
  <c r="O36" i="103"/>
  <c r="O35" i="103"/>
  <c r="O34" i="103"/>
  <c r="O33" i="103"/>
  <c r="O32" i="103"/>
  <c r="O31" i="103"/>
  <c r="O30" i="103"/>
  <c r="O29" i="103"/>
  <c r="O28" i="103"/>
  <c r="O27" i="103"/>
  <c r="O26" i="103"/>
  <c r="O25" i="103"/>
  <c r="O24" i="103"/>
  <c r="O23" i="103"/>
  <c r="O22" i="103"/>
  <c r="O21" i="103"/>
  <c r="O20" i="103"/>
  <c r="O19" i="103"/>
  <c r="O18" i="103"/>
  <c r="O17" i="103"/>
  <c r="O16" i="103"/>
  <c r="O15" i="103"/>
  <c r="O14" i="103"/>
  <c r="O13" i="103"/>
  <c r="O12" i="103"/>
  <c r="O11" i="103"/>
  <c r="O10" i="103"/>
  <c r="O9" i="103"/>
  <c r="O8" i="103"/>
  <c r="O7" i="103"/>
  <c r="O6" i="103"/>
  <c r="O5" i="103"/>
  <c r="N40" i="103"/>
  <c r="N39" i="103"/>
  <c r="N38" i="103"/>
  <c r="N37" i="103"/>
  <c r="N36" i="103"/>
  <c r="N35" i="103"/>
  <c r="N34" i="103"/>
  <c r="N33" i="103"/>
  <c r="N32" i="103"/>
  <c r="N31" i="103"/>
  <c r="N30" i="103"/>
  <c r="N29" i="103"/>
  <c r="N28" i="103"/>
  <c r="N27" i="103"/>
  <c r="N26" i="103"/>
  <c r="N25" i="103"/>
  <c r="N24" i="103"/>
  <c r="N23" i="103"/>
  <c r="N22" i="103"/>
  <c r="N21" i="103"/>
  <c r="N20" i="103"/>
  <c r="N19" i="103"/>
  <c r="N18" i="103"/>
  <c r="N17" i="103"/>
  <c r="N16" i="103"/>
  <c r="N15" i="103"/>
  <c r="N14" i="103"/>
  <c r="N13" i="103"/>
  <c r="N12" i="103"/>
  <c r="N11" i="103"/>
  <c r="N10" i="103"/>
  <c r="N9" i="103"/>
  <c r="N8" i="103"/>
  <c r="N7" i="103"/>
  <c r="N6" i="103"/>
  <c r="N5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L40" i="103"/>
  <c r="L39" i="103"/>
  <c r="L38" i="103"/>
  <c r="L37" i="103"/>
  <c r="L36" i="103"/>
  <c r="L35" i="103"/>
  <c r="L34" i="103"/>
  <c r="L33" i="103"/>
  <c r="L32" i="103"/>
  <c r="L31" i="103"/>
  <c r="L30" i="103"/>
  <c r="L29" i="103"/>
  <c r="L28" i="103"/>
  <c r="L27" i="103"/>
  <c r="L26" i="103"/>
  <c r="L25" i="103"/>
  <c r="L24" i="103"/>
  <c r="L23" i="103"/>
  <c r="L22" i="103"/>
  <c r="L21" i="103"/>
  <c r="L20" i="103"/>
  <c r="L19" i="103"/>
  <c r="L18" i="103"/>
  <c r="L17" i="103"/>
  <c r="L16" i="103"/>
  <c r="L15" i="103"/>
  <c r="L14" i="103"/>
  <c r="L13" i="103"/>
  <c r="L12" i="103"/>
  <c r="L11" i="103"/>
  <c r="L10" i="103"/>
  <c r="L9" i="103"/>
  <c r="L8" i="103"/>
  <c r="L7" i="103"/>
  <c r="L6" i="103"/>
  <c r="L5" i="103"/>
  <c r="K40" i="103"/>
  <c r="K39" i="103"/>
  <c r="K38" i="103"/>
  <c r="K37" i="103"/>
  <c r="K36" i="103"/>
  <c r="K35" i="103"/>
  <c r="K34" i="103"/>
  <c r="K33" i="103"/>
  <c r="K32" i="103"/>
  <c r="K31" i="103"/>
  <c r="K30" i="103"/>
  <c r="K29" i="103"/>
  <c r="K28" i="103"/>
  <c r="K27" i="103"/>
  <c r="K26" i="103"/>
  <c r="K25" i="103"/>
  <c r="K24" i="103"/>
  <c r="K23" i="103"/>
  <c r="K22" i="103"/>
  <c r="K21" i="103"/>
  <c r="K20" i="103"/>
  <c r="K19" i="103"/>
  <c r="K18" i="103"/>
  <c r="K17" i="103"/>
  <c r="K16" i="103"/>
  <c r="K15" i="103"/>
  <c r="K14" i="103"/>
  <c r="K13" i="103"/>
  <c r="K12" i="103"/>
  <c r="K11" i="103"/>
  <c r="K10" i="103"/>
  <c r="K9" i="103"/>
  <c r="K8" i="103"/>
  <c r="K7" i="103"/>
  <c r="K6" i="103"/>
  <c r="K5" i="103"/>
  <c r="J40" i="103"/>
  <c r="J39" i="103"/>
  <c r="J38" i="103"/>
  <c r="J37" i="103"/>
  <c r="J36" i="103"/>
  <c r="J35" i="103"/>
  <c r="J34" i="103"/>
  <c r="J33" i="103"/>
  <c r="J32" i="103"/>
  <c r="J31" i="103"/>
  <c r="J30" i="103"/>
  <c r="J29" i="103"/>
  <c r="J28" i="103"/>
  <c r="J27" i="103"/>
  <c r="J26" i="103"/>
  <c r="J25" i="103"/>
  <c r="J24" i="103"/>
  <c r="J23" i="103"/>
  <c r="J22" i="103"/>
  <c r="J21" i="103"/>
  <c r="J20" i="103"/>
  <c r="J19" i="103"/>
  <c r="J18" i="103"/>
  <c r="J17" i="103"/>
  <c r="J16" i="103"/>
  <c r="J15" i="103"/>
  <c r="J14" i="103"/>
  <c r="J13" i="103"/>
  <c r="J12" i="103"/>
  <c r="J11" i="103"/>
  <c r="J10" i="103"/>
  <c r="J9" i="103"/>
  <c r="J8" i="103"/>
  <c r="J7" i="103"/>
  <c r="J6" i="103"/>
  <c r="J5" i="103"/>
  <c r="I40" i="103"/>
  <c r="I39" i="103"/>
  <c r="I38" i="103"/>
  <c r="I37" i="103"/>
  <c r="I36" i="103"/>
  <c r="I35" i="103"/>
  <c r="I34" i="103"/>
  <c r="I33" i="103"/>
  <c r="I32" i="103"/>
  <c r="I31" i="103"/>
  <c r="I30" i="103"/>
  <c r="I29" i="103"/>
  <c r="I28" i="103"/>
  <c r="I27" i="103"/>
  <c r="I26" i="103"/>
  <c r="I25" i="103"/>
  <c r="I24" i="103"/>
  <c r="I23" i="103"/>
  <c r="I22" i="103"/>
  <c r="I21" i="103"/>
  <c r="I20" i="103"/>
  <c r="I19" i="103"/>
  <c r="I18" i="103"/>
  <c r="I17" i="103"/>
  <c r="I16" i="103"/>
  <c r="I15" i="103"/>
  <c r="I14" i="103"/>
  <c r="I13" i="103"/>
  <c r="I12" i="103"/>
  <c r="I11" i="103"/>
  <c r="I10" i="103"/>
  <c r="I9" i="103"/>
  <c r="I8" i="103"/>
  <c r="I7" i="103"/>
  <c r="I6" i="103"/>
  <c r="I5" i="103"/>
  <c r="H6" i="103"/>
  <c r="H7" i="103"/>
  <c r="H8" i="103"/>
  <c r="H9" i="103"/>
  <c r="H10" i="103"/>
  <c r="H11" i="103"/>
  <c r="H12" i="103"/>
  <c r="H13" i="103"/>
  <c r="H14" i="103"/>
  <c r="H15" i="103"/>
  <c r="H16" i="103"/>
  <c r="H17" i="103"/>
  <c r="H18" i="103"/>
  <c r="H19" i="103"/>
  <c r="H20" i="103"/>
  <c r="H21" i="103"/>
  <c r="H22" i="103"/>
  <c r="H23" i="103"/>
  <c r="H24" i="103"/>
  <c r="H25" i="103"/>
  <c r="H26" i="103"/>
  <c r="H27" i="103"/>
  <c r="H28" i="103"/>
  <c r="H29" i="103"/>
  <c r="H30" i="103"/>
  <c r="H31" i="103"/>
  <c r="H32" i="103"/>
  <c r="H33" i="103"/>
  <c r="H34" i="103"/>
  <c r="H35" i="103"/>
  <c r="H36" i="103"/>
  <c r="H37" i="103"/>
  <c r="H38" i="103"/>
  <c r="H39" i="103"/>
  <c r="H40" i="103"/>
  <c r="H5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F13" i="103"/>
  <c r="F12" i="103"/>
  <c r="F11" i="103"/>
  <c r="F10" i="103"/>
  <c r="F9" i="103"/>
  <c r="F8" i="103"/>
  <c r="F7" i="103"/>
  <c r="F6" i="103"/>
  <c r="F5" i="103"/>
  <c r="E40" i="103"/>
  <c r="E39" i="103"/>
  <c r="E38" i="103"/>
  <c r="E37" i="103"/>
  <c r="E36" i="103"/>
  <c r="E35" i="103"/>
  <c r="E34" i="103"/>
  <c r="E33" i="103"/>
  <c r="E32" i="103"/>
  <c r="E31" i="103"/>
  <c r="E30" i="103"/>
  <c r="E29" i="103"/>
  <c r="E28" i="103"/>
  <c r="E27" i="103"/>
  <c r="E26" i="103"/>
  <c r="E25" i="103"/>
  <c r="E24" i="103"/>
  <c r="E23" i="103"/>
  <c r="E22" i="103"/>
  <c r="E21" i="103"/>
  <c r="E20" i="103"/>
  <c r="E19" i="103"/>
  <c r="E18" i="103"/>
  <c r="E17" i="103"/>
  <c r="E16" i="103"/>
  <c r="E15" i="103"/>
  <c r="E14" i="103"/>
  <c r="E13" i="103"/>
  <c r="E12" i="103"/>
  <c r="E11" i="103"/>
  <c r="E10" i="103"/>
  <c r="E9" i="103"/>
  <c r="E8" i="103"/>
  <c r="E7" i="103"/>
  <c r="E6" i="103"/>
  <c r="E5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D25" i="103"/>
  <c r="D24" i="103"/>
  <c r="D23" i="103"/>
  <c r="D22" i="103"/>
  <c r="D21" i="103"/>
  <c r="D20" i="103"/>
  <c r="D19" i="103"/>
  <c r="D18" i="103"/>
  <c r="D17" i="103"/>
  <c r="D16" i="103"/>
  <c r="D15" i="103"/>
  <c r="D14" i="103"/>
  <c r="D13" i="103"/>
  <c r="D12" i="103"/>
  <c r="D11" i="103"/>
  <c r="D10" i="103"/>
  <c r="D9" i="103"/>
  <c r="D8" i="103"/>
  <c r="D7" i="103"/>
  <c r="D6" i="103"/>
  <c r="D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29" i="103"/>
  <c r="C30" i="103"/>
  <c r="C31" i="103"/>
  <c r="C32" i="103"/>
  <c r="C33" i="103"/>
  <c r="C34" i="103"/>
  <c r="C35" i="103"/>
  <c r="C36" i="103"/>
  <c r="C37" i="103"/>
  <c r="C38" i="103"/>
  <c r="C39" i="103"/>
  <c r="C40" i="103"/>
  <c r="AK40" i="102"/>
  <c r="AK39" i="102"/>
  <c r="AK38" i="102"/>
  <c r="AK37" i="102"/>
  <c r="AK36" i="102"/>
  <c r="AK35" i="102"/>
  <c r="AK34" i="102"/>
  <c r="AK33" i="102"/>
  <c r="AK32" i="102"/>
  <c r="AK31" i="102"/>
  <c r="AM31" i="102" s="1"/>
  <c r="AK30" i="102"/>
  <c r="AK29" i="102"/>
  <c r="AK28" i="102"/>
  <c r="AK27" i="102"/>
  <c r="AK26" i="102"/>
  <c r="AK25" i="102"/>
  <c r="AK24" i="102"/>
  <c r="AK23" i="102"/>
  <c r="AK22" i="102"/>
  <c r="AK21" i="102"/>
  <c r="AK20" i="102"/>
  <c r="AK19" i="102"/>
  <c r="AK18" i="102"/>
  <c r="AK17" i="102"/>
  <c r="AK16" i="102"/>
  <c r="AM16" i="102" s="1"/>
  <c r="AK15" i="102"/>
  <c r="AM15" i="102" s="1"/>
  <c r="AK14" i="102"/>
  <c r="AK13" i="102"/>
  <c r="AM13" i="102" s="1"/>
  <c r="AK12" i="102"/>
  <c r="AK11" i="102"/>
  <c r="AK10" i="102"/>
  <c r="AK9" i="102"/>
  <c r="AK8" i="102"/>
  <c r="AK7" i="102"/>
  <c r="AK6" i="102"/>
  <c r="AJ6" i="102"/>
  <c r="AJ7" i="102"/>
  <c r="AJ8" i="102"/>
  <c r="AL8" i="102" s="1"/>
  <c r="AJ9" i="102"/>
  <c r="AJ10" i="102"/>
  <c r="AJ11" i="102"/>
  <c r="AJ12" i="102"/>
  <c r="AL12" i="102" s="1"/>
  <c r="AJ13" i="102"/>
  <c r="AL13" i="102" s="1"/>
  <c r="AJ14" i="102"/>
  <c r="AL14" i="102" s="1"/>
  <c r="AJ15" i="102"/>
  <c r="AJ16" i="102"/>
  <c r="AJ17" i="102"/>
  <c r="AJ18" i="102"/>
  <c r="AJ19" i="102"/>
  <c r="AJ20" i="102"/>
  <c r="AJ21" i="102"/>
  <c r="AJ22" i="102"/>
  <c r="AJ23" i="102"/>
  <c r="AJ24" i="102"/>
  <c r="AJ25" i="102"/>
  <c r="AJ26" i="102"/>
  <c r="AJ27" i="102"/>
  <c r="AJ28" i="102"/>
  <c r="AL28" i="102" s="1"/>
  <c r="AJ29" i="102"/>
  <c r="AJ30" i="102"/>
  <c r="AL30" i="102" s="1"/>
  <c r="AJ31" i="102"/>
  <c r="AJ32" i="102"/>
  <c r="AJ33" i="102"/>
  <c r="AJ34" i="102"/>
  <c r="AJ35" i="102"/>
  <c r="AJ36" i="102"/>
  <c r="AJ37" i="102"/>
  <c r="AJ38" i="102"/>
  <c r="AJ39" i="102"/>
  <c r="AJ40" i="102"/>
  <c r="AL40" i="102" s="1"/>
  <c r="AJ5" i="102"/>
  <c r="X40" i="102"/>
  <c r="X39" i="102"/>
  <c r="X38" i="102"/>
  <c r="X37" i="102"/>
  <c r="X36" i="102"/>
  <c r="X35" i="102"/>
  <c r="X34" i="102"/>
  <c r="X33" i="102"/>
  <c r="X32" i="102"/>
  <c r="X31" i="102"/>
  <c r="X30" i="102"/>
  <c r="X29" i="102"/>
  <c r="X28" i="102"/>
  <c r="X27" i="102"/>
  <c r="X26" i="102"/>
  <c r="X25" i="102"/>
  <c r="X24" i="102"/>
  <c r="X23" i="102"/>
  <c r="X22" i="102"/>
  <c r="X21" i="102"/>
  <c r="X20" i="102"/>
  <c r="X19" i="102"/>
  <c r="X18" i="102"/>
  <c r="X17" i="102"/>
  <c r="X16" i="102"/>
  <c r="X15" i="102"/>
  <c r="X14" i="102"/>
  <c r="X13" i="102"/>
  <c r="X12" i="102"/>
  <c r="X11" i="102"/>
  <c r="X10" i="102"/>
  <c r="X9" i="102"/>
  <c r="X8" i="102"/>
  <c r="X7" i="102"/>
  <c r="X6" i="102"/>
  <c r="X5" i="102"/>
  <c r="W40" i="102"/>
  <c r="W39" i="102"/>
  <c r="W38" i="102"/>
  <c r="W37" i="102"/>
  <c r="W36" i="102"/>
  <c r="W35" i="102"/>
  <c r="W34" i="102"/>
  <c r="W33" i="102"/>
  <c r="W32" i="102"/>
  <c r="W31" i="102"/>
  <c r="W30" i="102"/>
  <c r="W29" i="102"/>
  <c r="W28" i="102"/>
  <c r="W27" i="102"/>
  <c r="W26" i="102"/>
  <c r="W25" i="102"/>
  <c r="W24" i="102"/>
  <c r="W23" i="102"/>
  <c r="W22" i="102"/>
  <c r="W21" i="102"/>
  <c r="W20" i="102"/>
  <c r="W19" i="102"/>
  <c r="W18" i="102"/>
  <c r="W17" i="102"/>
  <c r="W16" i="102"/>
  <c r="W15" i="102"/>
  <c r="W14" i="102"/>
  <c r="W13" i="102"/>
  <c r="W12" i="102"/>
  <c r="W11" i="102"/>
  <c r="W10" i="102"/>
  <c r="W9" i="102"/>
  <c r="W8" i="102"/>
  <c r="W7" i="102"/>
  <c r="W6" i="102"/>
  <c r="W5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V9" i="102"/>
  <c r="V8" i="102"/>
  <c r="V7" i="102"/>
  <c r="V6" i="102"/>
  <c r="V5" i="102"/>
  <c r="U6" i="102"/>
  <c r="U7" i="102"/>
  <c r="U8" i="102"/>
  <c r="U9" i="102"/>
  <c r="U10" i="102"/>
  <c r="U11" i="102"/>
  <c r="U12" i="102"/>
  <c r="U13" i="102"/>
  <c r="U14" i="102"/>
  <c r="U15" i="102"/>
  <c r="U16" i="102"/>
  <c r="U17" i="102"/>
  <c r="U18" i="102"/>
  <c r="U19" i="102"/>
  <c r="U20" i="102"/>
  <c r="U21" i="102"/>
  <c r="U22" i="102"/>
  <c r="U23" i="102"/>
  <c r="U24" i="102"/>
  <c r="U25" i="102"/>
  <c r="U26" i="102"/>
  <c r="U27" i="102"/>
  <c r="U28" i="102"/>
  <c r="U29" i="102"/>
  <c r="U30" i="102"/>
  <c r="U31" i="102"/>
  <c r="U32" i="102"/>
  <c r="U33" i="102"/>
  <c r="U34" i="102"/>
  <c r="U35" i="102"/>
  <c r="U36" i="102"/>
  <c r="U37" i="102"/>
  <c r="U38" i="102"/>
  <c r="U39" i="102"/>
  <c r="U40" i="102"/>
  <c r="S40" i="102"/>
  <c r="S39" i="102"/>
  <c r="S38" i="102"/>
  <c r="AM38" i="102" s="1"/>
  <c r="S37" i="102"/>
  <c r="AM37" i="102" s="1"/>
  <c r="S36" i="102"/>
  <c r="S35" i="102"/>
  <c r="S34" i="102"/>
  <c r="S33" i="102"/>
  <c r="S32" i="102"/>
  <c r="S31" i="102"/>
  <c r="S30" i="102"/>
  <c r="S29" i="102"/>
  <c r="S28" i="102"/>
  <c r="S27" i="102"/>
  <c r="S26" i="102"/>
  <c r="S25" i="102"/>
  <c r="S24" i="102"/>
  <c r="S23" i="102"/>
  <c r="S22" i="102"/>
  <c r="S21" i="102"/>
  <c r="S20" i="102"/>
  <c r="S19" i="102"/>
  <c r="S18" i="102"/>
  <c r="S17" i="102"/>
  <c r="S16" i="102"/>
  <c r="S15" i="102"/>
  <c r="S14" i="102"/>
  <c r="S13" i="102"/>
  <c r="S12" i="102"/>
  <c r="S11" i="102"/>
  <c r="S10" i="102"/>
  <c r="S9" i="102"/>
  <c r="S8" i="102"/>
  <c r="S7" i="102"/>
  <c r="S6" i="102"/>
  <c r="S5" i="102"/>
  <c r="AM5" i="102" s="1"/>
  <c r="R6" i="102"/>
  <c r="R7" i="102"/>
  <c r="R8" i="102"/>
  <c r="R9" i="102"/>
  <c r="R10" i="102"/>
  <c r="R11" i="102"/>
  <c r="R12" i="102"/>
  <c r="R13" i="102"/>
  <c r="R14" i="102"/>
  <c r="R15" i="102"/>
  <c r="R16" i="102"/>
  <c r="R17" i="102"/>
  <c r="R18" i="102"/>
  <c r="R19" i="102"/>
  <c r="R20" i="102"/>
  <c r="R21" i="102"/>
  <c r="R22" i="102"/>
  <c r="R23" i="102"/>
  <c r="AL23" i="102" s="1"/>
  <c r="R24" i="102"/>
  <c r="R25" i="102"/>
  <c r="R26" i="102"/>
  <c r="R27" i="102"/>
  <c r="R28" i="102"/>
  <c r="R29" i="102"/>
  <c r="R30" i="102"/>
  <c r="R31" i="102"/>
  <c r="R32" i="102"/>
  <c r="R33" i="102"/>
  <c r="R34" i="102"/>
  <c r="R35" i="102"/>
  <c r="R36" i="102"/>
  <c r="R37" i="102"/>
  <c r="R38" i="102"/>
  <c r="R39" i="102"/>
  <c r="R40" i="102"/>
  <c r="R5" i="102"/>
  <c r="P40" i="102"/>
  <c r="P39" i="102"/>
  <c r="P38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P24" i="102"/>
  <c r="P23" i="102"/>
  <c r="P22" i="102"/>
  <c r="P21" i="102"/>
  <c r="P20" i="102"/>
  <c r="P19" i="102"/>
  <c r="P18" i="102"/>
  <c r="P17" i="102"/>
  <c r="P16" i="102"/>
  <c r="P15" i="102"/>
  <c r="P14" i="102"/>
  <c r="P13" i="102"/>
  <c r="P12" i="102"/>
  <c r="P11" i="102"/>
  <c r="P10" i="102"/>
  <c r="P9" i="102"/>
  <c r="P8" i="102"/>
  <c r="P7" i="102"/>
  <c r="P6" i="102"/>
  <c r="P5" i="102"/>
  <c r="O40" i="102"/>
  <c r="O39" i="102"/>
  <c r="O38" i="102"/>
  <c r="O37" i="102"/>
  <c r="O36" i="102"/>
  <c r="O35" i="102"/>
  <c r="O34" i="102"/>
  <c r="O33" i="102"/>
  <c r="O32" i="102"/>
  <c r="O31" i="102"/>
  <c r="O30" i="102"/>
  <c r="O29" i="102"/>
  <c r="O28" i="102"/>
  <c r="O27" i="102"/>
  <c r="O26" i="102"/>
  <c r="O25" i="102"/>
  <c r="O24" i="102"/>
  <c r="O23" i="102"/>
  <c r="O22" i="102"/>
  <c r="O21" i="102"/>
  <c r="O20" i="102"/>
  <c r="O19" i="102"/>
  <c r="O18" i="102"/>
  <c r="O17" i="102"/>
  <c r="O16" i="102"/>
  <c r="O15" i="102"/>
  <c r="O14" i="102"/>
  <c r="O13" i="102"/>
  <c r="O12" i="102"/>
  <c r="O11" i="102"/>
  <c r="O10" i="102"/>
  <c r="O9" i="102"/>
  <c r="O8" i="102"/>
  <c r="O7" i="102"/>
  <c r="O6" i="102"/>
  <c r="O5" i="102"/>
  <c r="N40" i="102"/>
  <c r="N39" i="102"/>
  <c r="N38" i="102"/>
  <c r="N37" i="102"/>
  <c r="N36" i="102"/>
  <c r="N35" i="102"/>
  <c r="N34" i="102"/>
  <c r="N33" i="102"/>
  <c r="N32" i="102"/>
  <c r="N31" i="102"/>
  <c r="N30" i="102"/>
  <c r="N29" i="102"/>
  <c r="N28" i="102"/>
  <c r="N27" i="102"/>
  <c r="N26" i="102"/>
  <c r="N25" i="102"/>
  <c r="N24" i="102"/>
  <c r="N23" i="102"/>
  <c r="N22" i="102"/>
  <c r="N21" i="102"/>
  <c r="N20" i="102"/>
  <c r="N19" i="102"/>
  <c r="N18" i="102"/>
  <c r="N17" i="102"/>
  <c r="N16" i="102"/>
  <c r="N15" i="102"/>
  <c r="N14" i="102"/>
  <c r="N13" i="102"/>
  <c r="N12" i="102"/>
  <c r="N11" i="102"/>
  <c r="N10" i="102"/>
  <c r="N9" i="102"/>
  <c r="N8" i="102"/>
  <c r="N7" i="102"/>
  <c r="N6" i="102"/>
  <c r="N5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L40" i="102"/>
  <c r="L39" i="102"/>
  <c r="L38" i="102"/>
  <c r="L37" i="102"/>
  <c r="L36" i="102"/>
  <c r="L35" i="102"/>
  <c r="L34" i="102"/>
  <c r="L33" i="102"/>
  <c r="L32" i="102"/>
  <c r="L31" i="102"/>
  <c r="L30" i="102"/>
  <c r="L29" i="102"/>
  <c r="L28" i="102"/>
  <c r="L27" i="102"/>
  <c r="L26" i="102"/>
  <c r="L25" i="102"/>
  <c r="L24" i="102"/>
  <c r="L23" i="102"/>
  <c r="L22" i="102"/>
  <c r="L21" i="102"/>
  <c r="L20" i="102"/>
  <c r="L19" i="102"/>
  <c r="L18" i="102"/>
  <c r="L17" i="102"/>
  <c r="L16" i="102"/>
  <c r="L15" i="102"/>
  <c r="L14" i="102"/>
  <c r="L13" i="102"/>
  <c r="L12" i="102"/>
  <c r="L11" i="102"/>
  <c r="L10" i="102"/>
  <c r="L9" i="102"/>
  <c r="L8" i="102"/>
  <c r="L7" i="102"/>
  <c r="L6" i="102"/>
  <c r="L5" i="102"/>
  <c r="K40" i="102"/>
  <c r="K39" i="102"/>
  <c r="K38" i="102"/>
  <c r="K37" i="102"/>
  <c r="K36" i="102"/>
  <c r="K35" i="102"/>
  <c r="K34" i="102"/>
  <c r="K33" i="102"/>
  <c r="K32" i="102"/>
  <c r="K31" i="102"/>
  <c r="K30" i="102"/>
  <c r="K29" i="102"/>
  <c r="K28" i="102"/>
  <c r="K27" i="102"/>
  <c r="K26" i="102"/>
  <c r="K25" i="102"/>
  <c r="K24" i="102"/>
  <c r="K23" i="102"/>
  <c r="K22" i="102"/>
  <c r="K21" i="102"/>
  <c r="K20" i="102"/>
  <c r="K19" i="102"/>
  <c r="K18" i="102"/>
  <c r="K17" i="102"/>
  <c r="K16" i="102"/>
  <c r="K15" i="102"/>
  <c r="K14" i="102"/>
  <c r="K13" i="102"/>
  <c r="K12" i="102"/>
  <c r="K11" i="102"/>
  <c r="K10" i="102"/>
  <c r="K9" i="102"/>
  <c r="K8" i="102"/>
  <c r="K7" i="102"/>
  <c r="K6" i="102"/>
  <c r="K5" i="102"/>
  <c r="J40" i="102"/>
  <c r="J39" i="102"/>
  <c r="J38" i="102"/>
  <c r="J37" i="102"/>
  <c r="J36" i="102"/>
  <c r="J35" i="102"/>
  <c r="J34" i="102"/>
  <c r="J33" i="102"/>
  <c r="J32" i="102"/>
  <c r="J31" i="102"/>
  <c r="J30" i="102"/>
  <c r="J29" i="102"/>
  <c r="J28" i="102"/>
  <c r="J27" i="102"/>
  <c r="J26" i="102"/>
  <c r="J25" i="102"/>
  <c r="J24" i="102"/>
  <c r="J23" i="102"/>
  <c r="J22" i="102"/>
  <c r="J21" i="102"/>
  <c r="J20" i="102"/>
  <c r="J19" i="102"/>
  <c r="J18" i="102"/>
  <c r="J17" i="102"/>
  <c r="J16" i="102"/>
  <c r="J15" i="102"/>
  <c r="J14" i="102"/>
  <c r="J13" i="102"/>
  <c r="J12" i="102"/>
  <c r="J11" i="102"/>
  <c r="J10" i="102"/>
  <c r="J9" i="102"/>
  <c r="J8" i="102"/>
  <c r="J7" i="102"/>
  <c r="J6" i="102"/>
  <c r="J5" i="102"/>
  <c r="I40" i="102"/>
  <c r="I39" i="102"/>
  <c r="I38" i="102"/>
  <c r="I37" i="102"/>
  <c r="I36" i="102"/>
  <c r="I35" i="102"/>
  <c r="I34" i="102"/>
  <c r="I33" i="102"/>
  <c r="I32" i="102"/>
  <c r="I31" i="102"/>
  <c r="I30" i="102"/>
  <c r="I29" i="102"/>
  <c r="I28" i="102"/>
  <c r="I27" i="102"/>
  <c r="I26" i="102"/>
  <c r="I25" i="102"/>
  <c r="I24" i="102"/>
  <c r="I23" i="102"/>
  <c r="I22" i="102"/>
  <c r="I21" i="102"/>
  <c r="I20" i="102"/>
  <c r="I19" i="102"/>
  <c r="I18" i="102"/>
  <c r="I17" i="102"/>
  <c r="I16" i="102"/>
  <c r="I15" i="102"/>
  <c r="I14" i="102"/>
  <c r="I13" i="102"/>
  <c r="I12" i="102"/>
  <c r="I11" i="102"/>
  <c r="I10" i="102"/>
  <c r="I9" i="102"/>
  <c r="I8" i="102"/>
  <c r="I7" i="102"/>
  <c r="I6" i="102"/>
  <c r="I5" i="102"/>
  <c r="H6" i="102"/>
  <c r="H7" i="102"/>
  <c r="H8" i="102"/>
  <c r="H9" i="102"/>
  <c r="H10" i="102"/>
  <c r="H11" i="102"/>
  <c r="H12" i="102"/>
  <c r="H13" i="102"/>
  <c r="H14" i="102"/>
  <c r="H15" i="102"/>
  <c r="H16" i="102"/>
  <c r="H17" i="102"/>
  <c r="H18" i="102"/>
  <c r="H19" i="102"/>
  <c r="H20" i="102"/>
  <c r="H21" i="102"/>
  <c r="H22" i="102"/>
  <c r="H23" i="102"/>
  <c r="H24" i="102"/>
  <c r="H25" i="102"/>
  <c r="H26" i="102"/>
  <c r="H27" i="102"/>
  <c r="H28" i="102"/>
  <c r="H29" i="102"/>
  <c r="H30" i="102"/>
  <c r="H31" i="102"/>
  <c r="H32" i="102"/>
  <c r="H33" i="102"/>
  <c r="H34" i="102"/>
  <c r="H35" i="102"/>
  <c r="H36" i="102"/>
  <c r="H37" i="102"/>
  <c r="H38" i="102"/>
  <c r="H39" i="102"/>
  <c r="H40" i="102"/>
  <c r="H5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F13" i="102"/>
  <c r="F12" i="102"/>
  <c r="F11" i="102"/>
  <c r="F10" i="102"/>
  <c r="F9" i="102"/>
  <c r="F8" i="102"/>
  <c r="F7" i="102"/>
  <c r="F6" i="102"/>
  <c r="F5" i="102"/>
  <c r="E40" i="102"/>
  <c r="E39" i="102"/>
  <c r="E38" i="102"/>
  <c r="E37" i="102"/>
  <c r="E36" i="102"/>
  <c r="E35" i="102"/>
  <c r="E34" i="102"/>
  <c r="E33" i="102"/>
  <c r="E32" i="102"/>
  <c r="E31" i="102"/>
  <c r="E30" i="102"/>
  <c r="E29" i="102"/>
  <c r="E28" i="102"/>
  <c r="E27" i="102"/>
  <c r="E26" i="102"/>
  <c r="E25" i="102"/>
  <c r="E24" i="102"/>
  <c r="E23" i="102"/>
  <c r="E22" i="102"/>
  <c r="E21" i="102"/>
  <c r="E20" i="102"/>
  <c r="E19" i="102"/>
  <c r="E18" i="102"/>
  <c r="E17" i="102"/>
  <c r="E16" i="102"/>
  <c r="E15" i="102"/>
  <c r="E14" i="102"/>
  <c r="E13" i="102"/>
  <c r="E12" i="102"/>
  <c r="E11" i="102"/>
  <c r="E10" i="102"/>
  <c r="E9" i="102"/>
  <c r="E8" i="102"/>
  <c r="E7" i="102"/>
  <c r="E6" i="102"/>
  <c r="E5" i="102"/>
  <c r="D40" i="102"/>
  <c r="D39" i="102"/>
  <c r="D38" i="102"/>
  <c r="D37" i="102"/>
  <c r="D36" i="102"/>
  <c r="D35" i="102"/>
  <c r="D34" i="102"/>
  <c r="D33" i="102"/>
  <c r="D32" i="102"/>
  <c r="D31" i="102"/>
  <c r="D30" i="102"/>
  <c r="D29" i="102"/>
  <c r="D28" i="102"/>
  <c r="D27" i="102"/>
  <c r="D26" i="102"/>
  <c r="D25" i="102"/>
  <c r="D24" i="102"/>
  <c r="D23" i="102"/>
  <c r="D22" i="102"/>
  <c r="D21" i="102"/>
  <c r="D20" i="102"/>
  <c r="D19" i="102"/>
  <c r="D18" i="102"/>
  <c r="D17" i="102"/>
  <c r="D16" i="102"/>
  <c r="D15" i="102"/>
  <c r="D14" i="102"/>
  <c r="D13" i="102"/>
  <c r="D12" i="102"/>
  <c r="D11" i="102"/>
  <c r="D10" i="102"/>
  <c r="D9" i="102"/>
  <c r="D8" i="102"/>
  <c r="D7" i="102"/>
  <c r="D6" i="102"/>
  <c r="D5" i="102"/>
  <c r="C6" i="102"/>
  <c r="C7" i="102"/>
  <c r="C8" i="102"/>
  <c r="C9" i="102"/>
  <c r="C10" i="102"/>
  <c r="C11" i="102"/>
  <c r="C12" i="102"/>
  <c r="C13" i="102"/>
  <c r="C14" i="102"/>
  <c r="C15" i="102"/>
  <c r="C16" i="102"/>
  <c r="C17" i="102"/>
  <c r="C18" i="102"/>
  <c r="C19" i="102"/>
  <c r="C20" i="102"/>
  <c r="C21" i="102"/>
  <c r="C22" i="102"/>
  <c r="C23" i="102"/>
  <c r="C24" i="102"/>
  <c r="C25" i="102"/>
  <c r="C26" i="102"/>
  <c r="C27" i="102"/>
  <c r="C28" i="102"/>
  <c r="C29" i="102"/>
  <c r="C30" i="102"/>
  <c r="C31" i="102"/>
  <c r="C32" i="102"/>
  <c r="C33" i="102"/>
  <c r="C34" i="102"/>
  <c r="C35" i="102"/>
  <c r="C36" i="102"/>
  <c r="C37" i="102"/>
  <c r="C38" i="102"/>
  <c r="C39" i="102"/>
  <c r="C40" i="102"/>
  <c r="AJ6" i="101"/>
  <c r="AJ7" i="101"/>
  <c r="AJ8" i="101"/>
  <c r="AJ9" i="101"/>
  <c r="AJ10" i="101"/>
  <c r="AJ11" i="101"/>
  <c r="AJ12" i="101"/>
  <c r="AJ13" i="101"/>
  <c r="AJ14" i="101"/>
  <c r="AL14" i="101" s="1"/>
  <c r="AJ15" i="101"/>
  <c r="AJ16" i="101"/>
  <c r="AL16" i="101" s="1"/>
  <c r="AJ17" i="101"/>
  <c r="AJ18" i="101"/>
  <c r="AJ19" i="101"/>
  <c r="AJ20" i="101"/>
  <c r="AJ21" i="101"/>
  <c r="AJ22" i="101"/>
  <c r="AJ23" i="101"/>
  <c r="AJ24" i="101"/>
  <c r="AJ25" i="101"/>
  <c r="AJ26" i="101"/>
  <c r="AL26" i="101" s="1"/>
  <c r="AJ27" i="101"/>
  <c r="AJ28" i="101"/>
  <c r="AJ29" i="101"/>
  <c r="AJ30" i="101"/>
  <c r="AL30" i="101" s="1"/>
  <c r="AJ31" i="101"/>
  <c r="AL31" i="101" s="1"/>
  <c r="AJ32" i="101"/>
  <c r="AL32" i="101" s="1"/>
  <c r="AJ33" i="101"/>
  <c r="AJ34" i="101"/>
  <c r="AJ35" i="101"/>
  <c r="AJ36" i="101"/>
  <c r="AJ37" i="101"/>
  <c r="AJ38" i="101"/>
  <c r="AJ39" i="101"/>
  <c r="AJ40" i="101"/>
  <c r="AJ5" i="101"/>
  <c r="X40" i="101"/>
  <c r="X39" i="101"/>
  <c r="X38" i="101"/>
  <c r="X37" i="101"/>
  <c r="X36" i="101"/>
  <c r="X35" i="101"/>
  <c r="X34" i="101"/>
  <c r="X33" i="101"/>
  <c r="X32" i="101"/>
  <c r="X31" i="101"/>
  <c r="X30" i="101"/>
  <c r="X29" i="101"/>
  <c r="X28" i="101"/>
  <c r="X27" i="101"/>
  <c r="X26" i="101"/>
  <c r="X25" i="101"/>
  <c r="X24" i="101"/>
  <c r="X23" i="101"/>
  <c r="X22" i="101"/>
  <c r="X21" i="101"/>
  <c r="X20" i="101"/>
  <c r="X19" i="101"/>
  <c r="X18" i="101"/>
  <c r="X17" i="101"/>
  <c r="X16" i="101"/>
  <c r="X15" i="101"/>
  <c r="X14" i="101"/>
  <c r="X13" i="101"/>
  <c r="X12" i="101"/>
  <c r="X11" i="101"/>
  <c r="X10" i="101"/>
  <c r="X9" i="101"/>
  <c r="X8" i="101"/>
  <c r="X7" i="101"/>
  <c r="X6" i="101"/>
  <c r="X5" i="101"/>
  <c r="W40" i="101"/>
  <c r="W39" i="101"/>
  <c r="W38" i="101"/>
  <c r="W37" i="101"/>
  <c r="W36" i="101"/>
  <c r="W35" i="101"/>
  <c r="W34" i="101"/>
  <c r="W33" i="101"/>
  <c r="W32" i="101"/>
  <c r="W31" i="101"/>
  <c r="W30" i="101"/>
  <c r="W29" i="101"/>
  <c r="W28" i="101"/>
  <c r="W27" i="101"/>
  <c r="W26" i="101"/>
  <c r="W25" i="101"/>
  <c r="W24" i="101"/>
  <c r="W23" i="101"/>
  <c r="W22" i="101"/>
  <c r="W21" i="101"/>
  <c r="W20" i="101"/>
  <c r="W19" i="101"/>
  <c r="W18" i="101"/>
  <c r="W17" i="101"/>
  <c r="W16" i="101"/>
  <c r="W15" i="101"/>
  <c r="W14" i="101"/>
  <c r="W13" i="101"/>
  <c r="W12" i="101"/>
  <c r="W11" i="101"/>
  <c r="W10" i="101"/>
  <c r="W9" i="101"/>
  <c r="W8" i="101"/>
  <c r="W7" i="101"/>
  <c r="W6" i="101"/>
  <c r="W5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V9" i="101"/>
  <c r="V8" i="101"/>
  <c r="V7" i="101"/>
  <c r="V6" i="101"/>
  <c r="V5" i="101"/>
  <c r="U6" i="101"/>
  <c r="U7" i="101"/>
  <c r="U8" i="101"/>
  <c r="U9" i="101"/>
  <c r="U10" i="101"/>
  <c r="U11" i="101"/>
  <c r="U12" i="101"/>
  <c r="U13" i="101"/>
  <c r="U14" i="101"/>
  <c r="U15" i="101"/>
  <c r="U16" i="101"/>
  <c r="U17" i="101"/>
  <c r="U18" i="101"/>
  <c r="U19" i="101"/>
  <c r="U20" i="101"/>
  <c r="U21" i="101"/>
  <c r="U22" i="101"/>
  <c r="U23" i="101"/>
  <c r="U24" i="101"/>
  <c r="U25" i="101"/>
  <c r="U26" i="101"/>
  <c r="U27" i="101"/>
  <c r="U28" i="101"/>
  <c r="U29" i="101"/>
  <c r="U30" i="101"/>
  <c r="U31" i="101"/>
  <c r="U32" i="101"/>
  <c r="U33" i="101"/>
  <c r="U34" i="101"/>
  <c r="U35" i="101"/>
  <c r="U36" i="101"/>
  <c r="U37" i="101"/>
  <c r="U38" i="101"/>
  <c r="U39" i="101"/>
  <c r="U40" i="101"/>
  <c r="S40" i="101"/>
  <c r="S39" i="101"/>
  <c r="S38" i="101"/>
  <c r="S37" i="101"/>
  <c r="S36" i="101"/>
  <c r="AM36" i="101" s="1"/>
  <c r="S35" i="101"/>
  <c r="AM35" i="101" s="1"/>
  <c r="S34" i="101"/>
  <c r="S33" i="101"/>
  <c r="AM33" i="101" s="1"/>
  <c r="S32" i="101"/>
  <c r="S31" i="101"/>
  <c r="S30" i="101"/>
  <c r="AM30" i="101" s="1"/>
  <c r="S29" i="101"/>
  <c r="S28" i="101"/>
  <c r="S27" i="101"/>
  <c r="AM27" i="101" s="1"/>
  <c r="S26" i="101"/>
  <c r="S25" i="101"/>
  <c r="AM25" i="101" s="1"/>
  <c r="S24" i="101"/>
  <c r="S23" i="101"/>
  <c r="AM23" i="101" s="1"/>
  <c r="S22" i="101"/>
  <c r="S21" i="101"/>
  <c r="S20" i="101"/>
  <c r="S19" i="101"/>
  <c r="AM19" i="101" s="1"/>
  <c r="S18" i="101"/>
  <c r="S17" i="101"/>
  <c r="AM17" i="101" s="1"/>
  <c r="S16" i="101"/>
  <c r="S15" i="101"/>
  <c r="S14" i="101"/>
  <c r="AM14" i="101" s="1"/>
  <c r="S13" i="101"/>
  <c r="S12" i="101"/>
  <c r="S11" i="101"/>
  <c r="S10" i="101"/>
  <c r="S9" i="101"/>
  <c r="S8" i="101"/>
  <c r="AM8" i="101" s="1"/>
  <c r="S7" i="101"/>
  <c r="AM7" i="101" s="1"/>
  <c r="S6" i="101"/>
  <c r="S5" i="101"/>
  <c r="R6" i="101"/>
  <c r="R7" i="101"/>
  <c r="R8" i="101"/>
  <c r="R9" i="101"/>
  <c r="R10" i="101"/>
  <c r="R11" i="101"/>
  <c r="R12" i="101"/>
  <c r="R13" i="101"/>
  <c r="R14" i="101"/>
  <c r="R15" i="101"/>
  <c r="R16" i="101"/>
  <c r="R17" i="101"/>
  <c r="R18" i="101"/>
  <c r="R19" i="101"/>
  <c r="R20" i="101"/>
  <c r="R21" i="101"/>
  <c r="R22" i="101"/>
  <c r="R23" i="101"/>
  <c r="AL23" i="101" s="1"/>
  <c r="R24" i="101"/>
  <c r="R25" i="101"/>
  <c r="R26" i="101"/>
  <c r="R27" i="101"/>
  <c r="R28" i="101"/>
  <c r="R29" i="101"/>
  <c r="R30" i="101"/>
  <c r="R31" i="101"/>
  <c r="R32" i="101"/>
  <c r="R33" i="101"/>
  <c r="R34" i="101"/>
  <c r="R35" i="101"/>
  <c r="AL35" i="101" s="1"/>
  <c r="R36" i="101"/>
  <c r="R37" i="101"/>
  <c r="R38" i="101"/>
  <c r="R39" i="101"/>
  <c r="AL39" i="101" s="1"/>
  <c r="R40" i="101"/>
  <c r="R5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P24" i="101"/>
  <c r="P23" i="101"/>
  <c r="P22" i="101"/>
  <c r="P21" i="101"/>
  <c r="P20" i="101"/>
  <c r="P19" i="101"/>
  <c r="P18" i="101"/>
  <c r="P17" i="101"/>
  <c r="P16" i="101"/>
  <c r="P15" i="101"/>
  <c r="P14" i="101"/>
  <c r="P13" i="101"/>
  <c r="P12" i="101"/>
  <c r="P11" i="101"/>
  <c r="P10" i="101"/>
  <c r="P9" i="101"/>
  <c r="P8" i="101"/>
  <c r="P7" i="101"/>
  <c r="P6" i="101"/>
  <c r="P5" i="101"/>
  <c r="O40" i="101"/>
  <c r="O39" i="101"/>
  <c r="O38" i="101"/>
  <c r="O37" i="101"/>
  <c r="O36" i="101"/>
  <c r="O35" i="101"/>
  <c r="O34" i="101"/>
  <c r="O33" i="101"/>
  <c r="O32" i="101"/>
  <c r="O31" i="101"/>
  <c r="O30" i="101"/>
  <c r="O29" i="101"/>
  <c r="O28" i="101"/>
  <c r="O27" i="101"/>
  <c r="O26" i="101"/>
  <c r="O25" i="101"/>
  <c r="O24" i="101"/>
  <c r="O23" i="101"/>
  <c r="O22" i="101"/>
  <c r="O21" i="101"/>
  <c r="O20" i="101"/>
  <c r="O19" i="101"/>
  <c r="O18" i="101"/>
  <c r="O17" i="101"/>
  <c r="O16" i="101"/>
  <c r="O15" i="101"/>
  <c r="O14" i="101"/>
  <c r="O13" i="101"/>
  <c r="O12" i="101"/>
  <c r="O11" i="101"/>
  <c r="O10" i="101"/>
  <c r="O9" i="101"/>
  <c r="O8" i="101"/>
  <c r="O7" i="101"/>
  <c r="O6" i="101"/>
  <c r="O5" i="101"/>
  <c r="N40" i="101"/>
  <c r="N39" i="101"/>
  <c r="N38" i="101"/>
  <c r="N37" i="101"/>
  <c r="N36" i="101"/>
  <c r="N35" i="101"/>
  <c r="N34" i="101"/>
  <c r="N33" i="101"/>
  <c r="N32" i="101"/>
  <c r="N31" i="101"/>
  <c r="N30" i="101"/>
  <c r="N29" i="101"/>
  <c r="N28" i="101"/>
  <c r="N27" i="101"/>
  <c r="N26" i="101"/>
  <c r="N25" i="101"/>
  <c r="N24" i="101"/>
  <c r="N23" i="101"/>
  <c r="N22" i="101"/>
  <c r="N21" i="101"/>
  <c r="N20" i="101"/>
  <c r="N19" i="101"/>
  <c r="N18" i="101"/>
  <c r="N17" i="101"/>
  <c r="N16" i="101"/>
  <c r="N15" i="101"/>
  <c r="N14" i="101"/>
  <c r="N13" i="101"/>
  <c r="N12" i="101"/>
  <c r="N11" i="101"/>
  <c r="N10" i="101"/>
  <c r="N9" i="101"/>
  <c r="N8" i="101"/>
  <c r="N7" i="101"/>
  <c r="N6" i="101"/>
  <c r="N5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L40" i="101"/>
  <c r="L39" i="101"/>
  <c r="L38" i="101"/>
  <c r="L37" i="101"/>
  <c r="L36" i="101"/>
  <c r="L35" i="101"/>
  <c r="L34" i="101"/>
  <c r="L33" i="101"/>
  <c r="L32" i="101"/>
  <c r="L31" i="101"/>
  <c r="L30" i="101"/>
  <c r="L29" i="101"/>
  <c r="L28" i="101"/>
  <c r="L27" i="101"/>
  <c r="L26" i="101"/>
  <c r="L25" i="101"/>
  <c r="L24" i="101"/>
  <c r="L23" i="101"/>
  <c r="L22" i="101"/>
  <c r="L21" i="101"/>
  <c r="L20" i="101"/>
  <c r="L19" i="101"/>
  <c r="L18" i="101"/>
  <c r="L17" i="101"/>
  <c r="L16" i="101"/>
  <c r="L15" i="101"/>
  <c r="L14" i="101"/>
  <c r="L13" i="101"/>
  <c r="L12" i="101"/>
  <c r="L11" i="101"/>
  <c r="L10" i="101"/>
  <c r="L9" i="101"/>
  <c r="L8" i="101"/>
  <c r="L7" i="101"/>
  <c r="L6" i="101"/>
  <c r="L5" i="101"/>
  <c r="K40" i="101"/>
  <c r="K39" i="101"/>
  <c r="K38" i="101"/>
  <c r="K37" i="101"/>
  <c r="K36" i="101"/>
  <c r="K35" i="101"/>
  <c r="K34" i="101"/>
  <c r="K33" i="101"/>
  <c r="K32" i="101"/>
  <c r="K31" i="101"/>
  <c r="K30" i="101"/>
  <c r="K29" i="101"/>
  <c r="K28" i="101"/>
  <c r="K27" i="101"/>
  <c r="K26" i="101"/>
  <c r="K25" i="101"/>
  <c r="K24" i="101"/>
  <c r="K23" i="101"/>
  <c r="K22" i="101"/>
  <c r="K21" i="101"/>
  <c r="K20" i="101"/>
  <c r="K19" i="101"/>
  <c r="K18" i="101"/>
  <c r="K17" i="101"/>
  <c r="K16" i="101"/>
  <c r="K15" i="101"/>
  <c r="K14" i="101"/>
  <c r="K13" i="101"/>
  <c r="K12" i="101"/>
  <c r="K11" i="101"/>
  <c r="K10" i="101"/>
  <c r="K9" i="101"/>
  <c r="K8" i="101"/>
  <c r="K7" i="101"/>
  <c r="K6" i="101"/>
  <c r="K5" i="101"/>
  <c r="J40" i="101"/>
  <c r="J39" i="101"/>
  <c r="J38" i="101"/>
  <c r="J37" i="101"/>
  <c r="J36" i="101"/>
  <c r="J35" i="101"/>
  <c r="J34" i="101"/>
  <c r="J33" i="101"/>
  <c r="J32" i="101"/>
  <c r="J31" i="101"/>
  <c r="J30" i="101"/>
  <c r="J29" i="101"/>
  <c r="J28" i="101"/>
  <c r="J27" i="101"/>
  <c r="J26" i="101"/>
  <c r="J25" i="101"/>
  <c r="J24" i="101"/>
  <c r="J23" i="101"/>
  <c r="J22" i="101"/>
  <c r="J21" i="101"/>
  <c r="J20" i="101"/>
  <c r="J19" i="101"/>
  <c r="J18" i="101"/>
  <c r="J17" i="101"/>
  <c r="J16" i="101"/>
  <c r="J15" i="101"/>
  <c r="J14" i="101"/>
  <c r="J13" i="101"/>
  <c r="J12" i="101"/>
  <c r="J11" i="101"/>
  <c r="J10" i="101"/>
  <c r="J9" i="101"/>
  <c r="J8" i="101"/>
  <c r="J7" i="101"/>
  <c r="J6" i="101"/>
  <c r="J5" i="101"/>
  <c r="I40" i="101"/>
  <c r="I39" i="101"/>
  <c r="I38" i="101"/>
  <c r="I37" i="101"/>
  <c r="I36" i="101"/>
  <c r="I35" i="101"/>
  <c r="I34" i="101"/>
  <c r="I33" i="101"/>
  <c r="I32" i="101"/>
  <c r="I31" i="101"/>
  <c r="I30" i="101"/>
  <c r="I29" i="101"/>
  <c r="I28" i="101"/>
  <c r="I27" i="101"/>
  <c r="I26" i="101"/>
  <c r="I25" i="101"/>
  <c r="I24" i="101"/>
  <c r="I23" i="101"/>
  <c r="I22" i="101"/>
  <c r="I21" i="101"/>
  <c r="I20" i="101"/>
  <c r="I19" i="101"/>
  <c r="I18" i="101"/>
  <c r="I17" i="101"/>
  <c r="I16" i="101"/>
  <c r="I15" i="101"/>
  <c r="I14" i="101"/>
  <c r="I13" i="101"/>
  <c r="I12" i="101"/>
  <c r="I11" i="101"/>
  <c r="I10" i="101"/>
  <c r="I9" i="101"/>
  <c r="I8" i="101"/>
  <c r="I7" i="101"/>
  <c r="I6" i="101"/>
  <c r="I5" i="101"/>
  <c r="H6" i="101"/>
  <c r="H7" i="101"/>
  <c r="H8" i="101"/>
  <c r="H9" i="101"/>
  <c r="H10" i="101"/>
  <c r="H11" i="101"/>
  <c r="H12" i="101"/>
  <c r="H13" i="101"/>
  <c r="H14" i="101"/>
  <c r="H15" i="101"/>
  <c r="H16" i="101"/>
  <c r="H17" i="101"/>
  <c r="H18" i="101"/>
  <c r="H19" i="101"/>
  <c r="H20" i="101"/>
  <c r="H21" i="101"/>
  <c r="H22" i="101"/>
  <c r="H23" i="101"/>
  <c r="H24" i="101"/>
  <c r="H25" i="101"/>
  <c r="H26" i="101"/>
  <c r="H27" i="101"/>
  <c r="H28" i="101"/>
  <c r="H29" i="101"/>
  <c r="H30" i="101"/>
  <c r="H31" i="101"/>
  <c r="H32" i="101"/>
  <c r="H33" i="101"/>
  <c r="H34" i="101"/>
  <c r="H35" i="101"/>
  <c r="H36" i="101"/>
  <c r="H37" i="101"/>
  <c r="H38" i="101"/>
  <c r="H39" i="101"/>
  <c r="H40" i="101"/>
  <c r="H5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F13" i="101"/>
  <c r="F12" i="101"/>
  <c r="F11" i="101"/>
  <c r="F10" i="101"/>
  <c r="F9" i="101"/>
  <c r="F8" i="101"/>
  <c r="F7" i="101"/>
  <c r="F6" i="101"/>
  <c r="F5" i="101"/>
  <c r="E40" i="101"/>
  <c r="E39" i="101"/>
  <c r="E38" i="101"/>
  <c r="E37" i="101"/>
  <c r="E36" i="101"/>
  <c r="E35" i="101"/>
  <c r="E34" i="101"/>
  <c r="E33" i="101"/>
  <c r="E32" i="101"/>
  <c r="E31" i="101"/>
  <c r="E30" i="101"/>
  <c r="E29" i="101"/>
  <c r="E28" i="101"/>
  <c r="E27" i="101"/>
  <c r="E26" i="101"/>
  <c r="E25" i="101"/>
  <c r="E24" i="101"/>
  <c r="E23" i="101"/>
  <c r="E22" i="101"/>
  <c r="E21" i="101"/>
  <c r="E20" i="101"/>
  <c r="E19" i="101"/>
  <c r="E18" i="101"/>
  <c r="E17" i="101"/>
  <c r="E16" i="101"/>
  <c r="E15" i="101"/>
  <c r="E14" i="101"/>
  <c r="E13" i="101"/>
  <c r="E12" i="101"/>
  <c r="E11" i="101"/>
  <c r="E10" i="101"/>
  <c r="E9" i="101"/>
  <c r="E8" i="101"/>
  <c r="E7" i="101"/>
  <c r="E6" i="101"/>
  <c r="E5" i="101"/>
  <c r="D40" i="101"/>
  <c r="D39" i="101"/>
  <c r="D38" i="101"/>
  <c r="D37" i="101"/>
  <c r="D36" i="101"/>
  <c r="D35" i="101"/>
  <c r="D34" i="101"/>
  <c r="D33" i="101"/>
  <c r="D32" i="101"/>
  <c r="D31" i="101"/>
  <c r="D30" i="101"/>
  <c r="D29" i="101"/>
  <c r="D28" i="101"/>
  <c r="D27" i="101"/>
  <c r="D26" i="101"/>
  <c r="D25" i="101"/>
  <c r="D24" i="101"/>
  <c r="D23" i="101"/>
  <c r="D22" i="101"/>
  <c r="D21" i="101"/>
  <c r="D20" i="101"/>
  <c r="D19" i="101"/>
  <c r="D18" i="101"/>
  <c r="D17" i="101"/>
  <c r="D16" i="101"/>
  <c r="D15" i="101"/>
  <c r="D14" i="101"/>
  <c r="D13" i="101"/>
  <c r="D12" i="101"/>
  <c r="D11" i="101"/>
  <c r="D10" i="101"/>
  <c r="D9" i="101"/>
  <c r="D8" i="101"/>
  <c r="D7" i="101"/>
  <c r="D6" i="101"/>
  <c r="D5" i="101"/>
  <c r="C6" i="101"/>
  <c r="C7" i="101"/>
  <c r="C8" i="101"/>
  <c r="C9" i="101"/>
  <c r="C10" i="101"/>
  <c r="C11" i="101"/>
  <c r="C12" i="101"/>
  <c r="C13" i="101"/>
  <c r="C14" i="101"/>
  <c r="C15" i="101"/>
  <c r="C16" i="101"/>
  <c r="C17" i="101"/>
  <c r="C18" i="101"/>
  <c r="C19" i="101"/>
  <c r="C20" i="101"/>
  <c r="C21" i="101"/>
  <c r="C22" i="101"/>
  <c r="C23" i="101"/>
  <c r="C24" i="101"/>
  <c r="C25" i="101"/>
  <c r="C26" i="101"/>
  <c r="C27" i="101"/>
  <c r="C28" i="101"/>
  <c r="C29" i="101"/>
  <c r="C30" i="101"/>
  <c r="C31" i="101"/>
  <c r="C32" i="101"/>
  <c r="C33" i="101"/>
  <c r="C34" i="101"/>
  <c r="C35" i="101"/>
  <c r="C36" i="101"/>
  <c r="C37" i="101"/>
  <c r="C38" i="101"/>
  <c r="C39" i="101"/>
  <c r="C40" i="101"/>
  <c r="AK40" i="100"/>
  <c r="AK39" i="100"/>
  <c r="AK38" i="100"/>
  <c r="AK37" i="100"/>
  <c r="AK36" i="100"/>
  <c r="AM36" i="100" s="1"/>
  <c r="AK35" i="100"/>
  <c r="AK34" i="100"/>
  <c r="AM34" i="100" s="1"/>
  <c r="AK33" i="100"/>
  <c r="AM33" i="100" s="1"/>
  <c r="AK32" i="100"/>
  <c r="AK31" i="100"/>
  <c r="AM31" i="100" s="1"/>
  <c r="AK30" i="100"/>
  <c r="AM30" i="100" s="1"/>
  <c r="AK29" i="100"/>
  <c r="AM29" i="100" s="1"/>
  <c r="AK28" i="100"/>
  <c r="AK27" i="100"/>
  <c r="AK26" i="100"/>
  <c r="AK25" i="100"/>
  <c r="AK24" i="100"/>
  <c r="AK23" i="100"/>
  <c r="AK22" i="100"/>
  <c r="AK21" i="100"/>
  <c r="AK20" i="100"/>
  <c r="AK19" i="100"/>
  <c r="AK18" i="100"/>
  <c r="AK17" i="100"/>
  <c r="AK16" i="100"/>
  <c r="AK15" i="100"/>
  <c r="AM15" i="100" s="1"/>
  <c r="AK14" i="100"/>
  <c r="AM14" i="100" s="1"/>
  <c r="AK13" i="100"/>
  <c r="AM13" i="100" s="1"/>
  <c r="AK12" i="100"/>
  <c r="AK11" i="100"/>
  <c r="AK10" i="100"/>
  <c r="AK9" i="100"/>
  <c r="AK8" i="100"/>
  <c r="AK7" i="100"/>
  <c r="AK6" i="100"/>
  <c r="AK5" i="100"/>
  <c r="AJ6" i="100"/>
  <c r="AL6" i="100" s="1"/>
  <c r="AJ7" i="100"/>
  <c r="AJ8" i="100"/>
  <c r="AJ9" i="100"/>
  <c r="AL9" i="100" s="1"/>
  <c r="AJ10" i="100"/>
  <c r="AJ11" i="100"/>
  <c r="AL11" i="100" s="1"/>
  <c r="AJ12" i="100"/>
  <c r="AL12" i="100" s="1"/>
  <c r="AJ13" i="100"/>
  <c r="AL13" i="100" s="1"/>
  <c r="AJ14" i="100"/>
  <c r="AJ15" i="100"/>
  <c r="AJ16" i="100"/>
  <c r="AJ17" i="100"/>
  <c r="AJ18" i="100"/>
  <c r="AJ19" i="100"/>
  <c r="AJ20" i="100"/>
  <c r="AJ21" i="100"/>
  <c r="AJ22" i="100"/>
  <c r="AJ23" i="100"/>
  <c r="AJ24" i="100"/>
  <c r="AL24" i="100" s="1"/>
  <c r="AJ25" i="100"/>
  <c r="AL25" i="100" s="1"/>
  <c r="AJ26" i="100"/>
  <c r="AJ27" i="100"/>
  <c r="AL27" i="100" s="1"/>
  <c r="AJ28" i="100"/>
  <c r="AL28" i="100" s="1"/>
  <c r="AJ29" i="100"/>
  <c r="AL29" i="100" s="1"/>
  <c r="AJ30" i="100"/>
  <c r="AJ31" i="100"/>
  <c r="AJ32" i="100"/>
  <c r="AJ33" i="100"/>
  <c r="AJ34" i="100"/>
  <c r="AL34" i="100" s="1"/>
  <c r="AJ35" i="100"/>
  <c r="AJ36" i="100"/>
  <c r="AJ37" i="100"/>
  <c r="AJ38" i="100"/>
  <c r="AL38" i="100" s="1"/>
  <c r="AJ39" i="100"/>
  <c r="AJ40" i="100"/>
  <c r="AJ5" i="100"/>
  <c r="AL5" i="100" s="1"/>
  <c r="X40" i="100"/>
  <c r="X39" i="100"/>
  <c r="X38" i="100"/>
  <c r="X37" i="100"/>
  <c r="X36" i="100"/>
  <c r="X35" i="100"/>
  <c r="X34" i="100"/>
  <c r="X33" i="100"/>
  <c r="X32" i="100"/>
  <c r="X31" i="100"/>
  <c r="X30" i="100"/>
  <c r="X29" i="100"/>
  <c r="X28" i="100"/>
  <c r="X27" i="100"/>
  <c r="X26" i="100"/>
  <c r="X25" i="100"/>
  <c r="X24" i="100"/>
  <c r="X23" i="100"/>
  <c r="X22" i="100"/>
  <c r="X21" i="100"/>
  <c r="X20" i="100"/>
  <c r="X19" i="100"/>
  <c r="X18" i="100"/>
  <c r="X17" i="100"/>
  <c r="X16" i="100"/>
  <c r="X15" i="100"/>
  <c r="X14" i="100"/>
  <c r="X13" i="100"/>
  <c r="X12" i="100"/>
  <c r="X11" i="100"/>
  <c r="X10" i="100"/>
  <c r="X9" i="100"/>
  <c r="X8" i="100"/>
  <c r="X7" i="100"/>
  <c r="X6" i="100"/>
  <c r="X5" i="100"/>
  <c r="W40" i="100"/>
  <c r="W39" i="100"/>
  <c r="W38" i="100"/>
  <c r="W37" i="100"/>
  <c r="W36" i="100"/>
  <c r="W35" i="100"/>
  <c r="W34" i="100"/>
  <c r="W33" i="100"/>
  <c r="W32" i="100"/>
  <c r="W31" i="100"/>
  <c r="W30" i="100"/>
  <c r="W29" i="100"/>
  <c r="W28" i="100"/>
  <c r="W27" i="100"/>
  <c r="W26" i="100"/>
  <c r="W25" i="100"/>
  <c r="W24" i="100"/>
  <c r="W23" i="100"/>
  <c r="W22" i="100"/>
  <c r="W21" i="100"/>
  <c r="W20" i="100"/>
  <c r="W19" i="100"/>
  <c r="W18" i="100"/>
  <c r="W17" i="100"/>
  <c r="W16" i="100"/>
  <c r="W15" i="100"/>
  <c r="W14" i="100"/>
  <c r="W13" i="100"/>
  <c r="W12" i="100"/>
  <c r="W11" i="100"/>
  <c r="W10" i="100"/>
  <c r="W9" i="100"/>
  <c r="W8" i="100"/>
  <c r="W7" i="100"/>
  <c r="W6" i="100"/>
  <c r="W5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V9" i="100"/>
  <c r="V8" i="100"/>
  <c r="V7" i="100"/>
  <c r="V6" i="100"/>
  <c r="V5" i="100"/>
  <c r="U6" i="100"/>
  <c r="U7" i="100"/>
  <c r="U8" i="100"/>
  <c r="U9" i="100"/>
  <c r="U10" i="100"/>
  <c r="U11" i="100"/>
  <c r="U12" i="100"/>
  <c r="U13" i="100"/>
  <c r="U14" i="100"/>
  <c r="U15" i="100"/>
  <c r="U16" i="100"/>
  <c r="U17" i="100"/>
  <c r="U18" i="100"/>
  <c r="U19" i="100"/>
  <c r="U20" i="100"/>
  <c r="U21" i="100"/>
  <c r="U22" i="100"/>
  <c r="U23" i="100"/>
  <c r="U24" i="100"/>
  <c r="U25" i="100"/>
  <c r="U26" i="100"/>
  <c r="U27" i="100"/>
  <c r="U28" i="100"/>
  <c r="U29" i="100"/>
  <c r="U30" i="100"/>
  <c r="U31" i="100"/>
  <c r="U32" i="100"/>
  <c r="U33" i="100"/>
  <c r="U34" i="100"/>
  <c r="U35" i="100"/>
  <c r="U36" i="100"/>
  <c r="U37" i="100"/>
  <c r="U38" i="100"/>
  <c r="U39" i="100"/>
  <c r="U40" i="100"/>
  <c r="S40" i="100"/>
  <c r="S39" i="100"/>
  <c r="S38" i="100"/>
  <c r="S37" i="100"/>
  <c r="S36" i="100"/>
  <c r="S35" i="100"/>
  <c r="AM35" i="100" s="1"/>
  <c r="S34" i="100"/>
  <c r="S33" i="100"/>
  <c r="S32" i="100"/>
  <c r="S31" i="100"/>
  <c r="S30" i="100"/>
  <c r="S29" i="100"/>
  <c r="S28" i="100"/>
  <c r="S27" i="100"/>
  <c r="S26" i="100"/>
  <c r="S25" i="100"/>
  <c r="S24" i="100"/>
  <c r="S23" i="100"/>
  <c r="S22" i="100"/>
  <c r="S21" i="100"/>
  <c r="S20" i="100"/>
  <c r="S19" i="100"/>
  <c r="S18" i="100"/>
  <c r="S17" i="100"/>
  <c r="S16" i="100"/>
  <c r="S15" i="100"/>
  <c r="S14" i="100"/>
  <c r="S13" i="100"/>
  <c r="S12" i="100"/>
  <c r="S11" i="100"/>
  <c r="S10" i="100"/>
  <c r="AM10" i="100" s="1"/>
  <c r="S9" i="100"/>
  <c r="S8" i="100"/>
  <c r="S7" i="100"/>
  <c r="S6" i="100"/>
  <c r="S5" i="100"/>
  <c r="R6" i="100"/>
  <c r="R7" i="100"/>
  <c r="R8" i="100"/>
  <c r="R9" i="100"/>
  <c r="R10" i="100"/>
  <c r="R11" i="100"/>
  <c r="R12" i="100"/>
  <c r="R13" i="100"/>
  <c r="R14" i="100"/>
  <c r="R15" i="100"/>
  <c r="R16" i="100"/>
  <c r="R17" i="100"/>
  <c r="R18" i="100"/>
  <c r="R19" i="100"/>
  <c r="R20" i="100"/>
  <c r="R21" i="100"/>
  <c r="R22" i="100"/>
  <c r="R23" i="100"/>
  <c r="R24" i="100"/>
  <c r="R25" i="100"/>
  <c r="R26" i="100"/>
  <c r="R27" i="100"/>
  <c r="R28" i="100"/>
  <c r="R29" i="100"/>
  <c r="R30" i="100"/>
  <c r="R31" i="100"/>
  <c r="R32" i="100"/>
  <c r="R33" i="100"/>
  <c r="R34" i="100"/>
  <c r="R35" i="100"/>
  <c r="R36" i="100"/>
  <c r="AL36" i="100" s="1"/>
  <c r="R37" i="100"/>
  <c r="R38" i="100"/>
  <c r="R39" i="100"/>
  <c r="R40" i="100"/>
  <c r="R5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P24" i="100"/>
  <c r="P23" i="100"/>
  <c r="P22" i="100"/>
  <c r="P21" i="100"/>
  <c r="P20" i="100"/>
  <c r="P19" i="100"/>
  <c r="P18" i="100"/>
  <c r="P17" i="100"/>
  <c r="P16" i="100"/>
  <c r="P15" i="100"/>
  <c r="P14" i="100"/>
  <c r="P13" i="100"/>
  <c r="P12" i="100"/>
  <c r="P11" i="100"/>
  <c r="P10" i="100"/>
  <c r="P9" i="100"/>
  <c r="P8" i="100"/>
  <c r="P7" i="100"/>
  <c r="P6" i="100"/>
  <c r="P5" i="100"/>
  <c r="O40" i="100"/>
  <c r="O39" i="100"/>
  <c r="O38" i="100"/>
  <c r="O37" i="100"/>
  <c r="O36" i="100"/>
  <c r="O35" i="100"/>
  <c r="O34" i="100"/>
  <c r="O33" i="100"/>
  <c r="O32" i="100"/>
  <c r="O31" i="100"/>
  <c r="O30" i="100"/>
  <c r="O29" i="100"/>
  <c r="O28" i="100"/>
  <c r="O27" i="100"/>
  <c r="O26" i="100"/>
  <c r="O25" i="100"/>
  <c r="O24" i="100"/>
  <c r="O23" i="100"/>
  <c r="O22" i="100"/>
  <c r="O21" i="100"/>
  <c r="O20" i="100"/>
  <c r="O19" i="100"/>
  <c r="O18" i="100"/>
  <c r="O17" i="100"/>
  <c r="O16" i="100"/>
  <c r="O15" i="100"/>
  <c r="O14" i="100"/>
  <c r="O13" i="100"/>
  <c r="O12" i="100"/>
  <c r="O11" i="100"/>
  <c r="O10" i="100"/>
  <c r="O9" i="100"/>
  <c r="O8" i="100"/>
  <c r="O7" i="100"/>
  <c r="O6" i="100"/>
  <c r="O5" i="100"/>
  <c r="N40" i="100"/>
  <c r="N39" i="100"/>
  <c r="N38" i="100"/>
  <c r="N37" i="100"/>
  <c r="N36" i="100"/>
  <c r="N35" i="100"/>
  <c r="N34" i="100"/>
  <c r="N33" i="100"/>
  <c r="N32" i="100"/>
  <c r="N31" i="100"/>
  <c r="N30" i="100"/>
  <c r="N29" i="100"/>
  <c r="N28" i="100"/>
  <c r="N27" i="100"/>
  <c r="N26" i="100"/>
  <c r="N25" i="100"/>
  <c r="N24" i="100"/>
  <c r="N23" i="100"/>
  <c r="N22" i="100"/>
  <c r="N21" i="100"/>
  <c r="N20" i="100"/>
  <c r="N19" i="100"/>
  <c r="N18" i="100"/>
  <c r="N17" i="100"/>
  <c r="N16" i="100"/>
  <c r="N15" i="100"/>
  <c r="N14" i="100"/>
  <c r="N13" i="100"/>
  <c r="N12" i="100"/>
  <c r="N11" i="100"/>
  <c r="N10" i="100"/>
  <c r="N9" i="100"/>
  <c r="N8" i="100"/>
  <c r="N7" i="100"/>
  <c r="N6" i="100"/>
  <c r="N5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L40" i="100"/>
  <c r="L39" i="100"/>
  <c r="L38" i="100"/>
  <c r="L37" i="100"/>
  <c r="L36" i="100"/>
  <c r="L35" i="100"/>
  <c r="L34" i="100"/>
  <c r="L33" i="100"/>
  <c r="L32" i="100"/>
  <c r="L31" i="100"/>
  <c r="L30" i="100"/>
  <c r="L29" i="100"/>
  <c r="L28" i="100"/>
  <c r="L27" i="100"/>
  <c r="L26" i="100"/>
  <c r="L25" i="100"/>
  <c r="L24" i="100"/>
  <c r="L23" i="100"/>
  <c r="L22" i="100"/>
  <c r="L21" i="100"/>
  <c r="L20" i="100"/>
  <c r="L19" i="100"/>
  <c r="L18" i="100"/>
  <c r="L17" i="100"/>
  <c r="L16" i="100"/>
  <c r="L15" i="100"/>
  <c r="L14" i="100"/>
  <c r="L13" i="100"/>
  <c r="L12" i="100"/>
  <c r="L11" i="100"/>
  <c r="L10" i="100"/>
  <c r="L9" i="100"/>
  <c r="L8" i="100"/>
  <c r="L7" i="100"/>
  <c r="L6" i="100"/>
  <c r="L5" i="100"/>
  <c r="K40" i="100"/>
  <c r="K39" i="100"/>
  <c r="K38" i="100"/>
  <c r="K37" i="100"/>
  <c r="K36" i="100"/>
  <c r="K35" i="100"/>
  <c r="K34" i="100"/>
  <c r="K33" i="100"/>
  <c r="K32" i="100"/>
  <c r="K31" i="100"/>
  <c r="K30" i="100"/>
  <c r="K29" i="100"/>
  <c r="K28" i="100"/>
  <c r="K27" i="100"/>
  <c r="K26" i="100"/>
  <c r="K25" i="100"/>
  <c r="K24" i="100"/>
  <c r="K23" i="100"/>
  <c r="K22" i="100"/>
  <c r="K21" i="100"/>
  <c r="K20" i="100"/>
  <c r="K19" i="100"/>
  <c r="K18" i="100"/>
  <c r="K17" i="100"/>
  <c r="K16" i="100"/>
  <c r="K15" i="100"/>
  <c r="K14" i="100"/>
  <c r="K13" i="100"/>
  <c r="K12" i="100"/>
  <c r="K11" i="100"/>
  <c r="K10" i="100"/>
  <c r="K9" i="100"/>
  <c r="K8" i="100"/>
  <c r="K7" i="100"/>
  <c r="K6" i="100"/>
  <c r="K5" i="100"/>
  <c r="J40" i="100"/>
  <c r="J39" i="100"/>
  <c r="J38" i="100"/>
  <c r="J37" i="100"/>
  <c r="J36" i="100"/>
  <c r="J35" i="100"/>
  <c r="J34" i="100"/>
  <c r="J33" i="100"/>
  <c r="J32" i="100"/>
  <c r="J31" i="100"/>
  <c r="J30" i="100"/>
  <c r="J29" i="100"/>
  <c r="J28" i="100"/>
  <c r="J27" i="100"/>
  <c r="J26" i="100"/>
  <c r="J25" i="100"/>
  <c r="J24" i="100"/>
  <c r="J23" i="100"/>
  <c r="J22" i="100"/>
  <c r="J21" i="100"/>
  <c r="J20" i="100"/>
  <c r="J19" i="100"/>
  <c r="J18" i="100"/>
  <c r="J17" i="100"/>
  <c r="J16" i="100"/>
  <c r="J15" i="100"/>
  <c r="J14" i="100"/>
  <c r="J13" i="100"/>
  <c r="J12" i="100"/>
  <c r="J11" i="100"/>
  <c r="J10" i="100"/>
  <c r="J9" i="100"/>
  <c r="J8" i="100"/>
  <c r="J7" i="100"/>
  <c r="J6" i="100"/>
  <c r="J5" i="100"/>
  <c r="I40" i="100"/>
  <c r="I39" i="100"/>
  <c r="I38" i="100"/>
  <c r="I37" i="100"/>
  <c r="I36" i="100"/>
  <c r="I35" i="100"/>
  <c r="I34" i="100"/>
  <c r="I33" i="100"/>
  <c r="I32" i="100"/>
  <c r="I31" i="100"/>
  <c r="I30" i="100"/>
  <c r="I29" i="100"/>
  <c r="I28" i="100"/>
  <c r="I27" i="100"/>
  <c r="I26" i="100"/>
  <c r="I25" i="100"/>
  <c r="I24" i="100"/>
  <c r="I23" i="100"/>
  <c r="I22" i="100"/>
  <c r="I21" i="100"/>
  <c r="I20" i="100"/>
  <c r="I19" i="100"/>
  <c r="I18" i="100"/>
  <c r="I17" i="100"/>
  <c r="I16" i="100"/>
  <c r="I15" i="100"/>
  <c r="I14" i="100"/>
  <c r="I13" i="100"/>
  <c r="I12" i="100"/>
  <c r="I11" i="100"/>
  <c r="I10" i="100"/>
  <c r="I9" i="100"/>
  <c r="I8" i="100"/>
  <c r="I7" i="100"/>
  <c r="I6" i="100"/>
  <c r="I5" i="100"/>
  <c r="H6" i="100"/>
  <c r="H7" i="100"/>
  <c r="H8" i="100"/>
  <c r="H9" i="100"/>
  <c r="H10" i="100"/>
  <c r="H11" i="100"/>
  <c r="H12" i="100"/>
  <c r="H13" i="100"/>
  <c r="H14" i="100"/>
  <c r="H15" i="100"/>
  <c r="H16" i="100"/>
  <c r="H17" i="100"/>
  <c r="H18" i="100"/>
  <c r="H19" i="100"/>
  <c r="H20" i="100"/>
  <c r="H21" i="100"/>
  <c r="H22" i="100"/>
  <c r="H23" i="100"/>
  <c r="H24" i="100"/>
  <c r="H25" i="100"/>
  <c r="H26" i="100"/>
  <c r="H27" i="100"/>
  <c r="H28" i="100"/>
  <c r="H29" i="100"/>
  <c r="H30" i="100"/>
  <c r="H31" i="100"/>
  <c r="H32" i="100"/>
  <c r="H33" i="100"/>
  <c r="H34" i="100"/>
  <c r="H35" i="100"/>
  <c r="H36" i="100"/>
  <c r="H37" i="100"/>
  <c r="H38" i="100"/>
  <c r="H39" i="100"/>
  <c r="H40" i="100"/>
  <c r="H5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F13" i="100"/>
  <c r="F12" i="100"/>
  <c r="F11" i="100"/>
  <c r="F10" i="100"/>
  <c r="F9" i="100"/>
  <c r="F8" i="100"/>
  <c r="F7" i="100"/>
  <c r="F6" i="100"/>
  <c r="F5" i="100"/>
  <c r="E40" i="100"/>
  <c r="E39" i="100"/>
  <c r="E38" i="100"/>
  <c r="E37" i="100"/>
  <c r="E36" i="100"/>
  <c r="E35" i="100"/>
  <c r="E34" i="100"/>
  <c r="E33" i="100"/>
  <c r="E32" i="100"/>
  <c r="E31" i="100"/>
  <c r="E30" i="100"/>
  <c r="E29" i="100"/>
  <c r="E28" i="100"/>
  <c r="E27" i="100"/>
  <c r="E26" i="100"/>
  <c r="E25" i="100"/>
  <c r="E24" i="100"/>
  <c r="E23" i="100"/>
  <c r="E22" i="100"/>
  <c r="E21" i="100"/>
  <c r="E20" i="100"/>
  <c r="E19" i="100"/>
  <c r="E18" i="100"/>
  <c r="E17" i="100"/>
  <c r="E16" i="100"/>
  <c r="E15" i="100"/>
  <c r="E14" i="100"/>
  <c r="E13" i="100"/>
  <c r="E12" i="100"/>
  <c r="E11" i="100"/>
  <c r="E10" i="100"/>
  <c r="E9" i="100"/>
  <c r="E8" i="100"/>
  <c r="E7" i="100"/>
  <c r="E6" i="100"/>
  <c r="E5" i="100"/>
  <c r="D40" i="100"/>
  <c r="D39" i="100"/>
  <c r="D38" i="100"/>
  <c r="D37" i="100"/>
  <c r="D36" i="100"/>
  <c r="D35" i="100"/>
  <c r="D34" i="100"/>
  <c r="D33" i="100"/>
  <c r="D32" i="100"/>
  <c r="D31" i="100"/>
  <c r="D30" i="100"/>
  <c r="D29" i="100"/>
  <c r="D28" i="100"/>
  <c r="D27" i="100"/>
  <c r="D26" i="100"/>
  <c r="D25" i="100"/>
  <c r="D24" i="100"/>
  <c r="D23" i="100"/>
  <c r="D22" i="100"/>
  <c r="D21" i="100"/>
  <c r="D20" i="100"/>
  <c r="D19" i="100"/>
  <c r="D18" i="100"/>
  <c r="D17" i="100"/>
  <c r="D16" i="100"/>
  <c r="D15" i="100"/>
  <c r="D14" i="100"/>
  <c r="D13" i="100"/>
  <c r="D12" i="100"/>
  <c r="D11" i="100"/>
  <c r="D10" i="100"/>
  <c r="D9" i="100"/>
  <c r="D8" i="100"/>
  <c r="D7" i="100"/>
  <c r="D6" i="100"/>
  <c r="D5" i="100"/>
  <c r="C6" i="100"/>
  <c r="C7" i="100"/>
  <c r="C8" i="100"/>
  <c r="C9" i="100"/>
  <c r="C10" i="100"/>
  <c r="C11" i="100"/>
  <c r="C12" i="100"/>
  <c r="C13" i="100"/>
  <c r="C14" i="100"/>
  <c r="C15" i="100"/>
  <c r="C16" i="100"/>
  <c r="C17" i="100"/>
  <c r="C18" i="100"/>
  <c r="C19" i="100"/>
  <c r="C20" i="100"/>
  <c r="C21" i="100"/>
  <c r="C22" i="100"/>
  <c r="C23" i="100"/>
  <c r="C24" i="100"/>
  <c r="C25" i="100"/>
  <c r="C26" i="100"/>
  <c r="C27" i="100"/>
  <c r="C28" i="100"/>
  <c r="C29" i="100"/>
  <c r="C30" i="100"/>
  <c r="C31" i="100"/>
  <c r="C32" i="100"/>
  <c r="C33" i="100"/>
  <c r="C34" i="100"/>
  <c r="C35" i="100"/>
  <c r="C36" i="100"/>
  <c r="C37" i="100"/>
  <c r="C38" i="100"/>
  <c r="C39" i="100"/>
  <c r="C40" i="100"/>
  <c r="AK40" i="99"/>
  <c r="AK39" i="99"/>
  <c r="AK38" i="99"/>
  <c r="AM38" i="99" s="1"/>
  <c r="AK37" i="99"/>
  <c r="AK36" i="99"/>
  <c r="AM36" i="99" s="1"/>
  <c r="AK35" i="99"/>
  <c r="AK34" i="99"/>
  <c r="AK33" i="99"/>
  <c r="AM33" i="99" s="1"/>
  <c r="AK32" i="99"/>
  <c r="AK31" i="99"/>
  <c r="AK30" i="99"/>
  <c r="AK29" i="99"/>
  <c r="AK28" i="99"/>
  <c r="AK27" i="99"/>
  <c r="AK26" i="99"/>
  <c r="AK25" i="99"/>
  <c r="AK24" i="99"/>
  <c r="AK23" i="99"/>
  <c r="AK22" i="99"/>
  <c r="AK21" i="99"/>
  <c r="AK20" i="99"/>
  <c r="AK19" i="99"/>
  <c r="AM19" i="99" s="1"/>
  <c r="AK18" i="99"/>
  <c r="AK17" i="99"/>
  <c r="AM17" i="99" s="1"/>
  <c r="AK16" i="99"/>
  <c r="AK15" i="99"/>
  <c r="AM15" i="99" s="1"/>
  <c r="AK14" i="99"/>
  <c r="AK13" i="99"/>
  <c r="AM13" i="99" s="1"/>
  <c r="AK12" i="99"/>
  <c r="AK11" i="99"/>
  <c r="AK10" i="99"/>
  <c r="AK9" i="99"/>
  <c r="AK8" i="99"/>
  <c r="AK7" i="99"/>
  <c r="AK6" i="99"/>
  <c r="AM6" i="99" s="1"/>
  <c r="AK5" i="99"/>
  <c r="AJ6" i="99"/>
  <c r="AL6" i="99" s="1"/>
  <c r="AJ7" i="99"/>
  <c r="AL7" i="99" s="1"/>
  <c r="AJ8" i="99"/>
  <c r="AJ9" i="99"/>
  <c r="AL9" i="99" s="1"/>
  <c r="AJ10" i="99"/>
  <c r="AJ11" i="99"/>
  <c r="AJ12" i="99"/>
  <c r="AJ13" i="99"/>
  <c r="AL13" i="99" s="1"/>
  <c r="AJ14" i="99"/>
  <c r="AJ15" i="99"/>
  <c r="AJ16" i="99"/>
  <c r="AJ17" i="99"/>
  <c r="AJ18" i="99"/>
  <c r="AJ19" i="99"/>
  <c r="AJ20" i="99"/>
  <c r="AJ21" i="99"/>
  <c r="AJ22" i="99"/>
  <c r="AL22" i="99" s="1"/>
  <c r="AJ23" i="99"/>
  <c r="AL23" i="99" s="1"/>
  <c r="AJ24" i="99"/>
  <c r="AJ25" i="99"/>
  <c r="AL25" i="99" s="1"/>
  <c r="AJ26" i="99"/>
  <c r="AJ27" i="99"/>
  <c r="AJ28" i="99"/>
  <c r="AJ29" i="99"/>
  <c r="AJ30" i="99"/>
  <c r="AJ31" i="99"/>
  <c r="AJ32" i="99"/>
  <c r="AJ33" i="99"/>
  <c r="AJ34" i="99"/>
  <c r="AJ35" i="99"/>
  <c r="AJ36" i="99"/>
  <c r="AL36" i="99" s="1"/>
  <c r="AJ37" i="99"/>
  <c r="AJ38" i="99"/>
  <c r="AL38" i="99" s="1"/>
  <c r="AJ39" i="99"/>
  <c r="AL39" i="99" s="1"/>
  <c r="AJ40" i="99"/>
  <c r="AJ5" i="99"/>
  <c r="X40" i="99"/>
  <c r="X39" i="99"/>
  <c r="X38" i="99"/>
  <c r="X37" i="99"/>
  <c r="X36" i="99"/>
  <c r="X35" i="99"/>
  <c r="X34" i="99"/>
  <c r="X33" i="99"/>
  <c r="X32" i="99"/>
  <c r="X31" i="99"/>
  <c r="X30" i="99"/>
  <c r="X29" i="99"/>
  <c r="X28" i="99"/>
  <c r="X27" i="99"/>
  <c r="X26" i="99"/>
  <c r="X25" i="99"/>
  <c r="X24" i="99"/>
  <c r="X23" i="99"/>
  <c r="X22" i="99"/>
  <c r="X21" i="99"/>
  <c r="X20" i="99"/>
  <c r="X19" i="99"/>
  <c r="X18" i="99"/>
  <c r="X17" i="99"/>
  <c r="X16" i="99"/>
  <c r="X15" i="99"/>
  <c r="X14" i="99"/>
  <c r="X13" i="99"/>
  <c r="X12" i="99"/>
  <c r="X11" i="99"/>
  <c r="X10" i="99"/>
  <c r="X9" i="99"/>
  <c r="X8" i="99"/>
  <c r="X7" i="99"/>
  <c r="X6" i="99"/>
  <c r="X5" i="99"/>
  <c r="W40" i="99"/>
  <c r="W39" i="99"/>
  <c r="W38" i="99"/>
  <c r="W37" i="99"/>
  <c r="W36" i="99"/>
  <c r="W35" i="99"/>
  <c r="W34" i="99"/>
  <c r="W33" i="99"/>
  <c r="W32" i="99"/>
  <c r="W31" i="99"/>
  <c r="W30" i="99"/>
  <c r="W29" i="99"/>
  <c r="W28" i="99"/>
  <c r="W27" i="99"/>
  <c r="W26" i="99"/>
  <c r="W25" i="99"/>
  <c r="W24" i="99"/>
  <c r="W23" i="99"/>
  <c r="W22" i="99"/>
  <c r="W21" i="99"/>
  <c r="W20" i="99"/>
  <c r="W19" i="99"/>
  <c r="W18" i="99"/>
  <c r="W17" i="99"/>
  <c r="W16" i="99"/>
  <c r="W15" i="99"/>
  <c r="W14" i="99"/>
  <c r="W13" i="99"/>
  <c r="W12" i="99"/>
  <c r="W11" i="99"/>
  <c r="W10" i="99"/>
  <c r="W9" i="99"/>
  <c r="W8" i="99"/>
  <c r="W7" i="99"/>
  <c r="W6" i="99"/>
  <c r="W5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V9" i="99"/>
  <c r="V8" i="99"/>
  <c r="V7" i="99"/>
  <c r="V6" i="99"/>
  <c r="V5" i="99"/>
  <c r="U6" i="99"/>
  <c r="U7" i="99"/>
  <c r="U8" i="99"/>
  <c r="U9" i="99"/>
  <c r="U10" i="99"/>
  <c r="U11" i="99"/>
  <c r="U12" i="99"/>
  <c r="U13" i="99"/>
  <c r="U14" i="99"/>
  <c r="U15" i="99"/>
  <c r="U16" i="99"/>
  <c r="U17" i="99"/>
  <c r="U18" i="99"/>
  <c r="U19" i="99"/>
  <c r="U20" i="99"/>
  <c r="U21" i="99"/>
  <c r="U22" i="99"/>
  <c r="U23" i="99"/>
  <c r="U24" i="99"/>
  <c r="U25" i="99"/>
  <c r="U26" i="99"/>
  <c r="U27" i="99"/>
  <c r="U28" i="99"/>
  <c r="U29" i="99"/>
  <c r="U30" i="99"/>
  <c r="U31" i="99"/>
  <c r="U32" i="99"/>
  <c r="U33" i="99"/>
  <c r="U34" i="99"/>
  <c r="U35" i="99"/>
  <c r="U36" i="99"/>
  <c r="U37" i="99"/>
  <c r="U38" i="99"/>
  <c r="U39" i="99"/>
  <c r="U40" i="99"/>
  <c r="S40" i="99"/>
  <c r="S39" i="99"/>
  <c r="S38" i="99"/>
  <c r="S37" i="99"/>
  <c r="S36" i="99"/>
  <c r="S35" i="99"/>
  <c r="S34" i="99"/>
  <c r="S33" i="99"/>
  <c r="S32" i="99"/>
  <c r="S31" i="99"/>
  <c r="S30" i="99"/>
  <c r="S29" i="99"/>
  <c r="S28" i="99"/>
  <c r="AM28" i="99" s="1"/>
  <c r="S27" i="99"/>
  <c r="S26" i="99"/>
  <c r="S25" i="99"/>
  <c r="S24" i="99"/>
  <c r="S23" i="99"/>
  <c r="S22" i="99"/>
  <c r="S21" i="99"/>
  <c r="S20" i="99"/>
  <c r="S19" i="99"/>
  <c r="S18" i="99"/>
  <c r="S17" i="99"/>
  <c r="S16" i="99"/>
  <c r="S15" i="99"/>
  <c r="S14" i="99"/>
  <c r="S13" i="99"/>
  <c r="S12" i="99"/>
  <c r="AM12" i="99" s="1"/>
  <c r="S11" i="99"/>
  <c r="S10" i="99"/>
  <c r="S9" i="99"/>
  <c r="S8" i="99"/>
  <c r="AM8" i="99" s="1"/>
  <c r="S7" i="99"/>
  <c r="S6" i="99"/>
  <c r="S5" i="99"/>
  <c r="R6" i="99"/>
  <c r="R7" i="99"/>
  <c r="R8" i="99"/>
  <c r="R9" i="99"/>
  <c r="R10" i="99"/>
  <c r="R11" i="99"/>
  <c r="R12" i="99"/>
  <c r="R13" i="99"/>
  <c r="R14" i="99"/>
  <c r="R15" i="99"/>
  <c r="AL15" i="99" s="1"/>
  <c r="R16" i="99"/>
  <c r="AL16" i="99" s="1"/>
  <c r="R17" i="99"/>
  <c r="R18" i="99"/>
  <c r="AL18" i="99" s="1"/>
  <c r="R19" i="99"/>
  <c r="R20" i="99"/>
  <c r="AL20" i="99" s="1"/>
  <c r="R21" i="99"/>
  <c r="R22" i="99"/>
  <c r="R23" i="99"/>
  <c r="R24" i="99"/>
  <c r="R25" i="99"/>
  <c r="R26" i="99"/>
  <c r="R27" i="99"/>
  <c r="R28" i="99"/>
  <c r="R29" i="99"/>
  <c r="R30" i="99"/>
  <c r="AL30" i="99" s="1"/>
  <c r="R31" i="99"/>
  <c r="R32" i="99"/>
  <c r="AL32" i="99" s="1"/>
  <c r="R33" i="99"/>
  <c r="R34" i="99"/>
  <c r="R35" i="99"/>
  <c r="R36" i="99"/>
  <c r="R37" i="99"/>
  <c r="R38" i="99"/>
  <c r="R39" i="99"/>
  <c r="R40" i="99"/>
  <c r="R5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P24" i="99"/>
  <c r="P23" i="99"/>
  <c r="P22" i="99"/>
  <c r="P21" i="99"/>
  <c r="P20" i="99"/>
  <c r="P19" i="99"/>
  <c r="P18" i="99"/>
  <c r="P17" i="99"/>
  <c r="P16" i="99"/>
  <c r="P15" i="99"/>
  <c r="P14" i="99"/>
  <c r="P13" i="99"/>
  <c r="P12" i="99"/>
  <c r="P11" i="99"/>
  <c r="P10" i="99"/>
  <c r="P9" i="99"/>
  <c r="P8" i="99"/>
  <c r="P7" i="99"/>
  <c r="P6" i="99"/>
  <c r="P5" i="99"/>
  <c r="O40" i="99"/>
  <c r="O39" i="99"/>
  <c r="O38" i="99"/>
  <c r="O37" i="99"/>
  <c r="O36" i="99"/>
  <c r="O35" i="99"/>
  <c r="O34" i="99"/>
  <c r="O33" i="99"/>
  <c r="O32" i="99"/>
  <c r="O31" i="99"/>
  <c r="O30" i="99"/>
  <c r="O29" i="99"/>
  <c r="O28" i="99"/>
  <c r="O27" i="99"/>
  <c r="O26" i="99"/>
  <c r="O25" i="99"/>
  <c r="O24" i="99"/>
  <c r="O23" i="99"/>
  <c r="O22" i="99"/>
  <c r="O21" i="99"/>
  <c r="O20" i="99"/>
  <c r="O19" i="99"/>
  <c r="O18" i="99"/>
  <c r="O17" i="99"/>
  <c r="O16" i="99"/>
  <c r="O15" i="99"/>
  <c r="O14" i="99"/>
  <c r="O13" i="99"/>
  <c r="O12" i="99"/>
  <c r="O11" i="99"/>
  <c r="O10" i="99"/>
  <c r="O9" i="99"/>
  <c r="O8" i="99"/>
  <c r="O7" i="99"/>
  <c r="O6" i="99"/>
  <c r="O5" i="99"/>
  <c r="N40" i="99"/>
  <c r="N39" i="99"/>
  <c r="N38" i="99"/>
  <c r="N37" i="99"/>
  <c r="N36" i="99"/>
  <c r="N35" i="99"/>
  <c r="N34" i="99"/>
  <c r="N33" i="99"/>
  <c r="N32" i="99"/>
  <c r="N31" i="99"/>
  <c r="N30" i="99"/>
  <c r="N29" i="99"/>
  <c r="N28" i="99"/>
  <c r="N27" i="99"/>
  <c r="N26" i="99"/>
  <c r="N25" i="99"/>
  <c r="N24" i="99"/>
  <c r="N23" i="99"/>
  <c r="N22" i="99"/>
  <c r="N21" i="99"/>
  <c r="N20" i="99"/>
  <c r="N19" i="99"/>
  <c r="N18" i="99"/>
  <c r="N17" i="99"/>
  <c r="N16" i="99"/>
  <c r="N15" i="99"/>
  <c r="N14" i="99"/>
  <c r="N13" i="99"/>
  <c r="N12" i="99"/>
  <c r="N11" i="99"/>
  <c r="N10" i="99"/>
  <c r="N9" i="99"/>
  <c r="N8" i="99"/>
  <c r="N7" i="99"/>
  <c r="N6" i="99"/>
  <c r="N5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L40" i="99"/>
  <c r="L39" i="99"/>
  <c r="L38" i="99"/>
  <c r="L37" i="99"/>
  <c r="L36" i="99"/>
  <c r="L35" i="99"/>
  <c r="L34" i="99"/>
  <c r="L33" i="99"/>
  <c r="L32" i="99"/>
  <c r="L31" i="99"/>
  <c r="L30" i="99"/>
  <c r="L29" i="99"/>
  <c r="L28" i="99"/>
  <c r="L27" i="99"/>
  <c r="L26" i="99"/>
  <c r="L25" i="99"/>
  <c r="L24" i="99"/>
  <c r="L23" i="99"/>
  <c r="L22" i="99"/>
  <c r="L21" i="99"/>
  <c r="L20" i="99"/>
  <c r="L19" i="99"/>
  <c r="L18" i="99"/>
  <c r="L17" i="99"/>
  <c r="L16" i="99"/>
  <c r="L15" i="99"/>
  <c r="L14" i="99"/>
  <c r="L13" i="99"/>
  <c r="L12" i="99"/>
  <c r="L11" i="99"/>
  <c r="L10" i="99"/>
  <c r="L9" i="99"/>
  <c r="L8" i="99"/>
  <c r="L7" i="99"/>
  <c r="L6" i="99"/>
  <c r="L5" i="99"/>
  <c r="K40" i="99"/>
  <c r="K39" i="99"/>
  <c r="K38" i="99"/>
  <c r="K37" i="99"/>
  <c r="K36" i="99"/>
  <c r="K35" i="99"/>
  <c r="K34" i="99"/>
  <c r="K33" i="99"/>
  <c r="K32" i="99"/>
  <c r="K31" i="99"/>
  <c r="K30" i="99"/>
  <c r="K29" i="99"/>
  <c r="K28" i="99"/>
  <c r="K27" i="99"/>
  <c r="K26" i="99"/>
  <c r="K25" i="99"/>
  <c r="K24" i="99"/>
  <c r="K23" i="99"/>
  <c r="K22" i="99"/>
  <c r="K21" i="99"/>
  <c r="K20" i="99"/>
  <c r="K19" i="99"/>
  <c r="K18" i="99"/>
  <c r="K17" i="99"/>
  <c r="K16" i="99"/>
  <c r="K15" i="99"/>
  <c r="K14" i="99"/>
  <c r="K13" i="99"/>
  <c r="K12" i="99"/>
  <c r="K11" i="99"/>
  <c r="K10" i="99"/>
  <c r="K9" i="99"/>
  <c r="K8" i="99"/>
  <c r="K7" i="99"/>
  <c r="K6" i="99"/>
  <c r="K5" i="99"/>
  <c r="J40" i="99"/>
  <c r="J39" i="99"/>
  <c r="J38" i="99"/>
  <c r="J37" i="99"/>
  <c r="J36" i="99"/>
  <c r="J35" i="99"/>
  <c r="J34" i="99"/>
  <c r="J33" i="99"/>
  <c r="J32" i="99"/>
  <c r="J31" i="99"/>
  <c r="J30" i="99"/>
  <c r="J29" i="99"/>
  <c r="J28" i="99"/>
  <c r="J27" i="99"/>
  <c r="J26" i="99"/>
  <c r="J25" i="99"/>
  <c r="J24" i="99"/>
  <c r="J23" i="99"/>
  <c r="J22" i="99"/>
  <c r="J21" i="99"/>
  <c r="J20" i="99"/>
  <c r="J19" i="99"/>
  <c r="J18" i="99"/>
  <c r="J17" i="99"/>
  <c r="J16" i="99"/>
  <c r="J15" i="99"/>
  <c r="J14" i="99"/>
  <c r="J13" i="99"/>
  <c r="J12" i="99"/>
  <c r="J11" i="99"/>
  <c r="J10" i="99"/>
  <c r="J9" i="99"/>
  <c r="J8" i="99"/>
  <c r="J7" i="99"/>
  <c r="J6" i="99"/>
  <c r="J5" i="99"/>
  <c r="I40" i="99"/>
  <c r="I39" i="99"/>
  <c r="I38" i="99"/>
  <c r="I37" i="99"/>
  <c r="I36" i="99"/>
  <c r="I35" i="99"/>
  <c r="I34" i="99"/>
  <c r="I33" i="99"/>
  <c r="I32" i="99"/>
  <c r="I31" i="99"/>
  <c r="I30" i="99"/>
  <c r="I29" i="99"/>
  <c r="I28" i="99"/>
  <c r="I27" i="99"/>
  <c r="I26" i="99"/>
  <c r="I25" i="99"/>
  <c r="I24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I8" i="99"/>
  <c r="I7" i="99"/>
  <c r="I6" i="99"/>
  <c r="I5" i="99"/>
  <c r="H6" i="99"/>
  <c r="H7" i="99"/>
  <c r="H8" i="99"/>
  <c r="H9" i="99"/>
  <c r="H10" i="99"/>
  <c r="H11" i="99"/>
  <c r="H12" i="99"/>
  <c r="H13" i="99"/>
  <c r="H14" i="99"/>
  <c r="H15" i="99"/>
  <c r="H16" i="99"/>
  <c r="H17" i="99"/>
  <c r="H18" i="99"/>
  <c r="H19" i="99"/>
  <c r="H20" i="99"/>
  <c r="H21" i="99"/>
  <c r="H22" i="99"/>
  <c r="H23" i="99"/>
  <c r="H24" i="99"/>
  <c r="H25" i="99"/>
  <c r="H26" i="99"/>
  <c r="H27" i="99"/>
  <c r="H28" i="99"/>
  <c r="H29" i="99"/>
  <c r="H30" i="99"/>
  <c r="H31" i="99"/>
  <c r="H32" i="99"/>
  <c r="H33" i="99"/>
  <c r="H34" i="99"/>
  <c r="H35" i="99"/>
  <c r="H36" i="99"/>
  <c r="H37" i="99"/>
  <c r="H38" i="99"/>
  <c r="H39" i="99"/>
  <c r="H40" i="99"/>
  <c r="H5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F13" i="99"/>
  <c r="F12" i="99"/>
  <c r="F11" i="99"/>
  <c r="F10" i="99"/>
  <c r="F9" i="99"/>
  <c r="F8" i="99"/>
  <c r="F7" i="99"/>
  <c r="F6" i="99"/>
  <c r="F5" i="99"/>
  <c r="E40" i="99"/>
  <c r="E39" i="99"/>
  <c r="E38" i="99"/>
  <c r="E37" i="99"/>
  <c r="E36" i="99"/>
  <c r="E35" i="99"/>
  <c r="E34" i="99"/>
  <c r="E33" i="99"/>
  <c r="E32" i="99"/>
  <c r="E31" i="99"/>
  <c r="E30" i="99"/>
  <c r="E29" i="99"/>
  <c r="E28" i="99"/>
  <c r="E27" i="99"/>
  <c r="E26" i="99"/>
  <c r="E25" i="99"/>
  <c r="E24" i="99"/>
  <c r="E23" i="99"/>
  <c r="E22" i="99"/>
  <c r="E21" i="99"/>
  <c r="E20" i="99"/>
  <c r="E19" i="99"/>
  <c r="E18" i="99"/>
  <c r="E17" i="99"/>
  <c r="E16" i="99"/>
  <c r="E15" i="99"/>
  <c r="E14" i="99"/>
  <c r="E13" i="99"/>
  <c r="E12" i="99"/>
  <c r="E11" i="99"/>
  <c r="E10" i="99"/>
  <c r="E9" i="99"/>
  <c r="E8" i="99"/>
  <c r="E7" i="99"/>
  <c r="E6" i="99"/>
  <c r="E5" i="99"/>
  <c r="D40" i="99"/>
  <c r="D39" i="99"/>
  <c r="D38" i="99"/>
  <c r="D37" i="99"/>
  <c r="D36" i="99"/>
  <c r="D35" i="99"/>
  <c r="D34" i="99"/>
  <c r="D33" i="99"/>
  <c r="D32" i="99"/>
  <c r="D31" i="99"/>
  <c r="D30" i="99"/>
  <c r="D29" i="99"/>
  <c r="D28" i="99"/>
  <c r="D27" i="99"/>
  <c r="D26" i="99"/>
  <c r="D25" i="99"/>
  <c r="D24" i="99"/>
  <c r="D23" i="99"/>
  <c r="D22" i="99"/>
  <c r="D21" i="99"/>
  <c r="D20" i="99"/>
  <c r="D19" i="99"/>
  <c r="D18" i="99"/>
  <c r="D17" i="99"/>
  <c r="D16" i="99"/>
  <c r="D15" i="99"/>
  <c r="D14" i="99"/>
  <c r="D13" i="99"/>
  <c r="D12" i="99"/>
  <c r="D11" i="99"/>
  <c r="D10" i="99"/>
  <c r="D9" i="99"/>
  <c r="D8" i="99"/>
  <c r="D7" i="99"/>
  <c r="D6" i="99"/>
  <c r="D5" i="99"/>
  <c r="C6" i="99"/>
  <c r="C7" i="99"/>
  <c r="C8" i="99"/>
  <c r="C9" i="99"/>
  <c r="C10" i="99"/>
  <c r="C11" i="99"/>
  <c r="C12" i="99"/>
  <c r="C13" i="99"/>
  <c r="C14" i="99"/>
  <c r="C15" i="99"/>
  <c r="C16" i="99"/>
  <c r="C17" i="99"/>
  <c r="C56" i="99" s="1"/>
  <c r="C18" i="99"/>
  <c r="C19" i="99"/>
  <c r="C20" i="99"/>
  <c r="C21" i="99"/>
  <c r="C22" i="99"/>
  <c r="C23" i="99"/>
  <c r="C24" i="99"/>
  <c r="C25" i="99"/>
  <c r="C26" i="99"/>
  <c r="C27" i="99"/>
  <c r="C28" i="99"/>
  <c r="C29" i="99"/>
  <c r="C30" i="99"/>
  <c r="C31" i="99"/>
  <c r="C32" i="99"/>
  <c r="C33" i="99"/>
  <c r="C34" i="99"/>
  <c r="C35" i="99"/>
  <c r="C36" i="99"/>
  <c r="C37" i="99"/>
  <c r="C38" i="99"/>
  <c r="C39" i="99"/>
  <c r="C40" i="99"/>
  <c r="AM40" i="104"/>
  <c r="AM39" i="104"/>
  <c r="AM38" i="104"/>
  <c r="AL38" i="104"/>
  <c r="AM37" i="104"/>
  <c r="AM36" i="104"/>
  <c r="AL34" i="104"/>
  <c r="AM33" i="104"/>
  <c r="AM31" i="104"/>
  <c r="AM30" i="104"/>
  <c r="AM29" i="104"/>
  <c r="AL29" i="104"/>
  <c r="AL28" i="104"/>
  <c r="AL27" i="104"/>
  <c r="AL25" i="104"/>
  <c r="AM24" i="104"/>
  <c r="AL22" i="104"/>
  <c r="AM22" i="104"/>
  <c r="AM21" i="104"/>
  <c r="AM20" i="104"/>
  <c r="AL19" i="104"/>
  <c r="AL18" i="104"/>
  <c r="AL17" i="104"/>
  <c r="AM17" i="104"/>
  <c r="AM16" i="104"/>
  <c r="AM15" i="104"/>
  <c r="AM14" i="104"/>
  <c r="AL13" i="104"/>
  <c r="AM13" i="104"/>
  <c r="AL12" i="104"/>
  <c r="AL11" i="104"/>
  <c r="AL9" i="104"/>
  <c r="AM8" i="104"/>
  <c r="AM7" i="104"/>
  <c r="AM6" i="104"/>
  <c r="AL6" i="104"/>
  <c r="AM5" i="104"/>
  <c r="AL5" i="104"/>
  <c r="FN4" i="104"/>
  <c r="FL4" i="104"/>
  <c r="EQ4" i="104"/>
  <c r="EP4" i="104"/>
  <c r="EO4" i="104"/>
  <c r="EN4" i="104"/>
  <c r="EM4" i="104"/>
  <c r="EL4" i="104"/>
  <c r="EK4" i="104"/>
  <c r="EJ4" i="104"/>
  <c r="EI4" i="104"/>
  <c r="EH4" i="104"/>
  <c r="EG4" i="104"/>
  <c r="EF4" i="104"/>
  <c r="EE4" i="104"/>
  <c r="ED4" i="104"/>
  <c r="EC4" i="104"/>
  <c r="EB4" i="104"/>
  <c r="DX4" i="104"/>
  <c r="DW4" i="104"/>
  <c r="DV4" i="104"/>
  <c r="DU4" i="104"/>
  <c r="DT4" i="104"/>
  <c r="DR4" i="104"/>
  <c r="DP4" i="104"/>
  <c r="DN4" i="104"/>
  <c r="DL4" i="104"/>
  <c r="DI4" i="104"/>
  <c r="DF4" i="104"/>
  <c r="DC4" i="104"/>
  <c r="DB4" i="104"/>
  <c r="DA4" i="104"/>
  <c r="CZ4" i="104"/>
  <c r="CY4" i="104"/>
  <c r="CX4" i="104"/>
  <c r="CW4" i="104"/>
  <c r="CV4" i="104"/>
  <c r="CU4" i="104"/>
  <c r="CT4" i="104"/>
  <c r="CS4" i="104"/>
  <c r="CR4" i="104"/>
  <c r="CQ4" i="104"/>
  <c r="CP4" i="104"/>
  <c r="CO4" i="104"/>
  <c r="CN4" i="104"/>
  <c r="CM4" i="104"/>
  <c r="CL4" i="104"/>
  <c r="AM40" i="103"/>
  <c r="AL39" i="103"/>
  <c r="AM39" i="103"/>
  <c r="AM38" i="103"/>
  <c r="AL35" i="103"/>
  <c r="AM35" i="103"/>
  <c r="AL34" i="103"/>
  <c r="AM32" i="103"/>
  <c r="AM31" i="103"/>
  <c r="AM30" i="103"/>
  <c r="AL29" i="103"/>
  <c r="AL28" i="103"/>
  <c r="AL27" i="103"/>
  <c r="AM27" i="103"/>
  <c r="AL26" i="103"/>
  <c r="AM23" i="103"/>
  <c r="AL23" i="103"/>
  <c r="AM22" i="103"/>
  <c r="AL19" i="103"/>
  <c r="AM19" i="103"/>
  <c r="AL18" i="103"/>
  <c r="AL17" i="103"/>
  <c r="AM16" i="103"/>
  <c r="AM15" i="103"/>
  <c r="AL11" i="103"/>
  <c r="AL10" i="103"/>
  <c r="AM8" i="103"/>
  <c r="AL7" i="103"/>
  <c r="AM7" i="103"/>
  <c r="AM6" i="103"/>
  <c r="FN4" i="103"/>
  <c r="FL4" i="103"/>
  <c r="EQ4" i="103"/>
  <c r="EP4" i="103"/>
  <c r="EO4" i="103"/>
  <c r="EN4" i="103"/>
  <c r="EM4" i="103"/>
  <c r="EL4" i="103"/>
  <c r="EK4" i="103"/>
  <c r="EJ4" i="103"/>
  <c r="EI4" i="103"/>
  <c r="EH4" i="103"/>
  <c r="EG4" i="103"/>
  <c r="EF4" i="103"/>
  <c r="EE4" i="103"/>
  <c r="ED4" i="103"/>
  <c r="EC4" i="103"/>
  <c r="EB4" i="103"/>
  <c r="DX4" i="103"/>
  <c r="DW4" i="103"/>
  <c r="DV4" i="103"/>
  <c r="DU4" i="103"/>
  <c r="DT4" i="103"/>
  <c r="DR4" i="103"/>
  <c r="DP4" i="103"/>
  <c r="DN4" i="103"/>
  <c r="DL4" i="103"/>
  <c r="DI4" i="103"/>
  <c r="DF4" i="103"/>
  <c r="DC4" i="103"/>
  <c r="DB4" i="103"/>
  <c r="DA4" i="103"/>
  <c r="CZ4" i="103"/>
  <c r="CY4" i="103"/>
  <c r="CX4" i="103"/>
  <c r="CW4" i="103"/>
  <c r="CV4" i="103"/>
  <c r="CU4" i="103"/>
  <c r="CT4" i="103"/>
  <c r="CS4" i="103"/>
  <c r="CR4" i="103"/>
  <c r="CQ4" i="103"/>
  <c r="CP4" i="103"/>
  <c r="CO4" i="103"/>
  <c r="CN4" i="103"/>
  <c r="CM4" i="103"/>
  <c r="CL4" i="103"/>
  <c r="AL38" i="102"/>
  <c r="AM36" i="102"/>
  <c r="AL35" i="102"/>
  <c r="AL34" i="102"/>
  <c r="AM34" i="102"/>
  <c r="AL33" i="102"/>
  <c r="AM33" i="102"/>
  <c r="AL32" i="102"/>
  <c r="AM32" i="102"/>
  <c r="AM28" i="102"/>
  <c r="AM27" i="102"/>
  <c r="AM26" i="102"/>
  <c r="AL26" i="102"/>
  <c r="AL25" i="102"/>
  <c r="AL24" i="102"/>
  <c r="AL22" i="102"/>
  <c r="AM22" i="102"/>
  <c r="AM21" i="102"/>
  <c r="AM20" i="102"/>
  <c r="AL18" i="102"/>
  <c r="AM18" i="102"/>
  <c r="AM17" i="102"/>
  <c r="AL16" i="102"/>
  <c r="AM12" i="102"/>
  <c r="AM11" i="102"/>
  <c r="AM10" i="102"/>
  <c r="AL10" i="102"/>
  <c r="AL9" i="102"/>
  <c r="AL6" i="102"/>
  <c r="AL5" i="102"/>
  <c r="FN4" i="102"/>
  <c r="FL4" i="102"/>
  <c r="EQ4" i="102"/>
  <c r="EP4" i="102"/>
  <c r="EO4" i="102"/>
  <c r="EN4" i="102"/>
  <c r="EM4" i="102"/>
  <c r="EL4" i="102"/>
  <c r="EK4" i="102"/>
  <c r="EJ4" i="102"/>
  <c r="EI4" i="102"/>
  <c r="EH4" i="102"/>
  <c r="EG4" i="102"/>
  <c r="EF4" i="102"/>
  <c r="EE4" i="102"/>
  <c r="ED4" i="102"/>
  <c r="EC4" i="102"/>
  <c r="EB4" i="102"/>
  <c r="DX4" i="102"/>
  <c r="DW4" i="102"/>
  <c r="DV4" i="102"/>
  <c r="DU4" i="102"/>
  <c r="DT4" i="102"/>
  <c r="DR4" i="102"/>
  <c r="DP4" i="102"/>
  <c r="DN4" i="102"/>
  <c r="DL4" i="102"/>
  <c r="DI4" i="102"/>
  <c r="DF4" i="102"/>
  <c r="DC4" i="102"/>
  <c r="DB4" i="102"/>
  <c r="DA4" i="102"/>
  <c r="CZ4" i="102"/>
  <c r="CY4" i="102"/>
  <c r="CX4" i="102"/>
  <c r="CW4" i="102"/>
  <c r="CV4" i="102"/>
  <c r="CU4" i="102"/>
  <c r="CT4" i="102"/>
  <c r="CS4" i="102"/>
  <c r="CR4" i="102"/>
  <c r="CQ4" i="102"/>
  <c r="CP4" i="102"/>
  <c r="CO4" i="102"/>
  <c r="CN4" i="102"/>
  <c r="CM4" i="102"/>
  <c r="CL4" i="102"/>
  <c r="AK60" i="101"/>
  <c r="AK59" i="101"/>
  <c r="AK58" i="101"/>
  <c r="AK57" i="101"/>
  <c r="AM40" i="101"/>
  <c r="AL40" i="101"/>
  <c r="AM39" i="101"/>
  <c r="AM38" i="101"/>
  <c r="AL38" i="101"/>
  <c r="AM37" i="101"/>
  <c r="AL36" i="101"/>
  <c r="AM34" i="101"/>
  <c r="AM32" i="101"/>
  <c r="AM31" i="101"/>
  <c r="AM29" i="101"/>
  <c r="AM28" i="101"/>
  <c r="AL27" i="101"/>
  <c r="AM26" i="101"/>
  <c r="AM24" i="101"/>
  <c r="AL24" i="101"/>
  <c r="AM22" i="101"/>
  <c r="AM21" i="101"/>
  <c r="AL20" i="101"/>
  <c r="AM20" i="101"/>
  <c r="AL19" i="101"/>
  <c r="AM18" i="101"/>
  <c r="AM16" i="101"/>
  <c r="AM15" i="101"/>
  <c r="AM13" i="101"/>
  <c r="AM12" i="101"/>
  <c r="AM11" i="101"/>
  <c r="AL11" i="101"/>
  <c r="AM10" i="101"/>
  <c r="AL10" i="101"/>
  <c r="AL8" i="101"/>
  <c r="AM6" i="101"/>
  <c r="AM5" i="101"/>
  <c r="FN4" i="101"/>
  <c r="FL4" i="101"/>
  <c r="EQ4" i="101"/>
  <c r="EP4" i="101"/>
  <c r="EO4" i="101"/>
  <c r="EN4" i="101"/>
  <c r="EM4" i="101"/>
  <c r="EL4" i="101"/>
  <c r="EK4" i="101"/>
  <c r="EJ4" i="101"/>
  <c r="EI4" i="101"/>
  <c r="EH4" i="101"/>
  <c r="EG4" i="101"/>
  <c r="EF4" i="101"/>
  <c r="EE4" i="101"/>
  <c r="ED4" i="101"/>
  <c r="EC4" i="101"/>
  <c r="EB4" i="101"/>
  <c r="DX4" i="101"/>
  <c r="DW4" i="101"/>
  <c r="DV4" i="101"/>
  <c r="DU4" i="101"/>
  <c r="DT4" i="101"/>
  <c r="DR4" i="101"/>
  <c r="DP4" i="101"/>
  <c r="DN4" i="101"/>
  <c r="DL4" i="101"/>
  <c r="DI4" i="101"/>
  <c r="DF4" i="101"/>
  <c r="DC4" i="101"/>
  <c r="DB4" i="101"/>
  <c r="DA4" i="101"/>
  <c r="CZ4" i="101"/>
  <c r="CY4" i="101"/>
  <c r="CX4" i="101"/>
  <c r="CW4" i="101"/>
  <c r="CV4" i="101"/>
  <c r="CU4" i="101"/>
  <c r="CT4" i="101"/>
  <c r="CS4" i="101"/>
  <c r="CR4" i="101"/>
  <c r="CQ4" i="101"/>
  <c r="CP4" i="101"/>
  <c r="CO4" i="101"/>
  <c r="CN4" i="101"/>
  <c r="CM4" i="101"/>
  <c r="CL4" i="101"/>
  <c r="AM40" i="100"/>
  <c r="AL40" i="100"/>
  <c r="AL31" i="100"/>
  <c r="AM27" i="100"/>
  <c r="AM26" i="100"/>
  <c r="AM24" i="100"/>
  <c r="AL22" i="100"/>
  <c r="AM22" i="100"/>
  <c r="AM20" i="100"/>
  <c r="AL18" i="100"/>
  <c r="AL17" i="100"/>
  <c r="AM17" i="100"/>
  <c r="AL16" i="100"/>
  <c r="AL15" i="100"/>
  <c r="AM11" i="100"/>
  <c r="AM8" i="100"/>
  <c r="FN4" i="100"/>
  <c r="FL4" i="100"/>
  <c r="EQ4" i="100"/>
  <c r="EP4" i="100"/>
  <c r="EO4" i="100"/>
  <c r="EN4" i="100"/>
  <c r="EM4" i="100"/>
  <c r="EL4" i="100"/>
  <c r="EK4" i="100"/>
  <c r="EJ4" i="100"/>
  <c r="EI4" i="100"/>
  <c r="EH4" i="100"/>
  <c r="EG4" i="100"/>
  <c r="EF4" i="100"/>
  <c r="EE4" i="100"/>
  <c r="ED4" i="100"/>
  <c r="EC4" i="100"/>
  <c r="EB4" i="100"/>
  <c r="DX4" i="100"/>
  <c r="DW4" i="100"/>
  <c r="DV4" i="100"/>
  <c r="DU4" i="100"/>
  <c r="DT4" i="100"/>
  <c r="DR4" i="100"/>
  <c r="DP4" i="100"/>
  <c r="DN4" i="100"/>
  <c r="DL4" i="100"/>
  <c r="DI4" i="100"/>
  <c r="DF4" i="100"/>
  <c r="DC4" i="100"/>
  <c r="DB4" i="100"/>
  <c r="DA4" i="100"/>
  <c r="CZ4" i="100"/>
  <c r="CY4" i="100"/>
  <c r="CX4" i="100"/>
  <c r="CW4" i="100"/>
  <c r="CV4" i="100"/>
  <c r="CU4" i="100"/>
  <c r="CT4" i="100"/>
  <c r="CS4" i="100"/>
  <c r="CR4" i="100"/>
  <c r="CQ4" i="100"/>
  <c r="CP4" i="100"/>
  <c r="CO4" i="100"/>
  <c r="CN4" i="100"/>
  <c r="CM4" i="100"/>
  <c r="CL4" i="100"/>
  <c r="AL34" i="99"/>
  <c r="AL29" i="99"/>
  <c r="AM29" i="99"/>
  <c r="AM26" i="99"/>
  <c r="AM24" i="99"/>
  <c r="AM22" i="99"/>
  <c r="AL14" i="99"/>
  <c r="FN4" i="99"/>
  <c r="FL4" i="99"/>
  <c r="EQ4" i="99"/>
  <c r="EP4" i="99"/>
  <c r="EO4" i="99"/>
  <c r="EN4" i="99"/>
  <c r="EM4" i="99"/>
  <c r="EL4" i="99"/>
  <c r="EK4" i="99"/>
  <c r="EJ4" i="99"/>
  <c r="EI4" i="99"/>
  <c r="EH4" i="99"/>
  <c r="EG4" i="99"/>
  <c r="EF4" i="99"/>
  <c r="EE4" i="99"/>
  <c r="ED4" i="99"/>
  <c r="EC4" i="99"/>
  <c r="EB4" i="99"/>
  <c r="DX4" i="99"/>
  <c r="DW4" i="99"/>
  <c r="DV4" i="99"/>
  <c r="DU4" i="99"/>
  <c r="DT4" i="99"/>
  <c r="DR4" i="99"/>
  <c r="DP4" i="99"/>
  <c r="DN4" i="99"/>
  <c r="DL4" i="99"/>
  <c r="DI4" i="99"/>
  <c r="DF4" i="99"/>
  <c r="DC4" i="99"/>
  <c r="DB4" i="99"/>
  <c r="DA4" i="99"/>
  <c r="CZ4" i="99"/>
  <c r="CY4" i="99"/>
  <c r="CX4" i="99"/>
  <c r="CW4" i="99"/>
  <c r="CV4" i="99"/>
  <c r="CU4" i="99"/>
  <c r="CT4" i="99"/>
  <c r="CS4" i="99"/>
  <c r="CR4" i="99"/>
  <c r="CQ4" i="99"/>
  <c r="CP4" i="99"/>
  <c r="CO4" i="99"/>
  <c r="CN4" i="99"/>
  <c r="CM4" i="99"/>
  <c r="CL4" i="99"/>
  <c r="AV39" i="103" a="1"/>
  <c r="AW5" i="99" a="1"/>
  <c r="AX21" i="100" a="1"/>
  <c r="AP19" i="101" a="1"/>
  <c r="AT35" i="103" a="1"/>
  <c r="AS29" i="101" a="1"/>
  <c r="AU23" i="99" a="1"/>
  <c r="AS11" i="103" a="1"/>
  <c r="AW23" i="99" a="1"/>
  <c r="BA11" i="102" a="1"/>
  <c r="AX39" i="100" a="1"/>
  <c r="AY35" i="104" a="1"/>
  <c r="AP23" i="102" a="1"/>
  <c r="AP29" i="103" a="1"/>
  <c r="AZ5" i="100" a="1"/>
  <c r="AP39" i="104" a="1"/>
  <c r="AT31" i="103" a="1"/>
  <c r="AV5" i="101" a="1"/>
  <c r="AV15" i="101" a="1"/>
  <c r="BA11" i="103" a="1"/>
  <c r="AP27" i="103" a="1"/>
  <c r="AX19" i="104" a="1"/>
  <c r="AX33" i="102" a="1"/>
  <c r="AP9" i="101" a="1"/>
  <c r="AT13" i="100" a="1"/>
  <c r="AX39" i="102" a="1"/>
  <c r="AZ15" i="99" a="1"/>
  <c r="AP15" i="101" a="1"/>
  <c r="AW29" i="100" a="1"/>
  <c r="AW17" i="101" a="1"/>
  <c r="AT11" i="102" a="1"/>
  <c r="AX7" i="100" a="1"/>
  <c r="AP31" i="100" a="1"/>
  <c r="AT35" i="101" a="1"/>
  <c r="AT21" i="99" a="1"/>
  <c r="AZ33" i="104" a="1"/>
  <c r="AX13" i="104" a="1"/>
  <c r="AQ35" i="101" a="1"/>
  <c r="AZ5" i="102" a="1"/>
  <c r="AV17" i="100" a="1"/>
  <c r="AY17" i="99" a="1"/>
  <c r="AP7" i="100" a="1"/>
  <c r="AY35" i="101" a="1"/>
  <c r="AY23" i="103" a="1"/>
  <c r="AX35" i="101" a="1"/>
  <c r="AP5" i="100" a="1"/>
  <c r="BA23" i="100" a="1"/>
  <c r="AZ27" i="100" a="1"/>
  <c r="AV17" i="99" a="1"/>
  <c r="AQ35" i="104" a="1"/>
  <c r="AX21" i="101" a="1"/>
  <c r="AU29" i="100" a="1"/>
  <c r="AX33" i="99" a="1"/>
  <c r="AR23" i="102" a="1"/>
  <c r="AZ31" i="101" a="1"/>
  <c r="AQ11" i="104" a="1"/>
  <c r="AX27" i="103" a="1"/>
  <c r="AV39" i="100" a="1"/>
  <c r="AX21" i="99" a="1"/>
  <c r="AU35" i="100" a="1"/>
  <c r="AY29" i="101" a="1"/>
  <c r="AV29" i="104" a="1"/>
  <c r="AT23" i="104" a="1"/>
  <c r="AT15" i="99" a="1"/>
  <c r="AT19" i="100" a="1"/>
  <c r="AU23" i="103" a="1"/>
  <c r="AT9" i="103" a="1"/>
  <c r="AT31" i="99" a="1"/>
  <c r="AT25" i="101" a="1"/>
  <c r="AV35" i="104" a="1"/>
  <c r="AR29" i="103" a="1"/>
  <c r="AZ21" i="103" a="1"/>
  <c r="AV23" i="104" a="1"/>
  <c r="AR17" i="101" a="1"/>
  <c r="AU17" i="100" a="1"/>
  <c r="AX17" i="99" a="1"/>
  <c r="AX35" i="104" a="1"/>
  <c r="AZ19" i="102" a="1"/>
  <c r="AY17" i="101" a="1"/>
  <c r="AW5" i="100" a="1"/>
  <c r="AX31" i="104" a="1"/>
  <c r="AS23" i="102" a="1"/>
  <c r="AV15" i="100" a="1"/>
  <c r="AQ11" i="101" a="1"/>
  <c r="AR23" i="103" a="1"/>
  <c r="BA17" i="103" a="1"/>
  <c r="AT29" i="100" a="1"/>
  <c r="AP37" i="103" a="1"/>
  <c r="AX37" i="101" a="1"/>
  <c r="AT33" i="104" a="1"/>
  <c r="AZ19" i="103" a="1"/>
  <c r="AP9" i="100" a="1"/>
  <c r="AT15" i="101" a="1"/>
  <c r="BA35" i="100" a="1"/>
  <c r="AP37" i="104" a="1"/>
  <c r="AP19" i="102" a="1"/>
  <c r="BA17" i="99" a="1"/>
  <c r="AX21" i="102" a="1"/>
  <c r="AT13" i="101" a="1"/>
  <c r="AX15" i="103" a="1"/>
  <c r="AV7" i="100" a="1"/>
  <c r="AV7" i="101" a="1"/>
  <c r="AZ35" i="102" a="1"/>
  <c r="AT27" i="99" a="1"/>
  <c r="AQ23" i="99" a="1"/>
  <c r="AZ25" i="103" a="1"/>
  <c r="AX25" i="102" a="1"/>
  <c r="AP15" i="99" a="1"/>
  <c r="AZ27" i="99" a="1"/>
  <c r="AU5" i="100" a="1"/>
  <c r="AS17" i="103" a="1"/>
  <c r="AZ21" i="102" a="1"/>
  <c r="AX11" i="104" a="1"/>
  <c r="AX17" i="104" a="1"/>
  <c r="AS29" i="100" a="1"/>
  <c r="AV39" i="102" a="1"/>
  <c r="AT9" i="100" a="1"/>
  <c r="AU11" i="101" a="1"/>
  <c r="AX23" i="100" a="1"/>
  <c r="AP33" i="103" a="1"/>
  <c r="AX11" i="99" a="1"/>
  <c r="AT29" i="102" a="1"/>
  <c r="AY11" i="102" a="1"/>
  <c r="AT13" i="102" a="1"/>
  <c r="AX39" i="104" a="1"/>
  <c r="AY5" i="104" a="1"/>
  <c r="AW35" i="102" a="1"/>
  <c r="BA35" i="99" a="1"/>
  <c r="AS23" i="100" a="1"/>
  <c r="AV5" i="102" a="1"/>
  <c r="AT21" i="103" a="1"/>
  <c r="AP27" i="100" a="1"/>
  <c r="AP11" i="99" a="1"/>
  <c r="AX35" i="102" a="1"/>
  <c r="AV31" i="99" a="1"/>
  <c r="AW35" i="101" a="1"/>
  <c r="AW17" i="102" a="1"/>
  <c r="AT17" i="102" a="1"/>
  <c r="AX17" i="103" a="1"/>
  <c r="AW17" i="99" a="1"/>
  <c r="AT31" i="104" a="1"/>
  <c r="AT9" i="101" a="1"/>
  <c r="AP5" i="99" a="1"/>
  <c r="AZ33" i="99" a="1"/>
  <c r="AT9" i="99" a="1"/>
  <c r="AV23" i="99" a="1"/>
  <c r="AP21" i="99" a="1"/>
  <c r="AY5" i="99" a="1"/>
  <c r="AR23" i="100" a="1"/>
  <c r="AX31" i="100" a="1"/>
  <c r="AZ39" i="101" a="1"/>
  <c r="AZ9" i="100" a="1"/>
  <c r="AV13" i="99" a="1"/>
  <c r="AW5" i="101" a="1"/>
  <c r="AV25" i="103" a="1"/>
  <c r="AV15" i="99" a="1"/>
  <c r="AV27" i="101" a="1"/>
  <c r="AY23" i="99" a="1"/>
  <c r="AZ11" i="103" a="1"/>
  <c r="AV17" i="104" a="1"/>
  <c r="AY11" i="103" a="1"/>
  <c r="AQ5" i="104" a="1"/>
  <c r="AZ37" i="100" a="1"/>
  <c r="AY23" i="101" a="1"/>
  <c r="AT37" i="102" a="1"/>
  <c r="BA5" i="102" a="1"/>
  <c r="AP33" i="104" a="1"/>
  <c r="AW11" i="101" a="1"/>
  <c r="AP33" i="101" a="1"/>
  <c r="AX29" i="99" a="1"/>
  <c r="AP15" i="102" a="1"/>
  <c r="AS11" i="104" a="1"/>
  <c r="AV27" i="100" a="1"/>
  <c r="AQ17" i="100" a="1"/>
  <c r="BA5" i="103" a="1"/>
  <c r="AX15" i="99" a="1"/>
  <c r="AP9" i="104" a="1"/>
  <c r="AZ5" i="104" a="1"/>
  <c r="AP31" i="101" a="1"/>
  <c r="AU29" i="104" a="1"/>
  <c r="AW5" i="103" a="1"/>
  <c r="AV19" i="102" a="1"/>
  <c r="AV21" i="103" a="1"/>
  <c r="AZ17" i="102" a="1"/>
  <c r="AU17" i="104" a="1"/>
  <c r="AX33" i="103" a="1"/>
  <c r="AX19" i="103" a="1"/>
  <c r="AV9" i="104" a="1"/>
  <c r="AQ5" i="101" a="1"/>
  <c r="BA11" i="100" a="1"/>
  <c r="AY23" i="102" a="1"/>
  <c r="BA5" i="100" a="1"/>
  <c r="AT35" i="104" a="1"/>
  <c r="AP11" i="101" a="1"/>
  <c r="AV11" i="103" a="1"/>
  <c r="AT31" i="102" a="1"/>
  <c r="AX25" i="100" a="1"/>
  <c r="AQ11" i="103" a="1"/>
  <c r="AR11" i="101" a="1"/>
  <c r="AV11" i="101" a="1"/>
  <c r="AW29" i="99" a="1"/>
  <c r="AR29" i="101" a="1"/>
  <c r="AV9" i="100" a="1"/>
  <c r="AT19" i="102" a="1"/>
  <c r="AV37" i="102" a="1"/>
  <c r="AT19" i="104" a="1"/>
  <c r="AP17" i="102" a="1"/>
  <c r="BA29" i="103" a="1"/>
  <c r="AS5" i="101" a="1"/>
  <c r="AX37" i="102" a="1"/>
  <c r="AZ17" i="101" a="1"/>
  <c r="AV27" i="104" a="1"/>
  <c r="AV35" i="103" a="1"/>
  <c r="AV13" i="101" a="1"/>
  <c r="AZ35" i="99" a="1"/>
  <c r="BA5" i="99" a="1"/>
  <c r="AR17" i="99" a="1"/>
  <c r="AP33" i="100" a="1"/>
  <c r="AP11" i="103" a="1"/>
  <c r="AP23" i="99" a="1"/>
  <c r="AV33" i="102" a="1"/>
  <c r="AP29" i="100" a="1"/>
  <c r="AR11" i="103" a="1"/>
  <c r="AP9" i="99" a="1"/>
  <c r="AX35" i="99" a="1"/>
  <c r="AP23" i="104" a="1"/>
  <c r="AZ19" i="99" a="1"/>
  <c r="AQ29" i="100" a="1"/>
  <c r="AP31" i="103" a="1"/>
  <c r="AZ25" i="100" a="1"/>
  <c r="AP27" i="104" a="1"/>
  <c r="AZ5" i="99" a="1"/>
  <c r="AR23" i="101" a="1"/>
  <c r="AT33" i="102" a="1"/>
  <c r="AT5" i="103" a="1"/>
  <c r="AT29" i="99" a="1"/>
  <c r="AZ23" i="99" a="1"/>
  <c r="AX11" i="100" a="1"/>
  <c r="AZ13" i="100" a="1"/>
  <c r="BA23" i="104" a="1"/>
  <c r="AT25" i="99" a="1"/>
  <c r="AT37" i="100" a="1"/>
  <c r="AS35" i="100" a="1"/>
  <c r="AV5" i="104" a="1"/>
  <c r="AT25" i="104" a="1"/>
  <c r="AZ39" i="102" a="1"/>
  <c r="AU23" i="100" a="1"/>
  <c r="AQ29" i="102" a="1"/>
  <c r="AP25" i="102" a="1"/>
  <c r="AX37" i="99" a="1"/>
  <c r="AX17" i="102" a="1"/>
  <c r="AP39" i="101" a="1"/>
  <c r="AZ37" i="99" a="1"/>
  <c r="AW29" i="103" a="1"/>
  <c r="AP13" i="101" a="1"/>
  <c r="AV31" i="102" a="1"/>
  <c r="AT19" i="99" a="1"/>
  <c r="AR35" i="99" a="1"/>
  <c r="AW23" i="103" a="1"/>
  <c r="AZ15" i="104" a="1"/>
  <c r="AR29" i="100" a="1"/>
  <c r="AZ7" i="103" a="1"/>
  <c r="AZ37" i="103" a="1"/>
  <c r="AX5" i="102" a="1"/>
  <c r="AP13" i="99" a="1"/>
  <c r="AT13" i="104" a="1"/>
  <c r="AP7" i="102" a="1"/>
  <c r="AP5" i="103" a="1"/>
  <c r="AV7" i="103" a="1"/>
  <c r="AQ35" i="103" a="1"/>
  <c r="AS35" i="102" a="1"/>
  <c r="BA11" i="101" a="1"/>
  <c r="AZ33" i="103" a="1"/>
  <c r="AX39" i="99" a="1"/>
  <c r="AP25" i="100" a="1"/>
  <c r="AW35" i="99" a="1"/>
  <c r="AZ9" i="102" a="1"/>
  <c r="AR11" i="100" a="1"/>
  <c r="AX27" i="102" a="1"/>
  <c r="AV17" i="103" a="1"/>
  <c r="AX25" i="103" a="1"/>
  <c r="AV35" i="102" a="1"/>
  <c r="AT17" i="99" a="1"/>
  <c r="AP39" i="100" a="1"/>
  <c r="AT7" i="99" a="1"/>
  <c r="AR17" i="104" a="1"/>
  <c r="AT37" i="104" a="1"/>
  <c r="AT5" i="102" a="1"/>
  <c r="AS23" i="101" a="1"/>
  <c r="AT7" i="102" a="1"/>
  <c r="AZ39" i="103" a="1"/>
  <c r="AZ37" i="102" a="1"/>
  <c r="AQ35" i="102" a="1"/>
  <c r="AS5" i="104" a="1"/>
  <c r="AT33" i="99" a="1"/>
  <c r="AX31" i="99" a="1"/>
  <c r="AT37" i="101" a="1"/>
  <c r="AV33" i="103" a="1"/>
  <c r="BA35" i="101" a="1"/>
  <c r="BA29" i="100" a="1"/>
  <c r="AS29" i="99" a="1"/>
  <c r="BA5" i="101" a="1"/>
  <c r="AX7" i="104" a="1"/>
  <c r="AV23" i="103" a="1"/>
  <c r="AX11" i="101" a="1"/>
  <c r="AU5" i="99" a="1"/>
  <c r="AZ13" i="102" a="1"/>
  <c r="AV13" i="100" a="1"/>
  <c r="AV19" i="100" a="1"/>
  <c r="AT19" i="103" a="1"/>
  <c r="AT39" i="103" a="1"/>
  <c r="AP39" i="99" a="1"/>
  <c r="AZ11" i="99" a="1"/>
  <c r="AZ13" i="101" a="1"/>
  <c r="AS17" i="102" a="1"/>
  <c r="AZ13" i="103" a="1"/>
  <c r="AQ5" i="102" a="1"/>
  <c r="AV15" i="102" a="1"/>
  <c r="AV25" i="100" a="1"/>
  <c r="AR5" i="101" a="1"/>
  <c r="AW23" i="101" a="1"/>
  <c r="AP25" i="101" a="1"/>
  <c r="AV9" i="103" a="1"/>
  <c r="AX25" i="101" a="1"/>
  <c r="AT25" i="100" a="1"/>
  <c r="AP35" i="100" a="1"/>
  <c r="AY35" i="99" a="1"/>
  <c r="AT19" i="101" a="1"/>
  <c r="AZ27" i="104" a="1"/>
  <c r="AT23" i="101" a="1"/>
  <c r="AP19" i="104" a="1"/>
  <c r="AX25" i="104" a="1"/>
  <c r="AU17" i="102" a="1"/>
  <c r="AP5" i="101" a="1"/>
  <c r="AT17" i="100" a="1"/>
  <c r="AZ9" i="99" a="1"/>
  <c r="AX9" i="99" a="1"/>
  <c r="AV11" i="102" a="1"/>
  <c r="AZ23" i="103" a="1"/>
  <c r="AP37" i="99" a="1"/>
  <c r="AW11" i="103" a="1"/>
  <c r="AP7" i="103" a="1"/>
  <c r="AS35" i="101" a="1"/>
  <c r="AV37" i="99" a="1"/>
  <c r="AY29" i="99" a="1"/>
  <c r="AS23" i="104" a="1"/>
  <c r="AT9" i="104" a="1"/>
  <c r="AR35" i="100" a="1"/>
  <c r="AT27" i="100" a="1"/>
  <c r="AX13" i="102" a="1"/>
  <c r="AU11" i="103" a="1"/>
  <c r="AT11" i="101" a="1"/>
  <c r="AX9" i="100" a="1"/>
  <c r="AV27" i="99" a="1"/>
  <c r="AP7" i="104" a="1"/>
  <c r="AZ27" i="103" a="1"/>
  <c r="AQ29" i="99" a="1"/>
  <c r="AZ7" i="102" a="1"/>
  <c r="AT31" i="100" a="1"/>
  <c r="AZ39" i="104" a="1"/>
  <c r="AP21" i="104" a="1"/>
  <c r="AT23" i="102" a="1"/>
  <c r="AZ23" i="100" a="1"/>
  <c r="AV29" i="102" a="1"/>
  <c r="AP35" i="101" a="1"/>
  <c r="AR35" i="102" a="1"/>
  <c r="AP15" i="104" a="1"/>
  <c r="AU29" i="102" a="1"/>
  <c r="AP7" i="99" a="1"/>
  <c r="AQ23" i="102" a="1"/>
  <c r="AX37" i="100" a="1"/>
  <c r="AZ15" i="101" a="1"/>
  <c r="BA35" i="104" a="1"/>
  <c r="BA23" i="99" a="1"/>
  <c r="AX17" i="100" a="1"/>
  <c r="AY5" i="102" a="1"/>
  <c r="AX35" i="100" a="1"/>
  <c r="AY29" i="103" a="1"/>
  <c r="AX23" i="103" a="1"/>
  <c r="AU23" i="101" a="1"/>
  <c r="AP21" i="101" a="1"/>
  <c r="AT25" i="102" a="1"/>
  <c r="AY17" i="100" a="1"/>
  <c r="AQ29" i="101" a="1"/>
  <c r="AP17" i="104" a="1"/>
  <c r="AZ29" i="101" a="1"/>
  <c r="AZ7" i="104" a="1"/>
  <c r="AV9" i="101" a="1"/>
  <c r="AV21" i="101" a="1"/>
  <c r="AW11" i="99" a="1"/>
  <c r="AX29" i="103" a="1"/>
  <c r="AP25" i="99" a="1"/>
  <c r="AX33" i="100" a="1"/>
  <c r="AZ9" i="101" a="1"/>
  <c r="AX35" i="103" a="1"/>
  <c r="AZ13" i="104" a="1"/>
  <c r="AZ27" i="101" a="1"/>
  <c r="AX23" i="99" a="1"/>
  <c r="AV35" i="101" a="1"/>
  <c r="AV13" i="102" a="1"/>
  <c r="AU17" i="103" a="1"/>
  <c r="AS17" i="99" a="1"/>
  <c r="AS11" i="100" a="1"/>
  <c r="AZ19" i="100" a="1"/>
  <c r="AV25" i="101" a="1"/>
  <c r="AT27" i="103" a="1"/>
  <c r="AV5" i="100" a="1"/>
  <c r="AT39" i="101" a="1"/>
  <c r="AP27" i="101" a="1"/>
  <c r="AX13" i="99" a="1"/>
  <c r="AV31" i="101" a="1"/>
  <c r="AU29" i="101" a="1"/>
  <c r="AU23" i="102" a="1"/>
  <c r="AU35" i="104" a="1"/>
  <c r="AR17" i="103" a="1"/>
  <c r="AY11" i="100" a="1"/>
  <c r="BA23" i="103" a="1"/>
  <c r="AP19" i="99" a="1"/>
  <c r="AX15" i="104" a="1"/>
  <c r="AT33" i="100" a="1"/>
  <c r="AV37" i="103" a="1"/>
  <c r="AT7" i="104" a="1"/>
  <c r="AT11" i="100" a="1"/>
  <c r="AX21" i="103" a="1"/>
  <c r="AU11" i="99" a="1"/>
  <c r="AQ17" i="102" a="1"/>
  <c r="AZ11" i="100" a="1"/>
  <c r="AZ23" i="102" a="1"/>
  <c r="AV7" i="102" a="1"/>
  <c r="AT23" i="100" a="1"/>
  <c r="BA17" i="102" a="1"/>
  <c r="AT11" i="103" a="1"/>
  <c r="AU5" i="102" a="1"/>
  <c r="AZ31" i="99" a="1"/>
  <c r="AR29" i="102" a="1"/>
  <c r="AX25" i="99" a="1"/>
  <c r="AW35" i="100" a="1"/>
  <c r="AP17" i="103" a="1"/>
  <c r="AS23" i="99" a="1"/>
  <c r="AZ15" i="103" a="1"/>
  <c r="AS17" i="101" a="1"/>
  <c r="AX9" i="102" a="1"/>
  <c r="AP21" i="100" a="1"/>
  <c r="AV31" i="104" a="1"/>
  <c r="AP21" i="102" a="1"/>
  <c r="AQ35" i="99" a="1"/>
  <c r="AR5" i="100" a="1"/>
  <c r="AP39" i="103" a="1"/>
  <c r="AV9" i="99" a="1"/>
  <c r="AT5" i="100" a="1"/>
  <c r="AR11" i="102" a="1"/>
  <c r="BA35" i="102" a="1"/>
  <c r="AU35" i="102" a="1"/>
  <c r="AU17" i="101" a="1"/>
  <c r="AV39" i="101" a="1"/>
  <c r="AQ5" i="100" a="1"/>
  <c r="AZ23" i="104" a="1"/>
  <c r="AZ31" i="104" a="1"/>
  <c r="AS35" i="103" a="1"/>
  <c r="AX9" i="103" a="1"/>
  <c r="AT31" i="101" a="1"/>
  <c r="AP13" i="102" a="1"/>
  <c r="BA11" i="104" a="1"/>
  <c r="AZ21" i="99" a="1"/>
  <c r="AT7" i="100" a="1"/>
  <c r="AT25" i="103" a="1"/>
  <c r="AQ5" i="99" a="1"/>
  <c r="AY5" i="101" a="1"/>
  <c r="AW17" i="103" a="1"/>
  <c r="AY23" i="104" a="1"/>
  <c r="AT17" i="104" a="1"/>
  <c r="AV27" i="103" a="1"/>
  <c r="BA23" i="101" a="1"/>
  <c r="AV33" i="100" a="1"/>
  <c r="AP21" i="103" a="1"/>
  <c r="AP13" i="104" a="1"/>
  <c r="AX15" i="100" a="1"/>
  <c r="AW29" i="104" a="1"/>
  <c r="AZ35" i="100" a="1"/>
  <c r="AT35" i="99" a="1"/>
  <c r="AS5" i="102" a="1"/>
  <c r="AU35" i="103" a="1"/>
  <c r="BA35" i="103" a="1"/>
  <c r="AQ23" i="104" a="1"/>
  <c r="AU11" i="100" a="1"/>
  <c r="AP13" i="103" a="1"/>
  <c r="AT35" i="102" a="1"/>
  <c r="AX19" i="100" a="1"/>
  <c r="AT13" i="99" a="1"/>
  <c r="AV33" i="101" a="1"/>
  <c r="AQ11" i="100" a="1"/>
  <c r="AP29" i="99" a="1"/>
  <c r="AW5" i="102" a="1"/>
  <c r="AX23" i="101" a="1"/>
  <c r="AT15" i="104" a="1"/>
  <c r="AX13" i="101" a="1"/>
  <c r="AT23" i="99" a="1"/>
  <c r="AT33" i="103" a="1"/>
  <c r="AQ11" i="102" a="1"/>
  <c r="AQ17" i="104" a="1"/>
  <c r="AT15" i="103" a="1"/>
  <c r="AZ33" i="100" a="1"/>
  <c r="AV31" i="100" a="1"/>
  <c r="AR5" i="99" a="1"/>
  <c r="AZ7" i="99" a="1"/>
  <c r="AV29" i="100" a="1"/>
  <c r="AY29" i="100" a="1"/>
  <c r="AW5" i="104" a="1"/>
  <c r="AT37" i="99" a="1"/>
  <c r="AZ17" i="100" a="1"/>
  <c r="AX15" i="102" a="1"/>
  <c r="AX23" i="104" a="1"/>
  <c r="AS23" i="103" a="1"/>
  <c r="AX19" i="102" a="1"/>
  <c r="AQ11" i="99" a="1"/>
  <c r="AZ15" i="100" a="1"/>
  <c r="AZ39" i="100" a="1"/>
  <c r="AZ31" i="103" a="1"/>
  <c r="AT9" i="102" a="1"/>
  <c r="AR17" i="102" a="1"/>
  <c r="AZ25" i="104" a="1"/>
  <c r="AP25" i="104" a="1"/>
  <c r="AV23" i="100" a="1"/>
  <c r="AP37" i="101" a="1"/>
  <c r="AU29" i="103" a="1"/>
  <c r="AZ5" i="101" a="1"/>
  <c r="AX15" i="101" a="1"/>
  <c r="AW17" i="100" a="1"/>
  <c r="AZ21" i="100" a="1"/>
  <c r="AZ35" i="101" a="1"/>
  <c r="AP29" i="104" a="1"/>
  <c r="AV15" i="104" a="1"/>
  <c r="AV25" i="104" a="1"/>
  <c r="AX5" i="99" a="1"/>
  <c r="AP33" i="102" a="1"/>
  <c r="AP25" i="103" a="1"/>
  <c r="AP13" i="100" a="1"/>
  <c r="BA11" i="99" a="1"/>
  <c r="AX9" i="101" a="1"/>
  <c r="AZ37" i="101" a="1"/>
  <c r="AZ37" i="104" a="1"/>
  <c r="AZ29" i="99" a="1"/>
  <c r="AX5" i="103" a="1"/>
  <c r="AZ27" i="102" a="1"/>
  <c r="AX13" i="100" a="1"/>
  <c r="AR17" i="100" a="1"/>
  <c r="AV29" i="99" a="1"/>
  <c r="AY35" i="102" a="1"/>
  <c r="AZ29" i="103" a="1"/>
  <c r="AT7" i="101" a="1"/>
  <c r="AZ33" i="101" a="1"/>
  <c r="AP35" i="102" a="1"/>
  <c r="AV37" i="100" a="1"/>
  <c r="AW35" i="103" a="1"/>
  <c r="AT13" i="103" a="1"/>
  <c r="AX31" i="102" a="1"/>
  <c r="AT11" i="99" a="1"/>
  <c r="AX39" i="101" a="1"/>
  <c r="AP11" i="104" a="1"/>
  <c r="AP15" i="100" a="1"/>
  <c r="AX7" i="101" a="1"/>
  <c r="BA23" i="102" a="1"/>
  <c r="AP35" i="99" a="1"/>
  <c r="AZ25" i="101" a="1"/>
  <c r="AS11" i="101" a="1"/>
  <c r="AY11" i="101" a="1"/>
  <c r="AP11" i="100" a="1"/>
  <c r="AY5" i="103" a="1"/>
  <c r="AS35" i="99" a="1"/>
  <c r="AX33" i="101" a="1"/>
  <c r="AR5" i="103" a="1"/>
  <c r="AZ29" i="102" a="1"/>
  <c r="AR29" i="104" a="1"/>
  <c r="AT5" i="99" a="1"/>
  <c r="AU35" i="99" a="1"/>
  <c r="AT7" i="103" a="1"/>
  <c r="AP9" i="103" a="1"/>
  <c r="AZ21" i="101" a="1"/>
  <c r="AX31" i="103" a="1"/>
  <c r="BA17" i="101" a="1"/>
  <c r="AP17" i="100" a="1"/>
  <c r="AZ35" i="103" a="1"/>
  <c r="AW23" i="104" a="1"/>
  <c r="AP19" i="100" a="1"/>
  <c r="AR23" i="104" a="1"/>
  <c r="AS11" i="102" a="1"/>
  <c r="AV35" i="100" a="1"/>
  <c r="AV15" i="103" a="1"/>
  <c r="AX9" i="104" a="1"/>
  <c r="AX5" i="104" a="1"/>
  <c r="AS5" i="100" a="1"/>
  <c r="AV19" i="101" a="1"/>
  <c r="AV37" i="101" a="1"/>
  <c r="AZ35" i="104" a="1"/>
  <c r="AS5" i="103" a="1"/>
  <c r="AT39" i="102" a="1"/>
  <c r="AZ9" i="103" a="1"/>
  <c r="AQ35" i="100" a="1"/>
  <c r="AP19" i="103" a="1"/>
  <c r="AS17" i="104" a="1"/>
  <c r="AW35" i="104" a="1"/>
  <c r="AV21" i="102" a="1"/>
  <c r="AR35" i="103" a="1"/>
  <c r="AV5" i="103" a="1"/>
  <c r="AV37" i="104" a="1"/>
  <c r="AX37" i="104" a="1"/>
  <c r="AR11" i="104" a="1"/>
  <c r="AX19" i="101" a="1"/>
  <c r="AU23" i="104" a="1"/>
  <c r="AU29" i="99" a="1"/>
  <c r="AZ25" i="102" a="1"/>
  <c r="AP37" i="102" a="1"/>
  <c r="AV35" i="99" a="1"/>
  <c r="AT21" i="100" a="1"/>
  <c r="AX7" i="103" a="1"/>
  <c r="AR23" i="99" a="1"/>
  <c r="AU11" i="104" a="1"/>
  <c r="AT39" i="100" a="1"/>
  <c r="AV31" i="103" a="1"/>
  <c r="AQ17" i="103" a="1"/>
  <c r="AT27" i="102" a="1"/>
  <c r="AQ5" i="103" a="1"/>
  <c r="AS11" i="99" a="1"/>
  <c r="AT29" i="103" a="1"/>
  <c r="AT21" i="101" a="1"/>
  <c r="AP31" i="104" a="1"/>
  <c r="AV25" i="99" a="1"/>
  <c r="AR5" i="102" a="1"/>
  <c r="AT17" i="101" a="1"/>
  <c r="AP9" i="102" a="1"/>
  <c r="AP17" i="99" a="1"/>
  <c r="BA29" i="104" a="1"/>
  <c r="AP23" i="100" a="1"/>
  <c r="AT29" i="101" a="1"/>
  <c r="AY29" i="104" a="1"/>
  <c r="AV9" i="102" a="1"/>
  <c r="AT15" i="102" a="1"/>
  <c r="AY29" i="102" a="1"/>
  <c r="AT33" i="101" a="1"/>
  <c r="AY35" i="103" a="1"/>
  <c r="AZ11" i="101" a="1"/>
  <c r="AP29" i="102" a="1"/>
  <c r="AQ23" i="103" a="1"/>
  <c r="AV19" i="103" a="1"/>
  <c r="BA5" i="104" a="1"/>
  <c r="AV5" i="99" a="1"/>
  <c r="AT37" i="103" a="1"/>
  <c r="AP23" i="101" a="1"/>
  <c r="AZ25" i="99" a="1"/>
  <c r="AZ33" i="102" a="1"/>
  <c r="AQ23" i="101" a="1"/>
  <c r="AR29" i="99" a="1"/>
  <c r="AZ5" i="103" a="1"/>
  <c r="AV7" i="99" a="1"/>
  <c r="AV13" i="103" a="1"/>
  <c r="AP23" i="103" a="1"/>
  <c r="AT5" i="104" a="1"/>
  <c r="AR35" i="101" a="1"/>
  <c r="AT23" i="103" a="1"/>
  <c r="AV39" i="99" a="1"/>
  <c r="AX39" i="103" a="1"/>
  <c r="AY35" i="100" a="1"/>
  <c r="AX23" i="102" a="1"/>
  <c r="AX17" i="101" a="1"/>
  <c r="AS17" i="100" a="1"/>
  <c r="AT21" i="104" a="1"/>
  <c r="AU11" i="102" a="1"/>
  <c r="AX27" i="99" a="1"/>
  <c r="AZ29" i="100" a="1"/>
  <c r="AQ17" i="101" a="1"/>
  <c r="AP39" i="102" a="1"/>
  <c r="AW17" i="104" a="1"/>
  <c r="AV21" i="99" a="1"/>
  <c r="AP11" i="102" a="1"/>
  <c r="AX27" i="104" a="1"/>
  <c r="AW11" i="102" a="1"/>
  <c r="AT29" i="104" a="1"/>
  <c r="AW29" i="102" a="1"/>
  <c r="AZ9" i="104" a="1"/>
  <c r="AP35" i="104" a="1"/>
  <c r="AU17" i="99" a="1"/>
  <c r="AZ19" i="104" a="1"/>
  <c r="AZ23" i="101" a="1"/>
  <c r="AT39" i="99" a="1"/>
  <c r="AQ29" i="104" a="1"/>
  <c r="AY11" i="99" a="1"/>
  <c r="AP17" i="101" a="1"/>
  <c r="AP33" i="99" a="1"/>
  <c r="AT27" i="101" a="1"/>
  <c r="AP27" i="102" a="1"/>
  <c r="AP15" i="103" a="1"/>
  <c r="AP5" i="102" a="1"/>
  <c r="AU35" i="101" a="1"/>
  <c r="AS29" i="103" a="1"/>
  <c r="AV23" i="102" a="1"/>
  <c r="AZ15" i="102" a="1"/>
  <c r="AZ13" i="99" a="1"/>
  <c r="AY17" i="103" a="1"/>
  <c r="AV19" i="99" a="1"/>
  <c r="AZ11" i="102" a="1"/>
  <c r="AX29" i="100" a="1"/>
  <c r="AX33" i="104" a="1"/>
  <c r="AR5" i="104" a="1"/>
  <c r="AX27" i="101" a="1"/>
  <c r="AX29" i="102" a="1"/>
  <c r="AS29" i="104" a="1"/>
  <c r="AP29" i="101" a="1"/>
  <c r="AV17" i="101" a="1"/>
  <c r="AV29" i="103" a="1"/>
  <c r="AV23" i="101" a="1"/>
  <c r="AQ23" i="100" a="1"/>
  <c r="AV7" i="104" a="1"/>
  <c r="AV21" i="104" a="1"/>
  <c r="AX29" i="101" a="1"/>
  <c r="AX21" i="104" a="1"/>
  <c r="AV33" i="99" a="1"/>
  <c r="BA17" i="100" a="1"/>
  <c r="AT17" i="103" a="1"/>
  <c r="AV13" i="104" a="1"/>
  <c r="BA29" i="102" a="1"/>
  <c r="AP35" i="103" a="1"/>
  <c r="AX27" i="100" a="1"/>
  <c r="AW29" i="101" a="1"/>
  <c r="AZ7" i="100" a="1"/>
  <c r="AQ29" i="103" a="1"/>
  <c r="AY17" i="104" a="1"/>
  <c r="AV11" i="100" a="1"/>
  <c r="AY23" i="100" a="1"/>
  <c r="AT15" i="100" a="1"/>
  <c r="AT5" i="101" a="1"/>
  <c r="AT35" i="100" a="1"/>
  <c r="AV33" i="104" a="1"/>
  <c r="AW11" i="104" a="1"/>
  <c r="AW23" i="102" a="1"/>
  <c r="AZ17" i="104" a="1"/>
  <c r="AS35" i="104" a="1"/>
  <c r="AX31" i="101" a="1"/>
  <c r="AV19" i="104" a="1"/>
  <c r="AV11" i="99" a="1"/>
  <c r="AV11" i="104" a="1"/>
  <c r="AZ17" i="103" a="1"/>
  <c r="AP7" i="101" a="1"/>
  <c r="AT27" i="104" a="1"/>
  <c r="AV25" i="102" a="1"/>
  <c r="BA17" i="104" a="1"/>
  <c r="AX7" i="99" a="1"/>
  <c r="AZ31" i="100" a="1"/>
  <c r="AR11" i="99" a="1"/>
  <c r="AP37" i="100" a="1"/>
  <c r="AS29" i="102" a="1"/>
  <c r="AQ17" i="99" a="1"/>
  <c r="AV17" i="102" a="1"/>
  <c r="AS5" i="99" a="1"/>
  <c r="AX29" i="104" a="1"/>
  <c r="AX37" i="103" a="1"/>
  <c r="AU5" i="104" a="1"/>
  <c r="AY5" i="100" a="1"/>
  <c r="AZ7" i="101" a="1"/>
  <c r="AX13" i="103" a="1"/>
  <c r="AW11" i="100" a="1"/>
  <c r="AZ17" i="99" a="1"/>
  <c r="AR35" i="104" a="1"/>
  <c r="AT11" i="104" a="1"/>
  <c r="AZ21" i="104" a="1"/>
  <c r="AP31" i="102" a="1"/>
  <c r="AY11" i="104" a="1"/>
  <c r="AX5" i="100" a="1"/>
  <c r="AP31" i="99" a="1"/>
  <c r="AT21" i="102" a="1"/>
  <c r="AX19" i="99" a="1"/>
  <c r="AX11" i="103" a="1"/>
  <c r="BA29" i="101" a="1"/>
  <c r="AX11" i="102" a="1"/>
  <c r="AZ29" i="104" a="1"/>
  <c r="AT39" i="104" a="1"/>
  <c r="AU5" i="103" a="1"/>
  <c r="AU5" i="101" a="1"/>
  <c r="AV29" i="101" a="1"/>
  <c r="AX7" i="102" a="1"/>
  <c r="AZ31" i="102" a="1"/>
  <c r="BA29" i="99" a="1"/>
  <c r="AV27" i="102" a="1"/>
  <c r="AV21" i="100" a="1"/>
  <c r="AP5" i="104" a="1"/>
  <c r="AW23" i="100" a="1"/>
  <c r="AZ39" i="99" a="1"/>
  <c r="AZ11" i="104" a="1"/>
  <c r="AV39" i="104" a="1"/>
  <c r="AX5" i="101" a="1"/>
  <c r="AZ19" i="101" a="1"/>
  <c r="AP27" i="99" a="1"/>
  <c r="AY17" i="102" a="1"/>
  <c r="AL8" i="104" l="1"/>
  <c r="AM10" i="99"/>
  <c r="AM23" i="99"/>
  <c r="AL33" i="100"/>
  <c r="AM37" i="100"/>
  <c r="AL7" i="101"/>
  <c r="AL17" i="102"/>
  <c r="AL38" i="103"/>
  <c r="AM20" i="103"/>
  <c r="AL24" i="104"/>
  <c r="AM34" i="104"/>
  <c r="AL32" i="100"/>
  <c r="AM6" i="102"/>
  <c r="AM21" i="103"/>
  <c r="AL23" i="104"/>
  <c r="AM23" i="104"/>
  <c r="AM35" i="104"/>
  <c r="AM6" i="100"/>
  <c r="AL33" i="103"/>
  <c r="AM37" i="103"/>
  <c r="AM37" i="99"/>
  <c r="AM19" i="102"/>
  <c r="AL12" i="99"/>
  <c r="AM14" i="99"/>
  <c r="AM12" i="100"/>
  <c r="AM5" i="99"/>
  <c r="AL26" i="100"/>
  <c r="AL10" i="100"/>
  <c r="AM16" i="100"/>
  <c r="AM32" i="100"/>
  <c r="AL28" i="99"/>
  <c r="AM30" i="99"/>
  <c r="AL30" i="100"/>
  <c r="AL14" i="100"/>
  <c r="AM28" i="100"/>
  <c r="AL27" i="99"/>
  <c r="AL11" i="99"/>
  <c r="AM31" i="99"/>
  <c r="AL15" i="101"/>
  <c r="AL29" i="102"/>
  <c r="AM29" i="102"/>
  <c r="AM14" i="102"/>
  <c r="AM30" i="102"/>
  <c r="AL28" i="101"/>
  <c r="AL12" i="101"/>
  <c r="AL5" i="99"/>
  <c r="AM20" i="99"/>
  <c r="AL8" i="100"/>
  <c r="AM18" i="100"/>
  <c r="C56" i="100"/>
  <c r="AL26" i="99"/>
  <c r="AL10" i="99"/>
  <c r="AM16" i="99"/>
  <c r="AM32" i="99"/>
  <c r="AL29" i="101"/>
  <c r="AL13" i="101"/>
  <c r="AL27" i="102"/>
  <c r="AL11" i="102"/>
  <c r="AL12" i="103"/>
  <c r="AM14" i="103"/>
  <c r="AL30" i="104"/>
  <c r="AL14" i="104"/>
  <c r="AM12" i="104"/>
  <c r="AL40" i="99"/>
  <c r="AL24" i="99"/>
  <c r="AL8" i="99"/>
  <c r="AM35" i="102"/>
  <c r="AM21" i="99"/>
  <c r="AL39" i="100"/>
  <c r="AL23" i="100"/>
  <c r="AL7" i="100"/>
  <c r="AM19" i="100"/>
  <c r="AL5" i="101"/>
  <c r="AL25" i="101"/>
  <c r="AL9" i="101"/>
  <c r="AL39" i="102"/>
  <c r="AL7" i="102"/>
  <c r="AL40" i="103"/>
  <c r="AL24" i="103"/>
  <c r="AL8" i="103"/>
  <c r="AM18" i="103"/>
  <c r="AM34" i="103"/>
  <c r="AL26" i="104"/>
  <c r="AL19" i="99"/>
  <c r="AM7" i="99"/>
  <c r="AM39" i="99"/>
  <c r="AM40" i="99"/>
  <c r="AL20" i="100"/>
  <c r="AM38" i="100"/>
  <c r="AL22" i="101"/>
  <c r="AL6" i="101"/>
  <c r="AM7" i="102"/>
  <c r="AM23" i="102"/>
  <c r="AL35" i="100"/>
  <c r="AL19" i="100"/>
  <c r="AM7" i="100"/>
  <c r="AM23" i="100"/>
  <c r="AM39" i="100"/>
  <c r="AL19" i="102"/>
  <c r="AM8" i="102"/>
  <c r="AM24" i="102"/>
  <c r="AM40" i="102"/>
  <c r="AL36" i="103"/>
  <c r="AL33" i="101"/>
  <c r="AL17" i="101"/>
  <c r="AL31" i="102"/>
  <c r="AL15" i="102"/>
  <c r="AL32" i="103"/>
  <c r="AL16" i="103"/>
  <c r="AM10" i="103"/>
  <c r="AM27" i="104"/>
  <c r="AM28" i="104"/>
  <c r="AM34" i="99"/>
  <c r="AM35" i="99"/>
  <c r="AM33" i="103"/>
  <c r="AL10" i="104"/>
  <c r="AK57" i="104"/>
  <c r="AM21" i="100"/>
  <c r="AM39" i="102"/>
  <c r="AL20" i="103"/>
  <c r="AM27" i="99"/>
  <c r="AL34" i="101"/>
  <c r="AL18" i="101"/>
  <c r="AL35" i="99"/>
  <c r="AM5" i="100"/>
  <c r="AL36" i="102"/>
  <c r="AL20" i="102"/>
  <c r="AL33" i="99"/>
  <c r="AL17" i="99"/>
  <c r="AL31" i="99"/>
  <c r="AM11" i="99"/>
  <c r="AM26" i="103"/>
  <c r="AK59" i="99"/>
  <c r="AK58" i="102"/>
  <c r="AM18" i="99"/>
  <c r="U56" i="99"/>
  <c r="AM56" i="99" s="1"/>
  <c r="U56" i="103"/>
  <c r="AK57" i="102"/>
  <c r="U56" i="100"/>
  <c r="U56" i="104"/>
  <c r="AK58" i="99"/>
  <c r="AJ58" i="100"/>
  <c r="AK60" i="103"/>
  <c r="U56" i="101"/>
  <c r="AK60" i="100"/>
  <c r="U56" i="102"/>
  <c r="AJ58" i="104"/>
  <c r="AK58" i="104"/>
  <c r="AZ5" i="104"/>
  <c r="S58" i="102"/>
  <c r="R59" i="103"/>
  <c r="C56" i="104"/>
  <c r="AL36" i="104"/>
  <c r="R58" i="100"/>
  <c r="AM10" i="104"/>
  <c r="AM26" i="104"/>
  <c r="C56" i="101"/>
  <c r="C56" i="102"/>
  <c r="R58" i="101"/>
  <c r="R58" i="102"/>
  <c r="AL37" i="103"/>
  <c r="C56" i="103"/>
  <c r="S58" i="101"/>
  <c r="AK59" i="104"/>
  <c r="AK60" i="104"/>
  <c r="AM9" i="104"/>
  <c r="AM25" i="104"/>
  <c r="AL21" i="104"/>
  <c r="S58" i="104"/>
  <c r="AL20" i="104"/>
  <c r="AL37" i="104"/>
  <c r="AL35" i="104"/>
  <c r="AM9" i="103"/>
  <c r="AM25" i="103"/>
  <c r="AK57" i="103"/>
  <c r="AK58" i="103"/>
  <c r="AK59" i="103"/>
  <c r="S58" i="103"/>
  <c r="R58" i="103"/>
  <c r="AL21" i="103"/>
  <c r="AK59" i="102"/>
  <c r="AK60" i="102"/>
  <c r="AM25" i="102"/>
  <c r="AM9" i="102"/>
  <c r="AL37" i="102"/>
  <c r="AL21" i="102"/>
  <c r="AM9" i="101"/>
  <c r="AM60" i="101" s="1"/>
  <c r="AL37" i="101"/>
  <c r="AL21" i="101"/>
  <c r="AM9" i="100"/>
  <c r="AM25" i="100"/>
  <c r="AK57" i="100"/>
  <c r="AK58" i="100"/>
  <c r="AK59" i="100"/>
  <c r="S58" i="100"/>
  <c r="AL37" i="100"/>
  <c r="AL21" i="100"/>
  <c r="AK60" i="99"/>
  <c r="AM9" i="99"/>
  <c r="AM25" i="99"/>
  <c r="AK57" i="99"/>
  <c r="AL21" i="99"/>
  <c r="S58" i="99"/>
  <c r="R58" i="99"/>
  <c r="AL37" i="99"/>
  <c r="AV13" i="104"/>
  <c r="AV15" i="104"/>
  <c r="AR17" i="104"/>
  <c r="AZ17" i="104"/>
  <c r="AX19" i="104"/>
  <c r="AX21" i="104"/>
  <c r="AS23" i="104"/>
  <c r="BA23" i="104"/>
  <c r="AZ25" i="104"/>
  <c r="AZ27" i="104"/>
  <c r="AT29" i="104"/>
  <c r="AU35" i="104"/>
  <c r="AP5" i="104"/>
  <c r="AX5" i="104"/>
  <c r="AZ7" i="104"/>
  <c r="AX9" i="104"/>
  <c r="AR11" i="104"/>
  <c r="AZ11" i="104"/>
  <c r="AX13" i="104"/>
  <c r="AX15" i="104"/>
  <c r="AS17" i="104"/>
  <c r="BA17" i="104"/>
  <c r="AZ19" i="104"/>
  <c r="AZ21" i="104"/>
  <c r="AT23" i="104"/>
  <c r="AU29" i="104"/>
  <c r="AV35" i="104"/>
  <c r="AQ5" i="104"/>
  <c r="AY5" i="104"/>
  <c r="AZ9" i="104"/>
  <c r="AS11" i="104"/>
  <c r="BA11" i="104"/>
  <c r="AZ13" i="104"/>
  <c r="AZ15" i="104"/>
  <c r="AT17" i="104"/>
  <c r="AU23" i="104"/>
  <c r="AV29" i="104"/>
  <c r="AW35" i="104"/>
  <c r="AP37" i="104"/>
  <c r="AP39" i="104"/>
  <c r="AR5" i="104"/>
  <c r="AT11" i="104"/>
  <c r="AU17" i="104"/>
  <c r="AV23" i="104"/>
  <c r="AW29" i="104"/>
  <c r="AP31" i="104"/>
  <c r="AP33" i="104"/>
  <c r="AP35" i="104"/>
  <c r="AX35" i="104"/>
  <c r="AT37" i="104"/>
  <c r="AT39" i="104"/>
  <c r="AS5" i="104"/>
  <c r="BA5" i="104"/>
  <c r="AU11" i="104"/>
  <c r="AV17" i="104"/>
  <c r="AW23" i="104"/>
  <c r="AP25" i="104"/>
  <c r="AP27" i="104"/>
  <c r="AP29" i="104"/>
  <c r="AX29" i="104"/>
  <c r="AT31" i="104"/>
  <c r="AT33" i="104"/>
  <c r="AQ35" i="104"/>
  <c r="AY35" i="104"/>
  <c r="AV37" i="104"/>
  <c r="AV39" i="104"/>
  <c r="AT5" i="104"/>
  <c r="AP7" i="104"/>
  <c r="AV11" i="104"/>
  <c r="AW17" i="104"/>
  <c r="AP19" i="104"/>
  <c r="AP21" i="104"/>
  <c r="AP23" i="104"/>
  <c r="AX23" i="104"/>
  <c r="AT25" i="104"/>
  <c r="AT27" i="104"/>
  <c r="AQ29" i="104"/>
  <c r="AY29" i="104"/>
  <c r="AV31" i="104"/>
  <c r="AV33" i="104"/>
  <c r="AR35" i="104"/>
  <c r="AZ35" i="104"/>
  <c r="AX37" i="104"/>
  <c r="AX39" i="104"/>
  <c r="AU5" i="104"/>
  <c r="AT7" i="104"/>
  <c r="AP9" i="104"/>
  <c r="AW11" i="104"/>
  <c r="AP13" i="104"/>
  <c r="AP15" i="104"/>
  <c r="AP17" i="104"/>
  <c r="AX17" i="104"/>
  <c r="AT19" i="104"/>
  <c r="AT21" i="104"/>
  <c r="AQ23" i="104"/>
  <c r="AY23" i="104"/>
  <c r="AV25" i="104"/>
  <c r="AV27" i="104"/>
  <c r="AR29" i="104"/>
  <c r="AZ29" i="104"/>
  <c r="AX31" i="104"/>
  <c r="AX33" i="104"/>
  <c r="AS35" i="104"/>
  <c r="BA35" i="104"/>
  <c r="AZ37" i="104"/>
  <c r="AZ39" i="104"/>
  <c r="AV5" i="104"/>
  <c r="AV7" i="104"/>
  <c r="AT9" i="104"/>
  <c r="AP11" i="104"/>
  <c r="AX11" i="104"/>
  <c r="AT13" i="104"/>
  <c r="AT15" i="104"/>
  <c r="AQ17" i="104"/>
  <c r="AY17" i="104"/>
  <c r="AV19" i="104"/>
  <c r="AV21" i="104"/>
  <c r="AR23" i="104"/>
  <c r="AZ23" i="104"/>
  <c r="AX25" i="104"/>
  <c r="AX27" i="104"/>
  <c r="AS29" i="104"/>
  <c r="BA29" i="104"/>
  <c r="AZ31" i="104"/>
  <c r="AZ33" i="104"/>
  <c r="AT35" i="104"/>
  <c r="AW5" i="104"/>
  <c r="AX7" i="104"/>
  <c r="AV9" i="104"/>
  <c r="AQ11" i="104"/>
  <c r="AY11" i="104"/>
  <c r="R59" i="104"/>
  <c r="S59" i="104"/>
  <c r="AJ59" i="104"/>
  <c r="R57" i="104"/>
  <c r="S57" i="104"/>
  <c r="AK61" i="104" s="1"/>
  <c r="AJ57" i="104"/>
  <c r="R60" i="104"/>
  <c r="S60" i="104"/>
  <c r="AJ60" i="104"/>
  <c r="R58" i="104"/>
  <c r="AZ7" i="103"/>
  <c r="AQ5" i="103"/>
  <c r="AY5" i="103"/>
  <c r="AZ9" i="103"/>
  <c r="AS11" i="103"/>
  <c r="BA11" i="103"/>
  <c r="AZ13" i="103"/>
  <c r="AZ15" i="103"/>
  <c r="AT17" i="103"/>
  <c r="AU23" i="103"/>
  <c r="AV29" i="103"/>
  <c r="AW35" i="103"/>
  <c r="AP37" i="103"/>
  <c r="AP39" i="103"/>
  <c r="AR17" i="103"/>
  <c r="AU29" i="103"/>
  <c r="AR5" i="103"/>
  <c r="AZ5" i="103"/>
  <c r="AT11" i="103"/>
  <c r="AZ19" i="103"/>
  <c r="AU17" i="103"/>
  <c r="AV23" i="103"/>
  <c r="AW29" i="103"/>
  <c r="AP31" i="103"/>
  <c r="AP33" i="103"/>
  <c r="AP35" i="103"/>
  <c r="AX35" i="103"/>
  <c r="AT37" i="103"/>
  <c r="AT39" i="103"/>
  <c r="AZ17" i="103"/>
  <c r="AZ25" i="103"/>
  <c r="AT29" i="103"/>
  <c r="AX9" i="103"/>
  <c r="AZ11" i="103"/>
  <c r="BA17" i="103"/>
  <c r="AT23" i="103"/>
  <c r="AS5" i="103"/>
  <c r="BA5" i="103"/>
  <c r="AU11" i="103"/>
  <c r="AX19" i="103"/>
  <c r="BA23" i="103"/>
  <c r="AZ27" i="103"/>
  <c r="AX15" i="103"/>
  <c r="AZ21" i="103"/>
  <c r="AV35" i="103"/>
  <c r="AV17" i="103"/>
  <c r="AW23" i="103"/>
  <c r="AP25" i="103"/>
  <c r="AP27" i="103"/>
  <c r="AP29" i="103"/>
  <c r="AX29" i="103"/>
  <c r="AT31" i="103"/>
  <c r="AT33" i="103"/>
  <c r="AQ35" i="103"/>
  <c r="AY35" i="103"/>
  <c r="AV37" i="103"/>
  <c r="AV39" i="103"/>
  <c r="AX13" i="103"/>
  <c r="AS17" i="103"/>
  <c r="AT5" i="103"/>
  <c r="AP7" i="103"/>
  <c r="AV11" i="103"/>
  <c r="AW17" i="103"/>
  <c r="AP19" i="103"/>
  <c r="AP21" i="103"/>
  <c r="AP23" i="103"/>
  <c r="AX23" i="103"/>
  <c r="AT25" i="103"/>
  <c r="AT27" i="103"/>
  <c r="AQ29" i="103"/>
  <c r="AY29" i="103"/>
  <c r="AV31" i="103"/>
  <c r="AV33" i="103"/>
  <c r="AR35" i="103"/>
  <c r="AZ35" i="103"/>
  <c r="AX37" i="103"/>
  <c r="AX39" i="103"/>
  <c r="AX5" i="103"/>
  <c r="AU5" i="103"/>
  <c r="AT7" i="103"/>
  <c r="AP9" i="103"/>
  <c r="AW11" i="103"/>
  <c r="AP13" i="103"/>
  <c r="AP15" i="103"/>
  <c r="AP17" i="103"/>
  <c r="AX17" i="103"/>
  <c r="AT19" i="103"/>
  <c r="AT21" i="103"/>
  <c r="AQ23" i="103"/>
  <c r="AY23" i="103"/>
  <c r="AV25" i="103"/>
  <c r="AV27" i="103"/>
  <c r="AR29" i="103"/>
  <c r="AZ29" i="103"/>
  <c r="AX31" i="103"/>
  <c r="AX33" i="103"/>
  <c r="AS35" i="103"/>
  <c r="BA35" i="103"/>
  <c r="AZ37" i="103"/>
  <c r="AZ39" i="103"/>
  <c r="AV13" i="103"/>
  <c r="AV5" i="103"/>
  <c r="AV7" i="103"/>
  <c r="AT9" i="103"/>
  <c r="AP11" i="103"/>
  <c r="AX11" i="103"/>
  <c r="AV15" i="103"/>
  <c r="AP5" i="103"/>
  <c r="AT13" i="103"/>
  <c r="AT15" i="103"/>
  <c r="AQ17" i="103"/>
  <c r="AY17" i="103"/>
  <c r="AV19" i="103"/>
  <c r="AV21" i="103"/>
  <c r="AR23" i="103"/>
  <c r="AZ23" i="103"/>
  <c r="AX25" i="103"/>
  <c r="AX27" i="103"/>
  <c r="AS29" i="103"/>
  <c r="BA29" i="103"/>
  <c r="AZ31" i="103"/>
  <c r="AZ33" i="103"/>
  <c r="AT35" i="103"/>
  <c r="AX21" i="103"/>
  <c r="AS23" i="103"/>
  <c r="AU35" i="103"/>
  <c r="AR11" i="103"/>
  <c r="AW5" i="103"/>
  <c r="AX7" i="103"/>
  <c r="AV9" i="103"/>
  <c r="AQ11" i="103"/>
  <c r="AY11" i="103"/>
  <c r="S59" i="103"/>
  <c r="AJ59" i="103"/>
  <c r="R57" i="103"/>
  <c r="S57" i="103"/>
  <c r="AJ57" i="103"/>
  <c r="R60" i="103"/>
  <c r="S60" i="103"/>
  <c r="AJ60" i="103"/>
  <c r="AJ58" i="103"/>
  <c r="AV15" i="102"/>
  <c r="AR17" i="102"/>
  <c r="AZ17" i="102"/>
  <c r="AX19" i="102"/>
  <c r="AX21" i="102"/>
  <c r="AS23" i="102"/>
  <c r="BA23" i="102"/>
  <c r="AZ25" i="102"/>
  <c r="AZ27" i="102"/>
  <c r="AT29" i="102"/>
  <c r="AU35" i="102"/>
  <c r="AP5" i="102"/>
  <c r="AX5" i="102"/>
  <c r="AZ7" i="102"/>
  <c r="AX9" i="102"/>
  <c r="AR11" i="102"/>
  <c r="AZ11" i="102"/>
  <c r="AX13" i="102"/>
  <c r="AX15" i="102"/>
  <c r="AS17" i="102"/>
  <c r="BA17" i="102"/>
  <c r="AZ19" i="102"/>
  <c r="AZ21" i="102"/>
  <c r="AT23" i="102"/>
  <c r="AU29" i="102"/>
  <c r="AV35" i="102"/>
  <c r="AQ5" i="102"/>
  <c r="AY5" i="102"/>
  <c r="AZ9" i="102"/>
  <c r="AS11" i="102"/>
  <c r="BA11" i="102"/>
  <c r="AZ13" i="102"/>
  <c r="AZ15" i="102"/>
  <c r="AT17" i="102"/>
  <c r="AU23" i="102"/>
  <c r="AV29" i="102"/>
  <c r="AW35" i="102"/>
  <c r="AP37" i="102"/>
  <c r="AP39" i="102"/>
  <c r="AV13" i="102"/>
  <c r="AR5" i="102"/>
  <c r="AZ5" i="102"/>
  <c r="AT11" i="102"/>
  <c r="AU17" i="102"/>
  <c r="AV23" i="102"/>
  <c r="AW29" i="102"/>
  <c r="AP31" i="102"/>
  <c r="AP33" i="102"/>
  <c r="AP35" i="102"/>
  <c r="AX35" i="102"/>
  <c r="AT37" i="102"/>
  <c r="AT39" i="102"/>
  <c r="AS5" i="102"/>
  <c r="BA5" i="102"/>
  <c r="AU11" i="102"/>
  <c r="AV17" i="102"/>
  <c r="AW23" i="102"/>
  <c r="AP25" i="102"/>
  <c r="AP27" i="102"/>
  <c r="AP29" i="102"/>
  <c r="AX29" i="102"/>
  <c r="AT31" i="102"/>
  <c r="AT33" i="102"/>
  <c r="AQ35" i="102"/>
  <c r="AY35" i="102"/>
  <c r="AV37" i="102"/>
  <c r="AV39" i="102"/>
  <c r="AT5" i="102"/>
  <c r="AP7" i="102"/>
  <c r="AV11" i="102"/>
  <c r="AW17" i="102"/>
  <c r="AP19" i="102"/>
  <c r="AP21" i="102"/>
  <c r="AP23" i="102"/>
  <c r="AX23" i="102"/>
  <c r="AT25" i="102"/>
  <c r="AT27" i="102"/>
  <c r="AQ29" i="102"/>
  <c r="AY29" i="102"/>
  <c r="AV31" i="102"/>
  <c r="AV33" i="102"/>
  <c r="AR35" i="102"/>
  <c r="AZ35" i="102"/>
  <c r="AX37" i="102"/>
  <c r="AX39" i="102"/>
  <c r="AU5" i="102"/>
  <c r="AT7" i="102"/>
  <c r="AP9" i="102"/>
  <c r="AW11" i="102"/>
  <c r="AP13" i="102"/>
  <c r="AP15" i="102"/>
  <c r="AP17" i="102"/>
  <c r="AX17" i="102"/>
  <c r="AT19" i="102"/>
  <c r="AT21" i="102"/>
  <c r="AQ23" i="102"/>
  <c r="AY23" i="102"/>
  <c r="AV25" i="102"/>
  <c r="AV27" i="102"/>
  <c r="AR29" i="102"/>
  <c r="AZ29" i="102"/>
  <c r="AX31" i="102"/>
  <c r="AX33" i="102"/>
  <c r="AS35" i="102"/>
  <c r="BA35" i="102"/>
  <c r="AZ37" i="102"/>
  <c r="AZ39" i="102"/>
  <c r="AV5" i="102"/>
  <c r="AV7" i="102"/>
  <c r="AT9" i="102"/>
  <c r="AP11" i="102"/>
  <c r="AX11" i="102"/>
  <c r="AT13" i="102"/>
  <c r="AT15" i="102"/>
  <c r="AQ17" i="102"/>
  <c r="AY17" i="102"/>
  <c r="AV19" i="102"/>
  <c r="AV21" i="102"/>
  <c r="AR23" i="102"/>
  <c r="AZ23" i="102"/>
  <c r="AX25" i="102"/>
  <c r="AX27" i="102"/>
  <c r="AS29" i="102"/>
  <c r="BA29" i="102"/>
  <c r="AZ31" i="102"/>
  <c r="AZ33" i="102"/>
  <c r="AT35" i="102"/>
  <c r="AW5" i="102"/>
  <c r="AX7" i="102"/>
  <c r="AV9" i="102"/>
  <c r="AQ11" i="102"/>
  <c r="AY11" i="102"/>
  <c r="R59" i="102"/>
  <c r="S59" i="102"/>
  <c r="AJ59" i="102"/>
  <c r="R57" i="102"/>
  <c r="S57" i="102"/>
  <c r="AJ57" i="102"/>
  <c r="R60" i="102"/>
  <c r="S60" i="102"/>
  <c r="AJ60" i="102"/>
  <c r="AJ58" i="102"/>
  <c r="AV13" i="101"/>
  <c r="AP5" i="101"/>
  <c r="AX5" i="101"/>
  <c r="AZ7" i="101"/>
  <c r="AX9" i="101"/>
  <c r="AR11" i="101"/>
  <c r="AZ11" i="101"/>
  <c r="AX13" i="101"/>
  <c r="AX15" i="101"/>
  <c r="AS17" i="101"/>
  <c r="BA17" i="101"/>
  <c r="AZ19" i="101"/>
  <c r="AZ21" i="101"/>
  <c r="AT23" i="101"/>
  <c r="AU29" i="101"/>
  <c r="AV35" i="101"/>
  <c r="AS23" i="101"/>
  <c r="AU35" i="101"/>
  <c r="AQ5" i="101"/>
  <c r="AY5" i="101"/>
  <c r="AZ9" i="101"/>
  <c r="AS11" i="101"/>
  <c r="BA11" i="101"/>
  <c r="AZ13" i="101"/>
  <c r="AZ15" i="101"/>
  <c r="AT17" i="101"/>
  <c r="AU23" i="101"/>
  <c r="AV29" i="101"/>
  <c r="AW35" i="101"/>
  <c r="AP37" i="101"/>
  <c r="AP39" i="101"/>
  <c r="BA23" i="101"/>
  <c r="AR5" i="101"/>
  <c r="AZ5" i="101"/>
  <c r="AT11" i="101"/>
  <c r="AU17" i="101"/>
  <c r="AV23" i="101"/>
  <c r="AW29" i="101"/>
  <c r="AP31" i="101"/>
  <c r="AP33" i="101"/>
  <c r="AP35" i="101"/>
  <c r="AX35" i="101"/>
  <c r="AT37" i="101"/>
  <c r="AT39" i="101"/>
  <c r="AZ27" i="101"/>
  <c r="AS5" i="101"/>
  <c r="BA5" i="101"/>
  <c r="AU11" i="101"/>
  <c r="AZ25" i="101"/>
  <c r="AV17" i="101"/>
  <c r="AW23" i="101"/>
  <c r="AP25" i="101"/>
  <c r="AP27" i="101"/>
  <c r="AP29" i="101"/>
  <c r="AX29" i="101"/>
  <c r="AT31" i="101"/>
  <c r="AT33" i="101"/>
  <c r="AQ35" i="101"/>
  <c r="AY35" i="101"/>
  <c r="AV37" i="101"/>
  <c r="AV39" i="101"/>
  <c r="AT5" i="101"/>
  <c r="AP7" i="101"/>
  <c r="AV11" i="101"/>
  <c r="AZ17" i="101"/>
  <c r="AW17" i="101"/>
  <c r="AP19" i="101"/>
  <c r="AP21" i="101"/>
  <c r="AP23" i="101"/>
  <c r="AX23" i="101"/>
  <c r="AT25" i="101"/>
  <c r="AT27" i="101"/>
  <c r="AQ29" i="101"/>
  <c r="AY29" i="101"/>
  <c r="AV31" i="101"/>
  <c r="AV33" i="101"/>
  <c r="AR35" i="101"/>
  <c r="AZ35" i="101"/>
  <c r="AX37" i="101"/>
  <c r="AX39" i="101"/>
  <c r="AU5" i="101"/>
  <c r="AT7" i="101"/>
  <c r="AP9" i="101"/>
  <c r="AW11" i="101"/>
  <c r="AV15" i="101"/>
  <c r="AT29" i="101"/>
  <c r="AP13" i="101"/>
  <c r="AP15" i="101"/>
  <c r="AP17" i="101"/>
  <c r="AX17" i="101"/>
  <c r="AT19" i="101"/>
  <c r="AT21" i="101"/>
  <c r="AQ23" i="101"/>
  <c r="AY23" i="101"/>
  <c r="AV25" i="101"/>
  <c r="AV27" i="101"/>
  <c r="AR29" i="101"/>
  <c r="AZ29" i="101"/>
  <c r="AX31" i="101"/>
  <c r="AX33" i="101"/>
  <c r="AS35" i="101"/>
  <c r="BA35" i="101"/>
  <c r="AZ37" i="101"/>
  <c r="AZ39" i="101"/>
  <c r="AV5" i="101"/>
  <c r="AV7" i="101"/>
  <c r="AT9" i="101"/>
  <c r="AP11" i="101"/>
  <c r="AX11" i="101"/>
  <c r="AX19" i="101"/>
  <c r="AT13" i="101"/>
  <c r="AT15" i="101"/>
  <c r="AQ17" i="101"/>
  <c r="AY17" i="101"/>
  <c r="AV19" i="101"/>
  <c r="AV21" i="101"/>
  <c r="AR23" i="101"/>
  <c r="AZ23" i="101"/>
  <c r="AX25" i="101"/>
  <c r="AX27" i="101"/>
  <c r="AS29" i="101"/>
  <c r="BA29" i="101"/>
  <c r="AZ31" i="101"/>
  <c r="AZ33" i="101"/>
  <c r="AT35" i="101"/>
  <c r="AR17" i="101"/>
  <c r="AX21" i="101"/>
  <c r="AW5" i="101"/>
  <c r="AX7" i="101"/>
  <c r="AV9" i="101"/>
  <c r="AQ11" i="101"/>
  <c r="AY11" i="101"/>
  <c r="R59" i="101"/>
  <c r="S59" i="101"/>
  <c r="AJ59" i="101"/>
  <c r="R57" i="101"/>
  <c r="S57" i="101"/>
  <c r="AK61" i="101" s="1"/>
  <c r="AJ57" i="101"/>
  <c r="R60" i="101"/>
  <c r="S60" i="101"/>
  <c r="AJ60" i="101"/>
  <c r="AJ58" i="101"/>
  <c r="AV13" i="100"/>
  <c r="AR17" i="100"/>
  <c r="AS23" i="100"/>
  <c r="BA23" i="100"/>
  <c r="AZ27" i="100"/>
  <c r="AT29" i="100"/>
  <c r="AU35" i="100"/>
  <c r="AV15" i="100"/>
  <c r="AZ25" i="100"/>
  <c r="AP5" i="100"/>
  <c r="AX5" i="100"/>
  <c r="AZ7" i="100"/>
  <c r="AX9" i="100"/>
  <c r="AR11" i="100"/>
  <c r="AZ11" i="100"/>
  <c r="AX19" i="100"/>
  <c r="AX13" i="100"/>
  <c r="AX15" i="100"/>
  <c r="AS17" i="100"/>
  <c r="BA17" i="100"/>
  <c r="AZ19" i="100"/>
  <c r="AZ21" i="100"/>
  <c r="AT23" i="100"/>
  <c r="AU29" i="100"/>
  <c r="AV35" i="100"/>
  <c r="AQ5" i="100"/>
  <c r="AY5" i="100"/>
  <c r="AZ9" i="100"/>
  <c r="AS11" i="100"/>
  <c r="BA11" i="100"/>
  <c r="AX21" i="100"/>
  <c r="AZ13" i="100"/>
  <c r="AZ15" i="100"/>
  <c r="AT17" i="100"/>
  <c r="AU23" i="100"/>
  <c r="AV29" i="100"/>
  <c r="AW35" i="100"/>
  <c r="AP37" i="100"/>
  <c r="AP39" i="100"/>
  <c r="AR5" i="100"/>
  <c r="AZ5" i="100"/>
  <c r="AT11" i="100"/>
  <c r="AU17" i="100"/>
  <c r="AV23" i="100"/>
  <c r="AW29" i="100"/>
  <c r="AP31" i="100"/>
  <c r="AP33" i="100"/>
  <c r="AP35" i="100"/>
  <c r="AX35" i="100"/>
  <c r="AT37" i="100"/>
  <c r="AT39" i="100"/>
  <c r="AS5" i="100"/>
  <c r="BA5" i="100"/>
  <c r="AU11" i="100"/>
  <c r="AV17" i="100"/>
  <c r="AW23" i="100"/>
  <c r="AP25" i="100"/>
  <c r="AP27" i="100"/>
  <c r="AP29" i="100"/>
  <c r="AX29" i="100"/>
  <c r="AT31" i="100"/>
  <c r="AT33" i="100"/>
  <c r="AQ35" i="100"/>
  <c r="AY35" i="100"/>
  <c r="AV37" i="100"/>
  <c r="AV39" i="100"/>
  <c r="AT5" i="100"/>
  <c r="AP7" i="100"/>
  <c r="AV11" i="100"/>
  <c r="AZ17" i="100"/>
  <c r="AW17" i="100"/>
  <c r="AP19" i="100"/>
  <c r="AP21" i="100"/>
  <c r="AP23" i="100"/>
  <c r="AX23" i="100"/>
  <c r="AT25" i="100"/>
  <c r="AT27" i="100"/>
  <c r="AQ29" i="100"/>
  <c r="AY29" i="100"/>
  <c r="AV31" i="100"/>
  <c r="AV33" i="100"/>
  <c r="AR35" i="100"/>
  <c r="AZ35" i="100"/>
  <c r="AX37" i="100"/>
  <c r="AX39" i="100"/>
  <c r="AU5" i="100"/>
  <c r="AT7" i="100"/>
  <c r="AP9" i="100"/>
  <c r="AW11" i="100"/>
  <c r="AP13" i="100"/>
  <c r="AP15" i="100"/>
  <c r="AP17" i="100"/>
  <c r="AX17" i="100"/>
  <c r="AT19" i="100"/>
  <c r="AT21" i="100"/>
  <c r="AQ23" i="100"/>
  <c r="AY23" i="100"/>
  <c r="AV25" i="100"/>
  <c r="AV27" i="100"/>
  <c r="AR29" i="100"/>
  <c r="AZ29" i="100"/>
  <c r="AX31" i="100"/>
  <c r="AX33" i="100"/>
  <c r="AS35" i="100"/>
  <c r="BA35" i="100"/>
  <c r="AZ37" i="100"/>
  <c r="AZ39" i="100"/>
  <c r="AV5" i="100"/>
  <c r="AV7" i="100"/>
  <c r="AT9" i="100"/>
  <c r="AP11" i="100"/>
  <c r="AX11" i="100"/>
  <c r="AT13" i="100"/>
  <c r="AT15" i="100"/>
  <c r="AQ17" i="100"/>
  <c r="AY17" i="100"/>
  <c r="AV19" i="100"/>
  <c r="AV21" i="100"/>
  <c r="AR23" i="100"/>
  <c r="AZ23" i="100"/>
  <c r="AX25" i="100"/>
  <c r="AX27" i="100"/>
  <c r="AS29" i="100"/>
  <c r="BA29" i="100"/>
  <c r="AZ31" i="100"/>
  <c r="AZ33" i="100"/>
  <c r="AT35" i="100"/>
  <c r="AW5" i="100"/>
  <c r="AX7" i="100"/>
  <c r="AV9" i="100"/>
  <c r="AQ11" i="100"/>
  <c r="AY11" i="100"/>
  <c r="AM56" i="100"/>
  <c r="R59" i="100"/>
  <c r="S59" i="100"/>
  <c r="AJ59" i="100"/>
  <c r="R57" i="100"/>
  <c r="S57" i="100"/>
  <c r="AJ57" i="100"/>
  <c r="R60" i="100"/>
  <c r="S60" i="100"/>
  <c r="AJ60" i="100"/>
  <c r="AX5" i="99"/>
  <c r="AX19" i="99"/>
  <c r="AX13" i="99"/>
  <c r="AX15" i="99"/>
  <c r="AS17" i="99"/>
  <c r="BA17" i="99"/>
  <c r="AZ19" i="99"/>
  <c r="AZ21" i="99"/>
  <c r="AT23" i="99"/>
  <c r="AU29" i="99"/>
  <c r="AV35" i="99"/>
  <c r="AV13" i="99"/>
  <c r="AZ17" i="99"/>
  <c r="AQ5" i="99"/>
  <c r="AY5" i="99"/>
  <c r="AZ9" i="99"/>
  <c r="AS11" i="99"/>
  <c r="BA11" i="99"/>
  <c r="AZ13" i="99"/>
  <c r="AZ15" i="99"/>
  <c r="AT17" i="99"/>
  <c r="AU23" i="99"/>
  <c r="AV29" i="99"/>
  <c r="AW35" i="99"/>
  <c r="AP37" i="99"/>
  <c r="AP39" i="99"/>
  <c r="AR5" i="99"/>
  <c r="AZ5" i="99"/>
  <c r="AT11" i="99"/>
  <c r="AX21" i="99"/>
  <c r="AU17" i="99"/>
  <c r="AV23" i="99"/>
  <c r="AW29" i="99"/>
  <c r="AP31" i="99"/>
  <c r="AP33" i="99"/>
  <c r="AP35" i="99"/>
  <c r="AX35" i="99"/>
  <c r="AT37" i="99"/>
  <c r="AT39" i="99"/>
  <c r="AX9" i="99"/>
  <c r="AS5" i="99"/>
  <c r="BA5" i="99"/>
  <c r="AU11" i="99"/>
  <c r="AZ25" i="99"/>
  <c r="AP5" i="99"/>
  <c r="AV17" i="99"/>
  <c r="AW23" i="99"/>
  <c r="AP25" i="99"/>
  <c r="AP27" i="99"/>
  <c r="AP29" i="99"/>
  <c r="AX29" i="99"/>
  <c r="AT31" i="99"/>
  <c r="AT33" i="99"/>
  <c r="AQ35" i="99"/>
  <c r="AY35" i="99"/>
  <c r="AV37" i="99"/>
  <c r="AV39" i="99"/>
  <c r="AR17" i="99"/>
  <c r="AZ11" i="99"/>
  <c r="AV11" i="99"/>
  <c r="AV15" i="99"/>
  <c r="AS23" i="99"/>
  <c r="AZ7" i="99"/>
  <c r="AT5" i="99"/>
  <c r="AP7" i="99"/>
  <c r="AW17" i="99"/>
  <c r="AP19" i="99"/>
  <c r="AP21" i="99"/>
  <c r="AP23" i="99"/>
  <c r="AX23" i="99"/>
  <c r="AT25" i="99"/>
  <c r="AT27" i="99"/>
  <c r="AQ29" i="99"/>
  <c r="AY29" i="99"/>
  <c r="AV31" i="99"/>
  <c r="AV33" i="99"/>
  <c r="AR35" i="99"/>
  <c r="AZ35" i="99"/>
  <c r="AX37" i="99"/>
  <c r="AX39" i="99"/>
  <c r="BA23" i="99"/>
  <c r="AU5" i="99"/>
  <c r="AT7" i="99"/>
  <c r="AP9" i="99"/>
  <c r="AW11" i="99"/>
  <c r="AZ27" i="99"/>
  <c r="AP13" i="99"/>
  <c r="AP15" i="99"/>
  <c r="AP17" i="99"/>
  <c r="AX17" i="99"/>
  <c r="AT19" i="99"/>
  <c r="AT21" i="99"/>
  <c r="AQ23" i="99"/>
  <c r="AY23" i="99"/>
  <c r="AV25" i="99"/>
  <c r="AV27" i="99"/>
  <c r="AR29" i="99"/>
  <c r="AZ29" i="99"/>
  <c r="AX31" i="99"/>
  <c r="AX33" i="99"/>
  <c r="AS35" i="99"/>
  <c r="BA35" i="99"/>
  <c r="AZ37" i="99"/>
  <c r="AZ39" i="99"/>
  <c r="AV5" i="99"/>
  <c r="AV7" i="99"/>
  <c r="AT9" i="99"/>
  <c r="AP11" i="99"/>
  <c r="AX11" i="99"/>
  <c r="AT13" i="99"/>
  <c r="AT15" i="99"/>
  <c r="AQ17" i="99"/>
  <c r="AY17" i="99"/>
  <c r="AV19" i="99"/>
  <c r="AV21" i="99"/>
  <c r="AR23" i="99"/>
  <c r="AZ23" i="99"/>
  <c r="AX25" i="99"/>
  <c r="AX27" i="99"/>
  <c r="AS29" i="99"/>
  <c r="BA29" i="99"/>
  <c r="AZ31" i="99"/>
  <c r="AZ33" i="99"/>
  <c r="AT35" i="99"/>
  <c r="AT29" i="99"/>
  <c r="AU35" i="99"/>
  <c r="AR11" i="99"/>
  <c r="AW5" i="99"/>
  <c r="AX7" i="99"/>
  <c r="AV9" i="99"/>
  <c r="AQ11" i="99"/>
  <c r="AY11" i="99"/>
  <c r="R59" i="99"/>
  <c r="S59" i="99"/>
  <c r="AJ59" i="99"/>
  <c r="R57" i="99"/>
  <c r="S57" i="99"/>
  <c r="AJ57" i="99"/>
  <c r="R60" i="99"/>
  <c r="S60" i="99"/>
  <c r="AJ60" i="99"/>
  <c r="AJ58" i="99"/>
  <c r="AM56" i="104" l="1"/>
  <c r="AK61" i="102"/>
  <c r="AM57" i="104"/>
  <c r="AM59" i="100"/>
  <c r="AL59" i="100"/>
  <c r="AM56" i="103"/>
  <c r="AL58" i="102"/>
  <c r="AM57" i="100"/>
  <c r="AL60" i="99"/>
  <c r="AL58" i="101"/>
  <c r="AM57" i="103"/>
  <c r="AJ61" i="101"/>
  <c r="AM58" i="100"/>
  <c r="AL60" i="104"/>
  <c r="AM59" i="104"/>
  <c r="AM60" i="100"/>
  <c r="AL58" i="99"/>
  <c r="AM60" i="102"/>
  <c r="AM59" i="101"/>
  <c r="AL59" i="103"/>
  <c r="AM56" i="102"/>
  <c r="AL59" i="99"/>
  <c r="AJ61" i="103"/>
  <c r="AM56" i="101"/>
  <c r="AL57" i="99"/>
  <c r="AL59" i="102"/>
  <c r="AL57" i="103"/>
  <c r="AL57" i="102"/>
  <c r="AM59" i="102"/>
  <c r="AL60" i="102"/>
  <c r="AM60" i="103"/>
  <c r="AL57" i="101"/>
  <c r="AL60" i="100"/>
  <c r="AL59" i="101"/>
  <c r="AM57" i="101"/>
  <c r="AL60" i="101"/>
  <c r="AM58" i="99"/>
  <c r="AM57" i="102"/>
  <c r="AM58" i="103"/>
  <c r="AL58" i="104"/>
  <c r="AM57" i="99"/>
  <c r="AM60" i="104"/>
  <c r="AM59" i="103"/>
  <c r="AK61" i="103"/>
  <c r="AK61" i="100"/>
  <c r="AL59" i="104"/>
  <c r="AL57" i="104"/>
  <c r="AM59" i="99"/>
  <c r="AM58" i="104"/>
  <c r="AK61" i="99"/>
  <c r="AM58" i="102"/>
  <c r="AL58" i="103"/>
  <c r="AM60" i="99"/>
  <c r="AJ61" i="104"/>
  <c r="AL60" i="103"/>
  <c r="AJ61" i="102"/>
  <c r="AM58" i="101"/>
  <c r="AL58" i="100"/>
  <c r="AL57" i="100"/>
  <c r="AJ61" i="99"/>
  <c r="AJ61" i="100"/>
  <c r="AK40" i="98"/>
  <c r="AK39" i="98"/>
  <c r="AK38" i="98"/>
  <c r="AK37" i="98"/>
  <c r="AK36" i="98"/>
  <c r="AK35" i="98"/>
  <c r="AK34" i="98"/>
  <c r="AM34" i="98" s="1"/>
  <c r="AK33" i="98"/>
  <c r="AK32" i="98"/>
  <c r="AK31" i="98"/>
  <c r="AK30" i="98"/>
  <c r="AK29" i="98"/>
  <c r="AK28" i="98"/>
  <c r="AK27" i="98"/>
  <c r="AK26" i="98"/>
  <c r="AK25" i="98"/>
  <c r="AK24" i="98"/>
  <c r="AK23" i="98"/>
  <c r="AK22" i="98"/>
  <c r="AM22" i="98" s="1"/>
  <c r="AK21" i="98"/>
  <c r="AK20" i="98"/>
  <c r="AK19" i="98"/>
  <c r="AK18" i="98"/>
  <c r="AK17" i="98"/>
  <c r="AK16" i="98"/>
  <c r="AK15" i="98"/>
  <c r="AK14" i="98"/>
  <c r="AK13" i="98"/>
  <c r="AK12" i="98"/>
  <c r="AK11" i="98"/>
  <c r="AK10" i="98"/>
  <c r="AK9" i="98"/>
  <c r="AK8" i="98"/>
  <c r="AK7" i="98"/>
  <c r="AK6" i="98"/>
  <c r="AK5" i="98"/>
  <c r="AJ6" i="98"/>
  <c r="AJ7" i="98"/>
  <c r="AJ8" i="98"/>
  <c r="AJ9" i="98"/>
  <c r="AJ10" i="98"/>
  <c r="AJ11" i="98"/>
  <c r="AJ12" i="98"/>
  <c r="AJ13" i="98"/>
  <c r="AJ14" i="98"/>
  <c r="AJ15" i="98"/>
  <c r="AJ16" i="98"/>
  <c r="AJ17" i="98"/>
  <c r="AJ18" i="98"/>
  <c r="AJ19" i="98"/>
  <c r="AJ20" i="98"/>
  <c r="AJ21" i="98"/>
  <c r="AJ22" i="98"/>
  <c r="AJ23" i="98"/>
  <c r="AJ24" i="98"/>
  <c r="AL24" i="98" s="1"/>
  <c r="AJ25" i="98"/>
  <c r="AJ26" i="98"/>
  <c r="AJ27" i="98"/>
  <c r="AJ28" i="98"/>
  <c r="AJ29" i="98"/>
  <c r="AJ30" i="98"/>
  <c r="AJ31" i="98"/>
  <c r="AJ32" i="98"/>
  <c r="AJ33" i="98"/>
  <c r="AJ34" i="98"/>
  <c r="AJ35" i="98"/>
  <c r="AJ36" i="98"/>
  <c r="AJ37" i="98"/>
  <c r="AJ38" i="98"/>
  <c r="AJ39" i="98"/>
  <c r="AJ40" i="98"/>
  <c r="AJ5" i="98"/>
  <c r="X40" i="98"/>
  <c r="X39" i="98"/>
  <c r="X38" i="98"/>
  <c r="X37" i="98"/>
  <c r="X36" i="98"/>
  <c r="X35" i="98"/>
  <c r="X34" i="98"/>
  <c r="X33" i="98"/>
  <c r="X32" i="98"/>
  <c r="X31" i="98"/>
  <c r="X30" i="98"/>
  <c r="X29" i="98"/>
  <c r="X28" i="98"/>
  <c r="X27" i="98"/>
  <c r="X26" i="98"/>
  <c r="X25" i="98"/>
  <c r="X24" i="98"/>
  <c r="X23" i="98"/>
  <c r="X22" i="98"/>
  <c r="X21" i="98"/>
  <c r="X20" i="98"/>
  <c r="X19" i="98"/>
  <c r="X18" i="98"/>
  <c r="X17" i="98"/>
  <c r="X16" i="98"/>
  <c r="X15" i="98"/>
  <c r="X14" i="98"/>
  <c r="X13" i="98"/>
  <c r="X12" i="98"/>
  <c r="X11" i="98"/>
  <c r="X10" i="98"/>
  <c r="X9" i="98"/>
  <c r="X8" i="98"/>
  <c r="X7" i="98"/>
  <c r="X6" i="98"/>
  <c r="X5" i="98"/>
  <c r="W40" i="98"/>
  <c r="W39" i="98"/>
  <c r="W38" i="98"/>
  <c r="W37" i="98"/>
  <c r="W36" i="98"/>
  <c r="W35" i="98"/>
  <c r="W34" i="98"/>
  <c r="W33" i="98"/>
  <c r="W32" i="98"/>
  <c r="W31" i="98"/>
  <c r="W30" i="98"/>
  <c r="W29" i="98"/>
  <c r="W28" i="98"/>
  <c r="W27" i="98"/>
  <c r="W26" i="98"/>
  <c r="W25" i="98"/>
  <c r="W24" i="98"/>
  <c r="W23" i="98"/>
  <c r="W22" i="98"/>
  <c r="W21" i="98"/>
  <c r="W20" i="98"/>
  <c r="W19" i="98"/>
  <c r="W18" i="98"/>
  <c r="W17" i="98"/>
  <c r="W16" i="98"/>
  <c r="W15" i="98"/>
  <c r="W14" i="98"/>
  <c r="W13" i="98"/>
  <c r="W12" i="98"/>
  <c r="W11" i="98"/>
  <c r="W10" i="98"/>
  <c r="W9" i="98"/>
  <c r="W8" i="98"/>
  <c r="W7" i="98"/>
  <c r="W6" i="98"/>
  <c r="W5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V9" i="98"/>
  <c r="V8" i="98"/>
  <c r="V7" i="98"/>
  <c r="V6" i="98"/>
  <c r="V5" i="98"/>
  <c r="U6" i="98"/>
  <c r="U7" i="98"/>
  <c r="U8" i="98"/>
  <c r="U9" i="98"/>
  <c r="U10" i="98"/>
  <c r="U11" i="98"/>
  <c r="U12" i="98"/>
  <c r="U13" i="98"/>
  <c r="U14" i="98"/>
  <c r="U15" i="98"/>
  <c r="U16" i="98"/>
  <c r="U17" i="98"/>
  <c r="U18" i="98"/>
  <c r="U19" i="98"/>
  <c r="U20" i="98"/>
  <c r="U21" i="98"/>
  <c r="U22" i="98"/>
  <c r="U23" i="98"/>
  <c r="U24" i="98"/>
  <c r="U25" i="98"/>
  <c r="U26" i="98"/>
  <c r="U27" i="98"/>
  <c r="U28" i="98"/>
  <c r="U29" i="98"/>
  <c r="U30" i="98"/>
  <c r="U31" i="98"/>
  <c r="U32" i="98"/>
  <c r="U33" i="98"/>
  <c r="U34" i="98"/>
  <c r="U35" i="98"/>
  <c r="U36" i="98"/>
  <c r="U37" i="98"/>
  <c r="U38" i="98"/>
  <c r="U39" i="98"/>
  <c r="U40" i="98"/>
  <c r="U5" i="98"/>
  <c r="S40" i="98"/>
  <c r="S39" i="98"/>
  <c r="S38" i="98"/>
  <c r="S37" i="98"/>
  <c r="S36" i="98"/>
  <c r="S35" i="98"/>
  <c r="S34" i="98"/>
  <c r="S33" i="98"/>
  <c r="S32" i="98"/>
  <c r="S31" i="98"/>
  <c r="S30" i="98"/>
  <c r="S29" i="98"/>
  <c r="S28" i="98"/>
  <c r="S27" i="98"/>
  <c r="S26" i="98"/>
  <c r="S25" i="98"/>
  <c r="S24" i="98"/>
  <c r="S23" i="98"/>
  <c r="S22" i="98"/>
  <c r="S21" i="98"/>
  <c r="S20" i="98"/>
  <c r="S19" i="98"/>
  <c r="S18" i="98"/>
  <c r="S17" i="98"/>
  <c r="S16" i="98"/>
  <c r="S15" i="98"/>
  <c r="S14" i="98"/>
  <c r="S13" i="98"/>
  <c r="S12" i="98"/>
  <c r="S11" i="98"/>
  <c r="S10" i="98"/>
  <c r="S9" i="98"/>
  <c r="S8" i="98"/>
  <c r="S7" i="98"/>
  <c r="S6" i="98"/>
  <c r="S5" i="98"/>
  <c r="R6" i="98"/>
  <c r="R7" i="98"/>
  <c r="R8" i="98"/>
  <c r="R9" i="98"/>
  <c r="R10" i="98"/>
  <c r="R11" i="98"/>
  <c r="R12" i="98"/>
  <c r="R13" i="98"/>
  <c r="R14" i="98"/>
  <c r="R15" i="98"/>
  <c r="R16" i="98"/>
  <c r="R17" i="98"/>
  <c r="R18" i="98"/>
  <c r="R19" i="98"/>
  <c r="R20" i="98"/>
  <c r="R21" i="98"/>
  <c r="R22" i="98"/>
  <c r="R23" i="98"/>
  <c r="R24" i="98"/>
  <c r="R25" i="98"/>
  <c r="R26" i="98"/>
  <c r="R27" i="98"/>
  <c r="R28" i="98"/>
  <c r="R29" i="98"/>
  <c r="R30" i="98"/>
  <c r="R31" i="98"/>
  <c r="R32" i="98"/>
  <c r="R33" i="98"/>
  <c r="R34" i="98"/>
  <c r="R35" i="98"/>
  <c r="R36" i="98"/>
  <c r="R37" i="98"/>
  <c r="R38" i="98"/>
  <c r="R39" i="98"/>
  <c r="R40" i="98"/>
  <c r="AL40" i="98" s="1"/>
  <c r="R5" i="98"/>
  <c r="P40" i="98"/>
  <c r="P39" i="98"/>
  <c r="P38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P16" i="98"/>
  <c r="P15" i="98"/>
  <c r="P14" i="98"/>
  <c r="P13" i="98"/>
  <c r="P12" i="98"/>
  <c r="P11" i="98"/>
  <c r="P10" i="98"/>
  <c r="P9" i="98"/>
  <c r="P8" i="98"/>
  <c r="P7" i="98"/>
  <c r="P6" i="98"/>
  <c r="P5" i="98"/>
  <c r="O40" i="98"/>
  <c r="O39" i="98"/>
  <c r="O38" i="98"/>
  <c r="O37" i="98"/>
  <c r="O36" i="98"/>
  <c r="O35" i="98"/>
  <c r="O34" i="98"/>
  <c r="O33" i="98"/>
  <c r="O32" i="98"/>
  <c r="O31" i="98"/>
  <c r="O30" i="98"/>
  <c r="O29" i="98"/>
  <c r="O28" i="98"/>
  <c r="O27" i="98"/>
  <c r="O26" i="98"/>
  <c r="O25" i="98"/>
  <c r="O24" i="98"/>
  <c r="O23" i="98"/>
  <c r="O22" i="98"/>
  <c r="O21" i="98"/>
  <c r="O20" i="98"/>
  <c r="O19" i="98"/>
  <c r="O18" i="98"/>
  <c r="O17" i="98"/>
  <c r="O16" i="98"/>
  <c r="O15" i="98"/>
  <c r="O14" i="98"/>
  <c r="O13" i="98"/>
  <c r="O12" i="98"/>
  <c r="O11" i="98"/>
  <c r="O10" i="98"/>
  <c r="O9" i="98"/>
  <c r="O8" i="98"/>
  <c r="O7" i="98"/>
  <c r="O6" i="98"/>
  <c r="O5" i="98"/>
  <c r="N40" i="98"/>
  <c r="N39" i="98"/>
  <c r="N38" i="98"/>
  <c r="N37" i="98"/>
  <c r="N36" i="98"/>
  <c r="N35" i="98"/>
  <c r="N34" i="98"/>
  <c r="N33" i="98"/>
  <c r="N32" i="98"/>
  <c r="N31" i="98"/>
  <c r="N30" i="98"/>
  <c r="N29" i="98"/>
  <c r="N28" i="98"/>
  <c r="N27" i="98"/>
  <c r="N26" i="98"/>
  <c r="N25" i="98"/>
  <c r="N24" i="98"/>
  <c r="N23" i="98"/>
  <c r="N22" i="98"/>
  <c r="N21" i="98"/>
  <c r="N20" i="98"/>
  <c r="N19" i="98"/>
  <c r="N18" i="98"/>
  <c r="N17" i="98"/>
  <c r="N16" i="98"/>
  <c r="N15" i="98"/>
  <c r="N14" i="98"/>
  <c r="N13" i="98"/>
  <c r="N12" i="98"/>
  <c r="N11" i="98"/>
  <c r="N10" i="98"/>
  <c r="N9" i="98"/>
  <c r="N8" i="98"/>
  <c r="N7" i="98"/>
  <c r="N6" i="98"/>
  <c r="N5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L40" i="98"/>
  <c r="L39" i="98"/>
  <c r="L38" i="98"/>
  <c r="L37" i="98"/>
  <c r="L36" i="98"/>
  <c r="L35" i="98"/>
  <c r="L34" i="98"/>
  <c r="L33" i="98"/>
  <c r="L32" i="98"/>
  <c r="L31" i="98"/>
  <c r="L30" i="98"/>
  <c r="L29" i="98"/>
  <c r="L28" i="98"/>
  <c r="L27" i="98"/>
  <c r="L26" i="98"/>
  <c r="L25" i="98"/>
  <c r="L24" i="98"/>
  <c r="L23" i="98"/>
  <c r="L22" i="98"/>
  <c r="L21" i="98"/>
  <c r="L20" i="98"/>
  <c r="L19" i="98"/>
  <c r="L18" i="98"/>
  <c r="L17" i="98"/>
  <c r="L16" i="98"/>
  <c r="L15" i="98"/>
  <c r="L14" i="98"/>
  <c r="L13" i="98"/>
  <c r="L12" i="98"/>
  <c r="L11" i="98"/>
  <c r="L10" i="98"/>
  <c r="L9" i="98"/>
  <c r="L8" i="98"/>
  <c r="L7" i="98"/>
  <c r="L6" i="98"/>
  <c r="L5" i="98"/>
  <c r="K40" i="98"/>
  <c r="K39" i="98"/>
  <c r="K38" i="98"/>
  <c r="K37" i="98"/>
  <c r="K36" i="98"/>
  <c r="K35" i="98"/>
  <c r="K34" i="98"/>
  <c r="K33" i="98"/>
  <c r="K32" i="98"/>
  <c r="K31" i="98"/>
  <c r="K30" i="98"/>
  <c r="K29" i="98"/>
  <c r="K28" i="98"/>
  <c r="K27" i="98"/>
  <c r="K26" i="98"/>
  <c r="K25" i="98"/>
  <c r="K24" i="98"/>
  <c r="K23" i="98"/>
  <c r="K22" i="98"/>
  <c r="K21" i="98"/>
  <c r="K20" i="98"/>
  <c r="K19" i="98"/>
  <c r="K18" i="98"/>
  <c r="K17" i="98"/>
  <c r="K16" i="98"/>
  <c r="K15" i="98"/>
  <c r="K14" i="98"/>
  <c r="K13" i="98"/>
  <c r="K12" i="98"/>
  <c r="K11" i="98"/>
  <c r="K10" i="98"/>
  <c r="K9" i="98"/>
  <c r="K8" i="98"/>
  <c r="K7" i="98"/>
  <c r="K6" i="98"/>
  <c r="K5" i="98"/>
  <c r="J40" i="98"/>
  <c r="J39" i="98"/>
  <c r="J38" i="98"/>
  <c r="J37" i="98"/>
  <c r="J36" i="98"/>
  <c r="J35" i="98"/>
  <c r="J34" i="98"/>
  <c r="J33" i="98"/>
  <c r="J32" i="98"/>
  <c r="J31" i="98"/>
  <c r="J30" i="98"/>
  <c r="J29" i="98"/>
  <c r="J28" i="98"/>
  <c r="J27" i="98"/>
  <c r="J26" i="98"/>
  <c r="J25" i="98"/>
  <c r="J24" i="98"/>
  <c r="J23" i="98"/>
  <c r="J22" i="98"/>
  <c r="J21" i="98"/>
  <c r="J20" i="98"/>
  <c r="J19" i="98"/>
  <c r="J18" i="98"/>
  <c r="J17" i="98"/>
  <c r="J16" i="98"/>
  <c r="J15" i="98"/>
  <c r="J14" i="98"/>
  <c r="J13" i="98"/>
  <c r="J12" i="98"/>
  <c r="J11" i="98"/>
  <c r="J10" i="98"/>
  <c r="J9" i="98"/>
  <c r="J8" i="98"/>
  <c r="J7" i="98"/>
  <c r="J6" i="98"/>
  <c r="J5" i="98"/>
  <c r="I40" i="98"/>
  <c r="I39" i="98"/>
  <c r="I38" i="98"/>
  <c r="I37" i="98"/>
  <c r="I36" i="98"/>
  <c r="I35" i="98"/>
  <c r="I34" i="98"/>
  <c r="I33" i="98"/>
  <c r="I32" i="98"/>
  <c r="I31" i="98"/>
  <c r="I30" i="98"/>
  <c r="I29" i="98"/>
  <c r="I28" i="98"/>
  <c r="I27" i="98"/>
  <c r="I26" i="98"/>
  <c r="I25" i="98"/>
  <c r="I24" i="98"/>
  <c r="I23" i="98"/>
  <c r="I22" i="98"/>
  <c r="I21" i="98"/>
  <c r="I20" i="98"/>
  <c r="I19" i="98"/>
  <c r="I18" i="98"/>
  <c r="I17" i="98"/>
  <c r="I16" i="98"/>
  <c r="I15" i="98"/>
  <c r="I14" i="98"/>
  <c r="I13" i="98"/>
  <c r="I12" i="98"/>
  <c r="I11" i="98"/>
  <c r="I10" i="98"/>
  <c r="I9" i="98"/>
  <c r="I8" i="98"/>
  <c r="I7" i="98"/>
  <c r="I6" i="98"/>
  <c r="I5" i="98"/>
  <c r="H6" i="98"/>
  <c r="H7" i="98"/>
  <c r="H8" i="98"/>
  <c r="H9" i="98"/>
  <c r="H10" i="98"/>
  <c r="H11" i="98"/>
  <c r="H12" i="98"/>
  <c r="H13" i="98"/>
  <c r="H14" i="98"/>
  <c r="H15" i="98"/>
  <c r="H16" i="98"/>
  <c r="H17" i="98"/>
  <c r="H18" i="98"/>
  <c r="H19" i="98"/>
  <c r="H20" i="98"/>
  <c r="H21" i="98"/>
  <c r="H22" i="98"/>
  <c r="H23" i="98"/>
  <c r="H24" i="98"/>
  <c r="H25" i="98"/>
  <c r="H26" i="98"/>
  <c r="H27" i="98"/>
  <c r="H28" i="98"/>
  <c r="H29" i="98"/>
  <c r="H30" i="98"/>
  <c r="H31" i="98"/>
  <c r="H32" i="98"/>
  <c r="H33" i="98"/>
  <c r="H34" i="98"/>
  <c r="H35" i="98"/>
  <c r="H36" i="98"/>
  <c r="H37" i="98"/>
  <c r="H38" i="98"/>
  <c r="H39" i="98"/>
  <c r="H40" i="98"/>
  <c r="H5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F13" i="98"/>
  <c r="F12" i="98"/>
  <c r="F11" i="98"/>
  <c r="F10" i="98"/>
  <c r="F9" i="98"/>
  <c r="F8" i="98"/>
  <c r="F7" i="98"/>
  <c r="F6" i="98"/>
  <c r="F5" i="98"/>
  <c r="E40" i="98"/>
  <c r="E39" i="98"/>
  <c r="E38" i="98"/>
  <c r="E37" i="98"/>
  <c r="E36" i="98"/>
  <c r="E35" i="98"/>
  <c r="E34" i="98"/>
  <c r="E33" i="98"/>
  <c r="E32" i="98"/>
  <c r="E31" i="98"/>
  <c r="E30" i="98"/>
  <c r="E29" i="98"/>
  <c r="E28" i="98"/>
  <c r="E27" i="98"/>
  <c r="E26" i="98"/>
  <c r="E25" i="98"/>
  <c r="E24" i="98"/>
  <c r="E23" i="98"/>
  <c r="E22" i="98"/>
  <c r="E21" i="98"/>
  <c r="E20" i="98"/>
  <c r="E19" i="98"/>
  <c r="E18" i="98"/>
  <c r="E17" i="98"/>
  <c r="E16" i="98"/>
  <c r="E15" i="98"/>
  <c r="E14" i="98"/>
  <c r="E13" i="98"/>
  <c r="E12" i="98"/>
  <c r="E11" i="98"/>
  <c r="E10" i="98"/>
  <c r="E9" i="98"/>
  <c r="E8" i="98"/>
  <c r="E7" i="98"/>
  <c r="E6" i="98"/>
  <c r="E5" i="98"/>
  <c r="D40" i="98"/>
  <c r="D39" i="98"/>
  <c r="D38" i="98"/>
  <c r="D37" i="98"/>
  <c r="D36" i="98"/>
  <c r="D35" i="98"/>
  <c r="D34" i="98"/>
  <c r="D33" i="98"/>
  <c r="D32" i="98"/>
  <c r="D31" i="98"/>
  <c r="D30" i="98"/>
  <c r="D29" i="98"/>
  <c r="D28" i="98"/>
  <c r="D27" i="98"/>
  <c r="D26" i="98"/>
  <c r="D25" i="98"/>
  <c r="D24" i="98"/>
  <c r="D23" i="98"/>
  <c r="D22" i="98"/>
  <c r="D21" i="98"/>
  <c r="D20" i="98"/>
  <c r="D19" i="98"/>
  <c r="D18" i="98"/>
  <c r="D17" i="98"/>
  <c r="D16" i="98"/>
  <c r="D15" i="98"/>
  <c r="D14" i="98"/>
  <c r="D13" i="98"/>
  <c r="D12" i="98"/>
  <c r="D11" i="98"/>
  <c r="D10" i="98"/>
  <c r="D9" i="98"/>
  <c r="D8" i="98"/>
  <c r="D7" i="98"/>
  <c r="D6" i="98"/>
  <c r="D5" i="98"/>
  <c r="C6" i="98"/>
  <c r="C7" i="98"/>
  <c r="C8" i="98"/>
  <c r="C9" i="98"/>
  <c r="C10" i="98"/>
  <c r="C11" i="98"/>
  <c r="C12" i="98"/>
  <c r="C13" i="98"/>
  <c r="C14" i="98"/>
  <c r="C15" i="98"/>
  <c r="C16" i="98"/>
  <c r="C17" i="98"/>
  <c r="C18" i="98"/>
  <c r="C19" i="98"/>
  <c r="C20" i="98"/>
  <c r="C21" i="98"/>
  <c r="C22" i="98"/>
  <c r="C23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0" i="98"/>
  <c r="C5" i="98"/>
  <c r="AM36" i="98"/>
  <c r="AM16" i="98"/>
  <c r="AL10" i="98"/>
  <c r="AL9" i="98"/>
  <c r="AL5" i="98"/>
  <c r="FN4" i="98"/>
  <c r="FL4" i="98"/>
  <c r="EQ4" i="98"/>
  <c r="EP4" i="98"/>
  <c r="EO4" i="98"/>
  <c r="EN4" i="98"/>
  <c r="EM4" i="98"/>
  <c r="EL4" i="98"/>
  <c r="EK4" i="98"/>
  <c r="EJ4" i="98"/>
  <c r="EI4" i="98"/>
  <c r="EH4" i="98"/>
  <c r="EG4" i="98"/>
  <c r="EF4" i="98"/>
  <c r="EE4" i="98"/>
  <c r="ED4" i="98"/>
  <c r="EC4" i="98"/>
  <c r="EB4" i="98"/>
  <c r="DX4" i="98"/>
  <c r="DW4" i="98"/>
  <c r="DV4" i="98"/>
  <c r="DU4" i="98"/>
  <c r="DT4" i="98"/>
  <c r="DR4" i="98"/>
  <c r="DP4" i="98"/>
  <c r="DN4" i="98"/>
  <c r="DL4" i="98"/>
  <c r="DI4" i="98"/>
  <c r="DF4" i="98"/>
  <c r="DC4" i="98"/>
  <c r="DB4" i="98"/>
  <c r="DA4" i="98"/>
  <c r="CZ4" i="98"/>
  <c r="CY4" i="98"/>
  <c r="CX4" i="98"/>
  <c r="CW4" i="98"/>
  <c r="CV4" i="98"/>
  <c r="CU4" i="98"/>
  <c r="CT4" i="98"/>
  <c r="CS4" i="98"/>
  <c r="CR4" i="98"/>
  <c r="CQ4" i="98"/>
  <c r="CP4" i="98"/>
  <c r="CO4" i="98"/>
  <c r="CN4" i="98"/>
  <c r="CM4" i="98"/>
  <c r="CL4" i="98"/>
  <c r="AU35" i="98" a="1"/>
  <c r="AV19" i="98" a="1"/>
  <c r="AQ35" i="98" a="1"/>
  <c r="AX15" i="98" a="1"/>
  <c r="AY17" i="98" a="1"/>
  <c r="AP11" i="98" a="1"/>
  <c r="AV17" i="98" a="1"/>
  <c r="AX23" i="98" a="1"/>
  <c r="AX7" i="98" a="1"/>
  <c r="AV37" i="98" a="1"/>
  <c r="AP27" i="98" a="1"/>
  <c r="AV23" i="98" a="1"/>
  <c r="AW23" i="98" a="1"/>
  <c r="AV7" i="98" a="1"/>
  <c r="AR29" i="98" a="1"/>
  <c r="AV11" i="98" a="1"/>
  <c r="AR17" i="98" a="1"/>
  <c r="AR23" i="98" a="1"/>
  <c r="AZ9" i="98" a="1"/>
  <c r="AV15" i="98" a="1"/>
  <c r="AZ21" i="98" a="1"/>
  <c r="AZ19" i="98" a="1"/>
  <c r="AZ35" i="98" a="1"/>
  <c r="AT15" i="98" a="1"/>
  <c r="AV27" i="98" a="1"/>
  <c r="AV25" i="98" a="1"/>
  <c r="AP5" i="98" a="1"/>
  <c r="AT37" i="98" a="1"/>
  <c r="AT29" i="98" a="1"/>
  <c r="AZ17" i="98" a="1"/>
  <c r="AS35" i="98" a="1"/>
  <c r="AP29" i="98" a="1"/>
  <c r="AY5" i="98" a="1"/>
  <c r="AZ27" i="98" a="1"/>
  <c r="AT21" i="98" a="1"/>
  <c r="AU17" i="98" a="1"/>
  <c r="AY29" i="98" a="1"/>
  <c r="AX5" i="98" a="1"/>
  <c r="AZ29" i="98" a="1"/>
  <c r="BA35" i="98" a="1"/>
  <c r="AX19" i="98" a="1"/>
  <c r="BA5" i="98" a="1"/>
  <c r="AV9" i="98" a="1"/>
  <c r="AZ15" i="98" a="1"/>
  <c r="AZ13" i="98" a="1"/>
  <c r="AS23" i="98" a="1"/>
  <c r="AW35" i="98" a="1"/>
  <c r="AT39" i="98" a="1"/>
  <c r="AQ17" i="98" a="1"/>
  <c r="AY23" i="98" a="1"/>
  <c r="AP7" i="98" a="1"/>
  <c r="AX31" i="98" a="1"/>
  <c r="AW11" i="98" a="1"/>
  <c r="AT27" i="98" a="1"/>
  <c r="AS29" i="98" a="1"/>
  <c r="AT7" i="98" a="1"/>
  <c r="AZ39" i="98" a="1"/>
  <c r="BA11" i="98" a="1"/>
  <c r="AQ5" i="98" a="1"/>
  <c r="AZ23" i="98" a="1"/>
  <c r="AZ37" i="98" a="1"/>
  <c r="AT17" i="98" a="1"/>
  <c r="AV39" i="98" a="1"/>
  <c r="AZ25" i="98" a="1"/>
  <c r="AP17" i="98" a="1"/>
  <c r="AZ5" i="98" a="1"/>
  <c r="AX33" i="98" a="1"/>
  <c r="AT9" i="98" a="1"/>
  <c r="AP35" i="98" a="1"/>
  <c r="AP37" i="98" a="1"/>
  <c r="AR5" i="98" a="1"/>
  <c r="AU5" i="98" a="1"/>
  <c r="AQ23" i="98" a="1"/>
  <c r="AT13" i="98" a="1"/>
  <c r="AT23" i="98" a="1"/>
  <c r="AP19" i="98" a="1"/>
  <c r="AV33" i="98" a="1"/>
  <c r="AR11" i="98" a="1"/>
  <c r="AZ11" i="98" a="1"/>
  <c r="AZ7" i="98" a="1"/>
  <c r="AX9" i="98" a="1"/>
  <c r="AV35" i="98" a="1"/>
  <c r="AR35" i="98" a="1"/>
  <c r="AP25" i="98" a="1"/>
  <c r="AT31" i="98" a="1"/>
  <c r="AV21" i="98" a="1"/>
  <c r="AV5" i="98" a="1"/>
  <c r="AW17" i="98" a="1"/>
  <c r="AX37" i="98" a="1"/>
  <c r="AX39" i="98" a="1"/>
  <c r="AZ33" i="98" a="1"/>
  <c r="AU23" i="98" a="1"/>
  <c r="AT5" i="98" a="1"/>
  <c r="AU29" i="98" a="1"/>
  <c r="AX21" i="98" a="1"/>
  <c r="AT25" i="98" a="1"/>
  <c r="AP31" i="98" a="1"/>
  <c r="AT33" i="98" a="1"/>
  <c r="AX35" i="98" a="1"/>
  <c r="AQ11" i="98" a="1"/>
  <c r="AT19" i="98" a="1"/>
  <c r="AV31" i="98" a="1"/>
  <c r="AY11" i="98" a="1"/>
  <c r="AV13" i="98" a="1"/>
  <c r="AP15" i="98" a="1"/>
  <c r="AP9" i="98" a="1"/>
  <c r="AP21" i="98" a="1"/>
  <c r="AZ31" i="98" a="1"/>
  <c r="BA17" i="98" a="1"/>
  <c r="AW5" i="98" a="1"/>
  <c r="AX27" i="98" a="1"/>
  <c r="AY35" i="98" a="1"/>
  <c r="AP39" i="98" a="1"/>
  <c r="AS17" i="98" a="1"/>
  <c r="AX13" i="98" a="1"/>
  <c r="AP33" i="98" a="1"/>
  <c r="BA29" i="98" a="1"/>
  <c r="AT11" i="98" a="1"/>
  <c r="AP13" i="98" a="1"/>
  <c r="BA23" i="98" a="1"/>
  <c r="AX11" i="98" a="1"/>
  <c r="AP23" i="98" a="1"/>
  <c r="AQ29" i="98" a="1"/>
  <c r="AW29" i="98" a="1"/>
  <c r="AT35" i="98" a="1"/>
  <c r="AX29" i="98" a="1"/>
  <c r="AV29" i="98" a="1"/>
  <c r="AX25" i="98" a="1"/>
  <c r="AS5" i="98" a="1"/>
  <c r="AX17" i="98" a="1"/>
  <c r="AS11" i="98" a="1"/>
  <c r="AU11" i="98" a="1"/>
  <c r="AL26" i="98" l="1"/>
  <c r="AL25" i="98"/>
  <c r="AM17" i="98"/>
  <c r="AM33" i="98"/>
  <c r="AL17" i="98"/>
  <c r="AM9" i="98"/>
  <c r="AL23" i="98"/>
  <c r="AL38" i="98"/>
  <c r="AM5" i="98"/>
  <c r="AM21" i="98"/>
  <c r="AM37" i="98"/>
  <c r="AL36" i="98"/>
  <c r="AL20" i="98"/>
  <c r="AM6" i="98"/>
  <c r="AM38" i="98"/>
  <c r="AM7" i="98"/>
  <c r="AM23" i="98"/>
  <c r="AM39" i="98"/>
  <c r="AM20" i="98"/>
  <c r="AL13" i="98"/>
  <c r="AL12" i="98"/>
  <c r="AM14" i="98"/>
  <c r="R58" i="98"/>
  <c r="AL6" i="98"/>
  <c r="AL16" i="98"/>
  <c r="AM10" i="98"/>
  <c r="AM26" i="98"/>
  <c r="AL8" i="98"/>
  <c r="AL15" i="98"/>
  <c r="AL39" i="98"/>
  <c r="AL7" i="98"/>
  <c r="AM35" i="98"/>
  <c r="AL14" i="98"/>
  <c r="AL22" i="98"/>
  <c r="AL29" i="98"/>
  <c r="AL28" i="98"/>
  <c r="C56" i="98"/>
  <c r="AL27" i="98"/>
  <c r="AL11" i="98"/>
  <c r="AM15" i="98"/>
  <c r="AM8" i="98"/>
  <c r="AM24" i="98"/>
  <c r="AM40" i="98"/>
  <c r="AK57" i="98"/>
  <c r="AM19" i="98"/>
  <c r="U56" i="98"/>
  <c r="AK59" i="98"/>
  <c r="AM30" i="98"/>
  <c r="AM31" i="98"/>
  <c r="AM32" i="98"/>
  <c r="AM18" i="98"/>
  <c r="AM11" i="98"/>
  <c r="AM27" i="98"/>
  <c r="AM12" i="98"/>
  <c r="AM28" i="98"/>
  <c r="AM13" i="98"/>
  <c r="AM29" i="98"/>
  <c r="AK58" i="98"/>
  <c r="AM25" i="98"/>
  <c r="AK60" i="98"/>
  <c r="S58" i="98"/>
  <c r="AL21" i="98"/>
  <c r="AL37" i="98"/>
  <c r="AL32" i="98"/>
  <c r="AL33" i="98"/>
  <c r="AL35" i="98"/>
  <c r="AL30" i="98"/>
  <c r="AL31" i="98"/>
  <c r="AL34" i="98"/>
  <c r="AL18" i="98"/>
  <c r="AL19" i="98"/>
  <c r="AS11" i="98"/>
  <c r="AV13" i="98"/>
  <c r="AV15" i="98"/>
  <c r="AR17" i="98"/>
  <c r="AZ17" i="98"/>
  <c r="AX19" i="98"/>
  <c r="AX21" i="98"/>
  <c r="AS23" i="98"/>
  <c r="BA23" i="98"/>
  <c r="AZ25" i="98"/>
  <c r="AZ27" i="98"/>
  <c r="AT29" i="98"/>
  <c r="AU35" i="98"/>
  <c r="BA11" i="98"/>
  <c r="AX5" i="98"/>
  <c r="AZ7" i="98"/>
  <c r="AX9" i="98"/>
  <c r="AR11" i="98"/>
  <c r="AZ11" i="98"/>
  <c r="AP5" i="98"/>
  <c r="AX13" i="98"/>
  <c r="AX15" i="98"/>
  <c r="AS17" i="98"/>
  <c r="BA17" i="98"/>
  <c r="AZ19" i="98"/>
  <c r="AZ21" i="98"/>
  <c r="AT23" i="98"/>
  <c r="AU29" i="98"/>
  <c r="AV35" i="98"/>
  <c r="AZ13" i="98"/>
  <c r="AT17" i="98"/>
  <c r="AR5" i="98"/>
  <c r="AZ5" i="98"/>
  <c r="AT11" i="98"/>
  <c r="AZ9" i="98"/>
  <c r="AW35" i="98"/>
  <c r="AU17" i="98"/>
  <c r="AV23" i="98"/>
  <c r="AW29" i="98"/>
  <c r="AP31" i="98"/>
  <c r="AP33" i="98"/>
  <c r="AP35" i="98"/>
  <c r="AX35" i="98"/>
  <c r="AT37" i="98"/>
  <c r="AT39" i="98"/>
  <c r="AV29" i="98"/>
  <c r="AP37" i="98"/>
  <c r="AS5" i="98"/>
  <c r="BA5" i="98"/>
  <c r="AU11" i="98"/>
  <c r="AZ15" i="98"/>
  <c r="AU23" i="98"/>
  <c r="AV17" i="98"/>
  <c r="AW23" i="98"/>
  <c r="AP25" i="98"/>
  <c r="AP27" i="98"/>
  <c r="AP29" i="98"/>
  <c r="AX29" i="98"/>
  <c r="AT31" i="98"/>
  <c r="AT33" i="98"/>
  <c r="AQ35" i="98"/>
  <c r="AY35" i="98"/>
  <c r="AV37" i="98"/>
  <c r="AV39" i="98"/>
  <c r="AP39" i="98"/>
  <c r="AT5" i="98"/>
  <c r="AP7" i="98"/>
  <c r="AV11" i="98"/>
  <c r="AQ5" i="98"/>
  <c r="AW17" i="98"/>
  <c r="AP19" i="98"/>
  <c r="AP21" i="98"/>
  <c r="AP23" i="98"/>
  <c r="AX23" i="98"/>
  <c r="AT25" i="98"/>
  <c r="AT27" i="98"/>
  <c r="AQ29" i="98"/>
  <c r="AY29" i="98"/>
  <c r="AV31" i="98"/>
  <c r="AV33" i="98"/>
  <c r="AR35" i="98"/>
  <c r="AZ35" i="98"/>
  <c r="AX37" i="98"/>
  <c r="AX39" i="98"/>
  <c r="AU5" i="98"/>
  <c r="AT7" i="98"/>
  <c r="AP9" i="98"/>
  <c r="AW11" i="98"/>
  <c r="AP17" i="98"/>
  <c r="AX17" i="98"/>
  <c r="AT19" i="98"/>
  <c r="AT21" i="98"/>
  <c r="AQ23" i="98"/>
  <c r="AY23" i="98"/>
  <c r="AV25" i="98"/>
  <c r="AV27" i="98"/>
  <c r="AR29" i="98"/>
  <c r="AZ29" i="98"/>
  <c r="AX31" i="98"/>
  <c r="AX33" i="98"/>
  <c r="AS35" i="98"/>
  <c r="BA35" i="98"/>
  <c r="AZ37" i="98"/>
  <c r="AZ39" i="98"/>
  <c r="AY5" i="98"/>
  <c r="AP13" i="98"/>
  <c r="AV5" i="98"/>
  <c r="AV7" i="98"/>
  <c r="AT9" i="98"/>
  <c r="AP11" i="98"/>
  <c r="AX11" i="98"/>
  <c r="AP15" i="98"/>
  <c r="AT13" i="98"/>
  <c r="AT15" i="98"/>
  <c r="AQ17" i="98"/>
  <c r="AY17" i="98"/>
  <c r="AV19" i="98"/>
  <c r="AV21" i="98"/>
  <c r="AR23" i="98"/>
  <c r="AZ23" i="98"/>
  <c r="AX25" i="98"/>
  <c r="AX27" i="98"/>
  <c r="AS29" i="98"/>
  <c r="BA29" i="98"/>
  <c r="AZ31" i="98"/>
  <c r="AZ33" i="98"/>
  <c r="AT35" i="98"/>
  <c r="AW5" i="98"/>
  <c r="AX7" i="98"/>
  <c r="AV9" i="98"/>
  <c r="AQ11" i="98"/>
  <c r="AY11" i="98"/>
  <c r="R59" i="98"/>
  <c r="S59" i="98"/>
  <c r="AJ59" i="98"/>
  <c r="R57" i="98"/>
  <c r="S57" i="98"/>
  <c r="AJ57" i="98"/>
  <c r="R60" i="98"/>
  <c r="S60" i="98"/>
  <c r="AJ60" i="98"/>
  <c r="AJ58" i="98"/>
  <c r="AM56" i="98" l="1"/>
  <c r="AK61" i="98"/>
  <c r="AM60" i="98"/>
  <c r="AM57" i="98"/>
  <c r="AM59" i="98"/>
  <c r="AM58" i="98"/>
  <c r="AJ61" i="98"/>
  <c r="AL57" i="98"/>
  <c r="AL60" i="98"/>
  <c r="AL58" i="98"/>
  <c r="AL59" i="98"/>
  <c r="AJ6" i="94" l="1"/>
  <c r="AJ7" i="94"/>
  <c r="AJ8" i="94"/>
  <c r="AJ9" i="94"/>
  <c r="AJ10" i="94"/>
  <c r="AJ11" i="94"/>
  <c r="AJ12" i="94"/>
  <c r="AJ13" i="94"/>
  <c r="AJ14" i="94"/>
  <c r="AJ15" i="94"/>
  <c r="AJ16" i="94"/>
  <c r="AJ17" i="94"/>
  <c r="AJ18" i="94"/>
  <c r="AJ19" i="94"/>
  <c r="AJ20" i="94"/>
  <c r="AJ21" i="94"/>
  <c r="AJ22" i="94"/>
  <c r="AJ23" i="94"/>
  <c r="AJ24" i="94"/>
  <c r="AJ25" i="94"/>
  <c r="AJ26" i="94"/>
  <c r="AJ27" i="94"/>
  <c r="AJ28" i="94"/>
  <c r="AJ29" i="94"/>
  <c r="AJ30" i="94"/>
  <c r="AJ31" i="94"/>
  <c r="AJ32" i="94"/>
  <c r="AJ33" i="94"/>
  <c r="AJ34" i="94"/>
  <c r="AJ35" i="94"/>
  <c r="AJ36" i="94"/>
  <c r="AJ37" i="94"/>
  <c r="AJ38" i="94"/>
  <c r="AJ39" i="94"/>
  <c r="AJ40" i="94"/>
  <c r="AJ5" i="94"/>
  <c r="S40" i="94"/>
  <c r="S39" i="94"/>
  <c r="S38" i="94"/>
  <c r="S37" i="94"/>
  <c r="S36" i="94"/>
  <c r="S35" i="94"/>
  <c r="S34" i="94"/>
  <c r="S33" i="94"/>
  <c r="S32" i="94"/>
  <c r="S31" i="94"/>
  <c r="S30" i="94"/>
  <c r="S29" i="94"/>
  <c r="S28" i="94"/>
  <c r="S27" i="94"/>
  <c r="S26" i="94"/>
  <c r="S25" i="94"/>
  <c r="S24" i="94"/>
  <c r="S23" i="94"/>
  <c r="S22" i="94"/>
  <c r="S21" i="94"/>
  <c r="S20" i="94"/>
  <c r="S19" i="94"/>
  <c r="S18" i="94"/>
  <c r="S17" i="94"/>
  <c r="S16" i="94"/>
  <c r="S15" i="94"/>
  <c r="S14" i="94"/>
  <c r="S13" i="94"/>
  <c r="S12" i="94"/>
  <c r="S11" i="94"/>
  <c r="S10" i="94"/>
  <c r="S9" i="94"/>
  <c r="S8" i="94"/>
  <c r="S7" i="94"/>
  <c r="S6" i="94"/>
  <c r="S5" i="94"/>
  <c r="R6" i="94"/>
  <c r="R7" i="94"/>
  <c r="R8" i="94"/>
  <c r="R9" i="94"/>
  <c r="R10" i="94"/>
  <c r="R11" i="94"/>
  <c r="R12" i="94"/>
  <c r="R13" i="94"/>
  <c r="R14" i="94"/>
  <c r="R15" i="94"/>
  <c r="R16" i="94"/>
  <c r="R17" i="94"/>
  <c r="R18" i="94"/>
  <c r="R19" i="94"/>
  <c r="R20" i="94"/>
  <c r="R21" i="94"/>
  <c r="R22" i="94"/>
  <c r="R23" i="94"/>
  <c r="R24" i="94"/>
  <c r="R25" i="94"/>
  <c r="R26" i="94"/>
  <c r="R27" i="94"/>
  <c r="R28" i="94"/>
  <c r="R29" i="94"/>
  <c r="R30" i="94"/>
  <c r="R31" i="94"/>
  <c r="R32" i="94"/>
  <c r="R33" i="94"/>
  <c r="R34" i="94"/>
  <c r="R35" i="94"/>
  <c r="R36" i="94"/>
  <c r="R37" i="94"/>
  <c r="R38" i="94"/>
  <c r="R39" i="94"/>
  <c r="R40" i="94"/>
  <c r="R5" i="94"/>
  <c r="X40" i="94"/>
  <c r="X39" i="94"/>
  <c r="X38" i="94"/>
  <c r="X37" i="94"/>
  <c r="X36" i="94"/>
  <c r="X35" i="94"/>
  <c r="X34" i="94"/>
  <c r="X33" i="94"/>
  <c r="X32" i="94"/>
  <c r="X31" i="94"/>
  <c r="X30" i="94"/>
  <c r="X29" i="94"/>
  <c r="X28" i="94"/>
  <c r="X27" i="94"/>
  <c r="X26" i="94"/>
  <c r="X25" i="94"/>
  <c r="X24" i="94"/>
  <c r="X23" i="94"/>
  <c r="X22" i="94"/>
  <c r="X21" i="94"/>
  <c r="X20" i="94"/>
  <c r="X19" i="94"/>
  <c r="X18" i="94"/>
  <c r="X17" i="94"/>
  <c r="X16" i="94"/>
  <c r="X15" i="94"/>
  <c r="X14" i="94"/>
  <c r="X13" i="94"/>
  <c r="X12" i="94"/>
  <c r="X11" i="94"/>
  <c r="X10" i="94"/>
  <c r="X9" i="94"/>
  <c r="X8" i="94"/>
  <c r="X7" i="94"/>
  <c r="X6" i="94"/>
  <c r="X5" i="94"/>
  <c r="W40" i="94"/>
  <c r="W39" i="94"/>
  <c r="W38" i="94"/>
  <c r="W37" i="94"/>
  <c r="W36" i="94"/>
  <c r="W35" i="94"/>
  <c r="W34" i="94"/>
  <c r="W33" i="94"/>
  <c r="W32" i="94"/>
  <c r="W31" i="94"/>
  <c r="W30" i="94"/>
  <c r="W29" i="94"/>
  <c r="W28" i="94"/>
  <c r="W27" i="94"/>
  <c r="W26" i="94"/>
  <c r="W25" i="94"/>
  <c r="W24" i="94"/>
  <c r="W23" i="94"/>
  <c r="W22" i="94"/>
  <c r="W21" i="94"/>
  <c r="W20" i="94"/>
  <c r="W19" i="94"/>
  <c r="W18" i="94"/>
  <c r="W17" i="94"/>
  <c r="W16" i="94"/>
  <c r="W15" i="94"/>
  <c r="W14" i="94"/>
  <c r="W13" i="94"/>
  <c r="W12" i="94"/>
  <c r="W11" i="94"/>
  <c r="W10" i="94"/>
  <c r="W9" i="94"/>
  <c r="W8" i="94"/>
  <c r="W7" i="94"/>
  <c r="W6" i="94"/>
  <c r="W5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V9" i="94"/>
  <c r="V8" i="94"/>
  <c r="V7" i="94"/>
  <c r="V6" i="94"/>
  <c r="V5" i="94"/>
  <c r="U6" i="94"/>
  <c r="U7" i="94"/>
  <c r="U8" i="94"/>
  <c r="U9" i="94"/>
  <c r="U10" i="94"/>
  <c r="U11" i="94"/>
  <c r="U12" i="94"/>
  <c r="U13" i="94"/>
  <c r="U14" i="94"/>
  <c r="U15" i="94"/>
  <c r="U16" i="94"/>
  <c r="U17" i="94"/>
  <c r="U18" i="94"/>
  <c r="U19" i="94"/>
  <c r="U20" i="94"/>
  <c r="U21" i="94"/>
  <c r="U22" i="94"/>
  <c r="U23" i="94"/>
  <c r="U24" i="94"/>
  <c r="U25" i="94"/>
  <c r="U26" i="94"/>
  <c r="U27" i="94"/>
  <c r="U28" i="94"/>
  <c r="U29" i="94"/>
  <c r="U30" i="94"/>
  <c r="U31" i="94"/>
  <c r="U32" i="94"/>
  <c r="U33" i="94"/>
  <c r="U34" i="94"/>
  <c r="U35" i="94"/>
  <c r="U36" i="94"/>
  <c r="U37" i="94"/>
  <c r="U38" i="94"/>
  <c r="U39" i="94"/>
  <c r="U40" i="94"/>
  <c r="U5" i="94"/>
  <c r="P40" i="94"/>
  <c r="P39" i="94"/>
  <c r="P38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P16" i="94"/>
  <c r="P15" i="94"/>
  <c r="P14" i="94"/>
  <c r="P13" i="94"/>
  <c r="P12" i="94"/>
  <c r="P11" i="94"/>
  <c r="P10" i="94"/>
  <c r="P9" i="94"/>
  <c r="P8" i="94"/>
  <c r="P7" i="94"/>
  <c r="P6" i="94"/>
  <c r="P5" i="94"/>
  <c r="O40" i="94"/>
  <c r="O39" i="94"/>
  <c r="O38" i="94"/>
  <c r="O37" i="94"/>
  <c r="O36" i="94"/>
  <c r="O35" i="94"/>
  <c r="O34" i="94"/>
  <c r="O33" i="94"/>
  <c r="O32" i="94"/>
  <c r="O31" i="94"/>
  <c r="O30" i="94"/>
  <c r="O29" i="94"/>
  <c r="O28" i="94"/>
  <c r="O27" i="94"/>
  <c r="O26" i="94"/>
  <c r="O25" i="94"/>
  <c r="O24" i="94"/>
  <c r="O23" i="94"/>
  <c r="O22" i="94"/>
  <c r="O21" i="94"/>
  <c r="O20" i="94"/>
  <c r="O19" i="94"/>
  <c r="O18" i="94"/>
  <c r="O17" i="94"/>
  <c r="O16" i="94"/>
  <c r="O15" i="94"/>
  <c r="O14" i="94"/>
  <c r="O13" i="94"/>
  <c r="O12" i="94"/>
  <c r="O11" i="94"/>
  <c r="O10" i="94"/>
  <c r="O9" i="94"/>
  <c r="O8" i="94"/>
  <c r="O7" i="94"/>
  <c r="O6" i="94"/>
  <c r="O5" i="94"/>
  <c r="N40" i="94"/>
  <c r="N39" i="94"/>
  <c r="N38" i="94"/>
  <c r="N37" i="94"/>
  <c r="N36" i="94"/>
  <c r="N35" i="94"/>
  <c r="N34" i="94"/>
  <c r="N33" i="94"/>
  <c r="N32" i="94"/>
  <c r="N31" i="94"/>
  <c r="N30" i="94"/>
  <c r="N29" i="94"/>
  <c r="N28" i="94"/>
  <c r="N27" i="94"/>
  <c r="N26" i="94"/>
  <c r="N25" i="94"/>
  <c r="N24" i="94"/>
  <c r="N23" i="94"/>
  <c r="N22" i="94"/>
  <c r="N21" i="94"/>
  <c r="N20" i="94"/>
  <c r="N19" i="94"/>
  <c r="N18" i="94"/>
  <c r="N17" i="94"/>
  <c r="N16" i="94"/>
  <c r="N15" i="94"/>
  <c r="N14" i="94"/>
  <c r="N13" i="94"/>
  <c r="N12" i="94"/>
  <c r="N11" i="94"/>
  <c r="N10" i="94"/>
  <c r="N9" i="94"/>
  <c r="N8" i="94"/>
  <c r="N7" i="94"/>
  <c r="N6" i="94"/>
  <c r="N5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L40" i="94"/>
  <c r="L39" i="94"/>
  <c r="L38" i="94"/>
  <c r="L37" i="94"/>
  <c r="L36" i="94"/>
  <c r="L35" i="94"/>
  <c r="L34" i="94"/>
  <c r="L33" i="94"/>
  <c r="L32" i="94"/>
  <c r="L31" i="94"/>
  <c r="L30" i="94"/>
  <c r="L29" i="94"/>
  <c r="L28" i="94"/>
  <c r="L27" i="94"/>
  <c r="L26" i="94"/>
  <c r="L25" i="94"/>
  <c r="L24" i="94"/>
  <c r="L23" i="94"/>
  <c r="L22" i="94"/>
  <c r="L21" i="94"/>
  <c r="L20" i="94"/>
  <c r="L19" i="94"/>
  <c r="L18" i="94"/>
  <c r="L17" i="94"/>
  <c r="L16" i="94"/>
  <c r="L15" i="94"/>
  <c r="L14" i="94"/>
  <c r="L13" i="94"/>
  <c r="L12" i="94"/>
  <c r="L11" i="94"/>
  <c r="L10" i="94"/>
  <c r="L9" i="94"/>
  <c r="L8" i="94"/>
  <c r="L7" i="94"/>
  <c r="L6" i="94"/>
  <c r="L5" i="94"/>
  <c r="K40" i="94"/>
  <c r="K39" i="94"/>
  <c r="K38" i="94"/>
  <c r="K37" i="94"/>
  <c r="K36" i="94"/>
  <c r="K35" i="94"/>
  <c r="K34" i="94"/>
  <c r="K33" i="94"/>
  <c r="K32" i="94"/>
  <c r="K31" i="94"/>
  <c r="K30" i="94"/>
  <c r="K29" i="94"/>
  <c r="K28" i="94"/>
  <c r="K27" i="94"/>
  <c r="K26" i="94"/>
  <c r="K25" i="94"/>
  <c r="K24" i="94"/>
  <c r="K23" i="94"/>
  <c r="K22" i="94"/>
  <c r="K21" i="94"/>
  <c r="K20" i="94"/>
  <c r="K19" i="94"/>
  <c r="K18" i="94"/>
  <c r="K17" i="94"/>
  <c r="K16" i="94"/>
  <c r="K15" i="94"/>
  <c r="K14" i="94"/>
  <c r="K13" i="94"/>
  <c r="K12" i="94"/>
  <c r="K11" i="94"/>
  <c r="K10" i="94"/>
  <c r="J40" i="94"/>
  <c r="J39" i="94"/>
  <c r="J38" i="94"/>
  <c r="J37" i="94"/>
  <c r="J36" i="94"/>
  <c r="J35" i="94"/>
  <c r="J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J10" i="94"/>
  <c r="I40" i="94"/>
  <c r="I39" i="94"/>
  <c r="I38" i="94"/>
  <c r="I37" i="94"/>
  <c r="I36" i="94"/>
  <c r="I35" i="94"/>
  <c r="I34" i="94"/>
  <c r="I33" i="94"/>
  <c r="I32" i="94"/>
  <c r="I31" i="94"/>
  <c r="I30" i="94"/>
  <c r="I29" i="94"/>
  <c r="I28" i="94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I8" i="94"/>
  <c r="I7" i="94"/>
  <c r="I6" i="94"/>
  <c r="I5" i="94"/>
  <c r="H6" i="94"/>
  <c r="H7" i="94"/>
  <c r="H8" i="94"/>
  <c r="H9" i="94"/>
  <c r="H10" i="94"/>
  <c r="H11" i="94"/>
  <c r="H12" i="94"/>
  <c r="H13" i="94"/>
  <c r="H14" i="94"/>
  <c r="H15" i="94"/>
  <c r="H16" i="94"/>
  <c r="H17" i="94"/>
  <c r="H18" i="94"/>
  <c r="H19" i="94"/>
  <c r="H20" i="94"/>
  <c r="H21" i="94"/>
  <c r="H22" i="94"/>
  <c r="H23" i="94"/>
  <c r="H24" i="94"/>
  <c r="H25" i="94"/>
  <c r="H26" i="94"/>
  <c r="H27" i="94"/>
  <c r="H28" i="94"/>
  <c r="H29" i="94"/>
  <c r="H30" i="94"/>
  <c r="H31" i="94"/>
  <c r="H32" i="94"/>
  <c r="H33" i="94"/>
  <c r="H34" i="94"/>
  <c r="H35" i="94"/>
  <c r="H36" i="94"/>
  <c r="H37" i="94"/>
  <c r="H38" i="94"/>
  <c r="H39" i="94"/>
  <c r="H40" i="94"/>
  <c r="H5" i="94"/>
  <c r="C6" i="94"/>
  <c r="D6" i="94"/>
  <c r="E6" i="94"/>
  <c r="F6" i="94"/>
  <c r="C7" i="94"/>
  <c r="D7" i="94"/>
  <c r="E7" i="94"/>
  <c r="F7" i="94"/>
  <c r="C8" i="94"/>
  <c r="D8" i="94"/>
  <c r="E8" i="94"/>
  <c r="F8" i="94"/>
  <c r="C9" i="94"/>
  <c r="D9" i="94"/>
  <c r="E9" i="94"/>
  <c r="F9" i="94"/>
  <c r="C10" i="94"/>
  <c r="D10" i="94"/>
  <c r="E10" i="94"/>
  <c r="F10" i="94"/>
  <c r="C11" i="94"/>
  <c r="D11" i="94"/>
  <c r="E11" i="94"/>
  <c r="F11" i="94"/>
  <c r="C12" i="94"/>
  <c r="D12" i="94"/>
  <c r="E12" i="94"/>
  <c r="F12" i="94"/>
  <c r="C13" i="94"/>
  <c r="D13" i="94"/>
  <c r="E13" i="94"/>
  <c r="F13" i="94"/>
  <c r="C14" i="94"/>
  <c r="D14" i="94"/>
  <c r="E14" i="94"/>
  <c r="F14" i="94"/>
  <c r="C15" i="94"/>
  <c r="D15" i="94"/>
  <c r="E15" i="94"/>
  <c r="F15" i="94"/>
  <c r="C16" i="94"/>
  <c r="D16" i="94"/>
  <c r="E16" i="94"/>
  <c r="F16" i="94"/>
  <c r="C17" i="94"/>
  <c r="D17" i="94"/>
  <c r="E17" i="94"/>
  <c r="F17" i="94"/>
  <c r="C18" i="94"/>
  <c r="D18" i="94"/>
  <c r="E18" i="94"/>
  <c r="F18" i="94"/>
  <c r="C19" i="94"/>
  <c r="D19" i="94"/>
  <c r="E19" i="94"/>
  <c r="F19" i="94"/>
  <c r="C20" i="94"/>
  <c r="D20" i="94"/>
  <c r="E20" i="94"/>
  <c r="F20" i="94"/>
  <c r="C21" i="94"/>
  <c r="D21" i="94"/>
  <c r="E21" i="94"/>
  <c r="F21" i="94"/>
  <c r="C22" i="94"/>
  <c r="D22" i="94"/>
  <c r="E22" i="94"/>
  <c r="F22" i="94"/>
  <c r="C23" i="94"/>
  <c r="D23" i="94"/>
  <c r="E23" i="94"/>
  <c r="F23" i="94"/>
  <c r="C24" i="94"/>
  <c r="D24" i="94"/>
  <c r="E24" i="94"/>
  <c r="F24" i="94"/>
  <c r="C25" i="94"/>
  <c r="D25" i="94"/>
  <c r="E25" i="94"/>
  <c r="F25" i="94"/>
  <c r="C26" i="94"/>
  <c r="D26" i="94"/>
  <c r="E26" i="94"/>
  <c r="F26" i="94"/>
  <c r="C27" i="94"/>
  <c r="D27" i="94"/>
  <c r="E27" i="94"/>
  <c r="F27" i="94"/>
  <c r="C28" i="94"/>
  <c r="D28" i="94"/>
  <c r="E28" i="94"/>
  <c r="F28" i="94"/>
  <c r="C29" i="94"/>
  <c r="D29" i="94"/>
  <c r="E29" i="94"/>
  <c r="F29" i="94"/>
  <c r="C30" i="94"/>
  <c r="D30" i="94"/>
  <c r="E30" i="94"/>
  <c r="F30" i="94"/>
  <c r="C31" i="94"/>
  <c r="D31" i="94"/>
  <c r="E31" i="94"/>
  <c r="F31" i="94"/>
  <c r="C32" i="94"/>
  <c r="D32" i="94"/>
  <c r="E32" i="94"/>
  <c r="F32" i="94"/>
  <c r="C33" i="94"/>
  <c r="D33" i="94"/>
  <c r="E33" i="94"/>
  <c r="F33" i="94"/>
  <c r="C34" i="94"/>
  <c r="D34" i="94"/>
  <c r="E34" i="94"/>
  <c r="F34" i="94"/>
  <c r="C35" i="94"/>
  <c r="D35" i="94"/>
  <c r="E35" i="94"/>
  <c r="F35" i="94"/>
  <c r="C36" i="94"/>
  <c r="D36" i="94"/>
  <c r="E36" i="94"/>
  <c r="F36" i="94"/>
  <c r="C37" i="94"/>
  <c r="D37" i="94"/>
  <c r="E37" i="94"/>
  <c r="F37" i="94"/>
  <c r="C38" i="94"/>
  <c r="D38" i="94"/>
  <c r="E38" i="94"/>
  <c r="F38" i="94"/>
  <c r="C39" i="94"/>
  <c r="D39" i="94"/>
  <c r="E39" i="94"/>
  <c r="F39" i="94"/>
  <c r="C40" i="94"/>
  <c r="D40" i="94"/>
  <c r="E40" i="94"/>
  <c r="F40" i="94"/>
  <c r="D5" i="94"/>
  <c r="E5" i="94"/>
  <c r="F5" i="94"/>
  <c r="C5" i="94"/>
  <c r="DE5" i="94" a="1"/>
  <c r="DK5" i="94" a="1"/>
  <c r="DH5" i="94" a="1"/>
  <c r="DM5" i="94" a="1"/>
  <c r="DO5" i="94" a="1"/>
  <c r="DQ5" i="94" a="1"/>
  <c r="AX23" i="94" a="1"/>
  <c r="AX7" i="94" a="1"/>
  <c r="AX31" i="94" a="1"/>
  <c r="AZ29" i="94" a="1"/>
  <c r="AZ7" i="94" a="1"/>
  <c r="AX15" i="94" a="1"/>
  <c r="AX27" i="94" a="1"/>
  <c r="AZ27" i="94" a="1"/>
  <c r="AU11" i="94" a="1"/>
  <c r="AR11" i="94" a="1"/>
  <c r="AX37" i="94" a="1"/>
  <c r="AX39" i="94" a="1"/>
  <c r="BA17" i="94" a="1"/>
  <c r="AZ31" i="94" a="1"/>
  <c r="AX21" i="94" a="1"/>
  <c r="AZ33" i="94" a="1"/>
  <c r="AX9" i="94" a="1"/>
  <c r="AV13" i="94" a="1"/>
  <c r="EZ5" i="94" a="1"/>
  <c r="AZ15" i="94" a="1"/>
  <c r="AQ11" i="94" a="1"/>
  <c r="AZ19" i="94" a="1"/>
  <c r="AY11" i="94" a="1"/>
  <c r="AX35" i="94" a="1"/>
  <c r="FB5" i="94" a="1"/>
  <c r="AZ21" i="94" a="1"/>
  <c r="AZ11" i="94" a="1"/>
  <c r="AX17" i="94" a="1"/>
  <c r="AT15" i="94" a="1"/>
  <c r="AP11" i="94" a="1"/>
  <c r="AX13" i="94" a="1"/>
  <c r="AY17" i="94" a="1"/>
  <c r="AX11" i="94" a="1"/>
  <c r="AZ39" i="94" a="1"/>
  <c r="EX5" i="94" a="1"/>
  <c r="AT11" i="94" a="1"/>
  <c r="AZ25" i="94" a="1"/>
  <c r="AZ17" i="94" a="1"/>
  <c r="AZ35" i="94" a="1"/>
  <c r="AT13" i="94" a="1"/>
  <c r="AY23" i="94" a="1"/>
  <c r="BA35" i="94" a="1"/>
  <c r="BA11" i="94" a="1"/>
  <c r="AV15" i="94" a="1"/>
  <c r="AZ37" i="94" a="1"/>
  <c r="ER5" i="94" a="1"/>
  <c r="AX33" i="94" a="1"/>
  <c r="AX29" i="94" a="1"/>
  <c r="ET5" i="94" a="1"/>
  <c r="AY29" i="94" a="1"/>
  <c r="AZ5" i="94" a="1"/>
  <c r="EV5" i="94" a="1"/>
  <c r="AP13" i="94" a="1"/>
  <c r="AY5" i="94" a="1"/>
  <c r="AZ23" i="94" a="1"/>
  <c r="AY35" i="94" a="1"/>
  <c r="AP15" i="94" a="1"/>
  <c r="AZ13" i="94" a="1"/>
  <c r="AX5" i="94" a="1"/>
  <c r="BA5" i="94" a="1"/>
  <c r="AX19" i="94" a="1"/>
  <c r="AP5" i="94" a="1"/>
  <c r="AS11" i="94" a="1"/>
  <c r="AV11" i="94" a="1"/>
  <c r="BA23" i="94" a="1"/>
  <c r="AW11" i="94" a="1"/>
  <c r="AX25" i="94" a="1"/>
  <c r="BA29" i="94" a="1"/>
  <c r="AZ9" i="94" a="1"/>
  <c r="EV5" i="94" l="1"/>
  <c r="ET5" i="94"/>
  <c r="ER5" i="94"/>
  <c r="EX5" i="94"/>
  <c r="FB5" i="94"/>
  <c r="EZ5" i="94"/>
  <c r="AP5" i="94"/>
  <c r="DQ5" i="94"/>
  <c r="DO5" i="94"/>
  <c r="DM5" i="94"/>
  <c r="DH5" i="94"/>
  <c r="DK5" i="94"/>
  <c r="DE5" i="94"/>
  <c r="Y5" i="94"/>
  <c r="AX5" i="94"/>
  <c r="AY5" i="94"/>
  <c r="AZ7" i="94"/>
  <c r="AX7" i="94"/>
  <c r="AZ15" i="94"/>
  <c r="AZ29" i="94"/>
  <c r="BA29" i="94"/>
  <c r="AX23" i="94"/>
  <c r="AY23" i="94"/>
  <c r="AZ33" i="94"/>
  <c r="AZ17" i="94"/>
  <c r="BA17" i="94"/>
  <c r="BA11" i="94"/>
  <c r="AZ11" i="94"/>
  <c r="AS11" i="94"/>
  <c r="AZ13" i="94"/>
  <c r="AQ11" i="94"/>
  <c r="AP11" i="94"/>
  <c r="AY11" i="94"/>
  <c r="AX11" i="94"/>
  <c r="AV11" i="94"/>
  <c r="AT11" i="94"/>
  <c r="AU11" i="94"/>
  <c r="AW11" i="94"/>
  <c r="AZ19" i="94"/>
  <c r="AX31" i="94"/>
  <c r="AX19" i="94"/>
  <c r="AZ21" i="94"/>
  <c r="BA35" i="94"/>
  <c r="AZ35" i="94"/>
  <c r="AX25" i="94"/>
  <c r="AX9" i="94"/>
  <c r="AZ37" i="94"/>
  <c r="AP13" i="94"/>
  <c r="AZ39" i="94"/>
  <c r="AR11" i="94"/>
  <c r="AP15" i="94"/>
  <c r="AZ5" i="94"/>
  <c r="BA5" i="94"/>
  <c r="AX13" i="94"/>
  <c r="AV13" i="94"/>
  <c r="AT13" i="94"/>
  <c r="AX21" i="94"/>
  <c r="AX39" i="94"/>
  <c r="AX29" i="94"/>
  <c r="AY29" i="94"/>
  <c r="AX27" i="94"/>
  <c r="AX17" i="94"/>
  <c r="AY17" i="94"/>
  <c r="AX15" i="94"/>
  <c r="AV15" i="94"/>
  <c r="AT15" i="94"/>
  <c r="AZ9" i="94"/>
  <c r="BA23" i="94"/>
  <c r="AZ23" i="94"/>
  <c r="AX37" i="94"/>
  <c r="AZ31" i="94"/>
  <c r="AY35" i="94"/>
  <c r="AX35" i="94"/>
  <c r="AX33" i="94"/>
  <c r="AZ25" i="94"/>
  <c r="AZ27" i="94"/>
  <c r="B61" i="97"/>
  <c r="B53" i="97"/>
  <c r="B44" i="97"/>
  <c r="Q5" i="94" s="1"/>
  <c r="B37" i="97"/>
  <c r="G30" i="94" s="1"/>
  <c r="FN4" i="94"/>
  <c r="FL4" i="94"/>
  <c r="Q34" i="104" l="1"/>
  <c r="AI30" i="104"/>
  <c r="Q27" i="104"/>
  <c r="AI15" i="104"/>
  <c r="AI12" i="104"/>
  <c r="AI36" i="103"/>
  <c r="AI32" i="103"/>
  <c r="AI29" i="103"/>
  <c r="AI26" i="103"/>
  <c r="AI21" i="103"/>
  <c r="Q18" i="103"/>
  <c r="AI14" i="103"/>
  <c r="Q20" i="102"/>
  <c r="Q17" i="102"/>
  <c r="AI13" i="102"/>
  <c r="AI8" i="102"/>
  <c r="Q5" i="102"/>
  <c r="AI35" i="101"/>
  <c r="Q32" i="101"/>
  <c r="AI21" i="101"/>
  <c r="Q15" i="101"/>
  <c r="Q12" i="101"/>
  <c r="Q8" i="101"/>
  <c r="AI33" i="100"/>
  <c r="AI17" i="100"/>
  <c r="Q14" i="100"/>
  <c r="AI5" i="100"/>
  <c r="AI37" i="99"/>
  <c r="AI33" i="99"/>
  <c r="Q27" i="99"/>
  <c r="AI8" i="99"/>
  <c r="AI40" i="104"/>
  <c r="AI37" i="104"/>
  <c r="Q22" i="104"/>
  <c r="AI18" i="104"/>
  <c r="Q12" i="104"/>
  <c r="Q7" i="104"/>
  <c r="AI39" i="103"/>
  <c r="Q36" i="103"/>
  <c r="AI24" i="103"/>
  <c r="AI11" i="103"/>
  <c r="AI6" i="103"/>
  <c r="AI38" i="102"/>
  <c r="Q35" i="102"/>
  <c r="Q32" i="102"/>
  <c r="AI23" i="102"/>
  <c r="Q8" i="102"/>
  <c r="AI28" i="101"/>
  <c r="AI24" i="101"/>
  <c r="Q18" i="101"/>
  <c r="AI40" i="100"/>
  <c r="AI20" i="100"/>
  <c r="Q5" i="100"/>
  <c r="Q30" i="99"/>
  <c r="AI22" i="99"/>
  <c r="Q19" i="99"/>
  <c r="AI15" i="99"/>
  <c r="AI12" i="99"/>
  <c r="AI5" i="99"/>
  <c r="Q37" i="104"/>
  <c r="AI33" i="104"/>
  <c r="Q30" i="104"/>
  <c r="AI21" i="104"/>
  <c r="Q15" i="104"/>
  <c r="Q32" i="103"/>
  <c r="Q29" i="103"/>
  <c r="Q21" i="103"/>
  <c r="AI17" i="103"/>
  <c r="Q14" i="103"/>
  <c r="Q11" i="103"/>
  <c r="AI31" i="102"/>
  <c r="AI28" i="102"/>
  <c r="Q23" i="102"/>
  <c r="AI16" i="102"/>
  <c r="AI38" i="101"/>
  <c r="Q35" i="101"/>
  <c r="AI31" i="101"/>
  <c r="Q21" i="101"/>
  <c r="AI17" i="101"/>
  <c r="AI14" i="101"/>
  <c r="AI11" i="101"/>
  <c r="Q40" i="100"/>
  <c r="AI36" i="100"/>
  <c r="Q33" i="100"/>
  <c r="Q29" i="100"/>
  <c r="AI24" i="100"/>
  <c r="Q17" i="100"/>
  <c r="AI13" i="100"/>
  <c r="AI8" i="100"/>
  <c r="Q37" i="99"/>
  <c r="Q33" i="99"/>
  <c r="AI26" i="99"/>
  <c r="Q8" i="99"/>
  <c r="Q5" i="99"/>
  <c r="Q40" i="104"/>
  <c r="AI29" i="104"/>
  <c r="Q18" i="104"/>
  <c r="AI11" i="104"/>
  <c r="Q39" i="103"/>
  <c r="AI35" i="103"/>
  <c r="Q24" i="103"/>
  <c r="AI20" i="103"/>
  <c r="Q17" i="103"/>
  <c r="Q6" i="103"/>
  <c r="Q38" i="102"/>
  <c r="AI34" i="102"/>
  <c r="AI19" i="102"/>
  <c r="Q16" i="102"/>
  <c r="AI7" i="102"/>
  <c r="Q38" i="101"/>
  <c r="AI34" i="101"/>
  <c r="Q28" i="101"/>
  <c r="Q24" i="101"/>
  <c r="AI7" i="101"/>
  <c r="AI39" i="100"/>
  <c r="Q36" i="100"/>
  <c r="Q24" i="100"/>
  <c r="Q20" i="100"/>
  <c r="AI40" i="99"/>
  <c r="AI29" i="99"/>
  <c r="Q22" i="99"/>
  <c r="AI18" i="99"/>
  <c r="Q15" i="99"/>
  <c r="Q12" i="99"/>
  <c r="AI36" i="104"/>
  <c r="Q33" i="104"/>
  <c r="AI24" i="104"/>
  <c r="Q21" i="104"/>
  <c r="Q11" i="104"/>
  <c r="AI6" i="104"/>
  <c r="AI31" i="103"/>
  <c r="AI28" i="103"/>
  <c r="AI23" i="103"/>
  <c r="AI16" i="103"/>
  <c r="AI10" i="103"/>
  <c r="Q31" i="102"/>
  <c r="AI27" i="102"/>
  <c r="AI22" i="102"/>
  <c r="Q19" i="102"/>
  <c r="AI15" i="102"/>
  <c r="AI12" i="102"/>
  <c r="Q7" i="102"/>
  <c r="AI37" i="101"/>
  <c r="Q31" i="101"/>
  <c r="AI20" i="101"/>
  <c r="Q17" i="101"/>
  <c r="Q14" i="101"/>
  <c r="Q11" i="101"/>
  <c r="Q7" i="101"/>
  <c r="Q39" i="100"/>
  <c r="AI35" i="100"/>
  <c r="AI32" i="100"/>
  <c r="Q28" i="100"/>
  <c r="AI23" i="100"/>
  <c r="Q13" i="100"/>
  <c r="Q8" i="100"/>
  <c r="Q40" i="99"/>
  <c r="AI32" i="99"/>
  <c r="Q26" i="99"/>
  <c r="AI21" i="99"/>
  <c r="Q18" i="99"/>
  <c r="AI7" i="99"/>
  <c r="Q36" i="104"/>
  <c r="Q24" i="104"/>
  <c r="AI20" i="104"/>
  <c r="AI17" i="104"/>
  <c r="AI14" i="104"/>
  <c r="Q6" i="104"/>
  <c r="Q35" i="103"/>
  <c r="Q20" i="103"/>
  <c r="AI13" i="103"/>
  <c r="AI8" i="103"/>
  <c r="AI5" i="103"/>
  <c r="AI37" i="102"/>
  <c r="Q34" i="102"/>
  <c r="AI11" i="102"/>
  <c r="Q34" i="101"/>
  <c r="AI27" i="101"/>
  <c r="AI23" i="101"/>
  <c r="Q23" i="100"/>
  <c r="AI19" i="100"/>
  <c r="AI16" i="100"/>
  <c r="AI7" i="100"/>
  <c r="AI39" i="99"/>
  <c r="AI36" i="99"/>
  <c r="Q29" i="99"/>
  <c r="Q21" i="99"/>
  <c r="AI17" i="99"/>
  <c r="AI14" i="99"/>
  <c r="AI11" i="99"/>
  <c r="AI39" i="104"/>
  <c r="AI35" i="104"/>
  <c r="AI32" i="104"/>
  <c r="Q29" i="104"/>
  <c r="Q14" i="104"/>
  <c r="AI38" i="103"/>
  <c r="Q31" i="103"/>
  <c r="Q28" i="103"/>
  <c r="Q16" i="103"/>
  <c r="Q13" i="103"/>
  <c r="Q5" i="103"/>
  <c r="AI40" i="102"/>
  <c r="Q37" i="102"/>
  <c r="AI30" i="102"/>
  <c r="Q22" i="102"/>
  <c r="AI18" i="102"/>
  <c r="Q15" i="102"/>
  <c r="AI40" i="101"/>
  <c r="Q37" i="101"/>
  <c r="AI33" i="101"/>
  <c r="AI30" i="101"/>
  <c r="Q20" i="101"/>
  <c r="AI16" i="101"/>
  <c r="AI13" i="101"/>
  <c r="AI10" i="101"/>
  <c r="AI6" i="101"/>
  <c r="Q35" i="100"/>
  <c r="Q32" i="100"/>
  <c r="AI27" i="100"/>
  <c r="Q19" i="100"/>
  <c r="Q16" i="100"/>
  <c r="Q12" i="100"/>
  <c r="Q7" i="100"/>
  <c r="Q36" i="99"/>
  <c r="Q32" i="99"/>
  <c r="Q11" i="99"/>
  <c r="Q7" i="99"/>
  <c r="Q39" i="104"/>
  <c r="AI23" i="104"/>
  <c r="Q20" i="104"/>
  <c r="Q17" i="104"/>
  <c r="AI8" i="104"/>
  <c r="AI5" i="104"/>
  <c r="Q38" i="103"/>
  <c r="AI34" i="103"/>
  <c r="Q23" i="103"/>
  <c r="AI19" i="103"/>
  <c r="Q8" i="103"/>
  <c r="AI33" i="102"/>
  <c r="AI26" i="102"/>
  <c r="AI6" i="102"/>
  <c r="Q40" i="101"/>
  <c r="Q27" i="101"/>
  <c r="Q23" i="101"/>
  <c r="AI38" i="100"/>
  <c r="Q27" i="100"/>
  <c r="AI22" i="100"/>
  <c r="Q39" i="99"/>
  <c r="AI35" i="99"/>
  <c r="AI31" i="99"/>
  <c r="AI28" i="99"/>
  <c r="AI24" i="99"/>
  <c r="AI20" i="99"/>
  <c r="Q17" i="99"/>
  <c r="Q14" i="99"/>
  <c r="AI6" i="99"/>
  <c r="Q35" i="104"/>
  <c r="Q32" i="104"/>
  <c r="AI28" i="104"/>
  <c r="AI13" i="104"/>
  <c r="AI37" i="103"/>
  <c r="Q34" i="103"/>
  <c r="AI30" i="103"/>
  <c r="AI27" i="103"/>
  <c r="AI12" i="103"/>
  <c r="Q40" i="102"/>
  <c r="AI36" i="102"/>
  <c r="Q30" i="102"/>
  <c r="AI21" i="102"/>
  <c r="Q18" i="102"/>
  <c r="Q6" i="102"/>
  <c r="Q33" i="101"/>
  <c r="Q30" i="101"/>
  <c r="AI19" i="101"/>
  <c r="Q16" i="101"/>
  <c r="Q13" i="101"/>
  <c r="Q10" i="101"/>
  <c r="Q6" i="101"/>
  <c r="Q38" i="100"/>
  <c r="AI34" i="100"/>
  <c r="Q31" i="100"/>
  <c r="AI18" i="100"/>
  <c r="AI15" i="100"/>
  <c r="Q11" i="100"/>
  <c r="AI6" i="100"/>
  <c r="Q35" i="99"/>
  <c r="Q24" i="99"/>
  <c r="AI10" i="99"/>
  <c r="AI38" i="104"/>
  <c r="AI31" i="104"/>
  <c r="Q28" i="104"/>
  <c r="Q23" i="104"/>
  <c r="AI19" i="104"/>
  <c r="Q8" i="104"/>
  <c r="Q5" i="104"/>
  <c r="AI22" i="103"/>
  <c r="Q19" i="103"/>
  <c r="AI15" i="103"/>
  <c r="AI7" i="103"/>
  <c r="Q36" i="102"/>
  <c r="Q33" i="102"/>
  <c r="Q21" i="102"/>
  <c r="AI14" i="102"/>
  <c r="AI10" i="102"/>
  <c r="AI39" i="101"/>
  <c r="AI36" i="101"/>
  <c r="AI29" i="101"/>
  <c r="AI26" i="101"/>
  <c r="AI22" i="101"/>
  <c r="Q22" i="100"/>
  <c r="Q15" i="100"/>
  <c r="Q31" i="99"/>
  <c r="Q28" i="99"/>
  <c r="Q20" i="99"/>
  <c r="AI16" i="99"/>
  <c r="AI13" i="99"/>
  <c r="AI34" i="104"/>
  <c r="AI16" i="104"/>
  <c r="Q13" i="104"/>
  <c r="AI40" i="103"/>
  <c r="Q37" i="103"/>
  <c r="AI33" i="103"/>
  <c r="Q30" i="103"/>
  <c r="Q27" i="103"/>
  <c r="Q15" i="103"/>
  <c r="Q12" i="103"/>
  <c r="AI39" i="102"/>
  <c r="AI29" i="102"/>
  <c r="AI24" i="102"/>
  <c r="AI20" i="102"/>
  <c r="AI17" i="102"/>
  <c r="Q14" i="102"/>
  <c r="Q36" i="101"/>
  <c r="AI32" i="101"/>
  <c r="Q19" i="101"/>
  <c r="AI15" i="101"/>
  <c r="AI12" i="101"/>
  <c r="AI8" i="101"/>
  <c r="AI5" i="101"/>
  <c r="AI37" i="100"/>
  <c r="Q34" i="100"/>
  <c r="AI30" i="100"/>
  <c r="Q26" i="100"/>
  <c r="AI21" i="100"/>
  <c r="Q18" i="100"/>
  <c r="Q6" i="100"/>
  <c r="AI38" i="99"/>
  <c r="AI34" i="99"/>
  <c r="AI23" i="99"/>
  <c r="Q10" i="99"/>
  <c r="Q6" i="99"/>
  <c r="Q38" i="104"/>
  <c r="Q31" i="104"/>
  <c r="AI27" i="104"/>
  <c r="AI22" i="104"/>
  <c r="Q19" i="104"/>
  <c r="Q16" i="104"/>
  <c r="AI7" i="104"/>
  <c r="Q40" i="103"/>
  <c r="Q33" i="103"/>
  <c r="Q22" i="103"/>
  <c r="AI18" i="103"/>
  <c r="Q7" i="103"/>
  <c r="Q39" i="102"/>
  <c r="AI35" i="102"/>
  <c r="AI32" i="102"/>
  <c r="Q24" i="102"/>
  <c r="AI5" i="102"/>
  <c r="Q39" i="101"/>
  <c r="Q29" i="101"/>
  <c r="Q26" i="101"/>
  <c r="Q22" i="101"/>
  <c r="AI18" i="101"/>
  <c r="Q5" i="101"/>
  <c r="Q37" i="100"/>
  <c r="Q30" i="100"/>
  <c r="Q21" i="100"/>
  <c r="AI14" i="100"/>
  <c r="Q10" i="100"/>
  <c r="Q38" i="99"/>
  <c r="Q34" i="99"/>
  <c r="AI30" i="99"/>
  <c r="AI27" i="99"/>
  <c r="Q23" i="99"/>
  <c r="AI19" i="99"/>
  <c r="Q16" i="99"/>
  <c r="Q13" i="99"/>
  <c r="Q10" i="104"/>
  <c r="Q10" i="103"/>
  <c r="Q13" i="102"/>
  <c r="AI12" i="100"/>
  <c r="Q26" i="104"/>
  <c r="Q26" i="103"/>
  <c r="Q29" i="102"/>
  <c r="AI28" i="100"/>
  <c r="AI9" i="104"/>
  <c r="Q9" i="103"/>
  <c r="Q9" i="102"/>
  <c r="AI11" i="100"/>
  <c r="AI25" i="104"/>
  <c r="Q25" i="103"/>
  <c r="Q25" i="102"/>
  <c r="Q9" i="101"/>
  <c r="AI9" i="100"/>
  <c r="Q27" i="102"/>
  <c r="AI25" i="101"/>
  <c r="AI10" i="104"/>
  <c r="Q26" i="102"/>
  <c r="Q25" i="101"/>
  <c r="AI29" i="100"/>
  <c r="AI9" i="99"/>
  <c r="AI26" i="104"/>
  <c r="Q11" i="102"/>
  <c r="AI25" i="100"/>
  <c r="AI25" i="99"/>
  <c r="AI31" i="100"/>
  <c r="AI9" i="103"/>
  <c r="AI9" i="102"/>
  <c r="Q28" i="102"/>
  <c r="AI25" i="103"/>
  <c r="AI25" i="102"/>
  <c r="Q12" i="102"/>
  <c r="Q25" i="104"/>
  <c r="Q10" i="102"/>
  <c r="Q9" i="100"/>
  <c r="Q9" i="99"/>
  <c r="AI9" i="101"/>
  <c r="AI26" i="100"/>
  <c r="Q9" i="104"/>
  <c r="AI10" i="100"/>
  <c r="Q25" i="100"/>
  <c r="Q25" i="99"/>
  <c r="Q37" i="98"/>
  <c r="Q16" i="98"/>
  <c r="AI6" i="98"/>
  <c r="AI22" i="98"/>
  <c r="Q36" i="98"/>
  <c r="Q22" i="98"/>
  <c r="Q13" i="98"/>
  <c r="Q5" i="98"/>
  <c r="AI38" i="98"/>
  <c r="AI39" i="98"/>
  <c r="Q34" i="98"/>
  <c r="Q21" i="98"/>
  <c r="Q40" i="98"/>
  <c r="Q33" i="98"/>
  <c r="Q8" i="98"/>
  <c r="Q20" i="98"/>
  <c r="Q18" i="98"/>
  <c r="Q38" i="98"/>
  <c r="Q24" i="98"/>
  <c r="Q17" i="98"/>
  <c r="Q6" i="98"/>
  <c r="AI10" i="98"/>
  <c r="AI14" i="98"/>
  <c r="AI30" i="98"/>
  <c r="Q9" i="98"/>
  <c r="AI23" i="98"/>
  <c r="Q10" i="98"/>
  <c r="Q29" i="98"/>
  <c r="Q30" i="98"/>
  <c r="Q27" i="98"/>
  <c r="AI34" i="98"/>
  <c r="AI26" i="98"/>
  <c r="Q31" i="98"/>
  <c r="Q25" i="98"/>
  <c r="AI31" i="98"/>
  <c r="AI8" i="98"/>
  <c r="AI32" i="98"/>
  <c r="Q14" i="98"/>
  <c r="AI29" i="98"/>
  <c r="Q23" i="98"/>
  <c r="Q39" i="98"/>
  <c r="Q7" i="98"/>
  <c r="Q26" i="98"/>
  <c r="AI28" i="98"/>
  <c r="AI5" i="98"/>
  <c r="AI21" i="98"/>
  <c r="Q19" i="98"/>
  <c r="AI11" i="98"/>
  <c r="AI15" i="98"/>
  <c r="AI7" i="98"/>
  <c r="Q11" i="98"/>
  <c r="AI35" i="98"/>
  <c r="AI27" i="98"/>
  <c r="AI19" i="98"/>
  <c r="Q12" i="98"/>
  <c r="AI16" i="98"/>
  <c r="AI20" i="98"/>
  <c r="Q35" i="98"/>
  <c r="AI17" i="98"/>
  <c r="AI33" i="98"/>
  <c r="AI36" i="98"/>
  <c r="Q15" i="98"/>
  <c r="Q28" i="98"/>
  <c r="AI13" i="98"/>
  <c r="AI12" i="98"/>
  <c r="AI9" i="98"/>
  <c r="AI24" i="98"/>
  <c r="AI40" i="98"/>
  <c r="AI25" i="98"/>
  <c r="AI18" i="98"/>
  <c r="Q32" i="98"/>
  <c r="AI37" i="98"/>
  <c r="Q11" i="94"/>
  <c r="AI32" i="94"/>
  <c r="G35" i="94"/>
  <c r="G25" i="94"/>
  <c r="G18" i="94"/>
  <c r="G37" i="94"/>
  <c r="G38" i="94"/>
  <c r="G33" i="94"/>
  <c r="G34" i="94"/>
  <c r="G6" i="94"/>
  <c r="G17" i="94"/>
  <c r="G9" i="94"/>
  <c r="G11" i="94"/>
  <c r="G7" i="94"/>
  <c r="G27" i="94"/>
  <c r="G21" i="94"/>
  <c r="G14" i="94"/>
  <c r="G30" i="104"/>
  <c r="G24" i="104"/>
  <c r="G22" i="104"/>
  <c r="Y15" i="104"/>
  <c r="Y13" i="104"/>
  <c r="G35" i="103"/>
  <c r="Y32" i="103"/>
  <c r="Y30" i="103"/>
  <c r="Y28" i="103"/>
  <c r="Y26" i="103"/>
  <c r="Y20" i="103"/>
  <c r="Y18" i="103"/>
  <c r="G16" i="103"/>
  <c r="G14" i="103"/>
  <c r="G12" i="103"/>
  <c r="G20" i="102"/>
  <c r="G18" i="102"/>
  <c r="G10" i="102"/>
  <c r="Y23" i="101"/>
  <c r="G17" i="101"/>
  <c r="G15" i="101"/>
  <c r="G13" i="101"/>
  <c r="G11" i="101"/>
  <c r="G37" i="100"/>
  <c r="Y30" i="100"/>
  <c r="Y10" i="100"/>
  <c r="G5" i="100"/>
  <c r="G34" i="99"/>
  <c r="Y24" i="99"/>
  <c r="Y17" i="99"/>
  <c r="Y15" i="99"/>
  <c r="Y13" i="99"/>
  <c r="Y11" i="99"/>
  <c r="Y36" i="104"/>
  <c r="Y19" i="104"/>
  <c r="Y17" i="104"/>
  <c r="G11" i="104"/>
  <c r="Y7" i="104"/>
  <c r="Y5" i="104"/>
  <c r="G37" i="103"/>
  <c r="Y37" i="102"/>
  <c r="G31" i="102"/>
  <c r="Y24" i="102"/>
  <c r="Y15" i="102"/>
  <c r="G13" i="102"/>
  <c r="G37" i="101"/>
  <c r="G35" i="101"/>
  <c r="Y28" i="101"/>
  <c r="Y26" i="101"/>
  <c r="G39" i="100"/>
  <c r="Y27" i="100"/>
  <c r="Y24" i="100"/>
  <c r="G22" i="100"/>
  <c r="Y17" i="100"/>
  <c r="Y15" i="100"/>
  <c r="G7" i="100"/>
  <c r="Y36" i="99"/>
  <c r="Y31" i="99"/>
  <c r="Y29" i="99"/>
  <c r="Y27" i="99"/>
  <c r="G22" i="99"/>
  <c r="G8" i="99"/>
  <c r="G6" i="99"/>
  <c r="Y40" i="104"/>
  <c r="Y38" i="104"/>
  <c r="G34" i="104"/>
  <c r="G32" i="104"/>
  <c r="Y29" i="104"/>
  <c r="Y27" i="104"/>
  <c r="Y21" i="104"/>
  <c r="Y10" i="104"/>
  <c r="G39" i="103"/>
  <c r="Y24" i="103"/>
  <c r="Y22" i="103"/>
  <c r="G18" i="103"/>
  <c r="G8" i="103"/>
  <c r="G6" i="103"/>
  <c r="Y39" i="102"/>
  <c r="G35" i="102"/>
  <c r="G33" i="102"/>
  <c r="G28" i="102"/>
  <c r="G22" i="102"/>
  <c r="G39" i="101"/>
  <c r="Y32" i="101"/>
  <c r="Y30" i="101"/>
  <c r="G21" i="101"/>
  <c r="G19" i="101"/>
  <c r="Y5" i="101"/>
  <c r="Y34" i="100"/>
  <c r="Y32" i="100"/>
  <c r="G30" i="100"/>
  <c r="Y19" i="100"/>
  <c r="G10" i="100"/>
  <c r="Y38" i="99"/>
  <c r="Y33" i="99"/>
  <c r="G24" i="99"/>
  <c r="Y19" i="99"/>
  <c r="G11" i="99"/>
  <c r="G36" i="104"/>
  <c r="Y23" i="104"/>
  <c r="G15" i="104"/>
  <c r="G13" i="104"/>
  <c r="G10" i="104"/>
  <c r="Y34" i="103"/>
  <c r="G32" i="103"/>
  <c r="G30" i="103"/>
  <c r="G28" i="103"/>
  <c r="G20" i="103"/>
  <c r="G37" i="102"/>
  <c r="G24" i="102"/>
  <c r="Y17" i="102"/>
  <c r="Y6" i="102"/>
  <c r="Y34" i="101"/>
  <c r="G23" i="101"/>
  <c r="Y16" i="101"/>
  <c r="Y14" i="101"/>
  <c r="Y12" i="101"/>
  <c r="Y10" i="101"/>
  <c r="Y7" i="101"/>
  <c r="G27" i="100"/>
  <c r="G24" i="100"/>
  <c r="Y21" i="100"/>
  <c r="G15" i="100"/>
  <c r="Y12" i="100"/>
  <c r="Y40" i="99"/>
  <c r="G36" i="99"/>
  <c r="G27" i="99"/>
  <c r="Y21" i="99"/>
  <c r="G17" i="99"/>
  <c r="G15" i="99"/>
  <c r="G13" i="99"/>
  <c r="Y31" i="104"/>
  <c r="G27" i="104"/>
  <c r="G19" i="104"/>
  <c r="G17" i="104"/>
  <c r="G7" i="104"/>
  <c r="G5" i="104"/>
  <c r="Y36" i="103"/>
  <c r="Y15" i="103"/>
  <c r="Y13" i="103"/>
  <c r="Y11" i="103"/>
  <c r="G39" i="102"/>
  <c r="Y19" i="102"/>
  <c r="G15" i="102"/>
  <c r="Y8" i="102"/>
  <c r="G28" i="101"/>
  <c r="Y18" i="101"/>
  <c r="G5" i="101"/>
  <c r="Y36" i="100"/>
  <c r="G19" i="100"/>
  <c r="G17" i="100"/>
  <c r="Y6" i="100"/>
  <c r="G38" i="99"/>
  <c r="G31" i="99"/>
  <c r="G29" i="99"/>
  <c r="Y7" i="99"/>
  <c r="G40" i="104"/>
  <c r="G38" i="104"/>
  <c r="Y35" i="104"/>
  <c r="Y33" i="104"/>
  <c r="Y26" i="104"/>
  <c r="G21" i="104"/>
  <c r="G34" i="103"/>
  <c r="G24" i="103"/>
  <c r="G22" i="103"/>
  <c r="Y17" i="103"/>
  <c r="Y7" i="103"/>
  <c r="Y5" i="103"/>
  <c r="Y34" i="102"/>
  <c r="Y32" i="102"/>
  <c r="G27" i="102"/>
  <c r="Y21" i="102"/>
  <c r="G12" i="102"/>
  <c r="G6" i="102"/>
  <c r="Y36" i="101"/>
  <c r="G32" i="101"/>
  <c r="G30" i="101"/>
  <c r="Y20" i="101"/>
  <c r="G7" i="101"/>
  <c r="Y38" i="100"/>
  <c r="G34" i="100"/>
  <c r="G32" i="100"/>
  <c r="Y29" i="100"/>
  <c r="Y23" i="100"/>
  <c r="G21" i="100"/>
  <c r="G12" i="100"/>
  <c r="G40" i="99"/>
  <c r="Y35" i="99"/>
  <c r="G33" i="99"/>
  <c r="Y23" i="99"/>
  <c r="G21" i="99"/>
  <c r="G19" i="99"/>
  <c r="Y5" i="99"/>
  <c r="G29" i="104"/>
  <c r="G23" i="104"/>
  <c r="Y12" i="104"/>
  <c r="Y40" i="103"/>
  <c r="Y38" i="103"/>
  <c r="G36" i="103"/>
  <c r="Y31" i="103"/>
  <c r="Y29" i="103"/>
  <c r="Y27" i="103"/>
  <c r="Y19" i="103"/>
  <c r="G15" i="103"/>
  <c r="G13" i="103"/>
  <c r="G11" i="103"/>
  <c r="Y36" i="102"/>
  <c r="G30" i="102"/>
  <c r="Y23" i="102"/>
  <c r="G19" i="102"/>
  <c r="G17" i="102"/>
  <c r="G8" i="102"/>
  <c r="Y40" i="101"/>
  <c r="Y38" i="101"/>
  <c r="G34" i="101"/>
  <c r="Y24" i="101"/>
  <c r="Y22" i="101"/>
  <c r="G16" i="101"/>
  <c r="G14" i="101"/>
  <c r="G12" i="101"/>
  <c r="G36" i="100"/>
  <c r="Y26" i="100"/>
  <c r="Y14" i="100"/>
  <c r="Y11" i="100"/>
  <c r="Y8" i="100"/>
  <c r="Y37" i="99"/>
  <c r="Y16" i="99"/>
  <c r="Y14" i="99"/>
  <c r="Y12" i="99"/>
  <c r="G31" i="104"/>
  <c r="Y20" i="104"/>
  <c r="Y18" i="104"/>
  <c r="Y14" i="104"/>
  <c r="Y8" i="104"/>
  <c r="Y23" i="103"/>
  <c r="Y21" i="103"/>
  <c r="G17" i="103"/>
  <c r="G5" i="103"/>
  <c r="Y38" i="102"/>
  <c r="G21" i="102"/>
  <c r="G36" i="101"/>
  <c r="Y29" i="101"/>
  <c r="Y27" i="101"/>
  <c r="G18" i="101"/>
  <c r="Y40" i="100"/>
  <c r="G38" i="100"/>
  <c r="Y31" i="100"/>
  <c r="G23" i="100"/>
  <c r="Y18" i="100"/>
  <c r="G6" i="100"/>
  <c r="Y39" i="99"/>
  <c r="G35" i="99"/>
  <c r="Y30" i="99"/>
  <c r="Y28" i="99"/>
  <c r="G23" i="99"/>
  <c r="G10" i="99"/>
  <c r="G7" i="99"/>
  <c r="G5" i="99"/>
  <c r="Y37" i="104"/>
  <c r="G35" i="104"/>
  <c r="G33" i="104"/>
  <c r="Y16" i="104"/>
  <c r="G12" i="104"/>
  <c r="Y6" i="104"/>
  <c r="G40" i="103"/>
  <c r="G38" i="103"/>
  <c r="Y33" i="103"/>
  <c r="G7" i="103"/>
  <c r="Y40" i="102"/>
  <c r="G36" i="102"/>
  <c r="G34" i="102"/>
  <c r="G32" i="102"/>
  <c r="G23" i="102"/>
  <c r="G11" i="102"/>
  <c r="G40" i="101"/>
  <c r="G38" i="101"/>
  <c r="Y33" i="101"/>
  <c r="Y31" i="101"/>
  <c r="G20" i="101"/>
  <c r="Y8" i="101"/>
  <c r="Y6" i="101"/>
  <c r="Y35" i="100"/>
  <c r="Y33" i="100"/>
  <c r="Y28" i="100"/>
  <c r="G26" i="100"/>
  <c r="Y20" i="100"/>
  <c r="Y16" i="100"/>
  <c r="G14" i="100"/>
  <c r="Y32" i="99"/>
  <c r="G26" i="99"/>
  <c r="Y20" i="99"/>
  <c r="Y18" i="99"/>
  <c r="Y39" i="104"/>
  <c r="Y30" i="104"/>
  <c r="Y28" i="104"/>
  <c r="Y22" i="104"/>
  <c r="G14" i="104"/>
  <c r="Y35" i="103"/>
  <c r="G31" i="103"/>
  <c r="G29" i="103"/>
  <c r="G27" i="103"/>
  <c r="G19" i="103"/>
  <c r="Y16" i="103"/>
  <c r="Y14" i="103"/>
  <c r="Y12" i="103"/>
  <c r="Y10" i="103"/>
  <c r="G26" i="102"/>
  <c r="Y20" i="102"/>
  <c r="Y18" i="102"/>
  <c r="Y16" i="102"/>
  <c r="G14" i="102"/>
  <c r="Y7" i="102"/>
  <c r="Y5" i="102"/>
  <c r="G24" i="101"/>
  <c r="G22" i="101"/>
  <c r="Y17" i="101"/>
  <c r="Y15" i="101"/>
  <c r="Y13" i="101"/>
  <c r="Y11" i="101"/>
  <c r="G40" i="100"/>
  <c r="G31" i="100"/>
  <c r="G11" i="100"/>
  <c r="G8" i="100"/>
  <c r="G37" i="99"/>
  <c r="G16" i="99"/>
  <c r="G14" i="99"/>
  <c r="G12" i="99"/>
  <c r="Y6" i="99"/>
  <c r="G37" i="104"/>
  <c r="Y24" i="104"/>
  <c r="G20" i="104"/>
  <c r="G18" i="104"/>
  <c r="G16" i="104"/>
  <c r="G8" i="104"/>
  <c r="G6" i="104"/>
  <c r="Y37" i="103"/>
  <c r="G33" i="103"/>
  <c r="G21" i="103"/>
  <c r="G38" i="102"/>
  <c r="Y31" i="102"/>
  <c r="G29" i="102"/>
  <c r="Y37" i="101"/>
  <c r="Y35" i="101"/>
  <c r="G29" i="101"/>
  <c r="G27" i="101"/>
  <c r="Y37" i="100"/>
  <c r="G28" i="100"/>
  <c r="Y22" i="100"/>
  <c r="G18" i="100"/>
  <c r="G16" i="100"/>
  <c r="Y5" i="100"/>
  <c r="G39" i="99"/>
  <c r="Y34" i="99"/>
  <c r="G30" i="99"/>
  <c r="G28" i="99"/>
  <c r="Y22" i="99"/>
  <c r="G18" i="99"/>
  <c r="Y8" i="99"/>
  <c r="G39" i="104"/>
  <c r="Y34" i="104"/>
  <c r="Y32" i="104"/>
  <c r="G28" i="104"/>
  <c r="Y11" i="104"/>
  <c r="Y39" i="103"/>
  <c r="G23" i="103"/>
  <c r="Y8" i="103"/>
  <c r="Y6" i="103"/>
  <c r="G40" i="102"/>
  <c r="Y35" i="102"/>
  <c r="Y33" i="102"/>
  <c r="Y22" i="102"/>
  <c r="G16" i="102"/>
  <c r="G7" i="102"/>
  <c r="G5" i="102"/>
  <c r="Y39" i="101"/>
  <c r="G33" i="101"/>
  <c r="G31" i="101"/>
  <c r="Y21" i="101"/>
  <c r="Y19" i="101"/>
  <c r="G8" i="101"/>
  <c r="G6" i="101"/>
  <c r="Y39" i="100"/>
  <c r="G35" i="100"/>
  <c r="G33" i="100"/>
  <c r="G20" i="100"/>
  <c r="Y13" i="100"/>
  <c r="Y7" i="100"/>
  <c r="G32" i="99"/>
  <c r="G20" i="99"/>
  <c r="Y14" i="102"/>
  <c r="Y10" i="102"/>
  <c r="Y29" i="102"/>
  <c r="Y30" i="102"/>
  <c r="Y26" i="102"/>
  <c r="Y9" i="101"/>
  <c r="Y9" i="100"/>
  <c r="Y13" i="102"/>
  <c r="Y11" i="102"/>
  <c r="Y25" i="101"/>
  <c r="Y25" i="100"/>
  <c r="G25" i="103"/>
  <c r="Y27" i="102"/>
  <c r="Y12" i="102"/>
  <c r="G9" i="99"/>
  <c r="G10" i="103"/>
  <c r="G26" i="103"/>
  <c r="Y28" i="102"/>
  <c r="G25" i="99"/>
  <c r="Y25" i="103"/>
  <c r="G9" i="103"/>
  <c r="Y9" i="102"/>
  <c r="Y9" i="103"/>
  <c r="Y25" i="102"/>
  <c r="Y10" i="99"/>
  <c r="G26" i="104"/>
  <c r="G9" i="101"/>
  <c r="G13" i="100"/>
  <c r="Y26" i="99"/>
  <c r="G9" i="104"/>
  <c r="G9" i="102"/>
  <c r="G25" i="101"/>
  <c r="G9" i="100"/>
  <c r="Y25" i="99"/>
  <c r="Y9" i="104"/>
  <c r="G25" i="104"/>
  <c r="G25" i="102"/>
  <c r="G10" i="101"/>
  <c r="G25" i="100"/>
  <c r="Y9" i="99"/>
  <c r="Y25" i="104"/>
  <c r="G26" i="101"/>
  <c r="G29" i="100"/>
  <c r="Y40" i="98"/>
  <c r="G23" i="98"/>
  <c r="Y37" i="98"/>
  <c r="Y22" i="98"/>
  <c r="G20" i="98"/>
  <c r="Y6" i="98"/>
  <c r="Y32" i="98"/>
  <c r="G12" i="98"/>
  <c r="G40" i="98"/>
  <c r="G37" i="98"/>
  <c r="G18" i="98"/>
  <c r="G6" i="98"/>
  <c r="G22" i="98"/>
  <c r="Y17" i="98"/>
  <c r="Y39" i="98"/>
  <c r="Y36" i="98"/>
  <c r="Y21" i="98"/>
  <c r="Y8" i="98"/>
  <c r="G39" i="98"/>
  <c r="Y24" i="98"/>
  <c r="Y5" i="98"/>
  <c r="Y35" i="98"/>
  <c r="Y16" i="98"/>
  <c r="G8" i="98"/>
  <c r="Y38" i="98"/>
  <c r="Y34" i="98"/>
  <c r="G24" i="98"/>
  <c r="G21" i="98"/>
  <c r="Y7" i="98"/>
  <c r="G5" i="98"/>
  <c r="Y23" i="98"/>
  <c r="Y20" i="98"/>
  <c r="Y15" i="98"/>
  <c r="G7" i="98"/>
  <c r="G38" i="98"/>
  <c r="G34" i="98"/>
  <c r="G19" i="98"/>
  <c r="Y30" i="98"/>
  <c r="Y27" i="98"/>
  <c r="G13" i="98"/>
  <c r="G29" i="98"/>
  <c r="Y25" i="98"/>
  <c r="Y26" i="98"/>
  <c r="G26" i="98"/>
  <c r="G35" i="98"/>
  <c r="Y12" i="98"/>
  <c r="G27" i="98"/>
  <c r="G15" i="98"/>
  <c r="Y33" i="98"/>
  <c r="Y29" i="98"/>
  <c r="G25" i="98"/>
  <c r="G36" i="98"/>
  <c r="Y28" i="98"/>
  <c r="G30" i="98"/>
  <c r="G32" i="98"/>
  <c r="G11" i="98"/>
  <c r="G17" i="98"/>
  <c r="G9" i="98"/>
  <c r="Y10" i="98"/>
  <c r="G10" i="98"/>
  <c r="G16" i="98"/>
  <c r="Y9" i="98"/>
  <c r="G28" i="98"/>
  <c r="Y13" i="98"/>
  <c r="Y19" i="98"/>
  <c r="G14" i="98"/>
  <c r="Y18" i="98"/>
  <c r="G33" i="98"/>
  <c r="G31" i="98"/>
  <c r="Y11" i="98"/>
  <c r="Y31" i="98"/>
  <c r="Y14" i="98"/>
  <c r="G15" i="94"/>
  <c r="G23" i="94"/>
  <c r="G28" i="94"/>
  <c r="G40" i="94"/>
  <c r="G22" i="94"/>
  <c r="G12" i="94"/>
  <c r="G29" i="94"/>
  <c r="G31" i="94"/>
  <c r="G39" i="94"/>
  <c r="G20" i="94"/>
  <c r="G24" i="94"/>
  <c r="G10" i="94"/>
  <c r="G16" i="94"/>
  <c r="G36" i="94"/>
  <c r="G19" i="94"/>
  <c r="G32" i="94"/>
  <c r="G5" i="94"/>
  <c r="G8" i="94"/>
  <c r="G13" i="94"/>
  <c r="G26" i="94"/>
  <c r="FK5" i="94" a="1"/>
  <c r="FK5" i="94" l="1"/>
  <c r="D32" i="105"/>
  <c r="M30" i="105"/>
  <c r="K30" i="105"/>
  <c r="I30" i="105"/>
  <c r="G30" i="105"/>
  <c r="F30" i="105"/>
  <c r="E30" i="105"/>
  <c r="D30" i="105"/>
  <c r="C29" i="105"/>
  <c r="C50" i="105"/>
  <c r="C49" i="105"/>
  <c r="C48" i="105"/>
  <c r="C47" i="105"/>
  <c r="C46" i="105"/>
  <c r="C45" i="105"/>
  <c r="C44" i="105"/>
  <c r="C43" i="105"/>
  <c r="C42" i="105"/>
  <c r="C41" i="105"/>
  <c r="C40" i="105"/>
  <c r="C39" i="105"/>
  <c r="C38" i="105"/>
  <c r="C37" i="105"/>
  <c r="C36" i="105"/>
  <c r="C35" i="105"/>
  <c r="C34" i="105"/>
  <c r="C33" i="105"/>
  <c r="E249" i="97"/>
  <c r="E246" i="97"/>
  <c r="E243" i="97"/>
  <c r="E240" i="97"/>
  <c r="E237" i="97"/>
  <c r="E234" i="97"/>
  <c r="E231" i="97"/>
  <c r="E228" i="97"/>
  <c r="D228" i="97"/>
  <c r="B48" i="105" s="1"/>
  <c r="E221" i="97"/>
  <c r="E218" i="97"/>
  <c r="E215" i="97"/>
  <c r="E212" i="97"/>
  <c r="E209" i="97"/>
  <c r="E206" i="97"/>
  <c r="E203" i="97"/>
  <c r="E200" i="97"/>
  <c r="D200" i="97"/>
  <c r="B45" i="105" s="1"/>
  <c r="E193" i="97"/>
  <c r="E190" i="97"/>
  <c r="E187" i="97"/>
  <c r="E184" i="97"/>
  <c r="E181" i="97"/>
  <c r="E178" i="97"/>
  <c r="E175" i="97"/>
  <c r="E172" i="97"/>
  <c r="D172" i="97"/>
  <c r="B42" i="105" s="1"/>
  <c r="E165" i="97"/>
  <c r="E162" i="97"/>
  <c r="E159" i="97"/>
  <c r="E156" i="97"/>
  <c r="E153" i="97"/>
  <c r="E150" i="97"/>
  <c r="E147" i="97"/>
  <c r="E144" i="97"/>
  <c r="D144" i="97"/>
  <c r="B39" i="105" s="1"/>
  <c r="D116" i="97"/>
  <c r="B36" i="105" s="1"/>
  <c r="E109" i="97"/>
  <c r="O223" i="97" a="1"/>
  <c r="K167" i="97" a="1"/>
  <c r="M221" i="97" a="1"/>
  <c r="O167" i="97" a="1"/>
  <c r="M250" i="97" a="1"/>
  <c r="G223" i="97" a="1"/>
  <c r="O249" i="97" a="1"/>
  <c r="K221" i="97" a="1"/>
  <c r="O165" i="97" a="1"/>
  <c r="G110" i="97" a="1"/>
  <c r="G167" i="97" a="1"/>
  <c r="F193" i="97" a="1"/>
  <c r="F167" i="97" a="1"/>
  <c r="F111" i="97" a="1"/>
  <c r="K194" i="97" a="1"/>
  <c r="K251" i="97" a="1"/>
  <c r="M223" i="97" a="1"/>
  <c r="F195" i="97" a="1"/>
  <c r="H165" i="97" a="1"/>
  <c r="P221" i="97" a="1"/>
  <c r="H109" i="97" a="1"/>
  <c r="K251" i="97" l="1"/>
  <c r="M250" i="97"/>
  <c r="O249" i="97"/>
  <c r="O223" i="97"/>
  <c r="M223" i="97"/>
  <c r="G223" i="97"/>
  <c r="P221" i="97"/>
  <c r="M221" i="97"/>
  <c r="K221" i="97"/>
  <c r="F195" i="97"/>
  <c r="K194" i="97"/>
  <c r="F193" i="97"/>
  <c r="O167" i="97"/>
  <c r="K167" i="97"/>
  <c r="G167" i="97"/>
  <c r="F167" i="97"/>
  <c r="O165" i="97"/>
  <c r="H165" i="97"/>
  <c r="F111" i="97"/>
  <c r="G110" i="97"/>
  <c r="H109" i="97"/>
  <c r="E137" i="97"/>
  <c r="I109" i="97" a="1"/>
  <c r="G193" i="97" a="1"/>
  <c r="J249" i="97" a="1"/>
  <c r="M193" i="97" a="1"/>
  <c r="M139" i="97" a="1"/>
  <c r="Q251" i="97" a="1"/>
  <c r="M249" i="97" a="1"/>
  <c r="G109" i="97" a="1"/>
  <c r="H249" i="97" a="1"/>
  <c r="G250" i="97" a="1"/>
  <c r="K166" i="97" a="1"/>
  <c r="O194" i="97" a="1"/>
  <c r="M167" i="97" a="1"/>
  <c r="G194" i="97" a="1"/>
  <c r="F109" i="97" a="1"/>
  <c r="K223" i="97" a="1"/>
  <c r="O221" i="97" a="1"/>
  <c r="M194" i="97" a="1"/>
  <c r="Q194" i="97" a="1"/>
  <c r="K137" i="97" a="1"/>
  <c r="G166" i="97" a="1"/>
  <c r="G165" i="97" a="1"/>
  <c r="J109" i="97" a="1"/>
  <c r="I221" i="97" a="1"/>
  <c r="Q167" i="97" a="1"/>
  <c r="M195" i="97" a="1"/>
  <c r="G195" i="97" a="1"/>
  <c r="F222" i="97" a="1"/>
  <c r="M137" i="97" a="1"/>
  <c r="G111" i="97" a="1"/>
  <c r="F139" i="97" a="1"/>
  <c r="J165" i="97" a="1"/>
  <c r="Q111" i="97" a="1"/>
  <c r="N221" i="97" a="1"/>
  <c r="K138" i="97" a="1"/>
  <c r="N165" i="97" a="1"/>
  <c r="I137" i="97" a="1"/>
  <c r="O139" i="97" a="1"/>
  <c r="H221" i="97" a="1"/>
  <c r="M109" i="97" a="1"/>
  <c r="F138" i="97" a="1"/>
  <c r="F249" i="97" a="1"/>
  <c r="J137" i="97" a="1"/>
  <c r="L249" i="97" a="1"/>
  <c r="R109" i="97" a="1"/>
  <c r="R193" i="97" a="1"/>
  <c r="K222" i="97" a="1"/>
  <c r="Q166" i="97" a="1"/>
  <c r="F137" i="97" a="1"/>
  <c r="K110" i="97" a="1"/>
  <c r="Q165" i="97" a="1"/>
  <c r="Q109" i="97" a="1"/>
  <c r="G222" i="97" a="1"/>
  <c r="N249" i="97" a="1"/>
  <c r="Q222" i="97" a="1"/>
  <c r="L221" i="97" a="1"/>
  <c r="Q110" i="97" a="1"/>
  <c r="F251" i="97" a="1"/>
  <c r="M222" i="97" a="1"/>
  <c r="Q221" i="97" a="1"/>
  <c r="G249" i="97" a="1"/>
  <c r="Q195" i="97" a="1"/>
  <c r="L137" i="97" a="1"/>
  <c r="I249" i="97" a="1"/>
  <c r="O251" i="97" a="1"/>
  <c r="K250" i="97" a="1"/>
  <c r="G137" i="97" a="1"/>
  <c r="L109" i="97" a="1"/>
  <c r="P137" i="97" a="1"/>
  <c r="O109" i="97" a="1"/>
  <c r="J221" i="97" a="1"/>
  <c r="R221" i="97" a="1"/>
  <c r="F194" i="97" a="1"/>
  <c r="O111" i="97" a="1"/>
  <c r="K111" i="97" a="1"/>
  <c r="K139" i="97" a="1"/>
  <c r="K193" i="97" a="1"/>
  <c r="K195" i="97" a="1"/>
  <c r="O195" i="97" a="1"/>
  <c r="K165" i="97" a="1"/>
  <c r="Q249" i="97" a="1"/>
  <c r="L193" i="97" a="1"/>
  <c r="G221" i="97" a="1"/>
  <c r="O137" i="97" a="1"/>
  <c r="P249" i="97" a="1"/>
  <c r="M138" i="97" a="1"/>
  <c r="O222" i="97" a="1"/>
  <c r="M110" i="97" a="1"/>
  <c r="P193" i="97" a="1"/>
  <c r="K249" i="97" a="1"/>
  <c r="I165" i="97" a="1"/>
  <c r="Q193" i="97" a="1"/>
  <c r="F110" i="97" a="1"/>
  <c r="N109" i="97" a="1"/>
  <c r="M111" i="97" a="1"/>
  <c r="L165" i="97" a="1"/>
  <c r="N193" i="97" a="1"/>
  <c r="O250" i="97" a="1"/>
  <c r="Q250" i="97" a="1"/>
  <c r="N137" i="97" a="1"/>
  <c r="H137" i="97" a="1"/>
  <c r="K109" i="97" a="1"/>
  <c r="H193" i="97" a="1"/>
  <c r="M166" i="97" a="1"/>
  <c r="G138" i="97" a="1"/>
  <c r="O166" i="97" a="1"/>
  <c r="F166" i="97" a="1"/>
  <c r="F165" i="97" a="1"/>
  <c r="F221" i="97" a="1"/>
  <c r="G251" i="97" a="1"/>
  <c r="R165" i="97" a="1"/>
  <c r="F223" i="97" a="1"/>
  <c r="J193" i="97" a="1"/>
  <c r="Q223" i="97" a="1"/>
  <c r="F250" i="97" a="1"/>
  <c r="I193" i="97" a="1"/>
  <c r="R249" i="97" a="1"/>
  <c r="O110" i="97" a="1"/>
  <c r="M251" i="97" a="1"/>
  <c r="M165" i="97" a="1"/>
  <c r="O193" i="97" a="1"/>
  <c r="P109" i="97" a="1"/>
  <c r="P165" i="97" a="1"/>
  <c r="O138" i="97" a="1"/>
  <c r="G251" i="97" l="1"/>
  <c r="Q250" i="97"/>
  <c r="P249" i="97"/>
  <c r="M166" i="97"/>
  <c r="I249" i="97"/>
  <c r="M194" i="97"/>
  <c r="J165" i="97"/>
  <c r="H193" i="97"/>
  <c r="N221" i="97"/>
  <c r="J109" i="97"/>
  <c r="Q195" i="97"/>
  <c r="R249" i="97"/>
  <c r="K109" i="97"/>
  <c r="R193" i="97"/>
  <c r="Q222" i="97"/>
  <c r="K165" i="97"/>
  <c r="O194" i="97"/>
  <c r="R221" i="97"/>
  <c r="F221" i="97"/>
  <c r="K166" i="97"/>
  <c r="Q194" i="97"/>
  <c r="I109" i="97"/>
  <c r="I193" i="97"/>
  <c r="M195" i="97"/>
  <c r="M111" i="97"/>
  <c r="Q249" i="97"/>
  <c r="F165" i="97"/>
  <c r="L249" i="97"/>
  <c r="F250" i="97"/>
  <c r="J193" i="97"/>
  <c r="P109" i="97"/>
  <c r="L165" i="97"/>
  <c r="F249" i="97"/>
  <c r="I165" i="97"/>
  <c r="O251" i="97"/>
  <c r="M109" i="97"/>
  <c r="F222" i="97"/>
  <c r="K223" i="97"/>
  <c r="F166" i="97"/>
  <c r="P165" i="97"/>
  <c r="K110" i="97"/>
  <c r="G250" i="97"/>
  <c r="M249" i="97"/>
  <c r="N193" i="97"/>
  <c r="K195" i="97"/>
  <c r="Q251" i="97"/>
  <c r="M222" i="97"/>
  <c r="O250" i="97"/>
  <c r="K111" i="97"/>
  <c r="Q110" i="97"/>
  <c r="F110" i="97"/>
  <c r="N249" i="97"/>
  <c r="G222" i="97"/>
  <c r="F223" i="97"/>
  <c r="J249" i="97"/>
  <c r="G195" i="97"/>
  <c r="F109" i="97"/>
  <c r="P193" i="97"/>
  <c r="G111" i="97"/>
  <c r="M167" i="97"/>
  <c r="O110" i="97"/>
  <c r="I221" i="97"/>
  <c r="O193" i="97"/>
  <c r="Q111" i="97"/>
  <c r="M110" i="97"/>
  <c r="M251" i="97"/>
  <c r="L221" i="97"/>
  <c r="R109" i="97"/>
  <c r="K249" i="97"/>
  <c r="O195" i="97"/>
  <c r="K250" i="97"/>
  <c r="Q109" i="97"/>
  <c r="G193" i="97"/>
  <c r="H249" i="97"/>
  <c r="N165" i="97"/>
  <c r="F251" i="97"/>
  <c r="G194" i="97"/>
  <c r="R165" i="97"/>
  <c r="G221" i="97"/>
  <c r="L109" i="97"/>
  <c r="K193" i="97"/>
  <c r="O221" i="97"/>
  <c r="M193" i="97"/>
  <c r="O166" i="97"/>
  <c r="O222" i="97"/>
  <c r="G165" i="97"/>
  <c r="L193" i="97"/>
  <c r="Q165" i="97"/>
  <c r="K222" i="97"/>
  <c r="Q167" i="97"/>
  <c r="Q223" i="97"/>
  <c r="M165" i="97"/>
  <c r="Q166" i="97"/>
  <c r="O109" i="97"/>
  <c r="Q193" i="97"/>
  <c r="G166" i="97"/>
  <c r="J221" i="97"/>
  <c r="N109" i="97"/>
  <c r="G249" i="97"/>
  <c r="H221" i="97"/>
  <c r="G109" i="97"/>
  <c r="Q221" i="97"/>
  <c r="O111" i="97"/>
  <c r="F194" i="97"/>
  <c r="O139" i="97"/>
  <c r="M139" i="97"/>
  <c r="K139" i="97"/>
  <c r="F139" i="97"/>
  <c r="O138" i="97"/>
  <c r="M138" i="97"/>
  <c r="K138" i="97"/>
  <c r="G138" i="97"/>
  <c r="F138" i="97"/>
  <c r="P137" i="97"/>
  <c r="O137" i="97"/>
  <c r="N137" i="97"/>
  <c r="M137" i="97"/>
  <c r="L137" i="97"/>
  <c r="K137" i="97"/>
  <c r="J137" i="97"/>
  <c r="I137" i="97"/>
  <c r="H137" i="97"/>
  <c r="G137" i="97"/>
  <c r="F137" i="97"/>
  <c r="E106" i="97"/>
  <c r="G163" i="97" a="1"/>
  <c r="Q138" i="97" a="1"/>
  <c r="O247" i="97" a="1"/>
  <c r="K220" i="97" a="1"/>
  <c r="G107" i="97" a="1"/>
  <c r="M107" i="97" a="1"/>
  <c r="J218" i="97" a="1"/>
  <c r="F106" i="97" a="1"/>
  <c r="F192" i="97" a="1"/>
  <c r="J162" i="97" a="1"/>
  <c r="O191" i="97" a="1"/>
  <c r="R137" i="97" a="1"/>
  <c r="H218" i="97" a="1"/>
  <c r="O106" i="97" a="1"/>
  <c r="K190" i="97" a="1"/>
  <c r="P246" i="97" a="1"/>
  <c r="L106" i="97" a="1"/>
  <c r="O162" i="97" a="1"/>
  <c r="K191" i="97" a="1"/>
  <c r="F220" i="97" a="1"/>
  <c r="G191" i="97" a="1"/>
  <c r="P162" i="97" a="1"/>
  <c r="H106" i="97" a="1"/>
  <c r="M191" i="97" a="1"/>
  <c r="I246" i="97" a="1"/>
  <c r="N246" i="97" a="1"/>
  <c r="M219" i="97" a="1"/>
  <c r="N106" i="97" a="1"/>
  <c r="L162" i="97" a="1"/>
  <c r="F162" i="97" a="1"/>
  <c r="G192" i="97" a="1"/>
  <c r="G162" i="97" a="1"/>
  <c r="P190" i="97" a="1"/>
  <c r="O163" i="97" a="1"/>
  <c r="G139" i="97" a="1"/>
  <c r="K106" i="97" a="1"/>
  <c r="G108" i="97" a="1"/>
  <c r="G246" i="97" a="1"/>
  <c r="M190" i="97" a="1"/>
  <c r="O246" i="97" a="1"/>
  <c r="O164" i="97" a="1"/>
  <c r="I190" i="97" a="1"/>
  <c r="Q137" i="97" a="1"/>
  <c r="F190" i="97" a="1"/>
  <c r="H162" i="97" a="1"/>
  <c r="K219" i="97" a="1"/>
  <c r="M192" i="97" a="1"/>
  <c r="L190" i="97" a="1"/>
  <c r="K192" i="97" a="1"/>
  <c r="F107" i="97" a="1"/>
  <c r="G218" i="97" a="1"/>
  <c r="M163" i="97" a="1"/>
  <c r="O248" i="97" a="1"/>
  <c r="K246" i="97" a="1"/>
  <c r="G106" i="97" a="1"/>
  <c r="F246" i="97" a="1"/>
  <c r="G220" i="97" a="1"/>
  <c r="M218" i="97" a="1"/>
  <c r="I162" i="97" a="1"/>
  <c r="F164" i="97" a="1"/>
  <c r="M162" i="97" a="1"/>
  <c r="K164" i="97" a="1"/>
  <c r="O108" i="97" a="1"/>
  <c r="M246" i="97" a="1"/>
  <c r="F218" i="97" a="1"/>
  <c r="F248" i="97" a="1"/>
  <c r="L218" i="97" a="1"/>
  <c r="J246" i="97" a="1"/>
  <c r="I106" i="97" a="1"/>
  <c r="F219" i="97" a="1"/>
  <c r="M164" i="97" a="1"/>
  <c r="M247" i="97" a="1"/>
  <c r="K247" i="97" a="1"/>
  <c r="G164" i="97" a="1"/>
  <c r="Q139" i="97" a="1"/>
  <c r="M106" i="97" a="1"/>
  <c r="F191" i="97" a="1"/>
  <c r="O218" i="97" a="1"/>
  <c r="F163" i="97" a="1"/>
  <c r="F108" i="97" a="1"/>
  <c r="I218" i="97" a="1"/>
  <c r="F247" i="97" a="1"/>
  <c r="K107" i="97" a="1"/>
  <c r="O190" i="97" a="1"/>
  <c r="K248" i="97" a="1"/>
  <c r="K108" i="97" a="1"/>
  <c r="N162" i="97" a="1"/>
  <c r="H246" i="97" a="1"/>
  <c r="O220" i="97" a="1"/>
  <c r="N218" i="97" a="1"/>
  <c r="O107" i="97" a="1"/>
  <c r="J190" i="97" a="1"/>
  <c r="P218" i="97" a="1"/>
  <c r="G219" i="97" a="1"/>
  <c r="M108" i="97" a="1"/>
  <c r="L246" i="97" a="1"/>
  <c r="O219" i="97" a="1"/>
  <c r="K163" i="97" a="1"/>
  <c r="K218" i="97" a="1"/>
  <c r="G190" i="97" a="1"/>
  <c r="J106" i="97" a="1"/>
  <c r="K162" i="97" a="1"/>
  <c r="G247" i="97" a="1"/>
  <c r="M248" i="97" a="1"/>
  <c r="H190" i="97" a="1"/>
  <c r="P106" i="97" a="1"/>
  <c r="O192" i="97" a="1"/>
  <c r="G248" i="97" a="1"/>
  <c r="Q139" i="97" l="1"/>
  <c r="R137" i="97"/>
  <c r="G139" i="97"/>
  <c r="Q137" i="97"/>
  <c r="Q138" i="97"/>
  <c r="O248" i="97"/>
  <c r="M248" i="97"/>
  <c r="K248" i="97"/>
  <c r="G248" i="97"/>
  <c r="F248" i="97"/>
  <c r="O247" i="97"/>
  <c r="M247" i="97"/>
  <c r="K247" i="97"/>
  <c r="G247" i="97"/>
  <c r="F247" i="97"/>
  <c r="P246" i="97"/>
  <c r="O246" i="97"/>
  <c r="N246" i="97"/>
  <c r="M246" i="97"/>
  <c r="L246" i="97"/>
  <c r="K246" i="97"/>
  <c r="J246" i="97"/>
  <c r="I246" i="97"/>
  <c r="H246" i="97"/>
  <c r="G246" i="97"/>
  <c r="F246" i="97"/>
  <c r="O220" i="97"/>
  <c r="K220" i="97"/>
  <c r="G220" i="97"/>
  <c r="F220" i="97"/>
  <c r="O219" i="97"/>
  <c r="M219" i="97"/>
  <c r="K219" i="97"/>
  <c r="G219" i="97"/>
  <c r="F219" i="97"/>
  <c r="P218" i="97"/>
  <c r="O218" i="97"/>
  <c r="N218" i="97"/>
  <c r="M218" i="97"/>
  <c r="L218" i="97"/>
  <c r="K218" i="97"/>
  <c r="J218" i="97"/>
  <c r="I218" i="97"/>
  <c r="H218" i="97"/>
  <c r="G218" i="97"/>
  <c r="F218" i="97"/>
  <c r="O192" i="97"/>
  <c r="M192" i="97"/>
  <c r="K192" i="97"/>
  <c r="G192" i="97"/>
  <c r="F192" i="97"/>
  <c r="O191" i="97"/>
  <c r="M191" i="97"/>
  <c r="K191" i="97"/>
  <c r="G191" i="97"/>
  <c r="F191" i="97"/>
  <c r="P190" i="97"/>
  <c r="O190" i="97"/>
  <c r="M190" i="97"/>
  <c r="L190" i="97"/>
  <c r="K190" i="97"/>
  <c r="J190" i="97"/>
  <c r="I190" i="97"/>
  <c r="H190" i="97"/>
  <c r="G190" i="97"/>
  <c r="F190" i="97"/>
  <c r="O164" i="97"/>
  <c r="M164" i="97"/>
  <c r="K164" i="97"/>
  <c r="G164" i="97"/>
  <c r="F164" i="97"/>
  <c r="O163" i="97"/>
  <c r="M163" i="97"/>
  <c r="K163" i="97"/>
  <c r="G163" i="97"/>
  <c r="F163" i="97"/>
  <c r="P162" i="97"/>
  <c r="O162" i="97"/>
  <c r="N162" i="97"/>
  <c r="M162" i="97"/>
  <c r="L162" i="97"/>
  <c r="K162" i="97"/>
  <c r="J162" i="97"/>
  <c r="I162" i="97"/>
  <c r="H162" i="97"/>
  <c r="G162" i="97"/>
  <c r="F162" i="97"/>
  <c r="O108" i="97"/>
  <c r="M108" i="97"/>
  <c r="K108" i="97"/>
  <c r="G108" i="97"/>
  <c r="F108" i="97"/>
  <c r="O107" i="97"/>
  <c r="M107" i="97"/>
  <c r="K107" i="97"/>
  <c r="G107" i="97"/>
  <c r="F107" i="97"/>
  <c r="P106" i="97"/>
  <c r="O106" i="97"/>
  <c r="N106" i="97"/>
  <c r="M106" i="97"/>
  <c r="L106" i="97"/>
  <c r="K106" i="97"/>
  <c r="J106" i="97"/>
  <c r="I106" i="97"/>
  <c r="H106" i="97"/>
  <c r="G106" i="97"/>
  <c r="F106" i="97"/>
  <c r="E134" i="97"/>
  <c r="R162" i="97" a="1"/>
  <c r="R190" i="97" a="1"/>
  <c r="Q107" i="97" a="1"/>
  <c r="M136" i="97" a="1"/>
  <c r="Q190" i="97" a="1"/>
  <c r="M135" i="97" a="1"/>
  <c r="F134" i="97" a="1"/>
  <c r="Q219" i="97" a="1"/>
  <c r="N134" i="97" a="1"/>
  <c r="G136" i="97" a="1"/>
  <c r="Q163" i="97" a="1"/>
  <c r="H134" i="97" a="1"/>
  <c r="F135" i="97" a="1"/>
  <c r="Q108" i="97" a="1"/>
  <c r="K136" i="97" a="1"/>
  <c r="Q246" i="97" a="1"/>
  <c r="O134" i="97" a="1"/>
  <c r="Q248" i="97" a="1"/>
  <c r="I134" i="97" a="1"/>
  <c r="Q192" i="97" a="1"/>
  <c r="Q191" i="97" a="1"/>
  <c r="Q162" i="97" a="1"/>
  <c r="G134" i="97" a="1"/>
  <c r="G135" i="97" a="1"/>
  <c r="R246" i="97" a="1"/>
  <c r="P134" i="97" a="1"/>
  <c r="Q218" i="97" a="1"/>
  <c r="L134" i="97" a="1"/>
  <c r="N190" i="97" a="1"/>
  <c r="R106" i="97" a="1"/>
  <c r="M220" i="97" a="1"/>
  <c r="Q220" i="97" a="1"/>
  <c r="M134" i="97" a="1"/>
  <c r="Q164" i="97" a="1"/>
  <c r="F136" i="97" a="1"/>
  <c r="Q106" i="97" a="1"/>
  <c r="K134" i="97" a="1"/>
  <c r="Q247" i="97" a="1"/>
  <c r="R218" i="97" a="1"/>
  <c r="Q218" i="97" l="1"/>
  <c r="Q246" i="97"/>
  <c r="Q108" i="97"/>
  <c r="M220" i="97"/>
  <c r="N190" i="97"/>
  <c r="R162" i="97"/>
  <c r="Q107" i="97"/>
  <c r="Q164" i="97"/>
  <c r="Q191" i="97"/>
  <c r="Q192" i="97"/>
  <c r="Q162" i="97"/>
  <c r="Q248" i="97"/>
  <c r="Q106" i="97"/>
  <c r="Q220" i="97"/>
  <c r="Q247" i="97"/>
  <c r="R218" i="97"/>
  <c r="Q190" i="97"/>
  <c r="Q219" i="97"/>
  <c r="R190" i="97"/>
  <c r="Q163" i="97"/>
  <c r="R106" i="97"/>
  <c r="R246" i="97"/>
  <c r="M136" i="97"/>
  <c r="K136" i="97"/>
  <c r="G136" i="97"/>
  <c r="F136" i="97"/>
  <c r="M135" i="97"/>
  <c r="G135" i="97"/>
  <c r="F135" i="97"/>
  <c r="P134" i="97"/>
  <c r="O134" i="97"/>
  <c r="N134" i="97"/>
  <c r="M134" i="97"/>
  <c r="L134" i="97"/>
  <c r="K134" i="97"/>
  <c r="I134" i="97"/>
  <c r="H134" i="97"/>
  <c r="G134" i="97"/>
  <c r="F134" i="97"/>
  <c r="E103" i="97"/>
  <c r="G104" i="97" a="1"/>
  <c r="F217" i="97" a="1"/>
  <c r="N243" i="97" a="1"/>
  <c r="F187" i="97" a="1"/>
  <c r="J215" i="97" a="1"/>
  <c r="F215" i="97" a="1"/>
  <c r="F104" i="97" a="1"/>
  <c r="P103" i="97" a="1"/>
  <c r="O244" i="97" a="1"/>
  <c r="G159" i="97" a="1"/>
  <c r="L187" i="97" a="1"/>
  <c r="M189" i="97" a="1"/>
  <c r="K105" i="97" a="1"/>
  <c r="I159" i="97" a="1"/>
  <c r="Q136" i="97" a="1"/>
  <c r="G103" i="97" a="1"/>
  <c r="O217" i="97" a="1"/>
  <c r="F161" i="97" a="1"/>
  <c r="G215" i="97" a="1"/>
  <c r="N187" i="97" a="1"/>
  <c r="O161" i="97" a="1"/>
  <c r="M105" i="97" a="1"/>
  <c r="F103" i="97" a="1"/>
  <c r="I103" i="97" a="1"/>
  <c r="G161" i="97" a="1"/>
  <c r="R134" i="97" a="1"/>
  <c r="N215" i="97" a="1"/>
  <c r="P215" i="97" a="1"/>
  <c r="K160" i="97" a="1"/>
  <c r="K245" i="97" a="1"/>
  <c r="Q134" i="97" a="1"/>
  <c r="K103" i="97" a="1"/>
  <c r="M160" i="97" a="1"/>
  <c r="I187" i="97" a="1"/>
  <c r="M245" i="97" a="1"/>
  <c r="O105" i="97" a="1"/>
  <c r="O160" i="97" a="1"/>
  <c r="I215" i="97" a="1"/>
  <c r="G216" i="97" a="1"/>
  <c r="O189" i="97" a="1"/>
  <c r="M159" i="97" a="1"/>
  <c r="O245" i="97" a="1"/>
  <c r="P159" i="97" a="1"/>
  <c r="M187" i="97" a="1"/>
  <c r="M161" i="97" a="1"/>
  <c r="L215" i="97" a="1"/>
  <c r="H187" i="97" a="1"/>
  <c r="F189" i="97" a="1"/>
  <c r="H243" i="97" a="1"/>
  <c r="J134" i="97" a="1"/>
  <c r="O103" i="97" a="1"/>
  <c r="M244" i="97" a="1"/>
  <c r="G217" i="97" a="1"/>
  <c r="G105" i="97" a="1"/>
  <c r="Q135" i="97" a="1"/>
  <c r="K243" i="97" a="1"/>
  <c r="I243" i="97" a="1"/>
  <c r="N103" i="97" a="1"/>
  <c r="M243" i="97" a="1"/>
  <c r="M215" i="97" a="1"/>
  <c r="H159" i="97" a="1"/>
  <c r="J103" i="97" a="1"/>
  <c r="F188" i="97" a="1"/>
  <c r="O243" i="97" a="1"/>
  <c r="L159" i="97" a="1"/>
  <c r="K104" i="97" a="1"/>
  <c r="H103" i="97" a="1"/>
  <c r="K215" i="97" a="1"/>
  <c r="N159" i="97" a="1"/>
  <c r="G187" i="97" a="1"/>
  <c r="L243" i="97" a="1"/>
  <c r="F159" i="97" a="1"/>
  <c r="L103" i="97" a="1"/>
  <c r="F216" i="97" a="1"/>
  <c r="O136" i="97" a="1"/>
  <c r="J159" i="97" a="1"/>
  <c r="K161" i="97" a="1"/>
  <c r="G188" i="97" a="1"/>
  <c r="M103" i="97" a="1"/>
  <c r="O135" i="97" a="1"/>
  <c r="K244" i="97" a="1"/>
  <c r="K159" i="97" a="1"/>
  <c r="O188" i="97" a="1"/>
  <c r="K216" i="97" a="1"/>
  <c r="G160" i="97" a="1"/>
  <c r="G243" i="97" a="1"/>
  <c r="O216" i="97" a="1"/>
  <c r="K135" i="97" a="1"/>
  <c r="K217" i="97" a="1"/>
  <c r="M217" i="97" a="1"/>
  <c r="M104" i="97" a="1"/>
  <c r="F105" i="97" a="1"/>
  <c r="H215" i="97" a="1"/>
  <c r="P187" i="97" a="1"/>
  <c r="Q136" i="97" l="1"/>
  <c r="K135" i="97"/>
  <c r="J134" i="97"/>
  <c r="O136" i="97"/>
  <c r="R134" i="97"/>
  <c r="O135" i="97"/>
  <c r="Q135" i="97"/>
  <c r="Q134" i="97"/>
  <c r="O245" i="97"/>
  <c r="M245" i="97"/>
  <c r="K245" i="97"/>
  <c r="O244" i="97"/>
  <c r="M244" i="97"/>
  <c r="K244" i="97"/>
  <c r="O243" i="97"/>
  <c r="N243" i="97"/>
  <c r="M243" i="97"/>
  <c r="L243" i="97"/>
  <c r="K243" i="97"/>
  <c r="I243" i="97"/>
  <c r="H243" i="97"/>
  <c r="G243" i="97"/>
  <c r="O217" i="97"/>
  <c r="M217" i="97"/>
  <c r="K217" i="97"/>
  <c r="G217" i="97"/>
  <c r="F217" i="97"/>
  <c r="O216" i="97"/>
  <c r="K216" i="97"/>
  <c r="G216" i="97"/>
  <c r="F216" i="97"/>
  <c r="P215" i="97"/>
  <c r="N215" i="97"/>
  <c r="M215" i="97"/>
  <c r="L215" i="97"/>
  <c r="K215" i="97"/>
  <c r="J215" i="97"/>
  <c r="I215" i="97"/>
  <c r="H215" i="97"/>
  <c r="G215" i="97"/>
  <c r="F215" i="97"/>
  <c r="O189" i="97"/>
  <c r="M189" i="97"/>
  <c r="F189" i="97"/>
  <c r="O188" i="97"/>
  <c r="G188" i="97"/>
  <c r="F188" i="97"/>
  <c r="P187" i="97"/>
  <c r="N187" i="97"/>
  <c r="M187" i="97"/>
  <c r="L187" i="97"/>
  <c r="I187" i="97"/>
  <c r="H187" i="97"/>
  <c r="G187" i="97"/>
  <c r="F187" i="97"/>
  <c r="O161" i="97"/>
  <c r="M161" i="97"/>
  <c r="K161" i="97"/>
  <c r="G161" i="97"/>
  <c r="F161" i="97"/>
  <c r="O160" i="97"/>
  <c r="M160" i="97"/>
  <c r="K160" i="97"/>
  <c r="G160" i="97"/>
  <c r="P159" i="97"/>
  <c r="N159" i="97"/>
  <c r="M159" i="97"/>
  <c r="L159" i="97"/>
  <c r="K159" i="97"/>
  <c r="J159" i="97"/>
  <c r="I159" i="97"/>
  <c r="H159" i="97"/>
  <c r="G159" i="97"/>
  <c r="F159" i="97"/>
  <c r="O105" i="97"/>
  <c r="M105" i="97"/>
  <c r="K105" i="97"/>
  <c r="G105" i="97"/>
  <c r="F105" i="97"/>
  <c r="M104" i="97"/>
  <c r="K104" i="97"/>
  <c r="G104" i="97"/>
  <c r="F104" i="97"/>
  <c r="P103" i="97"/>
  <c r="O103" i="97"/>
  <c r="N103" i="97"/>
  <c r="M103" i="97"/>
  <c r="L103" i="97"/>
  <c r="K103" i="97"/>
  <c r="J103" i="97"/>
  <c r="I103" i="97"/>
  <c r="H103" i="97"/>
  <c r="G103" i="97"/>
  <c r="F103" i="97"/>
  <c r="E131" i="97"/>
  <c r="F243" i="97" a="1"/>
  <c r="O104" i="97" a="1"/>
  <c r="R215" i="97" a="1"/>
  <c r="F160" i="97" a="1"/>
  <c r="M132" i="97" a="1"/>
  <c r="F244" i="97" a="1"/>
  <c r="K188" i="97" a="1"/>
  <c r="G132" i="97" a="1"/>
  <c r="O131" i="97" a="1"/>
  <c r="F245" i="97" a="1"/>
  <c r="G244" i="97" a="1"/>
  <c r="Q216" i="97" a="1"/>
  <c r="I131" i="97" a="1"/>
  <c r="K132" i="97" a="1"/>
  <c r="Q245" i="97" a="1"/>
  <c r="R243" i="97" a="1"/>
  <c r="Q217" i="97" a="1"/>
  <c r="R187" i="97" a="1"/>
  <c r="G189" i="97" a="1"/>
  <c r="O159" i="97" a="1"/>
  <c r="J131" i="97" a="1"/>
  <c r="K187" i="97" a="1"/>
  <c r="Q189" i="97" a="1"/>
  <c r="R103" i="97" a="1"/>
  <c r="Q188" i="97" a="1"/>
  <c r="G245" i="97" a="1"/>
  <c r="Q104" i="97" a="1"/>
  <c r="Q187" i="97" a="1"/>
  <c r="K131" i="97" a="1"/>
  <c r="Q243" i="97" a="1"/>
  <c r="O133" i="97" a="1"/>
  <c r="Q244" i="97" a="1"/>
  <c r="K133" i="97" a="1"/>
  <c r="G131" i="97" a="1"/>
  <c r="P243" i="97" a="1"/>
  <c r="Q103" i="97" a="1"/>
  <c r="F132" i="97" a="1"/>
  <c r="Q159" i="97" a="1"/>
  <c r="Q160" i="97" a="1"/>
  <c r="F133" i="97" a="1"/>
  <c r="Q215" i="97" a="1"/>
  <c r="M216" i="97" a="1"/>
  <c r="J187" i="97" a="1"/>
  <c r="M188" i="97" a="1"/>
  <c r="P131" i="97" a="1"/>
  <c r="Q105" i="97" a="1"/>
  <c r="O187" i="97" a="1"/>
  <c r="O132" i="97" a="1"/>
  <c r="K189" i="97" a="1"/>
  <c r="O215" i="97" a="1"/>
  <c r="Q161" i="97" a="1"/>
  <c r="R159" i="97" a="1"/>
  <c r="J243" i="97" a="1"/>
  <c r="F244" i="97" l="1"/>
  <c r="Q188" i="97"/>
  <c r="K187" i="97"/>
  <c r="Q189" i="97"/>
  <c r="J243" i="97"/>
  <c r="O187" i="97"/>
  <c r="F245" i="97"/>
  <c r="P243" i="97"/>
  <c r="Q104" i="97"/>
  <c r="O159" i="97"/>
  <c r="Q244" i="97"/>
  <c r="O104" i="97"/>
  <c r="R243" i="97"/>
  <c r="Q245" i="97"/>
  <c r="Q217" i="97"/>
  <c r="F243" i="97"/>
  <c r="Q159" i="97"/>
  <c r="R159" i="97"/>
  <c r="J187" i="97"/>
  <c r="M216" i="97"/>
  <c r="K188" i="97"/>
  <c r="Q103" i="97"/>
  <c r="R187" i="97"/>
  <c r="K189" i="97"/>
  <c r="F160" i="97"/>
  <c r="M188" i="97"/>
  <c r="R103" i="97"/>
  <c r="Q243" i="97"/>
  <c r="Q187" i="97"/>
  <c r="Q160" i="97"/>
  <c r="O215" i="97"/>
  <c r="Q216" i="97"/>
  <c r="Q105" i="97"/>
  <c r="G189" i="97"/>
  <c r="G245" i="97"/>
  <c r="Q215" i="97"/>
  <c r="Q161" i="97"/>
  <c r="G244" i="97"/>
  <c r="R215" i="97"/>
  <c r="O133" i="97"/>
  <c r="K133" i="97"/>
  <c r="F133" i="97"/>
  <c r="O132" i="97"/>
  <c r="M132" i="97"/>
  <c r="K132" i="97"/>
  <c r="G132" i="97"/>
  <c r="F132" i="97"/>
  <c r="P131" i="97"/>
  <c r="O131" i="97"/>
  <c r="K131" i="97"/>
  <c r="J131" i="97"/>
  <c r="I131" i="97"/>
  <c r="G131" i="97"/>
  <c r="E100" i="97"/>
  <c r="L184" i="97" a="1"/>
  <c r="K184" i="97" a="1"/>
  <c r="O213" i="97" a="1"/>
  <c r="F157" i="97" a="1"/>
  <c r="K242" i="97" a="1"/>
  <c r="N212" i="97" a="1"/>
  <c r="M240" i="97" a="1"/>
  <c r="F158" i="97" a="1"/>
  <c r="K186" i="97" a="1"/>
  <c r="G212" i="97" a="1"/>
  <c r="K240" i="97" a="1"/>
  <c r="H212" i="97" a="1"/>
  <c r="M185" i="97" a="1"/>
  <c r="I156" i="97" a="1"/>
  <c r="M133" i="97" a="1"/>
  <c r="O186" i="97" a="1"/>
  <c r="O156" i="97" a="1"/>
  <c r="M102" i="97" a="1"/>
  <c r="G241" i="97" a="1"/>
  <c r="O100" i="97" a="1"/>
  <c r="G101" i="97" a="1"/>
  <c r="J100" i="97" a="1"/>
  <c r="I100" i="97" a="1"/>
  <c r="L131" i="97" a="1"/>
  <c r="F131" i="97" a="1"/>
  <c r="G100" i="97" a="1"/>
  <c r="G185" i="97" a="1"/>
  <c r="M101" i="97" a="1"/>
  <c r="M214" i="97" a="1"/>
  <c r="K212" i="97" a="1"/>
  <c r="F240" i="97" a="1"/>
  <c r="H131" i="97" a="1"/>
  <c r="G133" i="97" a="1"/>
  <c r="I240" i="97" a="1"/>
  <c r="Q131" i="97" a="1"/>
  <c r="O240" i="97" a="1"/>
  <c r="I212" i="97" a="1"/>
  <c r="G157" i="97" a="1"/>
  <c r="Q133" i="97" a="1"/>
  <c r="O157" i="97" a="1"/>
  <c r="H156" i="97" a="1"/>
  <c r="M212" i="97" a="1"/>
  <c r="K213" i="97" a="1"/>
  <c r="O158" i="97" a="1"/>
  <c r="M131" i="97" a="1"/>
  <c r="K102" i="97" a="1"/>
  <c r="I184" i="97" a="1"/>
  <c r="F156" i="97" a="1"/>
  <c r="P184" i="97" a="1"/>
  <c r="H184" i="97" a="1"/>
  <c r="L156" i="97" a="1"/>
  <c r="G242" i="97" a="1"/>
  <c r="P156" i="97" a="1"/>
  <c r="F242" i="97" a="1"/>
  <c r="J184" i="97" a="1"/>
  <c r="G186" i="97" a="1"/>
  <c r="N131" i="97" a="1"/>
  <c r="N156" i="97" a="1"/>
  <c r="R131" i="97" a="1"/>
  <c r="Q132" i="97" a="1"/>
  <c r="N184" i="97" a="1"/>
  <c r="K158" i="97" a="1"/>
  <c r="M213" i="97" a="1"/>
  <c r="O184" i="97" a="1"/>
  <c r="G156" i="97" a="1"/>
  <c r="M242" i="97" a="1"/>
  <c r="F101" i="97" a="1"/>
  <c r="F214" i="97" a="1"/>
  <c r="Q131" i="97" l="1"/>
  <c r="G133" i="97"/>
  <c r="Q133" i="97"/>
  <c r="M133" i="97"/>
  <c r="H131" i="97"/>
  <c r="F131" i="97"/>
  <c r="R131" i="97"/>
  <c r="Q132" i="97"/>
  <c r="L131" i="97"/>
  <c r="N131" i="97"/>
  <c r="M131" i="97"/>
  <c r="M242" i="97"/>
  <c r="K242" i="97"/>
  <c r="G242" i="97"/>
  <c r="F242" i="97"/>
  <c r="G241" i="97"/>
  <c r="O240" i="97"/>
  <c r="M240" i="97"/>
  <c r="K240" i="97"/>
  <c r="I240" i="97"/>
  <c r="F240" i="97"/>
  <c r="M214" i="97"/>
  <c r="F214" i="97"/>
  <c r="O213" i="97"/>
  <c r="M213" i="97"/>
  <c r="K213" i="97"/>
  <c r="N212" i="97"/>
  <c r="M212" i="97"/>
  <c r="K212" i="97"/>
  <c r="I212" i="97"/>
  <c r="H212" i="97"/>
  <c r="G212" i="97"/>
  <c r="O186" i="97"/>
  <c r="K186" i="97"/>
  <c r="G186" i="97"/>
  <c r="M185" i="97"/>
  <c r="G185" i="97"/>
  <c r="P184" i="97"/>
  <c r="O184" i="97"/>
  <c r="N184" i="97"/>
  <c r="L184" i="97"/>
  <c r="K184" i="97"/>
  <c r="J184" i="97"/>
  <c r="I184" i="97"/>
  <c r="H184" i="97"/>
  <c r="O158" i="97"/>
  <c r="K158" i="97"/>
  <c r="F158" i="97"/>
  <c r="O157" i="97"/>
  <c r="G157" i="97"/>
  <c r="F157" i="97"/>
  <c r="P156" i="97"/>
  <c r="O156" i="97"/>
  <c r="N156" i="97"/>
  <c r="L156" i="97"/>
  <c r="I156" i="97"/>
  <c r="H156" i="97"/>
  <c r="G156" i="97"/>
  <c r="F156" i="97"/>
  <c r="M102" i="97"/>
  <c r="K102" i="97"/>
  <c r="M101" i="97"/>
  <c r="G101" i="97"/>
  <c r="F101" i="97"/>
  <c r="O100" i="97"/>
  <c r="J100" i="97"/>
  <c r="I100" i="97"/>
  <c r="G100" i="97"/>
  <c r="E128" i="97"/>
  <c r="F185" i="97" a="1"/>
  <c r="K156" i="97" a="1"/>
  <c r="I128" i="97" a="1"/>
  <c r="F213" i="97" a="1"/>
  <c r="R212" i="97" a="1"/>
  <c r="Q158" i="97" a="1"/>
  <c r="O130" i="97" a="1"/>
  <c r="Q185" i="97" a="1"/>
  <c r="O242" i="97" a="1"/>
  <c r="M130" i="97" a="1"/>
  <c r="K130" i="97" a="1"/>
  <c r="M241" i="97" a="1"/>
  <c r="M186" i="97" a="1"/>
  <c r="G240" i="97" a="1"/>
  <c r="R156" i="97" a="1"/>
  <c r="F129" i="97" a="1"/>
  <c r="R240" i="97" a="1"/>
  <c r="K128" i="97" a="1"/>
  <c r="K157" i="97" a="1"/>
  <c r="G158" i="97" a="1"/>
  <c r="J212" i="97" a="1"/>
  <c r="K129" i="97" a="1"/>
  <c r="F128" i="97" a="1"/>
  <c r="L212" i="97" a="1"/>
  <c r="Q157" i="97" a="1"/>
  <c r="Q213" i="97" a="1"/>
  <c r="P100" i="97" a="1"/>
  <c r="N100" i="97" a="1"/>
  <c r="J156" i="97" a="1"/>
  <c r="M157" i="97" a="1"/>
  <c r="R184" i="97" a="1"/>
  <c r="Q156" i="97" a="1"/>
  <c r="Q242" i="97" a="1"/>
  <c r="R100" i="97" a="1"/>
  <c r="O241" i="97" a="1"/>
  <c r="G214" i="97" a="1"/>
  <c r="K100" i="97" a="1"/>
  <c r="K101" i="97" a="1"/>
  <c r="O101" i="97" a="1"/>
  <c r="Q214" i="97" a="1"/>
  <c r="L100" i="97" a="1"/>
  <c r="M156" i="97" a="1"/>
  <c r="O102" i="97" a="1"/>
  <c r="O212" i="97" a="1"/>
  <c r="Q240" i="97" a="1"/>
  <c r="H240" i="97" a="1"/>
  <c r="F100" i="97" a="1"/>
  <c r="J128" i="97" a="1"/>
  <c r="F130" i="97" a="1"/>
  <c r="K214" i="97" a="1"/>
  <c r="Q212" i="97" a="1"/>
  <c r="M184" i="97" a="1"/>
  <c r="P128" i="97" a="1"/>
  <c r="F241" i="97" a="1"/>
  <c r="O214" i="97" a="1"/>
  <c r="Q100" i="97" a="1"/>
  <c r="L128" i="97" a="1"/>
  <c r="H100" i="97" a="1"/>
  <c r="O129" i="97" a="1"/>
  <c r="Q186" i="97" a="1"/>
  <c r="M158" i="97" a="1"/>
  <c r="F102" i="97" a="1"/>
  <c r="O185" i="97" a="1"/>
  <c r="P240" i="97" a="1"/>
  <c r="G102" i="97" a="1"/>
  <c r="G184" i="97" a="1"/>
  <c r="G129" i="97" a="1"/>
  <c r="J240" i="97" a="1"/>
  <c r="F212" i="97" a="1"/>
  <c r="Q241" i="97" a="1"/>
  <c r="Q184" i="97" a="1"/>
  <c r="N240" i="97" a="1"/>
  <c r="N128" i="97" a="1"/>
  <c r="L240" i="97" a="1"/>
  <c r="F186" i="97" a="1"/>
  <c r="F184" i="97" a="1"/>
  <c r="Q101" i="97" a="1"/>
  <c r="M100" i="97" a="1"/>
  <c r="K185" i="97" a="1"/>
  <c r="Q102" i="97" a="1"/>
  <c r="G213" i="97" a="1"/>
  <c r="P212" i="97" a="1"/>
  <c r="K241" i="97" a="1"/>
  <c r="Q157" i="97" l="1"/>
  <c r="K214" i="97"/>
  <c r="H240" i="97"/>
  <c r="O101" i="97"/>
  <c r="N240" i="97"/>
  <c r="F102" i="97"/>
  <c r="Q186" i="97"/>
  <c r="K156" i="97"/>
  <c r="M156" i="97"/>
  <c r="Q100" i="97"/>
  <c r="G184" i="97"/>
  <c r="P100" i="97"/>
  <c r="M100" i="97"/>
  <c r="Q101" i="97"/>
  <c r="F100" i="97"/>
  <c r="M184" i="97"/>
  <c r="Q241" i="97"/>
  <c r="G213" i="97"/>
  <c r="J156" i="97"/>
  <c r="F213" i="97"/>
  <c r="O212" i="97"/>
  <c r="O241" i="97"/>
  <c r="R212" i="97"/>
  <c r="O242" i="97"/>
  <c r="O214" i="97"/>
  <c r="K101" i="97"/>
  <c r="L240" i="97"/>
  <c r="M186" i="97"/>
  <c r="P240" i="97"/>
  <c r="K100" i="97"/>
  <c r="Q213" i="97"/>
  <c r="Q102" i="97"/>
  <c r="F186" i="97"/>
  <c r="M158" i="97"/>
  <c r="R184" i="97"/>
  <c r="F184" i="97"/>
  <c r="M241" i="97"/>
  <c r="Q156" i="97"/>
  <c r="O185" i="97"/>
  <c r="R240" i="97"/>
  <c r="N100" i="97"/>
  <c r="R100" i="97"/>
  <c r="J212" i="97"/>
  <c r="F185" i="97"/>
  <c r="L212" i="97"/>
  <c r="F212" i="97"/>
  <c r="J240" i="97"/>
  <c r="R156" i="97"/>
  <c r="K241" i="97"/>
  <c r="H100" i="97"/>
  <c r="P212" i="97"/>
  <c r="Q185" i="97"/>
  <c r="G102" i="97"/>
  <c r="G214" i="97"/>
  <c r="Q240" i="97"/>
  <c r="Q158" i="97"/>
  <c r="G158" i="97"/>
  <c r="L100" i="97"/>
  <c r="M157" i="97"/>
  <c r="Q214" i="97"/>
  <c r="Q212" i="97"/>
  <c r="Q184" i="97"/>
  <c r="F241" i="97"/>
  <c r="K157" i="97"/>
  <c r="K185" i="97"/>
  <c r="O102" i="97"/>
  <c r="G240" i="97"/>
  <c r="Q242" i="97"/>
  <c r="O130" i="97"/>
  <c r="M130" i="97"/>
  <c r="K130" i="97"/>
  <c r="F130" i="97"/>
  <c r="O129" i="97"/>
  <c r="K129" i="97"/>
  <c r="G129" i="97"/>
  <c r="F129" i="97"/>
  <c r="P128" i="97"/>
  <c r="N128" i="97"/>
  <c r="L128" i="97"/>
  <c r="K128" i="97"/>
  <c r="J128" i="97"/>
  <c r="I128" i="97"/>
  <c r="F128" i="97"/>
  <c r="E97" i="97"/>
  <c r="H209" i="97" a="1"/>
  <c r="J237" i="97" a="1"/>
  <c r="M129" i="97" a="1"/>
  <c r="F99" i="97" a="1"/>
  <c r="I153" i="97" a="1"/>
  <c r="M238" i="97" a="1"/>
  <c r="L209" i="97" a="1"/>
  <c r="O181" i="97" a="1"/>
  <c r="Q129" i="97" a="1"/>
  <c r="F210" i="97" a="1"/>
  <c r="O210" i="97" a="1"/>
  <c r="O128" i="97" a="1"/>
  <c r="O211" i="97" a="1"/>
  <c r="M128" i="97" a="1"/>
  <c r="F239" i="97" a="1"/>
  <c r="M153" i="97" a="1"/>
  <c r="K238" i="97" a="1"/>
  <c r="K211" i="97" a="1"/>
  <c r="G209" i="97" a="1"/>
  <c r="Q130" i="97" a="1"/>
  <c r="P153" i="97" a="1"/>
  <c r="L237" i="97" a="1"/>
  <c r="F182" i="97" a="1"/>
  <c r="N237" i="97" a="1"/>
  <c r="G181" i="97" a="1"/>
  <c r="L153" i="97" a="1"/>
  <c r="I209" i="97" a="1"/>
  <c r="F97" i="97" a="1"/>
  <c r="K239" i="97" a="1"/>
  <c r="K155" i="97" a="1"/>
  <c r="G154" i="97" a="1"/>
  <c r="K98" i="97" a="1"/>
  <c r="M98" i="97" a="1"/>
  <c r="G128" i="97" a="1"/>
  <c r="H181" i="97" a="1"/>
  <c r="G182" i="97" a="1"/>
  <c r="K97" i="97" a="1"/>
  <c r="H128" i="97" a="1"/>
  <c r="F98" i="97" a="1"/>
  <c r="G153" i="97" a="1"/>
  <c r="F155" i="97" a="1"/>
  <c r="O99" i="97" a="1"/>
  <c r="L181" i="97" a="1"/>
  <c r="H237" i="97" a="1"/>
  <c r="M183" i="97" a="1"/>
  <c r="F237" i="97" a="1"/>
  <c r="J153" i="97" a="1"/>
  <c r="M209" i="97" a="1"/>
  <c r="P181" i="97" a="1"/>
  <c r="F181" i="97" a="1"/>
  <c r="O209" i="97" a="1"/>
  <c r="M154" i="97" a="1"/>
  <c r="K154" i="97" a="1"/>
  <c r="K182" i="97" a="1"/>
  <c r="M181" i="97" a="1"/>
  <c r="H97" i="97" a="1"/>
  <c r="K237" i="97" a="1"/>
  <c r="K210" i="97" a="1"/>
  <c r="N181" i="97" a="1"/>
  <c r="H153" i="97" a="1"/>
  <c r="F183" i="97" a="1"/>
  <c r="O183" i="97" a="1"/>
  <c r="G238" i="97" a="1"/>
  <c r="I181" i="97" a="1"/>
  <c r="O238" i="97" a="1"/>
  <c r="M211" i="97" a="1"/>
  <c r="M155" i="97" a="1"/>
  <c r="Q128" i="97" a="1"/>
  <c r="G130" i="97" a="1"/>
  <c r="G211" i="97" a="1"/>
  <c r="O237" i="97" a="1"/>
  <c r="G155" i="97" a="1"/>
  <c r="I97" i="97" a="1"/>
  <c r="J209" i="97" a="1"/>
  <c r="F238" i="97" a="1"/>
  <c r="G99" i="97" a="1"/>
  <c r="M97" i="97" a="1"/>
  <c r="R128" i="97" a="1"/>
  <c r="M182" i="97" a="1"/>
  <c r="J181" i="97" a="1"/>
  <c r="M237" i="97" a="1"/>
  <c r="F154" i="97" a="1"/>
  <c r="O154" i="97" a="1"/>
  <c r="O153" i="97" a="1"/>
  <c r="K183" i="97" a="1"/>
  <c r="G98" i="97" a="1"/>
  <c r="F209" i="97" a="1"/>
  <c r="M99" i="97" a="1"/>
  <c r="G237" i="97" a="1"/>
  <c r="K181" i="97" a="1"/>
  <c r="O155" i="97" a="1"/>
  <c r="K209" i="97" a="1"/>
  <c r="L97" i="97" a="1"/>
  <c r="R128" i="97" l="1"/>
  <c r="H128" i="97"/>
  <c r="O128" i="97"/>
  <c r="Q129" i="97"/>
  <c r="Q130" i="97"/>
  <c r="M129" i="97"/>
  <c r="G130" i="97"/>
  <c r="G128" i="97"/>
  <c r="M128" i="97"/>
  <c r="Q128" i="97"/>
  <c r="K239" i="97"/>
  <c r="F239" i="97"/>
  <c r="O238" i="97"/>
  <c r="M238" i="97"/>
  <c r="K238" i="97"/>
  <c r="G238" i="97"/>
  <c r="F238" i="97"/>
  <c r="O237" i="97"/>
  <c r="N237" i="97"/>
  <c r="M237" i="97"/>
  <c r="L237" i="97"/>
  <c r="K237" i="97"/>
  <c r="J237" i="97"/>
  <c r="H237" i="97"/>
  <c r="G237" i="97"/>
  <c r="F237" i="97"/>
  <c r="O211" i="97"/>
  <c r="M211" i="97"/>
  <c r="K211" i="97"/>
  <c r="G211" i="97"/>
  <c r="O210" i="97"/>
  <c r="K210" i="97"/>
  <c r="F210" i="97"/>
  <c r="O209" i="97"/>
  <c r="M209" i="97"/>
  <c r="L209" i="97"/>
  <c r="K209" i="97"/>
  <c r="J209" i="97"/>
  <c r="I209" i="97"/>
  <c r="H209" i="97"/>
  <c r="G209" i="97"/>
  <c r="F209" i="97"/>
  <c r="O183" i="97"/>
  <c r="M183" i="97"/>
  <c r="K183" i="97"/>
  <c r="F183" i="97"/>
  <c r="M182" i="97"/>
  <c r="K182" i="97"/>
  <c r="G182" i="97"/>
  <c r="F182" i="97"/>
  <c r="P181" i="97"/>
  <c r="O181" i="97"/>
  <c r="N181" i="97"/>
  <c r="M181" i="97"/>
  <c r="L181" i="97"/>
  <c r="K181" i="97"/>
  <c r="J181" i="97"/>
  <c r="I181" i="97"/>
  <c r="H181" i="97"/>
  <c r="G181" i="97"/>
  <c r="F181" i="97"/>
  <c r="O155" i="97"/>
  <c r="M155" i="97"/>
  <c r="K155" i="97"/>
  <c r="G155" i="97"/>
  <c r="F155" i="97"/>
  <c r="O154" i="97"/>
  <c r="M154" i="97"/>
  <c r="K154" i="97"/>
  <c r="G154" i="97"/>
  <c r="F154" i="97"/>
  <c r="P153" i="97"/>
  <c r="O153" i="97"/>
  <c r="M153" i="97"/>
  <c r="L153" i="97"/>
  <c r="J153" i="97"/>
  <c r="I153" i="97"/>
  <c r="H153" i="97"/>
  <c r="G153" i="97"/>
  <c r="O99" i="97"/>
  <c r="M99" i="97"/>
  <c r="G99" i="97"/>
  <c r="F99" i="97"/>
  <c r="M98" i="97"/>
  <c r="K98" i="97"/>
  <c r="G98" i="97"/>
  <c r="F98" i="97"/>
  <c r="M97" i="97"/>
  <c r="L97" i="97"/>
  <c r="K97" i="97"/>
  <c r="I97" i="97"/>
  <c r="H97" i="97"/>
  <c r="F97" i="97"/>
  <c r="E125" i="97"/>
  <c r="Q153" i="97" a="1"/>
  <c r="P209" i="97" a="1"/>
  <c r="R97" i="97" a="1"/>
  <c r="P97" i="97" a="1"/>
  <c r="M210" i="97" a="1"/>
  <c r="N153" i="97" a="1"/>
  <c r="J97" i="97" a="1"/>
  <c r="F153" i="97" a="1"/>
  <c r="Q209" i="97" a="1"/>
  <c r="P237" i="97" a="1"/>
  <c r="Q183" i="97" a="1"/>
  <c r="I237" i="97" a="1"/>
  <c r="N209" i="97" a="1"/>
  <c r="M239" i="97" a="1"/>
  <c r="F126" i="97" a="1"/>
  <c r="Q181" i="97" a="1"/>
  <c r="G97" i="97" a="1"/>
  <c r="Q182" i="97" a="1"/>
  <c r="O182" i="97" a="1"/>
  <c r="Q98" i="97" a="1"/>
  <c r="Q154" i="97" a="1"/>
  <c r="O97" i="97" a="1"/>
  <c r="N97" i="97" a="1"/>
  <c r="Q99" i="97" a="1"/>
  <c r="G210" i="97" a="1"/>
  <c r="Q237" i="97" a="1"/>
  <c r="R181" i="97" a="1"/>
  <c r="Q155" i="97" a="1"/>
  <c r="O98" i="97" a="1"/>
  <c r="R237" i="97" a="1"/>
  <c r="G126" i="97" a="1"/>
  <c r="K153" i="97" a="1"/>
  <c r="K99" i="97" a="1"/>
  <c r="O239" i="97" a="1"/>
  <c r="Q210" i="97" a="1"/>
  <c r="Q238" i="97" a="1"/>
  <c r="G239" i="97" a="1"/>
  <c r="R209" i="97" a="1"/>
  <c r="G183" i="97" a="1"/>
  <c r="R153" i="97" a="1"/>
  <c r="F211" i="97" a="1"/>
  <c r="Q97" i="97" a="1"/>
  <c r="M127" i="97" a="1"/>
  <c r="Q239" i="97" a="1"/>
  <c r="Q211" i="97" a="1"/>
  <c r="M210" i="97" l="1"/>
  <c r="Q238" i="97"/>
  <c r="K99" i="97"/>
  <c r="F211" i="97"/>
  <c r="J97" i="97"/>
  <c r="G239" i="97"/>
  <c r="R237" i="97"/>
  <c r="Q181" i="97"/>
  <c r="Q183" i="97"/>
  <c r="Q154" i="97"/>
  <c r="I237" i="97"/>
  <c r="R97" i="97"/>
  <c r="O239" i="97"/>
  <c r="Q98" i="97"/>
  <c r="N209" i="97"/>
  <c r="O182" i="97"/>
  <c r="G97" i="97"/>
  <c r="Q239" i="97"/>
  <c r="Q155" i="97"/>
  <c r="Q211" i="97"/>
  <c r="Q210" i="97"/>
  <c r="N97" i="97"/>
  <c r="Q97" i="97"/>
  <c r="P209" i="97"/>
  <c r="Q153" i="97"/>
  <c r="O98" i="97"/>
  <c r="Q209" i="97"/>
  <c r="O97" i="97"/>
  <c r="R153" i="97"/>
  <c r="Q237" i="97"/>
  <c r="G183" i="97"/>
  <c r="R209" i="97"/>
  <c r="Q182" i="97"/>
  <c r="F153" i="97"/>
  <c r="P97" i="97"/>
  <c r="P237" i="97"/>
  <c r="R181" i="97"/>
  <c r="N153" i="97"/>
  <c r="G210" i="97"/>
  <c r="K153" i="97"/>
  <c r="Q99" i="97"/>
  <c r="M239" i="97"/>
  <c r="M127" i="97"/>
  <c r="G126" i="97"/>
  <c r="F126" i="97"/>
  <c r="E94" i="97"/>
  <c r="M180" i="97" a="1"/>
  <c r="M151" i="97" a="1"/>
  <c r="L206" i="97" a="1"/>
  <c r="F150" i="97" a="1"/>
  <c r="K206" i="97" a="1"/>
  <c r="G94" i="97" a="1"/>
  <c r="M206" i="97" a="1"/>
  <c r="K180" i="97" a="1"/>
  <c r="M178" i="97" a="1"/>
  <c r="L125" i="97" a="1"/>
  <c r="O208" i="97" a="1"/>
  <c r="K207" i="97" a="1"/>
  <c r="Q127" i="97" a="1"/>
  <c r="M235" i="97" a="1"/>
  <c r="P125" i="97" a="1"/>
  <c r="K178" i="97" a="1"/>
  <c r="F208" i="97" a="1"/>
  <c r="G152" i="97" a="1"/>
  <c r="G208" i="97" a="1"/>
  <c r="M234" i="97" a="1"/>
  <c r="F236" i="97" a="1"/>
  <c r="O125" i="97" a="1"/>
  <c r="F207" i="97" a="1"/>
  <c r="K235" i="97" a="1"/>
  <c r="I150" i="97" a="1"/>
  <c r="R125" i="97" a="1"/>
  <c r="O207" i="97" a="1"/>
  <c r="L234" i="97" a="1"/>
  <c r="L150" i="97" a="1"/>
  <c r="P178" i="97" a="1"/>
  <c r="L178" i="97" a="1"/>
  <c r="F206" i="97" a="1"/>
  <c r="I234" i="97" a="1"/>
  <c r="H125" i="97" a="1"/>
  <c r="P150" i="97" a="1"/>
  <c r="F94" i="97" a="1"/>
  <c r="M150" i="97" a="1"/>
  <c r="I125" i="97" a="1"/>
  <c r="N234" i="97" a="1"/>
  <c r="G125" i="97" a="1"/>
  <c r="K126" i="97" a="1"/>
  <c r="G127" i="97" a="1"/>
  <c r="F127" i="97" a="1"/>
  <c r="Q126" i="97" a="1"/>
  <c r="K236" i="97" a="1"/>
  <c r="P234" i="97" a="1"/>
  <c r="F179" i="97" a="1"/>
  <c r="N178" i="97" a="1"/>
  <c r="J125" i="97" a="1"/>
  <c r="G207" i="97" a="1"/>
  <c r="M95" i="97" a="1"/>
  <c r="K125" i="97" a="1"/>
  <c r="O127" i="97" a="1"/>
  <c r="O94" i="97" a="1"/>
  <c r="M126" i="97" a="1"/>
  <c r="H150" i="97" a="1"/>
  <c r="F234" i="97" a="1"/>
  <c r="O151" i="97" a="1"/>
  <c r="M125" i="97" a="1"/>
  <c r="K127" i="97" a="1"/>
  <c r="I178" i="97" a="1"/>
  <c r="F96" i="97" a="1"/>
  <c r="G179" i="97" a="1"/>
  <c r="M96" i="97" a="1"/>
  <c r="H94" i="97" a="1"/>
  <c r="Q125" i="97" a="1"/>
  <c r="O236" i="97" a="1"/>
  <c r="H234" i="97" a="1"/>
  <c r="G234" i="97" a="1"/>
  <c r="O96" i="97" a="1"/>
  <c r="M94" i="97" a="1"/>
  <c r="F125" i="97" a="1"/>
  <c r="O126" i="97" a="1"/>
  <c r="M208" i="97" a="1"/>
  <c r="N206" i="97" a="1"/>
  <c r="H206" i="97" a="1"/>
  <c r="O150" i="97" a="1"/>
  <c r="N150" i="97" a="1"/>
  <c r="K234" i="97" a="1"/>
  <c r="O179" i="97" a="1"/>
  <c r="J94" i="97" a="1"/>
  <c r="P94" i="97" a="1"/>
  <c r="G151" i="97" a="1"/>
  <c r="F178" i="97" a="1"/>
  <c r="O234" i="97" a="1"/>
  <c r="N125" i="97" a="1"/>
  <c r="O95" i="97" a="1"/>
  <c r="G125" i="97" l="1"/>
  <c r="P125" i="97"/>
  <c r="K127" i="97"/>
  <c r="G127" i="97"/>
  <c r="N125" i="97"/>
  <c r="K125" i="97"/>
  <c r="J125" i="97"/>
  <c r="L125" i="97"/>
  <c r="R125" i="97"/>
  <c r="Q126" i="97"/>
  <c r="O127" i="97"/>
  <c r="I125" i="97"/>
  <c r="K126" i="97"/>
  <c r="O126" i="97"/>
  <c r="F125" i="97"/>
  <c r="M126" i="97"/>
  <c r="Q127" i="97"/>
  <c r="Q125" i="97"/>
  <c r="O125" i="97"/>
  <c r="M125" i="97"/>
  <c r="H125" i="97"/>
  <c r="F127" i="97"/>
  <c r="O236" i="97"/>
  <c r="K236" i="97"/>
  <c r="F236" i="97"/>
  <c r="M235" i="97"/>
  <c r="K235" i="97"/>
  <c r="P234" i="97"/>
  <c r="O234" i="97"/>
  <c r="N234" i="97"/>
  <c r="M234" i="97"/>
  <c r="L234" i="97"/>
  <c r="K234" i="97"/>
  <c r="I234" i="97"/>
  <c r="H234" i="97"/>
  <c r="G234" i="97"/>
  <c r="F234" i="97"/>
  <c r="O208" i="97"/>
  <c r="M208" i="97"/>
  <c r="G208" i="97"/>
  <c r="F208" i="97"/>
  <c r="O207" i="97"/>
  <c r="K207" i="97"/>
  <c r="G207" i="97"/>
  <c r="F207" i="97"/>
  <c r="N206" i="97"/>
  <c r="M206" i="97"/>
  <c r="L206" i="97"/>
  <c r="K206" i="97"/>
  <c r="H206" i="97"/>
  <c r="F206" i="97"/>
  <c r="M180" i="97"/>
  <c r="K180" i="97"/>
  <c r="O179" i="97"/>
  <c r="G179" i="97"/>
  <c r="F179" i="97"/>
  <c r="P178" i="97"/>
  <c r="N178" i="97"/>
  <c r="M178" i="97"/>
  <c r="L178" i="97"/>
  <c r="K178" i="97"/>
  <c r="I178" i="97"/>
  <c r="F178" i="97"/>
  <c r="G152" i="97"/>
  <c r="O151" i="97"/>
  <c r="M151" i="97"/>
  <c r="G151" i="97"/>
  <c r="P150" i="97"/>
  <c r="O150" i="97"/>
  <c r="N150" i="97"/>
  <c r="M150" i="97"/>
  <c r="L150" i="97"/>
  <c r="I150" i="97"/>
  <c r="H150" i="97"/>
  <c r="F150" i="97"/>
  <c r="O96" i="97"/>
  <c r="M96" i="97"/>
  <c r="F96" i="97"/>
  <c r="O95" i="97"/>
  <c r="M95" i="97"/>
  <c r="P94" i="97"/>
  <c r="O94" i="97"/>
  <c r="M94" i="97"/>
  <c r="J94" i="97"/>
  <c r="H94" i="97"/>
  <c r="G94" i="97"/>
  <c r="F94" i="97"/>
  <c r="E122" i="97"/>
  <c r="R150" i="97" a="1"/>
  <c r="G150" i="97" a="1"/>
  <c r="Q179" i="97" a="1"/>
  <c r="G178" i="97" a="1"/>
  <c r="Q96" i="97" a="1"/>
  <c r="M236" i="97" a="1"/>
  <c r="M152" i="97" a="1"/>
  <c r="Q207" i="97" a="1"/>
  <c r="Q152" i="97" a="1"/>
  <c r="O235" i="97" a="1"/>
  <c r="M123" i="97" a="1"/>
  <c r="J206" i="97" a="1"/>
  <c r="Q234" i="97" a="1"/>
  <c r="K179" i="97" a="1"/>
  <c r="K122" i="97" a="1"/>
  <c r="I94" i="97" a="1"/>
  <c r="N94" i="97" a="1"/>
  <c r="M207" i="97" a="1"/>
  <c r="O178" i="97" a="1"/>
  <c r="G180" i="97" a="1"/>
  <c r="G236" i="97" a="1"/>
  <c r="Q236" i="97" a="1"/>
  <c r="K150" i="97" a="1"/>
  <c r="F180" i="97" a="1"/>
  <c r="Q180" i="97" a="1"/>
  <c r="F152" i="97" a="1"/>
  <c r="O152" i="97" a="1"/>
  <c r="J178" i="97" a="1"/>
  <c r="F151" i="97" a="1"/>
  <c r="R178" i="97" a="1"/>
  <c r="K94" i="97" a="1"/>
  <c r="F95" i="97" a="1"/>
  <c r="K208" i="97" a="1"/>
  <c r="K95" i="97" a="1"/>
  <c r="F235" i="97" a="1"/>
  <c r="M179" i="97" a="1"/>
  <c r="O206" i="97" a="1"/>
  <c r="K124" i="97" a="1"/>
  <c r="Q95" i="97" a="1"/>
  <c r="K96" i="97" a="1"/>
  <c r="Q178" i="97" a="1"/>
  <c r="K151" i="97" a="1"/>
  <c r="Q150" i="97" a="1"/>
  <c r="K152" i="97" a="1"/>
  <c r="Q235" i="97" a="1"/>
  <c r="Q208" i="97" a="1"/>
  <c r="Q94" i="97" a="1"/>
  <c r="L94" i="97" a="1"/>
  <c r="R234" i="97" a="1"/>
  <c r="R206" i="97" a="1"/>
  <c r="O180" i="97" a="1"/>
  <c r="G123" i="97" a="1"/>
  <c r="G206" i="97" a="1"/>
  <c r="L122" i="97" a="1"/>
  <c r="R94" i="97" a="1"/>
  <c r="G235" i="97" a="1"/>
  <c r="J150" i="97" a="1"/>
  <c r="I206" i="97" a="1"/>
  <c r="H122" i="97" a="1"/>
  <c r="G124" i="97" a="1"/>
  <c r="P206" i="97" a="1"/>
  <c r="G96" i="97" a="1"/>
  <c r="J234" i="97" a="1"/>
  <c r="Q151" i="97" a="1"/>
  <c r="G95" i="97" a="1"/>
  <c r="H178" i="97" a="1"/>
  <c r="Q206" i="97" a="1"/>
  <c r="F180" i="97" l="1"/>
  <c r="M236" i="97"/>
  <c r="Q179" i="97"/>
  <c r="L94" i="97"/>
  <c r="Q94" i="97"/>
  <c r="G150" i="97"/>
  <c r="I206" i="97"/>
  <c r="K152" i="97"/>
  <c r="M152" i="97"/>
  <c r="K150" i="97"/>
  <c r="Q152" i="97"/>
  <c r="Q150" i="97"/>
  <c r="Q206" i="97"/>
  <c r="R234" i="97"/>
  <c r="K95" i="97"/>
  <c r="F235" i="97"/>
  <c r="Q95" i="97"/>
  <c r="Q96" i="97"/>
  <c r="K208" i="97"/>
  <c r="R94" i="97"/>
  <c r="G178" i="97"/>
  <c r="Q178" i="97"/>
  <c r="Q180" i="97"/>
  <c r="I94" i="97"/>
  <c r="F151" i="97"/>
  <c r="N94" i="97"/>
  <c r="F95" i="97"/>
  <c r="K179" i="97"/>
  <c r="G206" i="97"/>
  <c r="Q235" i="97"/>
  <c r="Q151" i="97"/>
  <c r="M179" i="97"/>
  <c r="J178" i="97"/>
  <c r="O178" i="97"/>
  <c r="G96" i="97"/>
  <c r="R206" i="97"/>
  <c r="Q236" i="97"/>
  <c r="F152" i="97"/>
  <c r="G180" i="97"/>
  <c r="Q234" i="97"/>
  <c r="G236" i="97"/>
  <c r="O152" i="97"/>
  <c r="H178" i="97"/>
  <c r="G95" i="97"/>
  <c r="J150" i="97"/>
  <c r="Q207" i="97"/>
  <c r="M207" i="97"/>
  <c r="G235" i="97"/>
  <c r="K151" i="97"/>
  <c r="K96" i="97"/>
  <c r="O235" i="97"/>
  <c r="R150" i="97"/>
  <c r="K94" i="97"/>
  <c r="J234" i="97"/>
  <c r="O206" i="97"/>
  <c r="Q208" i="97"/>
  <c r="J206" i="97"/>
  <c r="O180" i="97"/>
  <c r="P206" i="97"/>
  <c r="R178" i="97"/>
  <c r="K124" i="97"/>
  <c r="G124" i="97"/>
  <c r="M123" i="97"/>
  <c r="G123" i="97"/>
  <c r="L122" i="97"/>
  <c r="K122" i="97"/>
  <c r="H122" i="97"/>
  <c r="E91" i="97"/>
  <c r="K232" i="97" a="1"/>
  <c r="O231" i="97" a="1"/>
  <c r="K231" i="97" a="1"/>
  <c r="O148" i="97" a="1"/>
  <c r="H91" i="97" a="1"/>
  <c r="L231" i="97" a="1"/>
  <c r="M122" i="97" a="1"/>
  <c r="G176" i="97" a="1"/>
  <c r="F92" i="97" a="1"/>
  <c r="K149" i="97" a="1"/>
  <c r="O93" i="97" a="1"/>
  <c r="O124" i="97" a="1"/>
  <c r="O176" i="97" a="1"/>
  <c r="M176" i="97" a="1"/>
  <c r="F149" i="97" a="1"/>
  <c r="P122" i="97" a="1"/>
  <c r="P231" i="97" a="1"/>
  <c r="F203" i="97" a="1"/>
  <c r="P175" i="97" a="1"/>
  <c r="O149" i="97" a="1"/>
  <c r="P203" i="97" a="1"/>
  <c r="F124" i="97" a="1"/>
  <c r="M149" i="97" a="1"/>
  <c r="K177" i="97" a="1"/>
  <c r="L203" i="97" a="1"/>
  <c r="G91" i="97" a="1"/>
  <c r="N91" i="97" a="1"/>
  <c r="F93" i="97" a="1"/>
  <c r="J175" i="97" a="1"/>
  <c r="G177" i="97" a="1"/>
  <c r="I147" i="97" a="1"/>
  <c r="P147" i="97" a="1"/>
  <c r="N231" i="97" a="1"/>
  <c r="G122" i="97" a="1"/>
  <c r="M231" i="97" a="1"/>
  <c r="K203" i="97" a="1"/>
  <c r="F122" i="97" a="1"/>
  <c r="G204" i="97" a="1"/>
  <c r="K175" i="97" a="1"/>
  <c r="N203" i="97" a="1"/>
  <c r="O233" i="97" a="1"/>
  <c r="G92" i="97" a="1"/>
  <c r="O175" i="97" a="1"/>
  <c r="G175" i="97" a="1"/>
  <c r="M124" i="97" a="1"/>
  <c r="O232" i="97" a="1"/>
  <c r="N122" i="97" a="1"/>
  <c r="K176" i="97" a="1"/>
  <c r="M204" i="97" a="1"/>
  <c r="N175" i="97" a="1"/>
  <c r="O177" i="97" a="1"/>
  <c r="M92" i="97" a="1"/>
  <c r="K93" i="97" a="1"/>
  <c r="I122" i="97" a="1"/>
  <c r="G232" i="97" a="1"/>
  <c r="F233" i="97" a="1"/>
  <c r="H203" i="97" a="1"/>
  <c r="J231" i="97" a="1"/>
  <c r="J122" i="97" a="1"/>
  <c r="O147" i="97" a="1"/>
  <c r="F204" i="97" a="1"/>
  <c r="M147" i="97" a="1"/>
  <c r="M233" i="97" a="1"/>
  <c r="K91" i="97" a="1"/>
  <c r="K204" i="97" a="1"/>
  <c r="M93" i="97" a="1"/>
  <c r="F123" i="97" a="1"/>
  <c r="R122" i="97" a="1"/>
  <c r="K233" i="97" a="1"/>
  <c r="O123" i="97" a="1"/>
  <c r="L91" i="97" a="1"/>
  <c r="K147" i="97" a="1"/>
  <c r="K123" i="97" a="1"/>
  <c r="Q123" i="97" a="1"/>
  <c r="O91" i="97" a="1"/>
  <c r="F176" i="97" a="1"/>
  <c r="F177" i="97" a="1"/>
  <c r="F231" i="97" a="1"/>
  <c r="J203" i="97" a="1"/>
  <c r="I231" i="97" a="1"/>
  <c r="F91" i="97" a="1"/>
  <c r="I91" i="97" a="1"/>
  <c r="Q122" i="97" a="1"/>
  <c r="F147" i="97" a="1"/>
  <c r="M232" i="97" a="1"/>
  <c r="F175" i="97" a="1"/>
  <c r="K205" i="97" a="1"/>
  <c r="N147" i="97" a="1"/>
  <c r="G233" i="97" a="1"/>
  <c r="H231" i="97" a="1"/>
  <c r="F148" i="97" a="1"/>
  <c r="G231" i="97" a="1"/>
  <c r="O203" i="97" a="1"/>
  <c r="G149" i="97" a="1"/>
  <c r="G93" i="97" a="1"/>
  <c r="Q124" i="97" a="1"/>
  <c r="F205" i="97" a="1"/>
  <c r="K148" i="97" a="1"/>
  <c r="O122" i="97" a="1"/>
  <c r="M203" i="97" a="1"/>
  <c r="Q122" i="97" l="1"/>
  <c r="J122" i="97"/>
  <c r="O123" i="97"/>
  <c r="O124" i="97"/>
  <c r="R122" i="97"/>
  <c r="M124" i="97"/>
  <c r="I122" i="97"/>
  <c r="Q124" i="97"/>
  <c r="Q123" i="97"/>
  <c r="G122" i="97"/>
  <c r="F123" i="97"/>
  <c r="M122" i="97"/>
  <c r="N122" i="97"/>
  <c r="F122" i="97"/>
  <c r="F124" i="97"/>
  <c r="P122" i="97"/>
  <c r="O122" i="97"/>
  <c r="K123" i="97"/>
  <c r="O233" i="97"/>
  <c r="M233" i="97"/>
  <c r="K233" i="97"/>
  <c r="G233" i="97"/>
  <c r="F233" i="97"/>
  <c r="O232" i="97"/>
  <c r="M232" i="97"/>
  <c r="K232" i="97"/>
  <c r="G232" i="97"/>
  <c r="P231" i="97"/>
  <c r="O231" i="97"/>
  <c r="N231" i="97"/>
  <c r="M231" i="97"/>
  <c r="L231" i="97"/>
  <c r="K231" i="97"/>
  <c r="J231" i="97"/>
  <c r="I231" i="97"/>
  <c r="H231" i="97"/>
  <c r="G231" i="97"/>
  <c r="F231" i="97"/>
  <c r="K205" i="97"/>
  <c r="F205" i="97"/>
  <c r="M204" i="97"/>
  <c r="K204" i="97"/>
  <c r="G204" i="97"/>
  <c r="F204" i="97"/>
  <c r="P203" i="97"/>
  <c r="O203" i="97"/>
  <c r="N203" i="97"/>
  <c r="M203" i="97"/>
  <c r="L203" i="97"/>
  <c r="K203" i="97"/>
  <c r="J203" i="97"/>
  <c r="H203" i="97"/>
  <c r="F203" i="97"/>
  <c r="O177" i="97"/>
  <c r="K177" i="97"/>
  <c r="G177" i="97"/>
  <c r="F177" i="97"/>
  <c r="O176" i="97"/>
  <c r="M176" i="97"/>
  <c r="K176" i="97"/>
  <c r="G176" i="97"/>
  <c r="F176" i="97"/>
  <c r="P175" i="97"/>
  <c r="O175" i="97"/>
  <c r="N175" i="97"/>
  <c r="K175" i="97"/>
  <c r="J175" i="97"/>
  <c r="G175" i="97"/>
  <c r="F175" i="97"/>
  <c r="O149" i="97"/>
  <c r="M149" i="97"/>
  <c r="K149" i="97"/>
  <c r="G149" i="97"/>
  <c r="F149" i="97"/>
  <c r="O148" i="97"/>
  <c r="K148" i="97"/>
  <c r="F148" i="97"/>
  <c r="P147" i="97"/>
  <c r="O147" i="97"/>
  <c r="N147" i="97"/>
  <c r="M147" i="97"/>
  <c r="K147" i="97"/>
  <c r="I147" i="97"/>
  <c r="F147" i="97"/>
  <c r="O93" i="97"/>
  <c r="M93" i="97"/>
  <c r="K93" i="97"/>
  <c r="G93" i="97"/>
  <c r="F93" i="97"/>
  <c r="M92" i="97"/>
  <c r="G92" i="97"/>
  <c r="F92" i="97"/>
  <c r="O91" i="97"/>
  <c r="N91" i="97"/>
  <c r="L91" i="97"/>
  <c r="K91" i="97"/>
  <c r="I91" i="97"/>
  <c r="H91" i="97"/>
  <c r="G91" i="97"/>
  <c r="F91" i="97"/>
  <c r="E119" i="97"/>
  <c r="R203" i="97" a="1"/>
  <c r="F232" i="97" a="1"/>
  <c r="O92" i="97" a="1"/>
  <c r="K120" i="97" a="1"/>
  <c r="H147" i="97" a="1"/>
  <c r="Q204" i="97" a="1"/>
  <c r="O119" i="97" a="1"/>
  <c r="Q149" i="97" a="1"/>
  <c r="M177" i="97" a="1"/>
  <c r="G121" i="97" a="1"/>
  <c r="Q232" i="97" a="1"/>
  <c r="G147" i="97" a="1"/>
  <c r="Q147" i="97" a="1"/>
  <c r="I175" i="97" a="1"/>
  <c r="R231" i="97" a="1"/>
  <c r="G203" i="97" a="1"/>
  <c r="Q176" i="97" a="1"/>
  <c r="K119" i="97" a="1"/>
  <c r="K121" i="97" a="1"/>
  <c r="R175" i="97" a="1"/>
  <c r="F120" i="97" a="1"/>
  <c r="M175" i="97" a="1"/>
  <c r="J119" i="97" a="1"/>
  <c r="Q92" i="97" a="1"/>
  <c r="Q93" i="97" a="1"/>
  <c r="Q231" i="97" a="1"/>
  <c r="P91" i="97" a="1"/>
  <c r="R147" i="97" a="1"/>
  <c r="Q175" i="97" a="1"/>
  <c r="Q205" i="97" a="1"/>
  <c r="M91" i="97" a="1"/>
  <c r="O121" i="97" a="1"/>
  <c r="K92" i="97" a="1"/>
  <c r="G119" i="97" a="1"/>
  <c r="L175" i="97" a="1"/>
  <c r="M148" i="97" a="1"/>
  <c r="Q233" i="97" a="1"/>
  <c r="F119" i="97" a="1"/>
  <c r="O205" i="97" a="1"/>
  <c r="M205" i="97" a="1"/>
  <c r="Q203" i="97" a="1"/>
  <c r="J147" i="97" a="1"/>
  <c r="G148" i="97" a="1"/>
  <c r="H175" i="97" a="1"/>
  <c r="O204" i="97" a="1"/>
  <c r="Q91" i="97" a="1"/>
  <c r="G120" i="97" a="1"/>
  <c r="R91" i="97" a="1"/>
  <c r="N119" i="97" a="1"/>
  <c r="Q148" i="97" a="1"/>
  <c r="Q177" i="97" a="1"/>
  <c r="M120" i="97" a="1"/>
  <c r="I203" i="97" a="1"/>
  <c r="F121" i="97" a="1"/>
  <c r="P119" i="97" a="1"/>
  <c r="G205" i="97" a="1"/>
  <c r="L147" i="97" a="1"/>
  <c r="J91" i="97" a="1"/>
  <c r="Q177" i="97" l="1"/>
  <c r="Q91" i="97"/>
  <c r="P91" i="97"/>
  <c r="Q233" i="97"/>
  <c r="I175" i="97"/>
  <c r="L175" i="97"/>
  <c r="G147" i="97"/>
  <c r="Q232" i="97"/>
  <c r="F232" i="97"/>
  <c r="R231" i="97"/>
  <c r="R147" i="97"/>
  <c r="M175" i="97"/>
  <c r="H175" i="97"/>
  <c r="O205" i="97"/>
  <c r="G148" i="97"/>
  <c r="G203" i="97"/>
  <c r="Q147" i="97"/>
  <c r="G205" i="97"/>
  <c r="H147" i="97"/>
  <c r="O204" i="97"/>
  <c r="J91" i="97"/>
  <c r="M205" i="97"/>
  <c r="R175" i="97"/>
  <c r="I203" i="97"/>
  <c r="O92" i="97"/>
  <c r="Q176" i="97"/>
  <c r="Q204" i="97"/>
  <c r="Q205" i="97"/>
  <c r="J147" i="97"/>
  <c r="Q175" i="97"/>
  <c r="Q148" i="97"/>
  <c r="M148" i="97"/>
  <c r="K92" i="97"/>
  <c r="R91" i="97"/>
  <c r="R203" i="97"/>
  <c r="Q92" i="97"/>
  <c r="Q149" i="97"/>
  <c r="L147" i="97"/>
  <c r="M91" i="97"/>
  <c r="M177" i="97"/>
  <c r="Q203" i="97"/>
  <c r="Q231" i="97"/>
  <c r="Q93" i="97"/>
  <c r="O121" i="97"/>
  <c r="K121" i="97"/>
  <c r="G121" i="97"/>
  <c r="F121" i="97"/>
  <c r="M120" i="97"/>
  <c r="K120" i="97"/>
  <c r="G120" i="97"/>
  <c r="F120" i="97"/>
  <c r="P119" i="97"/>
  <c r="O119" i="97"/>
  <c r="N119" i="97"/>
  <c r="K119" i="97"/>
  <c r="J119" i="97"/>
  <c r="G119" i="97"/>
  <c r="F119" i="97"/>
  <c r="E88" i="97"/>
  <c r="D88" i="97"/>
  <c r="B33" i="105" s="1"/>
  <c r="K85" i="97"/>
  <c r="H30" i="105" s="1"/>
  <c r="M85" i="97"/>
  <c r="J30" i="105" s="1"/>
  <c r="O85" i="97"/>
  <c r="L30" i="105" s="1"/>
  <c r="F85" i="97"/>
  <c r="C30" i="105" s="1"/>
  <c r="P87" i="97"/>
  <c r="M32" i="105" s="1"/>
  <c r="O87" i="97"/>
  <c r="L32" i="105" s="1"/>
  <c r="N87" i="97"/>
  <c r="K32" i="105" s="1"/>
  <c r="M87" i="97"/>
  <c r="J32" i="105" s="1"/>
  <c r="L87" i="97"/>
  <c r="I32" i="105" s="1"/>
  <c r="K87" i="97"/>
  <c r="H32" i="105" s="1"/>
  <c r="J87" i="97"/>
  <c r="G32" i="105" s="1"/>
  <c r="I87" i="97"/>
  <c r="F32" i="105" s="1"/>
  <c r="H87" i="97"/>
  <c r="E32" i="105" s="1"/>
  <c r="F87" i="97"/>
  <c r="C32" i="105" s="1"/>
  <c r="F89" i="97" a="1"/>
  <c r="M119" i="97" a="1"/>
  <c r="R119" i="97" a="1"/>
  <c r="M121" i="97" a="1"/>
  <c r="H119" i="97" a="1"/>
  <c r="I119" i="97" a="1"/>
  <c r="F200" i="97" a="1"/>
  <c r="F229" i="97" a="1"/>
  <c r="Q119" i="97" a="1"/>
  <c r="O120" i="97" a="1"/>
  <c r="L119" i="97" a="1"/>
  <c r="F174" i="97" a="1"/>
  <c r="F88" i="97" a="1"/>
  <c r="Q120" i="97" a="1"/>
  <c r="Q121" i="97" a="1"/>
  <c r="F145" i="97" a="1"/>
  <c r="Q120" i="97" l="1"/>
  <c r="Q121" i="97"/>
  <c r="O120" i="97"/>
  <c r="I119" i="97"/>
  <c r="H119" i="97"/>
  <c r="Q119" i="97"/>
  <c r="R119" i="97"/>
  <c r="M119" i="97"/>
  <c r="M121" i="97"/>
  <c r="L119" i="97"/>
  <c r="F229" i="97"/>
  <c r="F200" i="97"/>
  <c r="F174" i="97"/>
  <c r="F145" i="97"/>
  <c r="F89" i="97"/>
  <c r="F88" i="97"/>
  <c r="E116" i="97"/>
  <c r="Q144" i="97" a="1"/>
  <c r="Q90" i="97" a="1"/>
  <c r="R228" i="97" a="1"/>
  <c r="F118" i="97" a="1"/>
  <c r="F230" i="97" a="1"/>
  <c r="R200" i="97" a="1"/>
  <c r="F202" i="97" a="1"/>
  <c r="Q230" i="97" a="1"/>
  <c r="Q228" i="97" a="1"/>
  <c r="F116" i="97" a="1"/>
  <c r="R88" i="97" a="1"/>
  <c r="Q89" i="97" a="1"/>
  <c r="Q200" i="97" a="1"/>
  <c r="Q229" i="97" a="1"/>
  <c r="R144" i="97" a="1"/>
  <c r="Q145" i="97" a="1"/>
  <c r="R172" i="97" a="1"/>
  <c r="F117" i="97" a="1"/>
  <c r="F90" i="97" a="1"/>
  <c r="F146" i="97" a="1"/>
  <c r="Q201" i="97" a="1"/>
  <c r="Q88" i="97" a="1"/>
  <c r="Q174" i="97" a="1"/>
  <c r="F172" i="97" a="1"/>
  <c r="Q173" i="97" a="1"/>
  <c r="Q146" i="97" a="1"/>
  <c r="F228" i="97" a="1"/>
  <c r="Q172" i="97" a="1"/>
  <c r="F144" i="97" a="1"/>
  <c r="F201" i="97" a="1"/>
  <c r="F173" i="97" a="1"/>
  <c r="Q202" i="97" a="1"/>
  <c r="Q201" i="97" l="1"/>
  <c r="Q225" i="97" s="1"/>
  <c r="N46" i="105" s="1"/>
  <c r="R88" i="97"/>
  <c r="R112" i="97" s="1"/>
  <c r="O33" i="105" s="1"/>
  <c r="F202" i="97"/>
  <c r="Q88" i="97"/>
  <c r="Q112" i="97" s="1"/>
  <c r="N33" i="105" s="1"/>
  <c r="Q89" i="97"/>
  <c r="Q113" i="97" s="1"/>
  <c r="N34" i="105" s="1"/>
  <c r="R228" i="97"/>
  <c r="R252" i="97" s="1"/>
  <c r="O48" i="105" s="1"/>
  <c r="F172" i="97"/>
  <c r="R200" i="97"/>
  <c r="R224" i="97" s="1"/>
  <c r="O45" i="105" s="1"/>
  <c r="F173" i="97"/>
  <c r="R172" i="97"/>
  <c r="R196" i="97" s="1"/>
  <c r="O42" i="105" s="1"/>
  <c r="Q173" i="97"/>
  <c r="Q197" i="97" s="1"/>
  <c r="N43" i="105" s="1"/>
  <c r="Q202" i="97"/>
  <c r="Q226" i="97" s="1"/>
  <c r="N47" i="105" s="1"/>
  <c r="F201" i="97"/>
  <c r="F230" i="97"/>
  <c r="Q174" i="97"/>
  <c r="Q198" i="97" s="1"/>
  <c r="N44" i="105" s="1"/>
  <c r="F146" i="97"/>
  <c r="Q229" i="97"/>
  <c r="Q253" i="97" s="1"/>
  <c r="N49" i="105" s="1"/>
  <c r="F90" i="97"/>
  <c r="Q230" i="97"/>
  <c r="Q254" i="97" s="1"/>
  <c r="N50" i="105" s="1"/>
  <c r="F144" i="97"/>
  <c r="Q145" i="97"/>
  <c r="Q169" i="97" s="1"/>
  <c r="N40" i="105" s="1"/>
  <c r="Q172" i="97"/>
  <c r="Q196" i="97" s="1"/>
  <c r="N42" i="105" s="1"/>
  <c r="F228" i="97"/>
  <c r="R144" i="97"/>
  <c r="R168" i="97" s="1"/>
  <c r="O39" i="105" s="1"/>
  <c r="Q146" i="97"/>
  <c r="Q170" i="97" s="1"/>
  <c r="N41" i="105" s="1"/>
  <c r="Q228" i="97"/>
  <c r="Q252" i="97" s="1"/>
  <c r="N48" i="105" s="1"/>
  <c r="Q200" i="97"/>
  <c r="Q224" i="97" s="1"/>
  <c r="N45" i="105" s="1"/>
  <c r="Q90" i="97"/>
  <c r="Q114" i="97" s="1"/>
  <c r="N35" i="105" s="1"/>
  <c r="Q144" i="97"/>
  <c r="Q168" i="97" s="1"/>
  <c r="N39" i="105" s="1"/>
  <c r="F118" i="97"/>
  <c r="F117" i="97"/>
  <c r="F116" i="97"/>
  <c r="Q116" i="97" a="1"/>
  <c r="Q117" i="97" a="1"/>
  <c r="Q118" i="97" a="1"/>
  <c r="R116" i="97" a="1"/>
  <c r="P116" i="97" a="1"/>
  <c r="Q118" i="97" l="1"/>
  <c r="Q142" i="97" s="1"/>
  <c r="N38" i="105" s="1"/>
  <c r="N53" i="105" s="1"/>
  <c r="R116" i="97"/>
  <c r="R140" i="97" s="1"/>
  <c r="O36" i="105" s="1"/>
  <c r="O51" i="105" s="1"/>
  <c r="P116" i="97"/>
  <c r="Q117" i="97"/>
  <c r="Q141" i="97" s="1"/>
  <c r="N37" i="105" s="1"/>
  <c r="N52" i="105" s="1"/>
  <c r="Q116" i="97"/>
  <c r="Q140" i="97" s="1"/>
  <c r="N36" i="105" s="1"/>
  <c r="N51" i="105" s="1"/>
  <c r="AU35" i="106"/>
  <c r="AU29" i="106"/>
  <c r="AU23" i="106"/>
  <c r="AU17" i="106"/>
  <c r="AU11" i="106"/>
  <c r="AU5" i="106"/>
  <c r="AC35" i="106"/>
  <c r="AC29" i="106"/>
  <c r="AC23" i="106"/>
  <c r="AC17" i="106"/>
  <c r="AC11" i="106"/>
  <c r="AC5" i="106"/>
  <c r="CE1" i="106"/>
  <c r="CF1" i="106" s="1"/>
  <c r="BN1" i="106"/>
  <c r="BO1" i="106" s="1"/>
  <c r="BP1" i="106" s="1"/>
  <c r="BQ1" i="106" s="1"/>
  <c r="BR1" i="106" s="1"/>
  <c r="BS1" i="106" s="1"/>
  <c r="BT1" i="106" s="1"/>
  <c r="BU1" i="106" s="1"/>
  <c r="BV1" i="106" s="1"/>
  <c r="BW1" i="106" s="1"/>
  <c r="BX1" i="106" s="1"/>
  <c r="BY1" i="106" s="1"/>
  <c r="BZ1" i="106" s="1"/>
  <c r="AV21" i="106"/>
  <c r="AE39" i="106"/>
  <c r="AE29" i="106"/>
  <c r="AV29" i="106"/>
  <c r="AE25" i="106"/>
  <c r="AV19" i="106"/>
  <c r="AE40" i="106"/>
  <c r="AV26" i="106"/>
  <c r="AE17" i="106"/>
  <c r="AE38" i="106"/>
  <c r="AV11" i="106"/>
  <c r="AV17" i="106"/>
  <c r="AV23" i="106"/>
  <c r="AV30" i="106"/>
  <c r="AV13" i="106"/>
  <c r="AE21" i="106"/>
  <c r="AE36" i="106"/>
  <c r="AV32" i="106"/>
  <c r="AE31" i="106"/>
  <c r="AE34" i="106"/>
  <c r="AV20" i="106"/>
  <c r="AE27" i="106"/>
  <c r="AV25" i="106"/>
  <c r="AV35" i="106"/>
  <c r="AE11" i="106"/>
  <c r="AE15" i="106"/>
  <c r="AV27" i="106"/>
  <c r="AE24" i="106"/>
  <c r="AV34" i="106"/>
  <c r="AV28" i="106"/>
  <c r="AE37" i="106"/>
  <c r="AV16" i="106"/>
  <c r="AE33" i="106"/>
  <c r="AV5" i="106"/>
  <c r="AV38" i="106"/>
  <c r="AE5" i="106"/>
  <c r="AV12" i="106"/>
  <c r="AE19" i="106"/>
  <c r="AE20" i="106"/>
  <c r="AV33" i="106"/>
  <c r="AE32" i="106"/>
  <c r="AE14" i="106"/>
  <c r="AE28" i="106"/>
  <c r="AV14" i="106"/>
  <c r="AV39" i="106"/>
  <c r="AE35" i="106"/>
  <c r="AE12" i="106"/>
  <c r="AE18" i="106"/>
  <c r="AV40" i="106"/>
  <c r="AV15" i="106"/>
  <c r="AV18" i="106"/>
  <c r="AV37" i="106"/>
  <c r="AE13" i="106"/>
  <c r="AV24" i="106"/>
  <c r="AV31" i="106"/>
  <c r="AV22" i="106"/>
  <c r="AE23" i="106"/>
  <c r="AE22" i="106"/>
  <c r="AV36" i="106"/>
  <c r="AE16" i="106"/>
  <c r="AE26" i="106"/>
  <c r="AE30" i="106"/>
  <c r="CG1" i="106" l="1"/>
  <c r="AE46" i="106"/>
  <c r="AW1" i="106"/>
  <c r="AF1" i="106"/>
  <c r="AF40" i="106"/>
  <c r="AF20" i="106"/>
  <c r="AF13" i="106"/>
  <c r="AF35" i="106"/>
  <c r="AF17" i="106"/>
  <c r="AF30" i="106"/>
  <c r="AF38" i="106"/>
  <c r="AF22" i="106"/>
  <c r="AF11" i="106"/>
  <c r="AF32" i="106"/>
  <c r="AF18" i="106"/>
  <c r="AW5" i="106"/>
  <c r="AF28" i="106"/>
  <c r="AF12" i="106"/>
  <c r="AF31" i="106"/>
  <c r="AF14" i="106"/>
  <c r="AF15" i="106"/>
  <c r="AF27" i="106"/>
  <c r="AF23" i="106"/>
  <c r="AF36" i="106"/>
  <c r="AF34" i="106"/>
  <c r="AF5" i="106"/>
  <c r="AF24" i="106"/>
  <c r="AF19" i="106"/>
  <c r="AF37" i="106"/>
  <c r="AF29" i="106"/>
  <c r="AF33" i="106"/>
  <c r="AF25" i="106"/>
  <c r="AF26" i="106"/>
  <c r="AF21" i="106"/>
  <c r="CH1" i="106" l="1"/>
  <c r="AG1" i="106"/>
  <c r="AX1" i="106"/>
  <c r="AD6" i="106"/>
  <c r="AW30" i="106"/>
  <c r="AW39" i="106"/>
  <c r="AF6" i="106"/>
  <c r="AW34" i="106"/>
  <c r="AG27" i="106"/>
  <c r="AW27" i="106"/>
  <c r="AW36" i="106"/>
  <c r="AG33" i="106"/>
  <c r="AW33" i="106"/>
  <c r="AW17" i="106"/>
  <c r="AW40" i="106"/>
  <c r="AG17" i="106"/>
  <c r="AW29" i="106"/>
  <c r="AW26" i="106"/>
  <c r="AG19" i="106"/>
  <c r="AG16" i="106"/>
  <c r="AW20" i="106"/>
  <c r="AW11" i="106"/>
  <c r="AG12" i="106"/>
  <c r="AW15" i="106"/>
  <c r="AG18" i="106"/>
  <c r="AG29" i="106"/>
  <c r="AG14" i="106"/>
  <c r="AW24" i="106"/>
  <c r="AW28" i="106"/>
  <c r="AW22" i="106"/>
  <c r="AG24" i="106"/>
  <c r="AE6" i="106"/>
  <c r="AG35" i="106"/>
  <c r="AW32" i="106"/>
  <c r="AG31" i="106"/>
  <c r="AG23" i="106"/>
  <c r="AW19" i="106"/>
  <c r="AG30" i="106"/>
  <c r="AW37" i="106"/>
  <c r="AW14" i="106"/>
  <c r="AG34" i="106"/>
  <c r="AG11" i="106"/>
  <c r="AG40" i="106"/>
  <c r="AW12" i="106"/>
  <c r="AG26" i="106"/>
  <c r="AG37" i="106"/>
  <c r="AG39" i="106"/>
  <c r="AW21" i="106"/>
  <c r="AF39" i="106"/>
  <c r="AW25" i="106"/>
  <c r="AX5" i="106"/>
  <c r="AW13" i="106"/>
  <c r="AW16" i="106"/>
  <c r="AF16" i="106"/>
  <c r="AG15" i="106"/>
  <c r="AW18" i="106"/>
  <c r="AW23" i="106"/>
  <c r="AG21" i="106"/>
  <c r="AG22" i="106"/>
  <c r="AW35" i="106"/>
  <c r="AG36" i="106"/>
  <c r="AG25" i="106"/>
  <c r="AW31" i="106"/>
  <c r="AG6" i="106"/>
  <c r="AG32" i="106"/>
  <c r="AG28" i="106"/>
  <c r="AW38" i="106"/>
  <c r="AG5" i="106"/>
  <c r="CI1" i="106" l="1"/>
  <c r="AY1" i="106"/>
  <c r="AH1" i="106"/>
  <c r="AD7" i="106"/>
  <c r="AX23" i="106"/>
  <c r="AX35" i="106"/>
  <c r="AX29" i="106"/>
  <c r="AH16" i="106"/>
  <c r="AG20" i="106"/>
  <c r="AX21" i="106"/>
  <c r="AY5" i="106"/>
  <c r="AX32" i="106"/>
  <c r="AE7" i="106"/>
  <c r="AH37" i="106"/>
  <c r="AX39" i="106"/>
  <c r="AX37" i="106"/>
  <c r="AH15" i="106"/>
  <c r="AX24" i="106"/>
  <c r="AX30" i="106"/>
  <c r="AH39" i="106"/>
  <c r="AX15" i="106"/>
  <c r="AH11" i="106"/>
  <c r="AH20" i="106"/>
  <c r="AX18" i="106"/>
  <c r="AH30" i="106"/>
  <c r="AW6" i="106"/>
  <c r="AH26" i="106"/>
  <c r="AH19" i="106"/>
  <c r="AX28" i="106"/>
  <c r="AH33" i="106"/>
  <c r="AX11" i="106"/>
  <c r="AH12" i="106"/>
  <c r="AX36" i="106"/>
  <c r="AH6" i="106"/>
  <c r="AX38" i="106"/>
  <c r="AG13" i="106"/>
  <c r="AX31" i="106"/>
  <c r="AX17" i="106"/>
  <c r="AX26" i="106"/>
  <c r="AV6" i="106"/>
  <c r="AH40" i="106"/>
  <c r="AH14" i="106"/>
  <c r="AX6" i="106"/>
  <c r="AG7" i="106"/>
  <c r="AX20" i="106"/>
  <c r="AH21" i="106"/>
  <c r="AH38" i="106"/>
  <c r="AH22" i="106"/>
  <c r="AH13" i="106"/>
  <c r="AX34" i="106"/>
  <c r="AX19" i="106"/>
  <c r="AX13" i="106"/>
  <c r="AH7" i="106"/>
  <c r="AX12" i="106"/>
  <c r="AF7" i="106"/>
  <c r="AX40" i="106"/>
  <c r="AX22" i="106"/>
  <c r="AH35" i="106"/>
  <c r="AX27" i="106"/>
  <c r="AX33" i="106"/>
  <c r="AX16" i="106"/>
  <c r="AX25" i="106"/>
  <c r="AH18" i="106"/>
  <c r="AX14" i="106"/>
  <c r="AH5" i="106"/>
  <c r="AG38" i="106"/>
  <c r="AH32" i="106"/>
  <c r="CJ1" i="106" l="1"/>
  <c r="AI1" i="106"/>
  <c r="AZ1" i="106"/>
  <c r="AD8" i="106"/>
  <c r="D79" i="97"/>
  <c r="D78" i="97"/>
  <c r="D77" i="97"/>
  <c r="D76" i="97"/>
  <c r="D75" i="97"/>
  <c r="D74" i="97"/>
  <c r="D73" i="97"/>
  <c r="AJ58" i="94"/>
  <c r="D72" i="97"/>
  <c r="AK60" i="94"/>
  <c r="AJ60" i="94"/>
  <c r="S60" i="94"/>
  <c r="R60" i="94"/>
  <c r="AK59" i="94"/>
  <c r="AJ59" i="94"/>
  <c r="S59" i="94"/>
  <c r="R59" i="94"/>
  <c r="AK58" i="94"/>
  <c r="S58" i="94"/>
  <c r="R58" i="94"/>
  <c r="AK57" i="94"/>
  <c r="AJ57" i="94"/>
  <c r="S57" i="94"/>
  <c r="R57" i="94"/>
  <c r="U56" i="94"/>
  <c r="C56" i="94"/>
  <c r="AL6" i="94"/>
  <c r="AM6" i="94"/>
  <c r="AL7" i="94"/>
  <c r="AM7" i="94"/>
  <c r="AL8" i="94"/>
  <c r="AM8" i="94"/>
  <c r="AL9" i="94"/>
  <c r="AM9" i="94"/>
  <c r="AL10" i="94"/>
  <c r="AM10" i="94"/>
  <c r="AL11" i="94"/>
  <c r="AM11" i="94"/>
  <c r="AL12" i="94"/>
  <c r="AM12" i="94"/>
  <c r="AL13" i="94"/>
  <c r="AM13" i="94"/>
  <c r="AL14" i="94"/>
  <c r="AM14" i="94"/>
  <c r="AL15" i="94"/>
  <c r="AM15" i="94"/>
  <c r="AL16" i="94"/>
  <c r="AM16" i="94"/>
  <c r="AL17" i="94"/>
  <c r="AM17" i="94"/>
  <c r="AL18" i="94"/>
  <c r="AM18" i="94"/>
  <c r="AL19" i="94"/>
  <c r="AM19" i="94"/>
  <c r="AL20" i="94"/>
  <c r="AM20" i="94"/>
  <c r="AL21" i="94"/>
  <c r="AM21" i="94"/>
  <c r="AL22" i="94"/>
  <c r="AM22" i="94"/>
  <c r="AL23" i="94"/>
  <c r="AM23" i="94"/>
  <c r="AL24" i="94"/>
  <c r="AM24" i="94"/>
  <c r="AL25" i="94"/>
  <c r="AM25" i="94"/>
  <c r="AL26" i="94"/>
  <c r="AM26" i="94"/>
  <c r="AL27" i="94"/>
  <c r="AM27" i="94"/>
  <c r="AL28" i="94"/>
  <c r="AM28" i="94"/>
  <c r="AL29" i="94"/>
  <c r="AM29" i="94"/>
  <c r="AL30" i="94"/>
  <c r="AM30" i="94"/>
  <c r="AL31" i="94"/>
  <c r="AM31" i="94"/>
  <c r="AL32" i="94"/>
  <c r="AM32" i="94"/>
  <c r="AL33" i="94"/>
  <c r="AM33" i="94"/>
  <c r="AL34" i="94"/>
  <c r="AM34" i="94"/>
  <c r="AL35" i="94"/>
  <c r="AM35" i="94"/>
  <c r="AL36" i="94"/>
  <c r="AM36" i="94"/>
  <c r="AL37" i="94"/>
  <c r="AM37" i="94"/>
  <c r="AL38" i="94"/>
  <c r="AM38" i="94"/>
  <c r="AL39" i="94"/>
  <c r="AM39" i="94"/>
  <c r="AL40" i="94"/>
  <c r="AM40" i="94"/>
  <c r="AM5" i="94"/>
  <c r="AL5" i="94"/>
  <c r="S5" i="105"/>
  <c r="R5" i="105"/>
  <c r="Q5" i="105"/>
  <c r="P5" i="105"/>
  <c r="O5" i="105"/>
  <c r="N5" i="105"/>
  <c r="M5" i="105"/>
  <c r="L5" i="105"/>
  <c r="K5" i="105"/>
  <c r="J5" i="105"/>
  <c r="H5" i="105"/>
  <c r="G5" i="105"/>
  <c r="F5" i="105"/>
  <c r="E5" i="105"/>
  <c r="AY20" i="106"/>
  <c r="O74" i="97" a="1"/>
  <c r="H76" i="97" a="1"/>
  <c r="AH29" i="106"/>
  <c r="O77" i="97" a="1"/>
  <c r="AY39" i="106"/>
  <c r="AY35" i="106"/>
  <c r="AY38" i="106"/>
  <c r="AY29" i="106"/>
  <c r="AY33" i="106"/>
  <c r="AH34" i="106"/>
  <c r="AY11" i="106"/>
  <c r="O75" i="97" a="1"/>
  <c r="AY27" i="106"/>
  <c r="AY36" i="106"/>
  <c r="H75" i="97" a="1"/>
  <c r="AH28" i="106"/>
  <c r="AH31" i="106"/>
  <c r="AH27" i="106"/>
  <c r="AY18" i="106"/>
  <c r="AY31" i="106"/>
  <c r="AH24" i="106"/>
  <c r="AH23" i="106"/>
  <c r="H74" i="97" a="1"/>
  <c r="AV7" i="106"/>
  <c r="AY13" i="106"/>
  <c r="AY26" i="106"/>
  <c r="AY25" i="106"/>
  <c r="AY32" i="106"/>
  <c r="AH25" i="106"/>
  <c r="AF8" i="106"/>
  <c r="O76" i="97" a="1"/>
  <c r="AY21" i="106"/>
  <c r="H73" i="97" a="1"/>
  <c r="AY14" i="106"/>
  <c r="AY40" i="106"/>
  <c r="E76" i="97" a="1"/>
  <c r="AX7" i="106"/>
  <c r="AW7" i="106"/>
  <c r="AE8" i="106"/>
  <c r="O78" i="97" a="1"/>
  <c r="N77" i="97" a="1"/>
  <c r="AY6" i="106"/>
  <c r="AY23" i="106"/>
  <c r="AY34" i="106"/>
  <c r="AY7" i="106"/>
  <c r="AY28" i="106"/>
  <c r="AY37" i="106"/>
  <c r="H77" i="97" a="1"/>
  <c r="AY17" i="106"/>
  <c r="AY16" i="106"/>
  <c r="H79" i="97" a="1"/>
  <c r="AH36" i="106"/>
  <c r="AY12" i="106"/>
  <c r="AY30" i="106"/>
  <c r="AY24" i="106"/>
  <c r="AY19" i="106"/>
  <c r="AY22" i="106"/>
  <c r="AH17" i="106"/>
  <c r="AY15" i="106"/>
  <c r="N77" i="97" l="1"/>
  <c r="AM56" i="94"/>
  <c r="AM59" i="94"/>
  <c r="AL59" i="94"/>
  <c r="AJ61" i="94"/>
  <c r="AK61" i="94"/>
  <c r="AL57" i="94"/>
  <c r="AL60" i="94"/>
  <c r="AM57" i="94"/>
  <c r="AM60" i="94"/>
  <c r="AL58" i="94"/>
  <c r="AM58" i="94"/>
  <c r="O75" i="97"/>
  <c r="O76" i="97"/>
  <c r="O78" i="97"/>
  <c r="O77" i="97"/>
  <c r="O74" i="97"/>
  <c r="AA7" i="106"/>
  <c r="AA11" i="106"/>
  <c r="AA8" i="106"/>
  <c r="AA10" i="106"/>
  <c r="AA4" i="106"/>
  <c r="AA9" i="106"/>
  <c r="AA5" i="106"/>
  <c r="AA6" i="106"/>
  <c r="CK1" i="106"/>
  <c r="BA1" i="106"/>
  <c r="AJ1" i="106"/>
  <c r="AD9" i="106"/>
  <c r="H79" i="97"/>
  <c r="H76" i="97"/>
  <c r="E76" i="97"/>
  <c r="H77" i="97"/>
  <c r="H75" i="97"/>
  <c r="H74" i="97"/>
  <c r="H73" i="97"/>
  <c r="AJ7" i="106"/>
  <c r="AJ24" i="106"/>
  <c r="I79" i="97" a="1"/>
  <c r="M77" i="97" a="1"/>
  <c r="E77" i="97" a="1"/>
  <c r="AJ18" i="106"/>
  <c r="E14" i="97" a="1"/>
  <c r="BA5" i="106"/>
  <c r="M79" i="97" a="1"/>
  <c r="N73" i="97" a="1"/>
  <c r="J74" i="97" a="1"/>
  <c r="AJ26" i="106"/>
  <c r="AV8" i="106"/>
  <c r="AJ35" i="106"/>
  <c r="I72" i="97" a="1"/>
  <c r="E17" i="97" a="1"/>
  <c r="AJ6" i="106"/>
  <c r="AG8" i="106"/>
  <c r="E75" i="97" a="1"/>
  <c r="E72" i="97" a="1"/>
  <c r="AJ33" i="106"/>
  <c r="F76" i="97" a="1"/>
  <c r="E79" i="97" a="1"/>
  <c r="AJ11" i="106"/>
  <c r="AJ20" i="106"/>
  <c r="E23" i="97" a="1"/>
  <c r="N74" i="97" a="1"/>
  <c r="AJ23" i="106"/>
  <c r="G78" i="97" a="1"/>
  <c r="J75" i="97" a="1"/>
  <c r="AH9" i="106"/>
  <c r="AJ25" i="106"/>
  <c r="E13" i="97" a="1"/>
  <c r="E26" i="97" a="1"/>
  <c r="AJ29" i="106"/>
  <c r="E28" i="97" a="1"/>
  <c r="E27" i="97" a="1"/>
  <c r="O72" i="97" a="1"/>
  <c r="K76" i="97" a="1"/>
  <c r="L73" i="97" a="1"/>
  <c r="AJ12" i="106"/>
  <c r="E73" i="97" a="1"/>
  <c r="AF9" i="106"/>
  <c r="AJ8" i="106"/>
  <c r="F72" i="97" a="1"/>
  <c r="M72" i="97" a="1"/>
  <c r="J73" i="97" a="1"/>
  <c r="AJ34" i="106"/>
  <c r="AG9" i="106"/>
  <c r="K75" i="97" a="1"/>
  <c r="L76" i="97" a="1"/>
  <c r="I74" i="97" a="1"/>
  <c r="BA8" i="106"/>
  <c r="M76" i="97" a="1"/>
  <c r="AX8" i="106"/>
  <c r="AJ36" i="106"/>
  <c r="N76" i="97" a="1"/>
  <c r="G73" i="97" a="1"/>
  <c r="E78" i="97" a="1"/>
  <c r="E16" i="97" a="1"/>
  <c r="AJ40" i="106"/>
  <c r="AJ38" i="106"/>
  <c r="E24" i="97" a="1"/>
  <c r="M74" i="97" a="1"/>
  <c r="E21" i="97" a="1"/>
  <c r="G72" i="97" a="1"/>
  <c r="AJ14" i="106"/>
  <c r="AJ9" i="106"/>
  <c r="AJ31" i="106"/>
  <c r="AJ39" i="106"/>
  <c r="F77" i="97" a="1"/>
  <c r="E74" i="97" a="1"/>
  <c r="AJ28" i="106"/>
  <c r="H72" i="97" a="1"/>
  <c r="AJ21" i="106"/>
  <c r="F74" i="97" a="1"/>
  <c r="AE9" i="106"/>
  <c r="E25" i="97" a="1"/>
  <c r="AJ15" i="106"/>
  <c r="N78" i="97" a="1"/>
  <c r="J79" i="97" a="1"/>
  <c r="K78" i="97" a="1"/>
  <c r="AJ37" i="106"/>
  <c r="AJ32" i="106"/>
  <c r="K73" i="97" a="1"/>
  <c r="N72" i="97" a="1"/>
  <c r="E22" i="97" a="1"/>
  <c r="N79" i="97" a="1"/>
  <c r="E19" i="97" a="1"/>
  <c r="AJ13" i="106"/>
  <c r="G77" i="97" a="1"/>
  <c r="M78" i="97" a="1"/>
  <c r="F79" i="97" a="1"/>
  <c r="L77" i="97" a="1"/>
  <c r="I78" i="97" a="1"/>
  <c r="G75" i="97" a="1"/>
  <c r="K72" i="97" a="1"/>
  <c r="E20" i="97" a="1"/>
  <c r="L79" i="97" a="1"/>
  <c r="I75" i="97" a="1"/>
  <c r="K79" i="97" a="1"/>
  <c r="G79" i="97" a="1"/>
  <c r="AJ30" i="106"/>
  <c r="AJ17" i="106"/>
  <c r="H78" i="97" a="1"/>
  <c r="AJ27" i="106"/>
  <c r="AH8" i="106"/>
  <c r="E9" i="97" a="1"/>
  <c r="G74" i="97" a="1"/>
  <c r="I73" i="97" a="1"/>
  <c r="E18" i="97" a="1"/>
  <c r="I76" i="97" a="1"/>
  <c r="O79" i="97" a="1"/>
  <c r="E11" i="97" a="1"/>
  <c r="O73" i="97" a="1"/>
  <c r="M75" i="97" a="1"/>
  <c r="F73" i="97" a="1"/>
  <c r="L72" i="97" a="1"/>
  <c r="L75" i="97" a="1"/>
  <c r="L78" i="97" a="1"/>
  <c r="G76" i="97" a="1"/>
  <c r="I77" i="97" a="1"/>
  <c r="E8" i="97" a="1"/>
  <c r="E10" i="97" a="1"/>
  <c r="J77" i="97" a="1"/>
  <c r="K77" i="97" a="1"/>
  <c r="N75" i="97" a="1"/>
  <c r="F75" i="97" a="1"/>
  <c r="AW8" i="106"/>
  <c r="E15" i="97" a="1"/>
  <c r="J78" i="97" a="1"/>
  <c r="AY8" i="106"/>
  <c r="J72" i="97" a="1"/>
  <c r="E12" i="97" a="1"/>
  <c r="K74" i="97" a="1"/>
  <c r="J76" i="97" a="1"/>
  <c r="F78" i="97" a="1"/>
  <c r="L74" i="97" a="1"/>
  <c r="M73" i="97" a="1"/>
  <c r="E79" i="97" l="1"/>
  <c r="H78" i="97"/>
  <c r="M79" i="97"/>
  <c r="O73" i="97"/>
  <c r="O79" i="97"/>
  <c r="O72" i="97"/>
  <c r="O80" i="97" s="1"/>
  <c r="M25" i="105" s="1"/>
  <c r="K72" i="97"/>
  <c r="L72" i="97"/>
  <c r="J72" i="97"/>
  <c r="I72" i="97"/>
  <c r="N72" i="97"/>
  <c r="H72" i="97"/>
  <c r="H80" i="97" s="1"/>
  <c r="F25" i="105" s="1"/>
  <c r="M72" i="97"/>
  <c r="F72" i="97"/>
  <c r="G72" i="97"/>
  <c r="E72" i="97"/>
  <c r="CL1" i="106"/>
  <c r="AK1" i="106"/>
  <c r="BB1" i="106"/>
  <c r="AD10" i="106"/>
  <c r="J79" i="97"/>
  <c r="I79" i="97"/>
  <c r="I77" i="97"/>
  <c r="I76" i="97"/>
  <c r="J75" i="97"/>
  <c r="I75" i="97"/>
  <c r="J74" i="97"/>
  <c r="I74" i="97"/>
  <c r="J73" i="97"/>
  <c r="G79" i="97"/>
  <c r="N79" i="97"/>
  <c r="F79" i="97"/>
  <c r="L79" i="97"/>
  <c r="K79" i="97"/>
  <c r="G78" i="97"/>
  <c r="N78" i="97"/>
  <c r="F78" i="97"/>
  <c r="M78" i="97"/>
  <c r="E78" i="97"/>
  <c r="L78" i="97"/>
  <c r="K78" i="97"/>
  <c r="J78" i="97"/>
  <c r="I78" i="97"/>
  <c r="G76" i="97"/>
  <c r="N76" i="97"/>
  <c r="F76" i="97"/>
  <c r="M76" i="97"/>
  <c r="L76" i="97"/>
  <c r="K76" i="97"/>
  <c r="J76" i="97"/>
  <c r="G77" i="97"/>
  <c r="F77" i="97"/>
  <c r="M77" i="97"/>
  <c r="E77" i="97"/>
  <c r="L77" i="97"/>
  <c r="K77" i="97"/>
  <c r="J77" i="97"/>
  <c r="G75" i="97"/>
  <c r="N75" i="97"/>
  <c r="F75" i="97"/>
  <c r="M75" i="97"/>
  <c r="E75" i="97"/>
  <c r="L75" i="97"/>
  <c r="K75" i="97"/>
  <c r="G74" i="97"/>
  <c r="N74" i="97"/>
  <c r="F74" i="97"/>
  <c r="M74" i="97"/>
  <c r="E74" i="97"/>
  <c r="L74" i="97"/>
  <c r="K74" i="97"/>
  <c r="G73" i="97"/>
  <c r="N73" i="97"/>
  <c r="F73" i="97"/>
  <c r="M73" i="97"/>
  <c r="E73" i="97"/>
  <c r="L73" i="97"/>
  <c r="K73" i="97"/>
  <c r="I73" i="97"/>
  <c r="E27" i="97"/>
  <c r="E28" i="97"/>
  <c r="E26" i="97"/>
  <c r="E25" i="97"/>
  <c r="E23" i="97"/>
  <c r="E24" i="97"/>
  <c r="E22" i="97"/>
  <c r="E21" i="97"/>
  <c r="E20" i="97"/>
  <c r="E18" i="97"/>
  <c r="E19" i="97"/>
  <c r="E17" i="97"/>
  <c r="E16" i="97"/>
  <c r="E15" i="97"/>
  <c r="E14" i="97"/>
  <c r="E13" i="97"/>
  <c r="E12" i="97"/>
  <c r="E11" i="97"/>
  <c r="E9" i="97"/>
  <c r="E10" i="97"/>
  <c r="E8" i="97"/>
  <c r="AK35" i="106"/>
  <c r="AY9" i="106"/>
  <c r="AK24" i="106"/>
  <c r="AK5" i="106"/>
  <c r="BA13" i="106"/>
  <c r="BA23" i="106"/>
  <c r="AK17" i="106"/>
  <c r="AW9" i="106"/>
  <c r="AV9" i="106"/>
  <c r="BA6" i="106"/>
  <c r="AG10" i="106"/>
  <c r="AK25" i="106"/>
  <c r="AK19" i="106"/>
  <c r="AK8" i="106"/>
  <c r="BA24" i="106"/>
  <c r="AK12" i="106"/>
  <c r="AK10" i="106"/>
  <c r="BA28" i="106"/>
  <c r="AF10" i="106"/>
  <c r="BA30" i="106"/>
  <c r="BB5" i="106"/>
  <c r="AH10" i="106"/>
  <c r="BA36" i="106"/>
  <c r="BA29" i="106"/>
  <c r="AK40" i="106"/>
  <c r="BA15" i="106"/>
  <c r="BA38" i="106"/>
  <c r="AK33" i="106"/>
  <c r="AK30" i="106"/>
  <c r="AX9" i="106"/>
  <c r="BA37" i="106"/>
  <c r="BA21" i="106"/>
  <c r="AJ19" i="106"/>
  <c r="AK34" i="106"/>
  <c r="BA11" i="106"/>
  <c r="BA33" i="106"/>
  <c r="AK32" i="106"/>
  <c r="AK6" i="106"/>
  <c r="AK15" i="106"/>
  <c r="AK39" i="106"/>
  <c r="AK38" i="106"/>
  <c r="BA12" i="106"/>
  <c r="BB9" i="106"/>
  <c r="AK7" i="106"/>
  <c r="BA31" i="106"/>
  <c r="BA22" i="106"/>
  <c r="AJ22" i="106"/>
  <c r="AK14" i="106"/>
  <c r="BA27" i="106"/>
  <c r="BA9" i="106"/>
  <c r="BA16" i="106"/>
  <c r="BA14" i="106"/>
  <c r="BA7" i="106"/>
  <c r="AJ5" i="106"/>
  <c r="AJ10" i="106"/>
  <c r="BA34" i="106"/>
  <c r="BA35" i="106"/>
  <c r="BA20" i="106"/>
  <c r="BA26" i="106"/>
  <c r="BA18" i="106"/>
  <c r="BA32" i="106"/>
  <c r="AK23" i="106"/>
  <c r="AK27" i="106"/>
  <c r="BA25" i="106"/>
  <c r="AE10" i="106"/>
  <c r="BA17" i="106"/>
  <c r="BA19" i="106"/>
  <c r="AK13" i="106"/>
  <c r="BA40" i="106"/>
  <c r="AJ16" i="106"/>
  <c r="BA39" i="106"/>
  <c r="CM1" i="106" l="1"/>
  <c r="BC1" i="106"/>
  <c r="AL1" i="106"/>
  <c r="I80" i="97"/>
  <c r="G25" i="105" s="1"/>
  <c r="N80" i="97"/>
  <c r="L25" i="105" s="1"/>
  <c r="M80" i="97"/>
  <c r="K25" i="105" s="1"/>
  <c r="L80" i="97"/>
  <c r="J25" i="105" s="1"/>
  <c r="K80" i="97"/>
  <c r="I25" i="105" s="1"/>
  <c r="J80" i="97"/>
  <c r="H25" i="105" s="1"/>
  <c r="F80" i="97"/>
  <c r="D25" i="105" s="1"/>
  <c r="G80" i="97"/>
  <c r="E25" i="105" s="1"/>
  <c r="E80" i="97"/>
  <c r="C25" i="105" s="1"/>
  <c r="AK20" i="106"/>
  <c r="BB6" i="106"/>
  <c r="BB15" i="106"/>
  <c r="BB16" i="106"/>
  <c r="AK11" i="106"/>
  <c r="AV10" i="106"/>
  <c r="BB25" i="106"/>
  <c r="BB13" i="106"/>
  <c r="BB30" i="106"/>
  <c r="BB38" i="106"/>
  <c r="BB28" i="106"/>
  <c r="BB21" i="106"/>
  <c r="BA10" i="106"/>
  <c r="AL32" i="106"/>
  <c r="BB22" i="106"/>
  <c r="AK16" i="106"/>
  <c r="BB20" i="106"/>
  <c r="AK29" i="106"/>
  <c r="AK9" i="106"/>
  <c r="BB7" i="106"/>
  <c r="AL15" i="106"/>
  <c r="AK21" i="106"/>
  <c r="AK36" i="106"/>
  <c r="BB26" i="106"/>
  <c r="AK31" i="106"/>
  <c r="BB8" i="106"/>
  <c r="AK37" i="106"/>
  <c r="AY10" i="106"/>
  <c r="BB19" i="106"/>
  <c r="BB17" i="106"/>
  <c r="BB31" i="106"/>
  <c r="BB32" i="106"/>
  <c r="BB23" i="106"/>
  <c r="BB40" i="106"/>
  <c r="BB29" i="106"/>
  <c r="AK22" i="106"/>
  <c r="BB11" i="106"/>
  <c r="AK18" i="106"/>
  <c r="BB35" i="106"/>
  <c r="BB10" i="106"/>
  <c r="BB39" i="106"/>
  <c r="BB24" i="106"/>
  <c r="AK28" i="106"/>
  <c r="BB14" i="106"/>
  <c r="BB27" i="106"/>
  <c r="AL35" i="106"/>
  <c r="BC5" i="106"/>
  <c r="AW10" i="106"/>
  <c r="AL16" i="106"/>
  <c r="BB34" i="106"/>
  <c r="AK26" i="106"/>
  <c r="BB36" i="106"/>
  <c r="BB33" i="106"/>
  <c r="BB18" i="106"/>
  <c r="BB12" i="106"/>
  <c r="BB37" i="106"/>
  <c r="AX10" i="106"/>
  <c r="AK51" i="106" l="1"/>
  <c r="AK54" i="106" s="1"/>
  <c r="AK50" i="106"/>
  <c r="AK53" i="106" s="1"/>
  <c r="AF50" i="106"/>
  <c r="AF53" i="106" s="1"/>
  <c r="AF51" i="106"/>
  <c r="AF54" i="106" s="1"/>
  <c r="AH51" i="106"/>
  <c r="AH54" i="106" s="1"/>
  <c r="AH50" i="106"/>
  <c r="AH53" i="106" s="1"/>
  <c r="AG50" i="106"/>
  <c r="AG53" i="106" s="1"/>
  <c r="AG51" i="106"/>
  <c r="AG54" i="106" s="1"/>
  <c r="AJ51" i="106"/>
  <c r="AJ54" i="106" s="1"/>
  <c r="AJ50" i="106"/>
  <c r="AJ53" i="106" s="1"/>
  <c r="AE51" i="106"/>
  <c r="AE54" i="106" s="1"/>
  <c r="AE50" i="106"/>
  <c r="AE53" i="106" s="1"/>
  <c r="CN1" i="106"/>
  <c r="AM1" i="106"/>
  <c r="BD1" i="106"/>
  <c r="BC35" i="106"/>
  <c r="BC8" i="106"/>
  <c r="AL10" i="106"/>
  <c r="BC38" i="106"/>
  <c r="BC18" i="106"/>
  <c r="BC19" i="106"/>
  <c r="AL17" i="106"/>
  <c r="AL22" i="106"/>
  <c r="AL9" i="106"/>
  <c r="BC15" i="106"/>
  <c r="AM23" i="106"/>
  <c r="AL26" i="106"/>
  <c r="AL6" i="106"/>
  <c r="AL18" i="106"/>
  <c r="AM11" i="106"/>
  <c r="BC36" i="106"/>
  <c r="BC34" i="106"/>
  <c r="BC22" i="106"/>
  <c r="AL14" i="106"/>
  <c r="BC9" i="106"/>
  <c r="AL34" i="106"/>
  <c r="AL11" i="106"/>
  <c r="AL12" i="106"/>
  <c r="BC32" i="106"/>
  <c r="BC10" i="106"/>
  <c r="AL31" i="106"/>
  <c r="BC11" i="106"/>
  <c r="AL30" i="106"/>
  <c r="AL21" i="106"/>
  <c r="BC24" i="106"/>
  <c r="AL20" i="106"/>
  <c r="BC13" i="106"/>
  <c r="AL24" i="106"/>
  <c r="AL38" i="106"/>
  <c r="AL13" i="106"/>
  <c r="BC21" i="106"/>
  <c r="BC30" i="106"/>
  <c r="BC23" i="106"/>
  <c r="AL36" i="106"/>
  <c r="AL28" i="106"/>
  <c r="BC28" i="106"/>
  <c r="BC37" i="106"/>
  <c r="AL8" i="106"/>
  <c r="BC25" i="106"/>
  <c r="BC7" i="106"/>
  <c r="BC16" i="106"/>
  <c r="AL19" i="106"/>
  <c r="AL25" i="106"/>
  <c r="AL27" i="106"/>
  <c r="AL39" i="106"/>
  <c r="BC17" i="106"/>
  <c r="AM40" i="106"/>
  <c r="AL29" i="106"/>
  <c r="BC6" i="106"/>
  <c r="AL7" i="106"/>
  <c r="BC33" i="106"/>
  <c r="AL40" i="106"/>
  <c r="BC39" i="106"/>
  <c r="BC20" i="106"/>
  <c r="BD5" i="106"/>
  <c r="AL33" i="106"/>
  <c r="AL37" i="106"/>
  <c r="AL23" i="106"/>
  <c r="BC29" i="106"/>
  <c r="BC40" i="106"/>
  <c r="BC27" i="106"/>
  <c r="BC14" i="106"/>
  <c r="AM31" i="106"/>
  <c r="AL5" i="106"/>
  <c r="BC26" i="106"/>
  <c r="BC12" i="106"/>
  <c r="BC31" i="106"/>
  <c r="AL50" i="106" l="1"/>
  <c r="AL53" i="106" s="1"/>
  <c r="AL51" i="106"/>
  <c r="AL54" i="106" s="1"/>
  <c r="AE56" i="106"/>
  <c r="CO1" i="106"/>
  <c r="BE1" i="106"/>
  <c r="AN1" i="106"/>
  <c r="AM25" i="106"/>
  <c r="AM16" i="106"/>
  <c r="AN8" i="106"/>
  <c r="BD27" i="106"/>
  <c r="BD11" i="106"/>
  <c r="AN14" i="106"/>
  <c r="BD24" i="106"/>
  <c r="AM24" i="106"/>
  <c r="AN39" i="106"/>
  <c r="AN25" i="106"/>
  <c r="AM6" i="106"/>
  <c r="AN40" i="106"/>
  <c r="BD6" i="106"/>
  <c r="AM19" i="106"/>
  <c r="BD16" i="106"/>
  <c r="AN26" i="106"/>
  <c r="BD37" i="106"/>
  <c r="AM32" i="106"/>
  <c r="AM17" i="106"/>
  <c r="BD9" i="106"/>
  <c r="AM34" i="106"/>
  <c r="BD31" i="106"/>
  <c r="AN9" i="106"/>
  <c r="BD10" i="106"/>
  <c r="BD39" i="106"/>
  <c r="AM18" i="106"/>
  <c r="AM37" i="106"/>
  <c r="BD28" i="106"/>
  <c r="BD40" i="106"/>
  <c r="AN35" i="106"/>
  <c r="AM33" i="106"/>
  <c r="AN36" i="106"/>
  <c r="BD23" i="106"/>
  <c r="BD38" i="106"/>
  <c r="BD14" i="106"/>
  <c r="AM26" i="106"/>
  <c r="AN29" i="106"/>
  <c r="AM15" i="106"/>
  <c r="AM38" i="106"/>
  <c r="AN15" i="106"/>
  <c r="AM30" i="106"/>
  <c r="BD29" i="106"/>
  <c r="BD21" i="106"/>
  <c r="BD35" i="106"/>
  <c r="AN32" i="106"/>
  <c r="BD17" i="106"/>
  <c r="BD8" i="106"/>
  <c r="AN27" i="106"/>
  <c r="AM13" i="106"/>
  <c r="AN37" i="106"/>
  <c r="AN21" i="106"/>
  <c r="BE5" i="106"/>
  <c r="BD34" i="106"/>
  <c r="BD33" i="106"/>
  <c r="BD13" i="106"/>
  <c r="AN22" i="106"/>
  <c r="BD20" i="106"/>
  <c r="AN7" i="106"/>
  <c r="AM27" i="106"/>
  <c r="AM22" i="106"/>
  <c r="BD32" i="106"/>
  <c r="AM21" i="106"/>
  <c r="AN28" i="106"/>
  <c r="AN34" i="106"/>
  <c r="BD18" i="106"/>
  <c r="AM36" i="106"/>
  <c r="BD26" i="106"/>
  <c r="AN18" i="106"/>
  <c r="BD30" i="106"/>
  <c r="AM5" i="106"/>
  <c r="AM28" i="106"/>
  <c r="BD36" i="106"/>
  <c r="AN11" i="106"/>
  <c r="AM8" i="106"/>
  <c r="BD15" i="106"/>
  <c r="AM39" i="106"/>
  <c r="AN13" i="106"/>
  <c r="BD25" i="106"/>
  <c r="BD12" i="106"/>
  <c r="AM9" i="106"/>
  <c r="BD22" i="106"/>
  <c r="AM12" i="106"/>
  <c r="AN10" i="106"/>
  <c r="AN17" i="106"/>
  <c r="AM35" i="106"/>
  <c r="AN23" i="106"/>
  <c r="AN38" i="106"/>
  <c r="BD19" i="106"/>
  <c r="AM29" i="106"/>
  <c r="AM14" i="106"/>
  <c r="BD7" i="106"/>
  <c r="AN24" i="106"/>
  <c r="AM7" i="106"/>
  <c r="AN6" i="106"/>
  <c r="AN12" i="106"/>
  <c r="AN16" i="106"/>
  <c r="AM10" i="106"/>
  <c r="AM20" i="106"/>
  <c r="AM51" i="106" l="1"/>
  <c r="AM54" i="106" s="1"/>
  <c r="AM50" i="106"/>
  <c r="AM53" i="106" s="1"/>
  <c r="CP1" i="106"/>
  <c r="AO1" i="106"/>
  <c r="BF1" i="106"/>
  <c r="AO18" i="106"/>
  <c r="BE28" i="106"/>
  <c r="BE18" i="106"/>
  <c r="AN30" i="106"/>
  <c r="BE23" i="106"/>
  <c r="AO15" i="106"/>
  <c r="AO38" i="106"/>
  <c r="BE17" i="106"/>
  <c r="AO24" i="106"/>
  <c r="BE8" i="106"/>
  <c r="AN33" i="106"/>
  <c r="AO16" i="106"/>
  <c r="BE24" i="106"/>
  <c r="BE19" i="106"/>
  <c r="BE14" i="106"/>
  <c r="BE22" i="106"/>
  <c r="AO34" i="106"/>
  <c r="AN5" i="106"/>
  <c r="AO14" i="106"/>
  <c r="BE10" i="106"/>
  <c r="BE34" i="106"/>
  <c r="AN20" i="106"/>
  <c r="AO26" i="106"/>
  <c r="BE30" i="106"/>
  <c r="BE40" i="106"/>
  <c r="AO39" i="106"/>
  <c r="BE31" i="106"/>
  <c r="BE29" i="106"/>
  <c r="BE36" i="106"/>
  <c r="BE9" i="106"/>
  <c r="BE20" i="106"/>
  <c r="AN31" i="106"/>
  <c r="BE39" i="106"/>
  <c r="AN19" i="106"/>
  <c r="AO7" i="106"/>
  <c r="BE38" i="106"/>
  <c r="BE25" i="106"/>
  <c r="BE12" i="106"/>
  <c r="AO29" i="106"/>
  <c r="BE21" i="106"/>
  <c r="BE27" i="106"/>
  <c r="BE16" i="106"/>
  <c r="BE6" i="106"/>
  <c r="BE26" i="106"/>
  <c r="BE35" i="106"/>
  <c r="BE13" i="106"/>
  <c r="AO36" i="106"/>
  <c r="BE32" i="106"/>
  <c r="AO9" i="106"/>
  <c r="BE33" i="106"/>
  <c r="BF5" i="106"/>
  <c r="BE7" i="106"/>
  <c r="AO22" i="106"/>
  <c r="AO21" i="106"/>
  <c r="BE11" i="106"/>
  <c r="BE37" i="106"/>
  <c r="BE15" i="106"/>
  <c r="AO8" i="106"/>
  <c r="AN51" i="106" l="1"/>
  <c r="AN54" i="106" s="1"/>
  <c r="AN50" i="106"/>
  <c r="AN53" i="106" s="1"/>
  <c r="CQ1" i="106"/>
  <c r="AP1" i="106"/>
  <c r="BG1" i="106"/>
  <c r="BF14" i="106"/>
  <c r="AO25" i="106"/>
  <c r="BF17" i="106"/>
  <c r="BG5" i="106"/>
  <c r="BF34" i="106"/>
  <c r="AO40" i="106"/>
  <c r="AP12" i="106"/>
  <c r="BF38" i="106"/>
  <c r="BF33" i="106"/>
  <c r="BF26" i="106"/>
  <c r="AP21" i="106"/>
  <c r="BF19" i="106"/>
  <c r="AP8" i="106"/>
  <c r="BF6" i="106"/>
  <c r="AO6" i="106"/>
  <c r="BF21" i="106"/>
  <c r="BF35" i="106"/>
  <c r="BF20" i="106"/>
  <c r="AP23" i="106"/>
  <c r="AP28" i="106"/>
  <c r="BF22" i="106"/>
  <c r="AP16" i="106"/>
  <c r="BF9" i="106"/>
  <c r="BF11" i="106"/>
  <c r="BF27" i="106"/>
  <c r="BF13" i="106"/>
  <c r="AO5" i="106"/>
  <c r="AP9" i="106"/>
  <c r="AO35" i="106"/>
  <c r="AP30" i="106"/>
  <c r="AO32" i="106"/>
  <c r="AP25" i="106"/>
  <c r="AP15" i="106"/>
  <c r="AP29" i="106"/>
  <c r="BF36" i="106"/>
  <c r="AO20" i="106"/>
  <c r="AO17" i="106"/>
  <c r="BF40" i="106"/>
  <c r="BF24" i="106"/>
  <c r="BF18" i="106"/>
  <c r="AP37" i="106"/>
  <c r="AO19" i="106"/>
  <c r="BF39" i="106"/>
  <c r="AO30" i="106"/>
  <c r="AO13" i="106"/>
  <c r="AP33" i="106"/>
  <c r="AO28" i="106"/>
  <c r="AO37" i="106"/>
  <c r="BF16" i="106"/>
  <c r="BF8" i="106"/>
  <c r="BF15" i="106"/>
  <c r="BF31" i="106"/>
  <c r="BF30" i="106"/>
  <c r="BF7" i="106"/>
  <c r="AP27" i="106"/>
  <c r="AP18" i="106"/>
  <c r="BF25" i="106"/>
  <c r="AP34" i="106"/>
  <c r="AP17" i="106"/>
  <c r="AO27" i="106"/>
  <c r="AP22" i="106"/>
  <c r="BF23" i="106"/>
  <c r="AO10" i="106"/>
  <c r="AO33" i="106"/>
  <c r="AP5" i="106"/>
  <c r="BF37" i="106"/>
  <c r="AO12" i="106"/>
  <c r="BF32" i="106"/>
  <c r="BF10" i="106"/>
  <c r="AO31" i="106"/>
  <c r="BF28" i="106"/>
  <c r="BF12" i="106"/>
  <c r="AP36" i="106"/>
  <c r="BF29" i="106"/>
  <c r="AO23" i="106"/>
  <c r="AP19" i="106"/>
  <c r="AO11" i="106"/>
  <c r="AO51" i="106" l="1"/>
  <c r="AO54" i="106" s="1"/>
  <c r="AO50" i="106"/>
  <c r="AO53" i="106" s="1"/>
  <c r="BH1" i="106"/>
  <c r="AQ1" i="106"/>
  <c r="AQ30" i="106"/>
  <c r="AP24" i="106"/>
  <c r="AQ22" i="106"/>
  <c r="BG38" i="106"/>
  <c r="AQ16" i="106"/>
  <c r="BG21" i="106"/>
  <c r="AQ40" i="106"/>
  <c r="BG12" i="106"/>
  <c r="AP40" i="106"/>
  <c r="BG9" i="106"/>
  <c r="BG7" i="106"/>
  <c r="AP39" i="106"/>
  <c r="AQ21" i="106"/>
  <c r="BG24" i="106"/>
  <c r="AQ26" i="106"/>
  <c r="AP7" i="106"/>
  <c r="AP35" i="106"/>
  <c r="AP38" i="106"/>
  <c r="BG28" i="106"/>
  <c r="BG20" i="106"/>
  <c r="AQ31" i="106"/>
  <c r="AP20" i="106"/>
  <c r="BG35" i="106"/>
  <c r="BG16" i="106"/>
  <c r="AQ24" i="106"/>
  <c r="BG23" i="106"/>
  <c r="AQ25" i="106"/>
  <c r="BG27" i="106"/>
  <c r="AQ37" i="106"/>
  <c r="AQ7" i="106"/>
  <c r="BG18" i="106"/>
  <c r="AQ5" i="106"/>
  <c r="AQ19" i="106"/>
  <c r="BH5" i="106"/>
  <c r="BG13" i="106"/>
  <c r="AQ11" i="106"/>
  <c r="AQ35" i="106"/>
  <c r="AQ33" i="106"/>
  <c r="AP6" i="106"/>
  <c r="AQ32" i="106"/>
  <c r="BG26" i="106"/>
  <c r="BG14" i="106"/>
  <c r="AQ36" i="106"/>
  <c r="BG39" i="106"/>
  <c r="BG11" i="106"/>
  <c r="AQ20" i="106"/>
  <c r="BG10" i="106"/>
  <c r="BG25" i="106"/>
  <c r="BG19" i="106"/>
  <c r="AQ8" i="106"/>
  <c r="AP31" i="106"/>
  <c r="AQ14" i="106"/>
  <c r="AQ9" i="106"/>
  <c r="BG29" i="106"/>
  <c r="AP26" i="106"/>
  <c r="AQ38" i="106"/>
  <c r="AQ18" i="106"/>
  <c r="BG17" i="106"/>
  <c r="BG30" i="106"/>
  <c r="AQ12" i="106"/>
  <c r="AP10" i="106"/>
  <c r="AP14" i="106"/>
  <c r="AQ6" i="106"/>
  <c r="AQ23" i="106"/>
  <c r="BG8" i="106"/>
  <c r="BG34" i="106"/>
  <c r="BG15" i="106"/>
  <c r="BG33" i="106"/>
  <c r="BG22" i="106"/>
  <c r="AQ15" i="106"/>
  <c r="AP32" i="106"/>
  <c r="AQ34" i="106"/>
  <c r="BG36" i="106"/>
  <c r="AQ29" i="106"/>
  <c r="BG6" i="106"/>
  <c r="BG31" i="106"/>
  <c r="BG32" i="106"/>
  <c r="AQ27" i="106"/>
  <c r="AP11" i="106"/>
  <c r="AQ17" i="106"/>
  <c r="BG40" i="106"/>
  <c r="BG37" i="106"/>
  <c r="AQ39" i="106"/>
  <c r="AQ28" i="106"/>
  <c r="AQ13" i="106"/>
  <c r="AP13" i="106"/>
  <c r="AP50" i="106" l="1"/>
  <c r="AP53" i="106" s="1"/>
  <c r="AP51" i="106"/>
  <c r="AP54" i="106" s="1"/>
  <c r="AR1" i="106"/>
  <c r="BI1" i="106"/>
  <c r="BH28" i="106"/>
  <c r="AR29" i="106"/>
  <c r="BH20" i="106"/>
  <c r="AR18" i="106"/>
  <c r="AR38" i="106"/>
  <c r="BH21" i="106"/>
  <c r="AR35" i="106"/>
  <c r="BH34" i="106"/>
  <c r="AR32" i="106"/>
  <c r="AR26" i="106"/>
  <c r="BH25" i="106"/>
  <c r="BH9" i="106"/>
  <c r="AR39" i="106"/>
  <c r="BH18" i="106"/>
  <c r="AR20" i="106"/>
  <c r="AQ10" i="106"/>
  <c r="AR33" i="106"/>
  <c r="AR22" i="106"/>
  <c r="BH6" i="106"/>
  <c r="BH22" i="106"/>
  <c r="BH37" i="106"/>
  <c r="AR12" i="106"/>
  <c r="AR24" i="106"/>
  <c r="BH40" i="106"/>
  <c r="BH30" i="106"/>
  <c r="AR9" i="106"/>
  <c r="BH11" i="106"/>
  <c r="BH33" i="106"/>
  <c r="AR19" i="106"/>
  <c r="AR14" i="106"/>
  <c r="AR11" i="106"/>
  <c r="BH17" i="106"/>
  <c r="BH7" i="106"/>
  <c r="BH35" i="106"/>
  <c r="AR21" i="106"/>
  <c r="BH8" i="106"/>
  <c r="AR10" i="106"/>
  <c r="AR23" i="106"/>
  <c r="AR37" i="106"/>
  <c r="BH15" i="106"/>
  <c r="BI5" i="106"/>
  <c r="AR6" i="106"/>
  <c r="BH13" i="106"/>
  <c r="AR15" i="106"/>
  <c r="BH26" i="106"/>
  <c r="AR25" i="106"/>
  <c r="BH24" i="106"/>
  <c r="BH31" i="106"/>
  <c r="BH39" i="106"/>
  <c r="BH36" i="106"/>
  <c r="BH10" i="106"/>
  <c r="BH14" i="106"/>
  <c r="AR13" i="106"/>
  <c r="BH19" i="106"/>
  <c r="BH12" i="106"/>
  <c r="AR31" i="106"/>
  <c r="AR27" i="106"/>
  <c r="AR36" i="106"/>
  <c r="AR16" i="106"/>
  <c r="BH27" i="106"/>
  <c r="AR40" i="106"/>
  <c r="AR8" i="106"/>
  <c r="BH16" i="106"/>
  <c r="AR7" i="106"/>
  <c r="BH32" i="106"/>
  <c r="BH23" i="106"/>
  <c r="AR30" i="106"/>
  <c r="BH29" i="106"/>
  <c r="BH38" i="106"/>
  <c r="AR17" i="106"/>
  <c r="AR28" i="106"/>
  <c r="AR5" i="106"/>
  <c r="AR34" i="106"/>
  <c r="AQ50" i="106" l="1"/>
  <c r="AQ53" i="106" s="1"/>
  <c r="AQ51" i="106"/>
  <c r="AQ54" i="106" s="1"/>
  <c r="BI37" i="106"/>
  <c r="BI32" i="106"/>
  <c r="BI36" i="106"/>
  <c r="BI18" i="106"/>
  <c r="BI12" i="106"/>
  <c r="BI28" i="106"/>
  <c r="BI9" i="106"/>
  <c r="BI19" i="106"/>
  <c r="BI38" i="106"/>
  <c r="BI13" i="106"/>
  <c r="BI26" i="106"/>
  <c r="BI10" i="106"/>
  <c r="BI11" i="106"/>
  <c r="BI29" i="106"/>
  <c r="BI25" i="106"/>
  <c r="BI17" i="106"/>
  <c r="BI24" i="106"/>
  <c r="BI20" i="106"/>
  <c r="BI15" i="106"/>
  <c r="BI34" i="106"/>
  <c r="BI22" i="106"/>
  <c r="BI33" i="106"/>
  <c r="BI23" i="106"/>
  <c r="BI30" i="106"/>
  <c r="BI7" i="106"/>
  <c r="BI40" i="106"/>
  <c r="BI8" i="106"/>
  <c r="BI31" i="106"/>
  <c r="BI16" i="106"/>
  <c r="BI6" i="106"/>
  <c r="BI35" i="106"/>
  <c r="BI27" i="106"/>
  <c r="BI21" i="106"/>
  <c r="BI39" i="106"/>
  <c r="BI14" i="106"/>
  <c r="AR50" i="106" l="1"/>
  <c r="AR53" i="106" s="1"/>
  <c r="AR51" i="106"/>
  <c r="AR54" i="106" s="1"/>
  <c r="D60" i="97" l="1"/>
  <c r="D57" i="97"/>
  <c r="D54" i="97"/>
  <c r="D51" i="97"/>
  <c r="D48" i="97"/>
  <c r="D45" i="97"/>
  <c r="D42" i="97"/>
  <c r="D39" i="97"/>
  <c r="AI40" i="94"/>
  <c r="AI39" i="94"/>
  <c r="AI38" i="94"/>
  <c r="AI37" i="94"/>
  <c r="AI36" i="94"/>
  <c r="AI35" i="94"/>
  <c r="AI34" i="94"/>
  <c r="AI33" i="94"/>
  <c r="AI31" i="94"/>
  <c r="AI30" i="94"/>
  <c r="AI29" i="94"/>
  <c r="AI28" i="94"/>
  <c r="AI27" i="94"/>
  <c r="AI26" i="94"/>
  <c r="AI25" i="94"/>
  <c r="AI24" i="94"/>
  <c r="AI23" i="94"/>
  <c r="AI22" i="94"/>
  <c r="AI21" i="94"/>
  <c r="AI20" i="94"/>
  <c r="AI19" i="94"/>
  <c r="AI18" i="94"/>
  <c r="AI17" i="94"/>
  <c r="AI16" i="94"/>
  <c r="AI15" i="94"/>
  <c r="AI14" i="94"/>
  <c r="AI13" i="94"/>
  <c r="AI12" i="94"/>
  <c r="AI11" i="94"/>
  <c r="AI10" i="94"/>
  <c r="AI9" i="94"/>
  <c r="AI8" i="94"/>
  <c r="AI7" i="94"/>
  <c r="AI6" i="94"/>
  <c r="AI5" i="94"/>
  <c r="Q6" i="94"/>
  <c r="Q7" i="94"/>
  <c r="Q8" i="94"/>
  <c r="Q9" i="94"/>
  <c r="Q10" i="94"/>
  <c r="Q12" i="94"/>
  <c r="Q13" i="94"/>
  <c r="Q14" i="94"/>
  <c r="Q15" i="94"/>
  <c r="Q16" i="94"/>
  <c r="Q17" i="94"/>
  <c r="Q18" i="94"/>
  <c r="Q19" i="94"/>
  <c r="Q20" i="94"/>
  <c r="Q21" i="94"/>
  <c r="Q22" i="94"/>
  <c r="Q23" i="94"/>
  <c r="Q24" i="94"/>
  <c r="Q25" i="94"/>
  <c r="Q26" i="94"/>
  <c r="Q27" i="94"/>
  <c r="Q28" i="94"/>
  <c r="Q29" i="94"/>
  <c r="Q30" i="94"/>
  <c r="Q31" i="94"/>
  <c r="Q32" i="94"/>
  <c r="Q33" i="94"/>
  <c r="Q34" i="94"/>
  <c r="Q35" i="94"/>
  <c r="Q36" i="94"/>
  <c r="Q37" i="94"/>
  <c r="Q38" i="94"/>
  <c r="Q39" i="94"/>
  <c r="Q40" i="94"/>
  <c r="Y6" i="94"/>
  <c r="Y7" i="94"/>
  <c r="Y8" i="94"/>
  <c r="Y9" i="94"/>
  <c r="Y10" i="94"/>
  <c r="Y11" i="94"/>
  <c r="Y12" i="94"/>
  <c r="Y13" i="94"/>
  <c r="Y14" i="94"/>
  <c r="Y15" i="94"/>
  <c r="Y16" i="94"/>
  <c r="Y17" i="94"/>
  <c r="Y18" i="94"/>
  <c r="Y19" i="94"/>
  <c r="Y20" i="94"/>
  <c r="Y21" i="94"/>
  <c r="Y22" i="94"/>
  <c r="Y23" i="94"/>
  <c r="Y24" i="94"/>
  <c r="Y25" i="94"/>
  <c r="Y26" i="94"/>
  <c r="Y27" i="94"/>
  <c r="Y28" i="94"/>
  <c r="Y29" i="94"/>
  <c r="Y30" i="94"/>
  <c r="Y31" i="94"/>
  <c r="Y32" i="94"/>
  <c r="Y33" i="94"/>
  <c r="Y34" i="94"/>
  <c r="Y35" i="94"/>
  <c r="Y36" i="94"/>
  <c r="Y37" i="94"/>
  <c r="Y38" i="94"/>
  <c r="Y39" i="94"/>
  <c r="Y40" i="94"/>
  <c r="FM5" i="94" a="1"/>
  <c r="DS5" i="94" a="1"/>
  <c r="CL5" i="94" a="1"/>
  <c r="DZ5" i="94" a="1"/>
  <c r="FD5" i="94" a="1"/>
  <c r="E53" i="97" a="1"/>
  <c r="E59" i="97" a="1"/>
  <c r="AZ19" i="106"/>
  <c r="AI25" i="106"/>
  <c r="E47" i="97" a="1"/>
  <c r="AZ29" i="106"/>
  <c r="AZ30" i="106"/>
  <c r="AZ27" i="106"/>
  <c r="AI26" i="106"/>
  <c r="E43" i="97" a="1"/>
  <c r="AI13" i="106"/>
  <c r="AI28" i="106"/>
  <c r="AI10" i="106"/>
  <c r="E55" i="97" a="1"/>
  <c r="AZ23" i="106"/>
  <c r="AZ11" i="106"/>
  <c r="AI8" i="106"/>
  <c r="AZ33" i="106"/>
  <c r="AZ36" i="106"/>
  <c r="E50" i="97" a="1"/>
  <c r="E44" i="97" a="1"/>
  <c r="AI23" i="106"/>
  <c r="AZ16" i="106"/>
  <c r="E42" i="97" a="1"/>
  <c r="AZ8" i="106"/>
  <c r="AZ39" i="106"/>
  <c r="AZ26" i="106"/>
  <c r="AI30" i="106"/>
  <c r="AI33" i="106"/>
  <c r="AZ17" i="106"/>
  <c r="AZ28" i="106"/>
  <c r="E52" i="97" a="1"/>
  <c r="E39" i="97" a="1"/>
  <c r="AZ20" i="106"/>
  <c r="AZ40" i="106"/>
  <c r="AI12" i="106"/>
  <c r="E45" i="97" a="1"/>
  <c r="E46" i="97" a="1"/>
  <c r="AZ10" i="106"/>
  <c r="AI34" i="106"/>
  <c r="AI31" i="106"/>
  <c r="AZ5" i="106"/>
  <c r="AZ15" i="106"/>
  <c r="AZ31" i="106"/>
  <c r="AI11" i="106"/>
  <c r="E51" i="97" a="1"/>
  <c r="E61" i="97" a="1"/>
  <c r="AI14" i="106"/>
  <c r="AI40" i="106"/>
  <c r="AZ12" i="106"/>
  <c r="E49" i="97" a="1"/>
  <c r="AI21" i="106"/>
  <c r="E5" i="97" a="1"/>
  <c r="AI22" i="106"/>
  <c r="AI15" i="106"/>
  <c r="AI16" i="106"/>
  <c r="AZ6" i="106"/>
  <c r="E62" i="97" a="1"/>
  <c r="AZ9" i="106"/>
  <c r="AZ18" i="106"/>
  <c r="E60" i="97" a="1"/>
  <c r="AI27" i="106"/>
  <c r="AZ24" i="106"/>
  <c r="AI36" i="106"/>
  <c r="AI9" i="106"/>
  <c r="AI5" i="106"/>
  <c r="AZ25" i="106"/>
  <c r="AI38" i="106"/>
  <c r="AI20" i="106"/>
  <c r="AZ32" i="106"/>
  <c r="AI18" i="106"/>
  <c r="AI24" i="106"/>
  <c r="AI32" i="106"/>
  <c r="E6" i="97" a="1"/>
  <c r="E7" i="97" a="1"/>
  <c r="AI37" i="106"/>
  <c r="E40" i="97" a="1"/>
  <c r="AZ38" i="106"/>
  <c r="E57" i="97" a="1"/>
  <c r="AI6" i="106"/>
  <c r="E41" i="97" a="1"/>
  <c r="AZ21" i="106"/>
  <c r="AZ35" i="106"/>
  <c r="AZ34" i="106"/>
  <c r="E56" i="97" a="1"/>
  <c r="AI35" i="106"/>
  <c r="AZ14" i="106"/>
  <c r="AI29" i="106"/>
  <c r="E58" i="97" a="1"/>
  <c r="AZ22" i="106"/>
  <c r="AI19" i="106"/>
  <c r="E54" i="97" a="1"/>
  <c r="AI17" i="106"/>
  <c r="AI39" i="106"/>
  <c r="AZ7" i="106"/>
  <c r="AZ13" i="106"/>
  <c r="E48" i="97" a="1"/>
  <c r="AI7" i="106"/>
  <c r="AZ37" i="106"/>
  <c r="FD5" i="94" l="1"/>
  <c r="DZ5" i="94"/>
  <c r="CL5" i="94"/>
  <c r="CJ5" i="94" s="1" a="1"/>
  <c r="CJ5" i="94" s="1"/>
  <c r="DS5" i="94"/>
  <c r="FM5" i="94"/>
  <c r="AI51" i="106"/>
  <c r="AI54" i="106" s="1"/>
  <c r="AI50" i="106"/>
  <c r="AI53" i="106" s="1"/>
  <c r="E42" i="97"/>
  <c r="E43" i="97"/>
  <c r="E44" i="97"/>
  <c r="E45" i="97"/>
  <c r="E46" i="97"/>
  <c r="E47" i="97"/>
  <c r="E48" i="97"/>
  <c r="E49" i="97"/>
  <c r="E50" i="97"/>
  <c r="E51" i="97"/>
  <c r="E52" i="97"/>
  <c r="E53" i="97"/>
  <c r="E54" i="97"/>
  <c r="E55" i="97"/>
  <c r="E56" i="97"/>
  <c r="E57" i="97"/>
  <c r="E58" i="97"/>
  <c r="E59" i="97"/>
  <c r="E60" i="97"/>
  <c r="E61" i="97"/>
  <c r="E62" i="97"/>
  <c r="E39" i="97"/>
  <c r="E40" i="97"/>
  <c r="E41" i="97"/>
  <c r="E7" i="97"/>
  <c r="E6" i="97"/>
  <c r="E5" i="97"/>
  <c r="G4" i="97" l="1"/>
  <c r="H4" i="97"/>
  <c r="I4" i="97"/>
  <c r="J4" i="97"/>
  <c r="L4" i="97"/>
  <c r="M4" i="97"/>
  <c r="N4" i="97"/>
  <c r="O4" i="97"/>
  <c r="P4" i="97"/>
  <c r="Q4" i="97"/>
  <c r="R4" i="97"/>
  <c r="S4" i="97"/>
  <c r="T4" i="97"/>
  <c r="U4" i="97"/>
  <c r="EC4" i="94" l="1"/>
  <c r="ED4" i="94"/>
  <c r="EE4" i="94"/>
  <c r="EF4" i="94"/>
  <c r="EG4" i="94"/>
  <c r="EH4" i="94"/>
  <c r="EI4" i="94"/>
  <c r="EJ4" i="94"/>
  <c r="EK4" i="94"/>
  <c r="EL4" i="94"/>
  <c r="EM4" i="94"/>
  <c r="EN4" i="94"/>
  <c r="EO4" i="94"/>
  <c r="EP4" i="94"/>
  <c r="EQ4" i="94"/>
  <c r="EB4" i="94"/>
  <c r="DV4" i="94"/>
  <c r="DW4" i="94"/>
  <c r="DX4" i="94"/>
  <c r="DU4" i="94"/>
  <c r="DT4" i="94"/>
  <c r="DR4" i="94"/>
  <c r="DP4" i="94"/>
  <c r="DN4" i="94"/>
  <c r="DL4" i="94" l="1"/>
  <c r="DI4" i="94"/>
  <c r="DF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AW5" i="94" a="1"/>
  <c r="AT29" i="94" a="1"/>
  <c r="AP21" i="94" a="1"/>
  <c r="AT35" i="94" a="1"/>
  <c r="AP17" i="94" a="1"/>
  <c r="AT17" i="94" a="1"/>
  <c r="AQ23" i="94" a="1"/>
  <c r="AV21" i="94" a="1"/>
  <c r="AT23" i="94" a="1"/>
  <c r="AP33" i="94" a="1"/>
  <c r="AV25" i="94" a="1"/>
  <c r="AV37" i="94" a="1"/>
  <c r="AT37" i="94" a="1"/>
  <c r="AS29" i="94" a="1"/>
  <c r="AU23" i="94" a="1"/>
  <c r="AV29" i="94" a="1"/>
  <c r="AT9" i="94" a="1"/>
  <c r="AV33" i="94" a="1"/>
  <c r="AT21" i="94" a="1"/>
  <c r="AT27" i="94" a="1"/>
  <c r="AT31" i="94" a="1"/>
  <c r="AT39" i="94" a="1"/>
  <c r="AR35" i="94" a="1"/>
  <c r="AV9" i="94" a="1"/>
  <c r="AT5" i="94" a="1"/>
  <c r="AV23" i="94" a="1"/>
  <c r="AP19" i="94" a="1"/>
  <c r="AU5" i="94" a="1"/>
  <c r="AU29" i="94" a="1"/>
  <c r="AU17" i="94" a="1"/>
  <c r="AU35" i="94" a="1"/>
  <c r="AS17" i="94" a="1"/>
  <c r="AV19" i="94" a="1"/>
  <c r="AR17" i="94" a="1"/>
  <c r="AW17" i="94" a="1"/>
  <c r="AP7" i="94" a="1"/>
  <c r="AQ5" i="94" a="1"/>
  <c r="AV27" i="94" a="1"/>
  <c r="AV31" i="94" a="1"/>
  <c r="AV7" i="94" a="1"/>
  <c r="AV39" i="94" a="1"/>
  <c r="AT33" i="94" a="1"/>
  <c r="AQ35" i="94" a="1"/>
  <c r="AS23" i="94" a="1"/>
  <c r="AR5" i="94" a="1"/>
  <c r="AW23" i="94" a="1"/>
  <c r="AP25" i="94" a="1"/>
  <c r="AP23" i="94" a="1"/>
  <c r="AP27" i="94" a="1"/>
  <c r="AR29" i="94" a="1"/>
  <c r="AV35" i="94" a="1"/>
  <c r="AP31" i="94" a="1"/>
  <c r="AW29" i="94" a="1"/>
  <c r="AP35" i="94" a="1"/>
  <c r="AP9" i="94" a="1"/>
  <c r="AV17" i="94" a="1"/>
  <c r="AW35" i="94" a="1"/>
  <c r="AT25" i="94" a="1"/>
  <c r="AP39" i="94" a="1"/>
  <c r="AQ29" i="94" a="1"/>
  <c r="AQ17" i="94" a="1"/>
  <c r="AV5" i="94" a="1"/>
  <c r="AT19" i="94" a="1"/>
  <c r="AP29" i="94" a="1"/>
  <c r="AT7" i="94" a="1"/>
  <c r="AS5" i="94" a="1"/>
  <c r="AR23" i="94" a="1"/>
  <c r="AS35" i="94" a="1"/>
  <c r="AP37" i="94" a="1"/>
  <c r="G88" i="97" a="1"/>
  <c r="P200" i="97" a="1"/>
  <c r="I116" i="97" a="1"/>
  <c r="O174" i="97" a="1"/>
  <c r="O117" i="97" a="1"/>
  <c r="K117" i="97" a="1"/>
  <c r="O146" i="97" a="1"/>
  <c r="P228" i="97" a="1"/>
  <c r="P172" i="97" a="1"/>
  <c r="O228" i="97" a="1"/>
  <c r="O201" i="97" a="1"/>
  <c r="P144" i="97" a="1"/>
  <c r="O88" i="97" a="1"/>
  <c r="O202" i="97" a="1"/>
  <c r="L116" i="97" a="1"/>
  <c r="O230" i="97" a="1"/>
  <c r="K118" i="97" a="1"/>
  <c r="K116" i="97" a="1"/>
  <c r="O229" i="97" a="1"/>
  <c r="O89" i="97" a="1"/>
  <c r="P88" i="97" a="1"/>
  <c r="O200" i="97" a="1"/>
  <c r="O145" i="97" a="1"/>
  <c r="G117" i="97" a="1"/>
  <c r="N116" i="97" a="1"/>
  <c r="O173" i="97" a="1"/>
  <c r="J116" i="97" a="1"/>
  <c r="M117" i="97" a="1"/>
  <c r="O116" i="97" a="1"/>
  <c r="O118" i="97" a="1"/>
  <c r="O172" i="97" a="1"/>
  <c r="M116" i="97" a="1"/>
  <c r="G116" i="97" a="1"/>
  <c r="O90" i="97" a="1"/>
  <c r="O144" i="97" a="1"/>
  <c r="M118" i="97" a="1"/>
  <c r="G118" i="97" a="1"/>
  <c r="H116" i="97" a="1"/>
  <c r="AV21" i="94" l="1"/>
  <c r="AV29" i="94"/>
  <c r="AP25" i="94"/>
  <c r="AW29" i="94"/>
  <c r="AP7" i="94"/>
  <c r="AV23" i="94"/>
  <c r="AT31" i="94"/>
  <c r="AW17" i="94"/>
  <c r="AT5" i="94"/>
  <c r="AW5" i="94"/>
  <c r="AW35" i="94"/>
  <c r="AR23" i="94"/>
  <c r="AS5" i="94"/>
  <c r="AT9" i="94"/>
  <c r="AQ5" i="94"/>
  <c r="AS29" i="94"/>
  <c r="AT21" i="94"/>
  <c r="AS35" i="94"/>
  <c r="AP17" i="94"/>
  <c r="AR29" i="94"/>
  <c r="AT37" i="94"/>
  <c r="AV19" i="94"/>
  <c r="AP39" i="94"/>
  <c r="AT35" i="94"/>
  <c r="AP19" i="94"/>
  <c r="AT25" i="94"/>
  <c r="AU17" i="94"/>
  <c r="AQ17" i="94"/>
  <c r="AV7" i="94"/>
  <c r="AV35" i="94"/>
  <c r="AV27" i="94"/>
  <c r="AU23" i="94"/>
  <c r="AP21" i="94"/>
  <c r="AV9" i="94"/>
  <c r="AP29" i="94"/>
  <c r="AU5" i="94"/>
  <c r="AQ23" i="94"/>
  <c r="AP23" i="94"/>
  <c r="AP9" i="94"/>
  <c r="AP37" i="94"/>
  <c r="AV17" i="94"/>
  <c r="AP27" i="94"/>
  <c r="AR5" i="94"/>
  <c r="AV5" i="94"/>
  <c r="AS23" i="94"/>
  <c r="AT39" i="94"/>
  <c r="AV25" i="94"/>
  <c r="AU29" i="94"/>
  <c r="AV31" i="94"/>
  <c r="AP33" i="94"/>
  <c r="AR17" i="94"/>
  <c r="AP31" i="94"/>
  <c r="AR35" i="94"/>
  <c r="AT7" i="94"/>
  <c r="AV39" i="94"/>
  <c r="AV37" i="94"/>
  <c r="AU35" i="94"/>
  <c r="AS17" i="94"/>
  <c r="AW23" i="94"/>
  <c r="AQ35" i="94"/>
  <c r="AT27" i="94"/>
  <c r="AT33" i="94"/>
  <c r="AT19" i="94"/>
  <c r="AT17" i="94"/>
  <c r="AP35" i="94"/>
  <c r="AT23" i="94"/>
  <c r="AQ29" i="94"/>
  <c r="AV33" i="94"/>
  <c r="AT29" i="94"/>
  <c r="O144" i="97"/>
  <c r="O168" i="97" s="1"/>
  <c r="L39" i="105" s="1"/>
  <c r="P140" i="97"/>
  <c r="M36" i="105" s="1"/>
  <c r="N116" i="97"/>
  <c r="N140" i="97" s="1"/>
  <c r="K36" i="105" s="1"/>
  <c r="H116" i="97"/>
  <c r="H140" i="97" s="1"/>
  <c r="E36" i="105" s="1"/>
  <c r="P144" i="97"/>
  <c r="P168" i="97" s="1"/>
  <c r="M39" i="105" s="1"/>
  <c r="O172" i="97"/>
  <c r="O196" i="97" s="1"/>
  <c r="L42" i="105" s="1"/>
  <c r="M116" i="97"/>
  <c r="M140" i="97" s="1"/>
  <c r="J36" i="105" s="1"/>
  <c r="G118" i="97"/>
  <c r="G142" i="97" s="1"/>
  <c r="D38" i="105" s="1"/>
  <c r="K116" i="97"/>
  <c r="K140" i="97" s="1"/>
  <c r="H36" i="105" s="1"/>
  <c r="K117" i="97"/>
  <c r="K141" i="97" s="1"/>
  <c r="H37" i="105" s="1"/>
  <c r="O229" i="97"/>
  <c r="O253" i="97" s="1"/>
  <c r="L49" i="105" s="1"/>
  <c r="P172" i="97"/>
  <c r="P196" i="97" s="1"/>
  <c r="M42" i="105" s="1"/>
  <c r="O228" i="97"/>
  <c r="O252" i="97" s="1"/>
  <c r="L48" i="105" s="1"/>
  <c r="G88" i="97"/>
  <c r="G112" i="97" s="1"/>
  <c r="D33" i="105" s="1"/>
  <c r="O201" i="97"/>
  <c r="O225" i="97" s="1"/>
  <c r="L46" i="105" s="1"/>
  <c r="O118" i="97"/>
  <c r="O142" i="97" s="1"/>
  <c r="L38" i="105" s="1"/>
  <c r="G117" i="97"/>
  <c r="G141" i="97" s="1"/>
  <c r="D37" i="105" s="1"/>
  <c r="O116" i="97"/>
  <c r="O140" i="97" s="1"/>
  <c r="L36" i="105" s="1"/>
  <c r="K118" i="97"/>
  <c r="K142" i="97" s="1"/>
  <c r="H38" i="105" s="1"/>
  <c r="O173" i="97"/>
  <c r="O197" i="97" s="1"/>
  <c r="L43" i="105" s="1"/>
  <c r="L116" i="97"/>
  <c r="L140" i="97" s="1"/>
  <c r="I36" i="105" s="1"/>
  <c r="O88" i="97"/>
  <c r="O112" i="97" s="1"/>
  <c r="L33" i="105" s="1"/>
  <c r="M117" i="97"/>
  <c r="M141" i="97" s="1"/>
  <c r="J37" i="105" s="1"/>
  <c r="O174" i="97"/>
  <c r="O198" i="97" s="1"/>
  <c r="L44" i="105" s="1"/>
  <c r="P228" i="97"/>
  <c r="P252" i="97" s="1"/>
  <c r="M48" i="105" s="1"/>
  <c r="O117" i="97"/>
  <c r="O141" i="97" s="1"/>
  <c r="L37" i="105" s="1"/>
  <c r="M118" i="97"/>
  <c r="M142" i="97" s="1"/>
  <c r="J38" i="105" s="1"/>
  <c r="O89" i="97"/>
  <c r="O113" i="97" s="1"/>
  <c r="L34" i="105" s="1"/>
  <c r="J116" i="97"/>
  <c r="J140" i="97" s="1"/>
  <c r="G36" i="105" s="1"/>
  <c r="O145" i="97"/>
  <c r="O169" i="97" s="1"/>
  <c r="L40" i="105" s="1"/>
  <c r="O202" i="97"/>
  <c r="O226" i="97" s="1"/>
  <c r="L47" i="105" s="1"/>
  <c r="O230" i="97"/>
  <c r="O254" i="97" s="1"/>
  <c r="L50" i="105" s="1"/>
  <c r="O200" i="97"/>
  <c r="O224" i="97" s="1"/>
  <c r="L45" i="105" s="1"/>
  <c r="P88" i="97"/>
  <c r="P112" i="97" s="1"/>
  <c r="M33" i="105" s="1"/>
  <c r="O146" i="97"/>
  <c r="O170" i="97" s="1"/>
  <c r="L41" i="105" s="1"/>
  <c r="G116" i="97"/>
  <c r="G140" i="97" s="1"/>
  <c r="D36" i="105" s="1"/>
  <c r="P200" i="97"/>
  <c r="P224" i="97" s="1"/>
  <c r="M45" i="105" s="1"/>
  <c r="O90" i="97"/>
  <c r="O114" i="97" s="1"/>
  <c r="L35" i="105" s="1"/>
  <c r="I116" i="97"/>
  <c r="I140" i="97" s="1"/>
  <c r="F36" i="105" s="1"/>
  <c r="G228" i="97" a="1"/>
  <c r="I172" i="97" a="1"/>
  <c r="H228" i="97" a="1"/>
  <c r="N88" i="97" a="1"/>
  <c r="G201" i="97" a="1"/>
  <c r="G146" i="97" a="1"/>
  <c r="K200" i="97" a="1"/>
  <c r="K172" i="97" a="1"/>
  <c r="M88" i="97" a="1"/>
  <c r="H88" i="97" a="1"/>
  <c r="I228" i="97" a="1"/>
  <c r="G172" i="97" a="1"/>
  <c r="J172" i="97" a="1"/>
  <c r="M144" i="97" a="1"/>
  <c r="G200" i="97" a="1"/>
  <c r="M146" i="97" a="1"/>
  <c r="L228" i="97" a="1"/>
  <c r="J144" i="97" a="1"/>
  <c r="M202" i="97" a="1"/>
  <c r="G230" i="97" a="1"/>
  <c r="G229" i="97" a="1"/>
  <c r="K229" i="97" a="1"/>
  <c r="L88" i="97" a="1"/>
  <c r="L200" i="97" a="1"/>
  <c r="G173" i="97" a="1"/>
  <c r="K146" i="97" a="1"/>
  <c r="M172" i="97" a="1"/>
  <c r="M90" i="97" a="1"/>
  <c r="H200" i="97" a="1"/>
  <c r="M145" i="97" a="1"/>
  <c r="M89" i="97" a="1"/>
  <c r="G144" i="97" a="1"/>
  <c r="M173" i="97" a="1"/>
  <c r="H144" i="97" a="1"/>
  <c r="M228" i="97" a="1"/>
  <c r="G174" i="97" a="1"/>
  <c r="M174" i="97" a="1"/>
  <c r="H172" i="97" a="1"/>
  <c r="M200" i="97" a="1"/>
  <c r="K145" i="97" a="1"/>
  <c r="N228" i="97" a="1"/>
  <c r="K202" i="97" a="1"/>
  <c r="K230" i="97" a="1"/>
  <c r="M201" i="97" a="1"/>
  <c r="G90" i="97" a="1"/>
  <c r="I144" i="97" a="1"/>
  <c r="L172" i="97" a="1"/>
  <c r="M230" i="97" a="1"/>
  <c r="K90" i="97" a="1"/>
  <c r="M229" i="97" a="1"/>
  <c r="K174" i="97" a="1"/>
  <c r="G202" i="97" a="1"/>
  <c r="L144" i="97" a="1"/>
  <c r="N200" i="97" a="1"/>
  <c r="N172" i="97" a="1"/>
  <c r="K88" i="97" a="1"/>
  <c r="J228" i="97" a="1"/>
  <c r="K89" i="97" a="1"/>
  <c r="G89" i="97" a="1"/>
  <c r="J200" i="97" a="1"/>
  <c r="K201" i="97" a="1"/>
  <c r="K228" i="97" a="1"/>
  <c r="I200" i="97" a="1"/>
  <c r="K173" i="97" a="1"/>
  <c r="I88" i="97" a="1"/>
  <c r="N144" i="97" a="1"/>
  <c r="G145" i="97" a="1"/>
  <c r="K144" i="97" a="1"/>
  <c r="J88" i="97" a="1"/>
  <c r="J200" i="97" l="1"/>
  <c r="J224" i="97" s="1"/>
  <c r="G45" i="105" s="1"/>
  <c r="K90" i="97"/>
  <c r="K114" i="97" s="1"/>
  <c r="H35" i="105" s="1"/>
  <c r="L172" i="97"/>
  <c r="L196" i="97" s="1"/>
  <c r="I42" i="105" s="1"/>
  <c r="J88" i="97"/>
  <c r="J112" i="97" s="1"/>
  <c r="G33" i="105" s="1"/>
  <c r="J144" i="97"/>
  <c r="J168" i="97" s="1"/>
  <c r="G39" i="105" s="1"/>
  <c r="G174" i="97"/>
  <c r="G198" i="97" s="1"/>
  <c r="D44" i="105" s="1"/>
  <c r="K173" i="97"/>
  <c r="K197" i="97" s="1"/>
  <c r="H43" i="105" s="1"/>
  <c r="N88" i="97"/>
  <c r="N112" i="97" s="1"/>
  <c r="K33" i="105" s="1"/>
  <c r="K202" i="97"/>
  <c r="K226" i="97" s="1"/>
  <c r="H47" i="105" s="1"/>
  <c r="L228" i="97"/>
  <c r="L252" i="97" s="1"/>
  <c r="I48" i="105" s="1"/>
  <c r="M144" i="97"/>
  <c r="M168" i="97" s="1"/>
  <c r="J39" i="105" s="1"/>
  <c r="G145" i="97"/>
  <c r="G169" i="97" s="1"/>
  <c r="D40" i="105" s="1"/>
  <c r="K88" i="97"/>
  <c r="K112" i="97" s="1"/>
  <c r="H33" i="105" s="1"/>
  <c r="M88" i="97"/>
  <c r="M112" i="97" s="1"/>
  <c r="J33" i="105" s="1"/>
  <c r="L144" i="97"/>
  <c r="L168" i="97" s="1"/>
  <c r="I39" i="105" s="1"/>
  <c r="M229" i="97"/>
  <c r="M253" i="97" s="1"/>
  <c r="J49" i="105" s="1"/>
  <c r="G229" i="97"/>
  <c r="G253" i="97" s="1"/>
  <c r="D49" i="105" s="1"/>
  <c r="K228" i="97"/>
  <c r="K252" i="97" s="1"/>
  <c r="H48" i="105" s="1"/>
  <c r="N144" i="97"/>
  <c r="N168" i="97" s="1"/>
  <c r="K39" i="105" s="1"/>
  <c r="K144" i="97"/>
  <c r="K168" i="97" s="1"/>
  <c r="H39" i="105" s="1"/>
  <c r="M173" i="97"/>
  <c r="M197" i="97" s="1"/>
  <c r="J43" i="105" s="1"/>
  <c r="H144" i="97"/>
  <c r="H168" i="97" s="1"/>
  <c r="E39" i="105" s="1"/>
  <c r="M230" i="97"/>
  <c r="M254" i="97" s="1"/>
  <c r="J50" i="105" s="1"/>
  <c r="G90" i="97"/>
  <c r="G114" i="97" s="1"/>
  <c r="D35" i="105" s="1"/>
  <c r="G230" i="97"/>
  <c r="G254" i="97" s="1"/>
  <c r="D50" i="105" s="1"/>
  <c r="K201" i="97"/>
  <c r="K225" i="97" s="1"/>
  <c r="H46" i="105" s="1"/>
  <c r="H88" i="97"/>
  <c r="H112" i="97" s="1"/>
  <c r="E33" i="105" s="1"/>
  <c r="K89" i="97"/>
  <c r="K113" i="97" s="1"/>
  <c r="H34" i="105" s="1"/>
  <c r="G172" i="97"/>
  <c r="G196" i="97" s="1"/>
  <c r="D42" i="105" s="1"/>
  <c r="M145" i="97"/>
  <c r="M169" i="97" s="1"/>
  <c r="J40" i="105" s="1"/>
  <c r="M172" i="97"/>
  <c r="M196" i="97" s="1"/>
  <c r="J42" i="105" s="1"/>
  <c r="L200" i="97"/>
  <c r="L224" i="97" s="1"/>
  <c r="I45" i="105" s="1"/>
  <c r="K145" i="97"/>
  <c r="K169" i="97" s="1"/>
  <c r="H40" i="105" s="1"/>
  <c r="I88" i="97"/>
  <c r="I112" i="97" s="1"/>
  <c r="F33" i="105" s="1"/>
  <c r="K200" i="97"/>
  <c r="K224" i="97" s="1"/>
  <c r="H45" i="105" s="1"/>
  <c r="I228" i="97"/>
  <c r="I252" i="97" s="1"/>
  <c r="F48" i="105" s="1"/>
  <c r="H172" i="97"/>
  <c r="H196" i="97" s="1"/>
  <c r="E42" i="105" s="1"/>
  <c r="K229" i="97"/>
  <c r="K253" i="97" s="1"/>
  <c r="H49" i="105" s="1"/>
  <c r="G89" i="97"/>
  <c r="G113" i="97" s="1"/>
  <c r="D34" i="105" s="1"/>
  <c r="M174" i="97"/>
  <c r="M198" i="97" s="1"/>
  <c r="J44" i="105" s="1"/>
  <c r="M202" i="97"/>
  <c r="M226" i="97" s="1"/>
  <c r="J47" i="105" s="1"/>
  <c r="G201" i="97"/>
  <c r="G225" i="97" s="1"/>
  <c r="D46" i="105" s="1"/>
  <c r="L88" i="97"/>
  <c r="L112" i="97" s="1"/>
  <c r="I33" i="105" s="1"/>
  <c r="I200" i="97"/>
  <c r="I224" i="97" s="1"/>
  <c r="F45" i="105" s="1"/>
  <c r="N200" i="97"/>
  <c r="N224" i="97" s="1"/>
  <c r="K45" i="105" s="1"/>
  <c r="N172" i="97"/>
  <c r="N196" i="97" s="1"/>
  <c r="K42" i="105" s="1"/>
  <c r="H200" i="97"/>
  <c r="H224" i="97" s="1"/>
  <c r="E45" i="105" s="1"/>
  <c r="I144" i="97"/>
  <c r="I168" i="97" s="1"/>
  <c r="F39" i="105" s="1"/>
  <c r="G200" i="97"/>
  <c r="G224" i="97" s="1"/>
  <c r="D45" i="105" s="1"/>
  <c r="G144" i="97"/>
  <c r="G168" i="97" s="1"/>
  <c r="D39" i="105" s="1"/>
  <c r="G173" i="97"/>
  <c r="G197" i="97" s="1"/>
  <c r="D43" i="105" s="1"/>
  <c r="K230" i="97"/>
  <c r="K254" i="97" s="1"/>
  <c r="H50" i="105" s="1"/>
  <c r="J172" i="97"/>
  <c r="J196" i="97" s="1"/>
  <c r="G42" i="105" s="1"/>
  <c r="I172" i="97"/>
  <c r="I196" i="97" s="1"/>
  <c r="F42" i="105" s="1"/>
  <c r="K172" i="97"/>
  <c r="K196" i="97" s="1"/>
  <c r="H42" i="105" s="1"/>
  <c r="G202" i="97"/>
  <c r="G226" i="97" s="1"/>
  <c r="D47" i="105" s="1"/>
  <c r="M90" i="97"/>
  <c r="M114" i="97" s="1"/>
  <c r="J35" i="105" s="1"/>
  <c r="J228" i="97"/>
  <c r="J252" i="97" s="1"/>
  <c r="G48" i="105" s="1"/>
  <c r="M200" i="97"/>
  <c r="M224" i="97" s="1"/>
  <c r="J45" i="105" s="1"/>
  <c r="M228" i="97"/>
  <c r="M252" i="97" s="1"/>
  <c r="J48" i="105" s="1"/>
  <c r="K174" i="97"/>
  <c r="K198" i="97" s="1"/>
  <c r="H44" i="105" s="1"/>
  <c r="M89" i="97"/>
  <c r="M113" i="97" s="1"/>
  <c r="J34" i="105" s="1"/>
  <c r="H228" i="97"/>
  <c r="H252" i="97" s="1"/>
  <c r="E48" i="105" s="1"/>
  <c r="N228" i="97"/>
  <c r="N252" i="97" s="1"/>
  <c r="K48" i="105" s="1"/>
  <c r="G228" i="97"/>
  <c r="G252" i="97" s="1"/>
  <c r="D48" i="105" s="1"/>
  <c r="M201" i="97"/>
  <c r="M225" i="97" s="1"/>
  <c r="J46" i="105" s="1"/>
  <c r="G146" i="97"/>
  <c r="G170" i="97" s="1"/>
  <c r="D41" i="105" s="1"/>
  <c r="K146" i="97"/>
  <c r="K170" i="97" s="1"/>
  <c r="H41" i="105" s="1"/>
  <c r="M146" i="97"/>
  <c r="M170" i="97" s="1"/>
  <c r="J41" i="105" s="1"/>
  <c r="L53" i="105"/>
  <c r="M51" i="105"/>
  <c r="L52" i="105"/>
  <c r="L51" i="105"/>
  <c r="D51" i="105" l="1"/>
  <c r="F51" i="105"/>
  <c r="H51" i="105"/>
  <c r="G51" i="105"/>
  <c r="D52" i="105"/>
  <c r="D53" i="105"/>
  <c r="H52" i="105"/>
  <c r="J52" i="105"/>
  <c r="E51" i="105"/>
  <c r="J53" i="105"/>
  <c r="J51" i="105"/>
  <c r="H53" i="105"/>
  <c r="K51" i="105"/>
  <c r="I51" i="105"/>
  <c r="DH5" i="102" a="1"/>
  <c r="DH5" i="102" l="1"/>
  <c r="DK5" i="100" l="1" a="1"/>
  <c r="DK5" i="100" l="1"/>
  <c r="DE5" i="104" l="1" a="1"/>
  <c r="DE5" i="104" l="1"/>
  <c r="DE5" i="102" l="1" a="1"/>
  <c r="DE5" i="102" l="1"/>
  <c r="DO5" i="100" l="1" a="1"/>
  <c r="DO5" i="100" l="1"/>
  <c r="FM5" i="103" l="1" a="1"/>
  <c r="FM5" i="103" l="1"/>
  <c r="DS5" i="104" l="1" a="1"/>
  <c r="DS5" i="104" l="1"/>
  <c r="DS5" i="102" l="1" a="1"/>
  <c r="DS5" i="102" l="1"/>
  <c r="DM5" i="103" l="1" a="1"/>
  <c r="DM5" i="103" l="1"/>
  <c r="DM5" i="99" l="1" a="1"/>
  <c r="DM5" i="99" l="1"/>
  <c r="DO5" i="98" l="1" a="1"/>
  <c r="DO5" i="98" l="1"/>
  <c r="FK5" i="100" l="1" a="1"/>
  <c r="FK5" i="100" l="1"/>
  <c r="DQ5" i="99" l="1" a="1"/>
  <c r="DQ5" i="99" l="1"/>
  <c r="DH5" i="99" l="1" a="1"/>
  <c r="DH5" i="99" l="1"/>
  <c r="DK5" i="102" l="1" a="1"/>
  <c r="DK5" i="102" l="1"/>
  <c r="DM5" i="104" l="1" a="1"/>
  <c r="DM5" i="104" l="1"/>
  <c r="DE5" i="98" l="1" a="1"/>
  <c r="DE5" i="98" l="1"/>
  <c r="DS5" i="103" l="1" a="1"/>
  <c r="DS5" i="103" l="1"/>
  <c r="FM5" i="104" l="1" a="1"/>
  <c r="FM5" i="104" l="1"/>
  <c r="DO5" i="104" l="1" a="1"/>
  <c r="DO5" i="104" l="1"/>
  <c r="DH5" i="104" l="1" a="1"/>
  <c r="DH5" i="104" l="1"/>
  <c r="DM5" i="98" l="1" a="1"/>
  <c r="DM5" i="98" l="1"/>
  <c r="FM5" i="102" l="1" a="1"/>
  <c r="FM5" i="102" l="1"/>
  <c r="DH5" i="100" l="1" a="1"/>
  <c r="DH5" i="100" l="1"/>
  <c r="FK5" i="104" l="1" a="1"/>
  <c r="FK5" i="104" l="1"/>
  <c r="DS5" i="99" l="1" a="1"/>
  <c r="DS5" i="99" l="1"/>
  <c r="FK5" i="101" l="1" a="1"/>
  <c r="FK5" i="101" l="1"/>
  <c r="FK5" i="98" l="1" a="1"/>
  <c r="FK5" i="98" l="1"/>
  <c r="FM5" i="99" l="1" a="1"/>
  <c r="FM5" i="99" l="1"/>
  <c r="FM5" i="100" l="1" a="1"/>
  <c r="FM5" i="100" l="1"/>
  <c r="DS5" i="100" l="1" a="1"/>
  <c r="DS5" i="100" l="1"/>
  <c r="FM5" i="98" l="1" a="1"/>
  <c r="FM5" i="98" l="1"/>
  <c r="DM5" i="101" l="1" a="1"/>
  <c r="DM5" i="101" l="1"/>
  <c r="DK5" i="98" l="1" a="1"/>
  <c r="DK5" i="98" l="1"/>
  <c r="DS5" i="98" l="1" a="1"/>
  <c r="DS5" i="98" l="1"/>
  <c r="DS5" i="101" l="1" a="1"/>
  <c r="DS5" i="101" l="1"/>
  <c r="DK5" i="101" l="1" a="1"/>
  <c r="DK5" i="101" l="1"/>
  <c r="DQ5" i="101" l="1" a="1"/>
  <c r="DQ5" i="101" l="1"/>
  <c r="CL5" i="102" l="1" a="1"/>
  <c r="CL5" i="102" l="1"/>
  <c r="CJ5" i="102" s="1" a="1"/>
  <c r="CJ5" i="102" s="1"/>
  <c r="CJ6" i="102" l="1"/>
  <c r="CJ7" i="102" l="1"/>
  <c r="CJ8" i="102" l="1"/>
  <c r="CJ11" i="102" s="1"/>
  <c r="CJ9" i="102"/>
  <c r="CJ10" i="102" s="1"/>
  <c r="CL5" i="101" a="1"/>
  <c r="CL5" i="101" l="1"/>
  <c r="CJ5" i="101" s="1" a="1"/>
  <c r="CJ5" i="101" s="1"/>
  <c r="CJ6" i="101" l="1"/>
  <c r="CJ7" i="101" l="1"/>
  <c r="CJ9" i="101" l="1"/>
  <c r="CJ10" i="101" s="1"/>
  <c r="CJ8" i="101"/>
  <c r="CJ11" i="101" s="1"/>
  <c r="CL5" i="100" a="1"/>
  <c r="CL5" i="100" l="1"/>
  <c r="CJ5" i="100" s="1" a="1"/>
  <c r="CJ5" i="100" s="1"/>
  <c r="CL5" i="104" a="1"/>
  <c r="CJ6" i="100" l="1"/>
  <c r="CL5" i="104"/>
  <c r="CJ5" i="104" s="1" a="1"/>
  <c r="CJ5" i="104" s="1"/>
  <c r="CL5" i="99" a="1"/>
  <c r="CJ6" i="104" l="1"/>
  <c r="CJ7" i="100"/>
  <c r="CJ8" i="100" s="1"/>
  <c r="CJ11" i="100" s="1"/>
  <c r="CL5" i="99"/>
  <c r="CJ5" i="99" s="1" a="1"/>
  <c r="CJ5" i="99" s="1"/>
  <c r="CJ7" i="104" l="1"/>
  <c r="CJ9" i="100"/>
  <c r="CJ10" i="100" s="1"/>
  <c r="CJ6" i="99"/>
  <c r="CJ9" i="104" l="1"/>
  <c r="CJ10" i="104" s="1"/>
  <c r="CJ8" i="104"/>
  <c r="CJ11" i="104" s="1"/>
  <c r="CJ7" i="99"/>
  <c r="CJ8" i="99" s="1"/>
  <c r="CJ11" i="99" s="1"/>
  <c r="CJ9" i="99" l="1"/>
  <c r="CJ10" i="99" s="1"/>
  <c r="CL5" i="98" a="1"/>
  <c r="CL5" i="98" l="1"/>
  <c r="CJ5" i="98" s="1" a="1"/>
  <c r="CJ5" i="98" s="1"/>
  <c r="CJ6" i="98" l="1"/>
  <c r="CJ7" i="98" l="1"/>
  <c r="CJ9" i="98" s="1"/>
  <c r="CJ10" i="98" s="1"/>
  <c r="CJ8" i="98" l="1"/>
  <c r="CJ11" i="98" s="1"/>
  <c r="FK5" i="99" a="1"/>
  <c r="FK5" i="99" l="1"/>
  <c r="DE5" i="103" l="1" a="1"/>
  <c r="DE5" i="103" l="1"/>
  <c r="DQ5" i="104" l="1" a="1"/>
  <c r="DQ5" i="104" l="1"/>
  <c r="FM5" i="101" l="1" a="1"/>
  <c r="FM5" i="101" l="1"/>
  <c r="DQ5" i="100" l="1" a="1"/>
  <c r="DQ5" i="100" l="1"/>
  <c r="DQ5" i="102" l="1" a="1"/>
  <c r="DQ5" i="102" l="1"/>
  <c r="DK5" i="104" l="1" a="1"/>
  <c r="DK5" i="104" l="1"/>
  <c r="DH5" i="101" l="1" a="1"/>
  <c r="DH5" i="101" l="1"/>
  <c r="FK5" i="103" l="1" a="1"/>
  <c r="FK5" i="103" l="1"/>
  <c r="DH5" i="98" l="1" a="1"/>
  <c r="DH5" i="98" l="1"/>
  <c r="DE5" i="100" l="1" a="1"/>
  <c r="DE5" i="100" l="1"/>
  <c r="DK5" i="99" l="1" a="1"/>
  <c r="DK5" i="99" l="1"/>
  <c r="FK5" i="102" l="1" a="1"/>
  <c r="FK5" i="102" l="1"/>
  <c r="DM5" i="100" l="1" a="1"/>
  <c r="DM5" i="100" l="1"/>
  <c r="DH5" i="103" l="1" a="1"/>
  <c r="DH5" i="103" l="1"/>
  <c r="DO5" i="101" l="1" a="1"/>
  <c r="DO5" i="101" l="1"/>
  <c r="DQ5" i="103" l="1" a="1"/>
  <c r="DQ5" i="103" l="1"/>
  <c r="DE5" i="101" l="1" a="1"/>
  <c r="DE5" i="101" l="1"/>
  <c r="DK5" i="103" l="1" a="1"/>
  <c r="DK5" i="103" l="1"/>
  <c r="DO5" i="102" l="1" a="1"/>
  <c r="DO5" i="102" l="1"/>
  <c r="DO5" i="103" l="1" a="1"/>
  <c r="DO5" i="103" l="1"/>
  <c r="CL5" i="103" l="1" a="1"/>
  <c r="CL5" i="103" l="1"/>
  <c r="CJ5" i="103" s="1" a="1"/>
  <c r="CJ5" i="103" s="1"/>
  <c r="CJ6" i="103" l="1"/>
  <c r="CJ7" i="103" l="1"/>
  <c r="CJ8" i="103" s="1"/>
  <c r="CJ11" i="103" s="1"/>
  <c r="CJ9" i="103" l="1"/>
  <c r="CJ10" i="103" s="1"/>
  <c r="DO5" i="99" a="1"/>
  <c r="DO5" i="99" l="1"/>
  <c r="DM5" i="102" l="1" a="1"/>
  <c r="DM5" i="102" l="1"/>
  <c r="DE5" i="99" l="1" a="1"/>
  <c r="DE5" i="99" l="1"/>
  <c r="FR5" i="94" a="1"/>
  <c r="FP5" i="94" a="1"/>
  <c r="FP5" i="100" a="1"/>
  <c r="FD5" i="102" a="1"/>
  <c r="FP5" i="101" a="1"/>
  <c r="FD5" i="102" l="1"/>
  <c r="FP5" i="100"/>
  <c r="FP5" i="94"/>
  <c r="FR5" i="94"/>
  <c r="FP5" i="101"/>
  <c r="FD5" i="99" a="1"/>
  <c r="FD5" i="99" l="1"/>
  <c r="FD5" i="98" a="1"/>
  <c r="FD5" i="98" l="1"/>
  <c r="FD5" i="104" a="1"/>
  <c r="FD5" i="104" l="1"/>
  <c r="FD5" i="101" a="1"/>
  <c r="FD5" i="101" l="1"/>
  <c r="FR5" i="99" a="1"/>
  <c r="FR5" i="99" l="1"/>
  <c r="DZ5" i="104" a="1"/>
  <c r="DZ5" i="104" l="1"/>
  <c r="FP5" i="104" a="1"/>
  <c r="FP5" i="104" l="1"/>
  <c r="DZ5" i="103" a="1"/>
  <c r="DZ5" i="103" l="1"/>
  <c r="DZ5" i="98" a="1"/>
  <c r="DZ5" i="98" l="1"/>
  <c r="FP5" i="103" a="1"/>
  <c r="FP5" i="103" l="1"/>
  <c r="DZ5" i="100" a="1"/>
  <c r="DZ5" i="100" l="1"/>
  <c r="FR5" i="101" a="1"/>
  <c r="FR5" i="101" l="1"/>
  <c r="FP5" i="102" a="1"/>
  <c r="FP5" i="102" l="1"/>
  <c r="DZ5" i="99" a="1"/>
  <c r="DZ5" i="99" l="1"/>
  <c r="FD5" i="103" a="1"/>
  <c r="FD5" i="103" l="1"/>
  <c r="DZ5" i="102" a="1"/>
  <c r="DZ5" i="102" l="1"/>
  <c r="FP5" i="98" a="1"/>
  <c r="FP5" i="98" l="1"/>
  <c r="FD5" i="100" a="1"/>
  <c r="FD5" i="100" l="1"/>
  <c r="FR5" i="100" a="1"/>
  <c r="FR5" i="100" l="1"/>
  <c r="FR5" i="104" a="1"/>
  <c r="FR5" i="104" l="1"/>
  <c r="FR5" i="102" a="1"/>
  <c r="FR5" i="102" l="1"/>
  <c r="FR5" i="103" a="1"/>
  <c r="FR5" i="103" l="1"/>
  <c r="FR5" i="98" a="1"/>
  <c r="FR5" i="98" l="1"/>
  <c r="DZ5" i="101" a="1"/>
  <c r="DZ5" i="101" l="1"/>
  <c r="FP5" i="99" a="1"/>
  <c r="FP5" i="99" l="1"/>
  <c r="FB5" i="98" a="1"/>
  <c r="FB5" i="98" l="1"/>
  <c r="ET5" i="98" a="1"/>
  <c r="ET5" i="98" l="1"/>
  <c r="ER5" i="98" a="1"/>
  <c r="ER5" i="98" l="1"/>
  <c r="EX5" i="98" a="1"/>
  <c r="EX5" i="98" l="1"/>
  <c r="EV5" i="98" a="1"/>
  <c r="EV5" i="98" l="1"/>
  <c r="EZ5" i="98" a="1"/>
  <c r="EZ5" i="98" l="1"/>
  <c r="CC5" i="104" a="1"/>
  <c r="CC5" i="104" l="1"/>
  <c r="FB5" i="101" a="1"/>
  <c r="FB5" i="101" l="1"/>
  <c r="FB5" i="104" a="1"/>
  <c r="FB5" i="104" l="1"/>
  <c r="EX5" i="102" a="1"/>
  <c r="EX5" i="102" l="1"/>
  <c r="ER5" i="103" a="1"/>
  <c r="ER5" i="103" l="1"/>
  <c r="ET5" i="100" a="1"/>
  <c r="ET5" i="100" l="1"/>
  <c r="EZ5" i="99" a="1"/>
  <c r="EZ5" i="99" l="1"/>
  <c r="ER5" i="101" a="1"/>
  <c r="ER5" i="101" l="1"/>
  <c r="EV5" i="99" a="1"/>
  <c r="EV5" i="99" l="1"/>
  <c r="EX5" i="99" a="1"/>
  <c r="EX5" i="99" l="1"/>
  <c r="ET5" i="101" a="1"/>
  <c r="ET5" i="101" l="1"/>
  <c r="ET5" i="103" a="1"/>
  <c r="ET5" i="103" l="1"/>
  <c r="EV5" i="101" a="1"/>
  <c r="EV5" i="101" l="1"/>
  <c r="EV5" i="100" a="1"/>
  <c r="EV5" i="100" l="1"/>
  <c r="ER5" i="104" a="1"/>
  <c r="ER5" i="104" l="1"/>
  <c r="EZ5" i="100" a="1"/>
  <c r="EZ5" i="100" l="1"/>
  <c r="ET5" i="99" a="1"/>
  <c r="ET5" i="99" l="1"/>
  <c r="ER5" i="100" a="1"/>
  <c r="ER5" i="100" l="1"/>
  <c r="FB5" i="103" a="1"/>
  <c r="FB5" i="103" l="1"/>
  <c r="EZ5" i="103" a="1"/>
  <c r="EZ5" i="103" l="1"/>
  <c r="EZ5" i="101" a="1"/>
  <c r="EZ5" i="101" l="1"/>
  <c r="FB5" i="102" a="1"/>
  <c r="FB5" i="102" l="1"/>
  <c r="EX5" i="103" a="1"/>
  <c r="EX5" i="103" l="1"/>
  <c r="ER5" i="99" a="1"/>
  <c r="ER5" i="99" l="1"/>
  <c r="EV5" i="103" a="1"/>
  <c r="EV5" i="103" l="1"/>
  <c r="EZ5" i="102" a="1"/>
  <c r="EZ5" i="102" l="1"/>
  <c r="EX5" i="104" a="1"/>
  <c r="EX5" i="104" l="1"/>
  <c r="EZ5" i="104" a="1"/>
  <c r="EZ5" i="104" l="1"/>
  <c r="ET5" i="102" a="1"/>
  <c r="ET5" i="102" l="1"/>
  <c r="ET5" i="104" a="1"/>
  <c r="ET5" i="104" l="1"/>
  <c r="EV5" i="104" a="1"/>
  <c r="EV5" i="104" l="1"/>
  <c r="FB5" i="100" a="1"/>
  <c r="FB5" i="100" l="1"/>
  <c r="ER5" i="102" a="1"/>
  <c r="ER5" i="102" l="1"/>
  <c r="EV5" i="102" a="1"/>
  <c r="EV5" i="102" l="1"/>
  <c r="FB5" i="99" a="1"/>
  <c r="FB5" i="99" l="1"/>
  <c r="EX5" i="101" a="1"/>
  <c r="EX5" i="101" l="1"/>
  <c r="EX5" i="100" a="1"/>
  <c r="EX5" i="100" l="1"/>
  <c r="DQ5" i="98" a="1"/>
  <c r="CD5" i="106"/>
  <c r="DQ5" i="98" l="1"/>
  <c r="BU19" i="106"/>
  <c r="BR5" i="106"/>
  <c r="BX45" i="106"/>
  <c r="BR6" i="106"/>
  <c r="BU10" i="106"/>
  <c r="BX9" i="106"/>
  <c r="BM6" i="106"/>
  <c r="BY5" i="106"/>
  <c r="BO5" i="106"/>
  <c r="BZ5" i="106"/>
  <c r="BR49" i="106"/>
  <c r="BY43" i="106"/>
  <c r="BN33" i="106"/>
  <c r="BP6" i="106"/>
  <c r="BU5" i="106"/>
  <c r="BQ40" i="106"/>
  <c r="BT6" i="106"/>
  <c r="BW5" i="106"/>
  <c r="BZ31" i="106"/>
  <c r="BZ26" i="106"/>
  <c r="BW10" i="106"/>
  <c r="BN5" i="106"/>
  <c r="BX5" i="106"/>
  <c r="BV49" i="106"/>
  <c r="BQ5" i="106"/>
  <c r="BQ6" i="106"/>
  <c r="BN7" i="106"/>
  <c r="BV17" i="106"/>
  <c r="BM14" i="106"/>
  <c r="BP5" i="106"/>
  <c r="BV8" i="106"/>
  <c r="BO17" i="106"/>
  <c r="BM5" i="106"/>
  <c r="BV6" i="106"/>
  <c r="BW6" i="106"/>
  <c r="BW36" i="106"/>
  <c r="BQ7" i="106"/>
  <c r="BX7" i="106"/>
  <c r="BN18" i="106"/>
  <c r="BW9" i="106"/>
  <c r="BV20" i="106"/>
  <c r="BY6" i="106"/>
  <c r="BR7" i="106"/>
  <c r="BP7" i="106"/>
  <c r="BU28" i="106"/>
  <c r="BT10" i="106"/>
  <c r="BP13" i="106"/>
  <c r="BT5" i="106"/>
  <c r="BM15" i="106"/>
  <c r="BS13" i="106"/>
  <c r="BR10" i="106"/>
  <c r="BU13" i="106"/>
  <c r="BT8" i="106"/>
  <c r="BO7" i="106"/>
  <c r="BU6" i="106"/>
  <c r="BS41" i="106"/>
  <c r="BW12" i="106"/>
  <c r="BT31" i="106"/>
  <c r="BN6" i="106"/>
  <c r="BV5" i="106"/>
  <c r="BU9" i="106"/>
  <c r="BS5" i="106"/>
  <c r="CJ6" i="94" l="1"/>
  <c r="BS42" i="106"/>
  <c r="BT9" i="106"/>
  <c r="BM16" i="106"/>
  <c r="BR8" i="106"/>
  <c r="BS6" i="106"/>
  <c r="BX8" i="106"/>
  <c r="BV21" i="106"/>
  <c r="BR11" i="106"/>
  <c r="BX10" i="106"/>
  <c r="BW13" i="106"/>
  <c r="BV7" i="106"/>
  <c r="BU11" i="106"/>
  <c r="BN34" i="106"/>
  <c r="BX6" i="106"/>
  <c r="BW7" i="106"/>
  <c r="BO18" i="106"/>
  <c r="BS14" i="106"/>
  <c r="BP8" i="106"/>
  <c r="BZ27" i="106"/>
  <c r="BN19" i="106"/>
  <c r="BT32" i="106"/>
  <c r="BY7" i="106"/>
  <c r="BP14" i="106"/>
  <c r="BT11" i="106"/>
  <c r="BQ8" i="106"/>
  <c r="BZ6" i="106"/>
  <c r="BM7" i="106"/>
  <c r="BU29" i="106"/>
  <c r="BV9" i="106"/>
  <c r="BN8" i="106"/>
  <c r="BZ32" i="106"/>
  <c r="BW37" i="106"/>
  <c r="BW11" i="106"/>
  <c r="BU14" i="106"/>
  <c r="BV50" i="106"/>
  <c r="BO8" i="106"/>
  <c r="BX46" i="106"/>
  <c r="BU20" i="106"/>
  <c r="BU7" i="106"/>
  <c r="BT7" i="106"/>
  <c r="BR50" i="106"/>
  <c r="BY44" i="106"/>
  <c r="BO6" i="106"/>
  <c r="BQ41" i="106"/>
  <c r="BV18" i="106"/>
  <c r="CJ7" i="94" l="1"/>
  <c r="CJ8" i="94" s="1"/>
  <c r="CJ11" i="94" s="1"/>
  <c r="BP9" i="106"/>
  <c r="BU8" i="106"/>
  <c r="BN9" i="106"/>
  <c r="BU12" i="106"/>
  <c r="BN35" i="106"/>
  <c r="BN20" i="106"/>
  <c r="BX11" i="106"/>
  <c r="BM17" i="106"/>
  <c r="BV19" i="106"/>
  <c r="BV10" i="106"/>
  <c r="BS15" i="106"/>
  <c r="BW8" i="106"/>
  <c r="BM8" i="106"/>
  <c r="BQ42" i="106"/>
  <c r="BV22" i="106"/>
  <c r="BU15" i="106"/>
  <c r="BU21" i="106"/>
  <c r="BV51" i="106"/>
  <c r="BT12" i="106"/>
  <c r="BZ33" i="106"/>
  <c r="BS7" i="106"/>
  <c r="BR51" i="106"/>
  <c r="BO19" i="106"/>
  <c r="BS43" i="106"/>
  <c r="BY8" i="106"/>
  <c r="BT33" i="106"/>
  <c r="BZ7" i="106"/>
  <c r="BW38" i="106"/>
  <c r="BY45" i="106"/>
  <c r="BO9" i="106"/>
  <c r="BQ9" i="106"/>
  <c r="BR12" i="106"/>
  <c r="BZ28" i="106"/>
  <c r="BW14" i="106"/>
  <c r="BP15" i="106"/>
  <c r="BX47" i="106"/>
  <c r="BU30" i="106"/>
  <c r="BR9" i="106"/>
  <c r="CJ9" i="94" l="1"/>
  <c r="CJ10" i="94" s="1"/>
  <c r="BS8" i="106"/>
  <c r="BU31" i="106"/>
  <c r="BP16" i="106"/>
  <c r="BX12" i="106"/>
  <c r="BN36" i="106"/>
  <c r="BN10" i="106"/>
  <c r="BP10" i="106"/>
  <c r="BT13" i="106"/>
  <c r="BY9" i="106"/>
  <c r="BV52" i="106"/>
  <c r="BZ8" i="106"/>
  <c r="BN21" i="106"/>
  <c r="BU22" i="106"/>
  <c r="BS16" i="106"/>
  <c r="BQ43" i="106"/>
  <c r="BR52" i="106"/>
  <c r="BW39" i="106"/>
  <c r="BT34" i="106"/>
  <c r="BY46" i="106"/>
  <c r="BR13" i="106"/>
  <c r="BZ29" i="106"/>
  <c r="BM9" i="106"/>
  <c r="BO20" i="106"/>
  <c r="BM18" i="106"/>
  <c r="BQ10" i="106"/>
  <c r="BZ34" i="106"/>
  <c r="BO10" i="106"/>
  <c r="BV23" i="106"/>
  <c r="BU16" i="106"/>
  <c r="BX48" i="106"/>
  <c r="BW15" i="106"/>
  <c r="BV11" i="106"/>
  <c r="BS44" i="106"/>
  <c r="BW16" i="106"/>
  <c r="BT14" i="106"/>
  <c r="BX49" i="106"/>
  <c r="BW40" i="106"/>
  <c r="BU17" i="106"/>
  <c r="BV24" i="106"/>
  <c r="BM19" i="106"/>
  <c r="BV12" i="106"/>
  <c r="BP17" i="106"/>
  <c r="BZ30" i="106"/>
  <c r="BM10" i="106"/>
  <c r="BP11" i="106"/>
  <c r="BQ11" i="106"/>
  <c r="BY10" i="106"/>
  <c r="BY47" i="106"/>
  <c r="BU32" i="106"/>
  <c r="BO11" i="106"/>
  <c r="BS17" i="106"/>
  <c r="BN11" i="106"/>
  <c r="BZ35" i="106"/>
  <c r="BN37" i="106"/>
  <c r="BV53" i="106"/>
  <c r="BR14" i="106"/>
  <c r="BS9" i="106"/>
  <c r="BS45" i="106"/>
  <c r="BT35" i="106"/>
  <c r="BR53" i="106"/>
  <c r="BQ44" i="106"/>
  <c r="BX13" i="106"/>
  <c r="BZ9" i="106"/>
  <c r="BN22" i="106"/>
  <c r="BO21" i="106"/>
  <c r="BU23" i="106"/>
  <c r="FS62" i="104" l="1"/>
  <c r="FR62" i="104"/>
  <c r="FS61" i="104"/>
  <c r="FR61" i="104"/>
  <c r="FS60" i="104"/>
  <c r="FR60" i="104"/>
  <c r="FS59" i="104"/>
  <c r="FR59" i="104"/>
  <c r="FS58" i="104"/>
  <c r="FR58" i="104"/>
  <c r="FS57" i="104"/>
  <c r="FR57" i="104"/>
  <c r="FS56" i="104"/>
  <c r="FR56" i="104"/>
  <c r="FS55" i="104"/>
  <c r="FR55" i="104"/>
  <c r="FS54" i="104"/>
  <c r="FR54" i="104"/>
  <c r="FS53" i="104"/>
  <c r="FR53" i="104"/>
  <c r="FS52" i="104"/>
  <c r="FR52" i="104"/>
  <c r="FS51" i="104"/>
  <c r="FR51" i="104"/>
  <c r="FS50" i="104"/>
  <c r="FR50" i="104"/>
  <c r="FS49" i="104"/>
  <c r="FR49" i="104"/>
  <c r="FS48" i="104"/>
  <c r="FR48" i="104"/>
  <c r="FS47" i="104"/>
  <c r="FR47" i="104"/>
  <c r="FS46" i="104"/>
  <c r="FR46" i="104"/>
  <c r="FS45" i="104"/>
  <c r="FR45" i="104"/>
  <c r="FS44" i="104"/>
  <c r="FR44" i="104"/>
  <c r="FS43" i="104"/>
  <c r="FR43" i="104"/>
  <c r="FS42" i="104"/>
  <c r="FR42" i="104"/>
  <c r="FS41" i="104"/>
  <c r="FR41" i="104"/>
  <c r="FS40" i="104"/>
  <c r="FR40" i="104"/>
  <c r="FS39" i="104"/>
  <c r="FR39" i="104"/>
  <c r="FS38" i="104"/>
  <c r="FR38" i="104"/>
  <c r="FS37" i="104"/>
  <c r="FR37" i="104"/>
  <c r="FS36" i="104"/>
  <c r="FR36" i="104"/>
  <c r="FS35" i="104"/>
  <c r="FR35" i="104"/>
  <c r="FS34" i="104"/>
  <c r="FR34" i="104"/>
  <c r="FS33" i="104"/>
  <c r="FR33" i="104"/>
  <c r="FS32" i="104"/>
  <c r="FR32" i="104"/>
  <c r="FS31" i="104"/>
  <c r="FR31" i="104"/>
  <c r="FS30" i="104"/>
  <c r="FR30" i="104"/>
  <c r="FS29" i="104"/>
  <c r="FR29" i="104"/>
  <c r="FS28" i="104"/>
  <c r="FR28" i="104"/>
  <c r="FS27" i="104"/>
  <c r="FR27" i="104"/>
  <c r="FS26" i="104"/>
  <c r="FR26" i="104"/>
  <c r="FS25" i="104"/>
  <c r="FR25" i="104"/>
  <c r="FS24" i="104"/>
  <c r="FR24" i="104"/>
  <c r="FS23" i="104"/>
  <c r="FR23" i="104"/>
  <c r="FS22" i="104"/>
  <c r="FR22" i="104"/>
  <c r="FS21" i="104"/>
  <c r="FR21" i="104"/>
  <c r="FS20" i="104"/>
  <c r="FR20" i="104"/>
  <c r="FS19" i="104"/>
  <c r="FR19" i="104"/>
  <c r="FS18" i="104"/>
  <c r="FR18" i="104"/>
  <c r="FS17" i="104"/>
  <c r="FR17" i="104"/>
  <c r="FS16" i="104"/>
  <c r="FR16" i="104"/>
  <c r="FS15" i="104"/>
  <c r="FR15" i="104"/>
  <c r="FS14" i="104"/>
  <c r="FR14" i="104"/>
  <c r="FS13" i="104"/>
  <c r="FR13" i="104"/>
  <c r="FS12" i="104"/>
  <c r="FR12" i="104"/>
  <c r="FS11" i="104"/>
  <c r="FR11" i="104"/>
  <c r="FS10" i="104"/>
  <c r="FR10" i="104"/>
  <c r="FS9" i="104"/>
  <c r="FR9" i="104"/>
  <c r="FS8" i="104"/>
  <c r="FR8" i="104"/>
  <c r="FS7" i="104"/>
  <c r="FR7" i="104"/>
  <c r="FS6" i="104"/>
  <c r="FR6" i="104"/>
  <c r="FS5" i="104"/>
  <c r="FQ62" i="104"/>
  <c r="FP62" i="104"/>
  <c r="FQ61" i="104"/>
  <c r="FP61" i="104"/>
  <c r="FQ60" i="104"/>
  <c r="FP60" i="104"/>
  <c r="FQ59" i="104"/>
  <c r="FP59" i="104"/>
  <c r="FQ58" i="104"/>
  <c r="FP58" i="104"/>
  <c r="FQ57" i="104"/>
  <c r="FP57" i="104"/>
  <c r="FQ56" i="104"/>
  <c r="FP56" i="104"/>
  <c r="FQ55" i="104"/>
  <c r="FP55" i="104"/>
  <c r="FQ54" i="104"/>
  <c r="FP54" i="104"/>
  <c r="FQ53" i="104"/>
  <c r="FP53" i="104"/>
  <c r="FQ52" i="104"/>
  <c r="FP52" i="104"/>
  <c r="FQ51" i="104"/>
  <c r="FP51" i="104"/>
  <c r="FQ50" i="104"/>
  <c r="FP50" i="104"/>
  <c r="FQ49" i="104"/>
  <c r="FP49" i="104"/>
  <c r="FQ48" i="104"/>
  <c r="FP48" i="104"/>
  <c r="FQ47" i="104"/>
  <c r="FP47" i="104"/>
  <c r="FQ46" i="104"/>
  <c r="FP46" i="104"/>
  <c r="FQ45" i="104"/>
  <c r="FP45" i="104"/>
  <c r="FQ44" i="104"/>
  <c r="FP44" i="104"/>
  <c r="FQ43" i="104"/>
  <c r="FP43" i="104"/>
  <c r="FQ42" i="104"/>
  <c r="FP42" i="104"/>
  <c r="FQ41" i="104"/>
  <c r="FP41" i="104"/>
  <c r="FQ40" i="104"/>
  <c r="FP40" i="104"/>
  <c r="FQ39" i="104"/>
  <c r="FP39" i="104"/>
  <c r="FQ38" i="104"/>
  <c r="FP38" i="104"/>
  <c r="FQ37" i="104"/>
  <c r="FP37" i="104"/>
  <c r="FQ36" i="104"/>
  <c r="FP36" i="104"/>
  <c r="FQ35" i="104"/>
  <c r="FP35" i="104"/>
  <c r="FQ34" i="104"/>
  <c r="FP34" i="104"/>
  <c r="FQ33" i="104"/>
  <c r="FP33" i="104"/>
  <c r="FQ32" i="104"/>
  <c r="FP32" i="104"/>
  <c r="FQ31" i="104"/>
  <c r="FP31" i="104"/>
  <c r="FQ30" i="104"/>
  <c r="FP30" i="104"/>
  <c r="FQ29" i="104"/>
  <c r="FP29" i="104"/>
  <c r="FQ28" i="104"/>
  <c r="FP28" i="104"/>
  <c r="FQ27" i="104"/>
  <c r="FP27" i="104"/>
  <c r="FQ26" i="104"/>
  <c r="FP26" i="104"/>
  <c r="FQ25" i="104"/>
  <c r="FP25" i="104"/>
  <c r="FQ24" i="104"/>
  <c r="FP24" i="104"/>
  <c r="FQ23" i="104"/>
  <c r="FP23" i="104"/>
  <c r="FQ22" i="104"/>
  <c r="FP22" i="104"/>
  <c r="FQ21" i="104"/>
  <c r="FP21" i="104"/>
  <c r="FQ20" i="104"/>
  <c r="FP20" i="104"/>
  <c r="FQ19" i="104"/>
  <c r="FP19" i="104"/>
  <c r="FQ18" i="104"/>
  <c r="FP18" i="104"/>
  <c r="FQ17" i="104"/>
  <c r="FP17" i="104"/>
  <c r="FQ16" i="104"/>
  <c r="FP16" i="104"/>
  <c r="FQ15" i="104"/>
  <c r="FP15" i="104"/>
  <c r="FQ14" i="104"/>
  <c r="FP14" i="104"/>
  <c r="FQ13" i="104"/>
  <c r="FP13" i="104"/>
  <c r="FQ12" i="104"/>
  <c r="FP12" i="104"/>
  <c r="FQ11" i="104"/>
  <c r="FP11" i="104"/>
  <c r="FQ10" i="104"/>
  <c r="FP10" i="104"/>
  <c r="FQ9" i="104"/>
  <c r="FP9" i="104"/>
  <c r="FQ8" i="104"/>
  <c r="FP8" i="104"/>
  <c r="FQ7" i="104"/>
  <c r="FP7" i="104"/>
  <c r="FQ6" i="104"/>
  <c r="FP6" i="104"/>
  <c r="FQ5" i="104"/>
  <c r="FN62" i="104"/>
  <c r="FM62" i="104"/>
  <c r="FN61" i="104"/>
  <c r="FM61" i="104"/>
  <c r="FN60" i="104"/>
  <c r="FM60" i="104"/>
  <c r="FN59" i="104"/>
  <c r="FM59" i="104"/>
  <c r="FN58" i="104"/>
  <c r="FM58" i="104"/>
  <c r="FN57" i="104"/>
  <c r="FM57" i="104"/>
  <c r="FN56" i="104"/>
  <c r="FM56" i="104"/>
  <c r="FN55" i="104"/>
  <c r="FM55" i="104"/>
  <c r="FN54" i="104"/>
  <c r="FM54" i="104"/>
  <c r="FN53" i="104"/>
  <c r="FM53" i="104"/>
  <c r="FN52" i="104"/>
  <c r="FM52" i="104"/>
  <c r="FN51" i="104"/>
  <c r="FM51" i="104"/>
  <c r="FN50" i="104"/>
  <c r="FM50" i="104"/>
  <c r="FN49" i="104"/>
  <c r="FM49" i="104"/>
  <c r="FN48" i="104"/>
  <c r="FM48" i="104"/>
  <c r="FN47" i="104"/>
  <c r="FM47" i="104"/>
  <c r="FN46" i="104"/>
  <c r="FM46" i="104"/>
  <c r="FN45" i="104"/>
  <c r="FM45" i="104"/>
  <c r="FN44" i="104"/>
  <c r="FM44" i="104"/>
  <c r="FN43" i="104"/>
  <c r="FM43" i="104"/>
  <c r="FN42" i="104"/>
  <c r="FM42" i="104"/>
  <c r="FN41" i="104"/>
  <c r="FM41" i="104"/>
  <c r="FN40" i="104"/>
  <c r="FM40" i="104"/>
  <c r="FN39" i="104"/>
  <c r="FM39" i="104"/>
  <c r="FN38" i="104"/>
  <c r="FM38" i="104"/>
  <c r="FN37" i="104"/>
  <c r="FM37" i="104"/>
  <c r="FN36" i="104"/>
  <c r="FM36" i="104"/>
  <c r="FN35" i="104"/>
  <c r="FM35" i="104"/>
  <c r="FN34" i="104"/>
  <c r="FM34" i="104"/>
  <c r="FN33" i="104"/>
  <c r="FM33" i="104"/>
  <c r="FN32" i="104"/>
  <c r="FM32" i="104"/>
  <c r="FN31" i="104"/>
  <c r="FM31" i="104"/>
  <c r="FN30" i="104"/>
  <c r="FM30" i="104"/>
  <c r="FN29" i="104"/>
  <c r="FM29" i="104"/>
  <c r="FN28" i="104"/>
  <c r="FM28" i="104"/>
  <c r="FN27" i="104"/>
  <c r="FM27" i="104"/>
  <c r="FN26" i="104"/>
  <c r="FM26" i="104"/>
  <c r="FN25" i="104"/>
  <c r="FM25" i="104"/>
  <c r="FN24" i="104"/>
  <c r="FM24" i="104"/>
  <c r="FN23" i="104"/>
  <c r="FM23" i="104"/>
  <c r="FN22" i="104"/>
  <c r="FM22" i="104"/>
  <c r="FN21" i="104"/>
  <c r="FM21" i="104"/>
  <c r="FN20" i="104"/>
  <c r="FM20" i="104"/>
  <c r="FN19" i="104"/>
  <c r="FM19" i="104"/>
  <c r="FN18" i="104"/>
  <c r="FM18" i="104"/>
  <c r="FN17" i="104"/>
  <c r="FM17" i="104"/>
  <c r="FN16" i="104"/>
  <c r="FM16" i="104"/>
  <c r="FN15" i="104"/>
  <c r="FM15" i="104"/>
  <c r="FN14" i="104"/>
  <c r="FM14" i="104"/>
  <c r="FN13" i="104"/>
  <c r="FM13" i="104"/>
  <c r="FN12" i="104"/>
  <c r="FM12" i="104"/>
  <c r="FN11" i="104"/>
  <c r="FM11" i="104"/>
  <c r="FN10" i="104"/>
  <c r="FM10" i="104"/>
  <c r="FN9" i="104"/>
  <c r="FM9" i="104"/>
  <c r="FN8" i="104"/>
  <c r="FM8" i="104"/>
  <c r="FN7" i="104"/>
  <c r="FM7" i="104"/>
  <c r="FN6" i="104"/>
  <c r="FM6" i="104"/>
  <c r="FN5" i="104"/>
  <c r="FL62" i="104"/>
  <c r="FK62" i="104"/>
  <c r="FL61" i="104"/>
  <c r="FK61" i="104"/>
  <c r="FL60" i="104"/>
  <c r="FK60" i="104"/>
  <c r="FL59" i="104"/>
  <c r="FK59" i="104"/>
  <c r="FL58" i="104"/>
  <c r="FK58" i="104"/>
  <c r="FL57" i="104"/>
  <c r="FK57" i="104"/>
  <c r="FL56" i="104"/>
  <c r="FK56" i="104"/>
  <c r="FL55" i="104"/>
  <c r="FK55" i="104"/>
  <c r="FL54" i="104"/>
  <c r="FK54" i="104"/>
  <c r="FL53" i="104"/>
  <c r="FK53" i="104"/>
  <c r="FL52" i="104"/>
  <c r="FK52" i="104"/>
  <c r="FL51" i="104"/>
  <c r="FK51" i="104"/>
  <c r="FL50" i="104"/>
  <c r="FK50" i="104"/>
  <c r="FL49" i="104"/>
  <c r="FK49" i="104"/>
  <c r="FL48" i="104"/>
  <c r="FK48" i="104"/>
  <c r="FL47" i="104"/>
  <c r="FK47" i="104"/>
  <c r="FL46" i="104"/>
  <c r="FK46" i="104"/>
  <c r="FL45" i="104"/>
  <c r="FK45" i="104"/>
  <c r="FL44" i="104"/>
  <c r="FK44" i="104"/>
  <c r="FL43" i="104"/>
  <c r="FK43" i="104"/>
  <c r="FL42" i="104"/>
  <c r="FK42" i="104"/>
  <c r="FL41" i="104"/>
  <c r="FK41" i="104"/>
  <c r="FL40" i="104"/>
  <c r="FK40" i="104"/>
  <c r="FL39" i="104"/>
  <c r="FK39" i="104"/>
  <c r="FL38" i="104"/>
  <c r="FK38" i="104"/>
  <c r="FL37" i="104"/>
  <c r="FK37" i="104"/>
  <c r="FL36" i="104"/>
  <c r="FK36" i="104"/>
  <c r="FL35" i="104"/>
  <c r="FK35" i="104"/>
  <c r="FL34" i="104"/>
  <c r="FK34" i="104"/>
  <c r="FL33" i="104"/>
  <c r="FK33" i="104"/>
  <c r="FL32" i="104"/>
  <c r="FK32" i="104"/>
  <c r="FL31" i="104"/>
  <c r="FK31" i="104"/>
  <c r="FL30" i="104"/>
  <c r="FK30" i="104"/>
  <c r="FL29" i="104"/>
  <c r="FK29" i="104"/>
  <c r="FL28" i="104"/>
  <c r="FK28" i="104"/>
  <c r="FL27" i="104"/>
  <c r="FK27" i="104"/>
  <c r="FL26" i="104"/>
  <c r="FK26" i="104"/>
  <c r="FL25" i="104"/>
  <c r="FK25" i="104"/>
  <c r="FL24" i="104"/>
  <c r="FK24" i="104"/>
  <c r="FL23" i="104"/>
  <c r="FK23" i="104"/>
  <c r="FL22" i="104"/>
  <c r="FK22" i="104"/>
  <c r="FL21" i="104"/>
  <c r="FK21" i="104"/>
  <c r="FL20" i="104"/>
  <c r="FK20" i="104"/>
  <c r="FL19" i="104"/>
  <c r="FK19" i="104"/>
  <c r="FL18" i="104"/>
  <c r="FK18" i="104"/>
  <c r="FL17" i="104"/>
  <c r="FK17" i="104"/>
  <c r="FL16" i="104"/>
  <c r="FK16" i="104"/>
  <c r="FL15" i="104"/>
  <c r="FK15" i="104"/>
  <c r="FL14" i="104"/>
  <c r="FK14" i="104"/>
  <c r="FL13" i="104"/>
  <c r="FK13" i="104"/>
  <c r="FL12" i="104"/>
  <c r="FK12" i="104"/>
  <c r="FL11" i="104"/>
  <c r="FK11" i="104"/>
  <c r="FL10" i="104"/>
  <c r="FK10" i="104"/>
  <c r="FL9" i="104"/>
  <c r="FK9" i="104"/>
  <c r="FL8" i="104"/>
  <c r="FK8" i="104"/>
  <c r="FL7" i="104"/>
  <c r="FK7" i="104"/>
  <c r="FL6" i="104"/>
  <c r="FK6" i="104"/>
  <c r="FL5" i="104"/>
  <c r="FI62" i="104"/>
  <c r="FH62" i="104"/>
  <c r="FG62" i="104"/>
  <c r="FF62" i="104"/>
  <c r="FE62" i="104"/>
  <c r="FD62" i="104"/>
  <c r="FI61" i="104"/>
  <c r="FH61" i="104"/>
  <c r="FG61" i="104"/>
  <c r="FF61" i="104"/>
  <c r="FE61" i="104"/>
  <c r="FD61" i="104"/>
  <c r="FI60" i="104"/>
  <c r="FH60" i="104"/>
  <c r="FG60" i="104"/>
  <c r="FF60" i="104"/>
  <c r="FE60" i="104"/>
  <c r="FD60" i="104"/>
  <c r="FI59" i="104"/>
  <c r="FH59" i="104"/>
  <c r="FG59" i="104"/>
  <c r="FF59" i="104"/>
  <c r="FE59" i="104"/>
  <c r="FD59" i="104"/>
  <c r="FI58" i="104"/>
  <c r="FH58" i="104"/>
  <c r="FG58" i="104"/>
  <c r="FF58" i="104"/>
  <c r="FE58" i="104"/>
  <c r="FD58" i="104"/>
  <c r="FI57" i="104"/>
  <c r="FH57" i="104"/>
  <c r="FG57" i="104"/>
  <c r="FF57" i="104"/>
  <c r="FE57" i="104"/>
  <c r="FD57" i="104"/>
  <c r="FI56" i="104"/>
  <c r="FH56" i="104"/>
  <c r="FG56" i="104"/>
  <c r="FF56" i="104"/>
  <c r="FE56" i="104"/>
  <c r="FD56" i="104"/>
  <c r="FI55" i="104"/>
  <c r="FH55" i="104"/>
  <c r="FG55" i="104"/>
  <c r="FF55" i="104"/>
  <c r="FE55" i="104"/>
  <c r="FD55" i="104"/>
  <c r="FI54" i="104"/>
  <c r="FH54" i="104"/>
  <c r="FG54" i="104"/>
  <c r="FF54" i="104"/>
  <c r="FE54" i="104"/>
  <c r="FD54" i="104"/>
  <c r="FI53" i="104"/>
  <c r="FH53" i="104"/>
  <c r="FG53" i="104"/>
  <c r="FF53" i="104"/>
  <c r="FE53" i="104"/>
  <c r="FD53" i="104"/>
  <c r="FI52" i="104"/>
  <c r="FH52" i="104"/>
  <c r="FG52" i="104"/>
  <c r="FF52" i="104"/>
  <c r="FE52" i="104"/>
  <c r="FD52" i="104"/>
  <c r="FI51" i="104"/>
  <c r="FH51" i="104"/>
  <c r="FG51" i="104"/>
  <c r="FF51" i="104"/>
  <c r="FE51" i="104"/>
  <c r="FD51" i="104"/>
  <c r="FI50" i="104"/>
  <c r="FH50" i="104"/>
  <c r="FG50" i="104"/>
  <c r="FF50" i="104"/>
  <c r="FE50" i="104"/>
  <c r="FD50" i="104"/>
  <c r="FI49" i="104"/>
  <c r="FH49" i="104"/>
  <c r="FG49" i="104"/>
  <c r="FF49" i="104"/>
  <c r="FE49" i="104"/>
  <c r="FD49" i="104"/>
  <c r="FI48" i="104"/>
  <c r="FH48" i="104"/>
  <c r="FG48" i="104"/>
  <c r="FF48" i="104"/>
  <c r="FE48" i="104"/>
  <c r="FD48" i="104"/>
  <c r="FI47" i="104"/>
  <c r="FH47" i="104"/>
  <c r="FG47" i="104"/>
  <c r="FF47" i="104"/>
  <c r="FE47" i="104"/>
  <c r="FD47" i="104"/>
  <c r="FI46" i="104"/>
  <c r="FH46" i="104"/>
  <c r="FG46" i="104"/>
  <c r="FF46" i="104"/>
  <c r="FE46" i="104"/>
  <c r="FD46" i="104"/>
  <c r="FI45" i="104"/>
  <c r="FH45" i="104"/>
  <c r="FG45" i="104"/>
  <c r="FF45" i="104"/>
  <c r="FE45" i="104"/>
  <c r="FD45" i="104"/>
  <c r="FI44" i="104"/>
  <c r="FH44" i="104"/>
  <c r="FG44" i="104"/>
  <c r="FF44" i="104"/>
  <c r="FE44" i="104"/>
  <c r="FD44" i="104"/>
  <c r="FI43" i="104"/>
  <c r="FH43" i="104"/>
  <c r="FG43" i="104"/>
  <c r="FF43" i="104"/>
  <c r="FE43" i="104"/>
  <c r="FD43" i="104"/>
  <c r="FI42" i="104"/>
  <c r="FH42" i="104"/>
  <c r="FG42" i="104"/>
  <c r="FF42" i="104"/>
  <c r="FE42" i="104"/>
  <c r="FD42" i="104"/>
  <c r="FI41" i="104"/>
  <c r="FH41" i="104"/>
  <c r="FG41" i="104"/>
  <c r="FF41" i="104"/>
  <c r="FE41" i="104"/>
  <c r="FD41" i="104"/>
  <c r="FI40" i="104"/>
  <c r="FH40" i="104"/>
  <c r="FG40" i="104"/>
  <c r="FF40" i="104"/>
  <c r="FE40" i="104"/>
  <c r="FD40" i="104"/>
  <c r="FI39" i="104"/>
  <c r="FH39" i="104"/>
  <c r="FG39" i="104"/>
  <c r="FF39" i="104"/>
  <c r="FE39" i="104"/>
  <c r="FD39" i="104"/>
  <c r="FI38" i="104"/>
  <c r="FH38" i="104"/>
  <c r="FG38" i="104"/>
  <c r="FF38" i="104"/>
  <c r="FE38" i="104"/>
  <c r="FD38" i="104"/>
  <c r="FI37" i="104"/>
  <c r="FH37" i="104"/>
  <c r="FG37" i="104"/>
  <c r="FF37" i="104"/>
  <c r="FE37" i="104"/>
  <c r="FD37" i="104"/>
  <c r="FI36" i="104"/>
  <c r="FH36" i="104"/>
  <c r="FG36" i="104"/>
  <c r="FF36" i="104"/>
  <c r="FE36" i="104"/>
  <c r="FD36" i="104"/>
  <c r="FI35" i="104"/>
  <c r="FH35" i="104"/>
  <c r="FG35" i="104"/>
  <c r="FF35" i="104"/>
  <c r="FE35" i="104"/>
  <c r="FD35" i="104"/>
  <c r="FI34" i="104"/>
  <c r="FH34" i="104"/>
  <c r="FG34" i="104"/>
  <c r="FF34" i="104"/>
  <c r="FE34" i="104"/>
  <c r="FD34" i="104"/>
  <c r="FI33" i="104"/>
  <c r="FH33" i="104"/>
  <c r="FG33" i="104"/>
  <c r="FF33" i="104"/>
  <c r="FE33" i="104"/>
  <c r="FD33" i="104"/>
  <c r="FI32" i="104"/>
  <c r="FH32" i="104"/>
  <c r="FG32" i="104"/>
  <c r="FF32" i="104"/>
  <c r="FE32" i="104"/>
  <c r="FD32" i="104"/>
  <c r="FI31" i="104"/>
  <c r="FH31" i="104"/>
  <c r="FG31" i="104"/>
  <c r="FF31" i="104"/>
  <c r="FE31" i="104"/>
  <c r="FD31" i="104"/>
  <c r="FI30" i="104"/>
  <c r="FH30" i="104"/>
  <c r="FG30" i="104"/>
  <c r="FF30" i="104"/>
  <c r="FE30" i="104"/>
  <c r="FD30" i="104"/>
  <c r="FI29" i="104"/>
  <c r="FH29" i="104"/>
  <c r="FG29" i="104"/>
  <c r="FF29" i="104"/>
  <c r="FE29" i="104"/>
  <c r="FD29" i="104"/>
  <c r="FI28" i="104"/>
  <c r="FH28" i="104"/>
  <c r="FG28" i="104"/>
  <c r="FF28" i="104"/>
  <c r="FE28" i="104"/>
  <c r="FD28" i="104"/>
  <c r="FI27" i="104"/>
  <c r="FH27" i="104"/>
  <c r="FG27" i="104"/>
  <c r="FF27" i="104"/>
  <c r="FE27" i="104"/>
  <c r="FD27" i="104"/>
  <c r="FI26" i="104"/>
  <c r="FH26" i="104"/>
  <c r="FG26" i="104"/>
  <c r="FF26" i="104"/>
  <c r="FE26" i="104"/>
  <c r="FD26" i="104"/>
  <c r="FI25" i="104"/>
  <c r="FH25" i="104"/>
  <c r="FG25" i="104"/>
  <c r="FF25" i="104"/>
  <c r="FE25" i="104"/>
  <c r="FD25" i="104"/>
  <c r="FI24" i="104"/>
  <c r="FH24" i="104"/>
  <c r="FG24" i="104"/>
  <c r="FF24" i="104"/>
  <c r="FE24" i="104"/>
  <c r="FD24" i="104"/>
  <c r="FI23" i="104"/>
  <c r="FH23" i="104"/>
  <c r="FG23" i="104"/>
  <c r="FF23" i="104"/>
  <c r="FE23" i="104"/>
  <c r="FD23" i="104"/>
  <c r="FI22" i="104"/>
  <c r="FH22" i="104"/>
  <c r="FG22" i="104"/>
  <c r="FF22" i="104"/>
  <c r="FE22" i="104"/>
  <c r="FD22" i="104"/>
  <c r="FI21" i="104"/>
  <c r="FH21" i="104"/>
  <c r="FG21" i="104"/>
  <c r="FF21" i="104"/>
  <c r="FE21" i="104"/>
  <c r="FD21" i="104"/>
  <c r="FI20" i="104"/>
  <c r="FH20" i="104"/>
  <c r="FG20" i="104"/>
  <c r="FF20" i="104"/>
  <c r="FE20" i="104"/>
  <c r="FD20" i="104"/>
  <c r="FI19" i="104"/>
  <c r="FH19" i="104"/>
  <c r="FG19" i="104"/>
  <c r="FF19" i="104"/>
  <c r="FE19" i="104"/>
  <c r="FD19" i="104"/>
  <c r="FI18" i="104"/>
  <c r="FH18" i="104"/>
  <c r="FG18" i="104"/>
  <c r="FF18" i="104"/>
  <c r="FE18" i="104"/>
  <c r="FD18" i="104"/>
  <c r="FI17" i="104"/>
  <c r="FH17" i="104"/>
  <c r="FG17" i="104"/>
  <c r="FF17" i="104"/>
  <c r="FE17" i="104"/>
  <c r="FD17" i="104"/>
  <c r="FI16" i="104"/>
  <c r="FH16" i="104"/>
  <c r="FG16" i="104"/>
  <c r="FF16" i="104"/>
  <c r="FE16" i="104"/>
  <c r="FD16" i="104"/>
  <c r="FI15" i="104"/>
  <c r="FH15" i="104"/>
  <c r="FG15" i="104"/>
  <c r="FF15" i="104"/>
  <c r="FE15" i="104"/>
  <c r="FD15" i="104"/>
  <c r="FI14" i="104"/>
  <c r="FH14" i="104"/>
  <c r="FG14" i="104"/>
  <c r="FF14" i="104"/>
  <c r="FE14" i="104"/>
  <c r="FD14" i="104"/>
  <c r="FI13" i="104"/>
  <c r="FH13" i="104"/>
  <c r="FG13" i="104"/>
  <c r="FF13" i="104"/>
  <c r="FE13" i="104"/>
  <c r="FD13" i="104"/>
  <c r="FI12" i="104"/>
  <c r="FH12" i="104"/>
  <c r="FG12" i="104"/>
  <c r="FF12" i="104"/>
  <c r="FE12" i="104"/>
  <c r="FD12" i="104"/>
  <c r="FI11" i="104"/>
  <c r="FH11" i="104"/>
  <c r="FG11" i="104"/>
  <c r="FF11" i="104"/>
  <c r="FE11" i="104"/>
  <c r="FD11" i="104"/>
  <c r="FI10" i="104"/>
  <c r="FH10" i="104"/>
  <c r="FG10" i="104"/>
  <c r="FF10" i="104"/>
  <c r="FE10" i="104"/>
  <c r="FD10" i="104"/>
  <c r="FI9" i="104"/>
  <c r="FH9" i="104"/>
  <c r="FG9" i="104"/>
  <c r="FF9" i="104"/>
  <c r="FE9" i="104"/>
  <c r="FD9" i="104"/>
  <c r="FI8" i="104"/>
  <c r="FH8" i="104"/>
  <c r="FG8" i="104"/>
  <c r="FF8" i="104"/>
  <c r="FE8" i="104"/>
  <c r="FD8" i="104"/>
  <c r="FI7" i="104"/>
  <c r="FH7" i="104"/>
  <c r="FG7" i="104"/>
  <c r="FF7" i="104"/>
  <c r="FE7" i="104"/>
  <c r="FD7" i="104"/>
  <c r="FI6" i="104"/>
  <c r="FH6" i="104"/>
  <c r="FG6" i="104"/>
  <c r="FF6" i="104"/>
  <c r="FE6" i="104"/>
  <c r="FD6" i="104"/>
  <c r="FI5" i="104"/>
  <c r="FH5" i="104"/>
  <c r="FG5" i="104"/>
  <c r="FF5" i="104"/>
  <c r="FE5" i="104"/>
  <c r="FC69" i="104"/>
  <c r="FB69" i="104"/>
  <c r="FC68" i="104"/>
  <c r="FB68" i="104"/>
  <c r="FC67" i="104"/>
  <c r="FB67" i="104"/>
  <c r="FC66" i="104"/>
  <c r="FB66" i="104"/>
  <c r="FC65" i="104"/>
  <c r="FB65" i="104"/>
  <c r="FC64" i="104"/>
  <c r="FB64" i="104"/>
  <c r="FC63" i="104"/>
  <c r="FB63" i="104"/>
  <c r="FC62" i="104"/>
  <c r="FB62" i="104"/>
  <c r="FC61" i="104"/>
  <c r="FB61" i="104"/>
  <c r="FC60" i="104"/>
  <c r="FB60" i="104"/>
  <c r="FC59" i="104"/>
  <c r="FB59" i="104"/>
  <c r="FC58" i="104"/>
  <c r="FB58" i="104"/>
  <c r="FC57" i="104"/>
  <c r="FB57" i="104"/>
  <c r="FC56" i="104"/>
  <c r="FB56" i="104"/>
  <c r="FC55" i="104"/>
  <c r="FB55" i="104"/>
  <c r="FC54" i="104"/>
  <c r="FB54" i="104"/>
  <c r="FC53" i="104"/>
  <c r="FB53" i="104"/>
  <c r="FC52" i="104"/>
  <c r="FB52" i="104"/>
  <c r="FC51" i="104"/>
  <c r="FB51" i="104"/>
  <c r="FC50" i="104"/>
  <c r="FB50" i="104"/>
  <c r="FC49" i="104"/>
  <c r="FB49" i="104"/>
  <c r="FC48" i="104"/>
  <c r="FB48" i="104"/>
  <c r="FC47" i="104"/>
  <c r="FB47" i="104"/>
  <c r="FC46" i="104"/>
  <c r="FB46" i="104"/>
  <c r="FC45" i="104"/>
  <c r="FB45" i="104"/>
  <c r="FC44" i="104"/>
  <c r="FB44" i="104"/>
  <c r="FC43" i="104"/>
  <c r="FB43" i="104"/>
  <c r="FC42" i="104"/>
  <c r="FB42" i="104"/>
  <c r="FC41" i="104"/>
  <c r="FB41" i="104"/>
  <c r="FC40" i="104"/>
  <c r="FB40" i="104"/>
  <c r="FC39" i="104"/>
  <c r="FB39" i="104"/>
  <c r="FC38" i="104"/>
  <c r="FB38" i="104"/>
  <c r="FC37" i="104"/>
  <c r="FB37" i="104"/>
  <c r="FC36" i="104"/>
  <c r="FB36" i="104"/>
  <c r="FC35" i="104"/>
  <c r="FB35" i="104"/>
  <c r="FC34" i="104"/>
  <c r="FB34" i="104"/>
  <c r="FC33" i="104"/>
  <c r="FB33" i="104"/>
  <c r="FC32" i="104"/>
  <c r="FB32" i="104"/>
  <c r="FC31" i="104"/>
  <c r="FB31" i="104"/>
  <c r="FC30" i="104"/>
  <c r="FB30" i="104"/>
  <c r="FC29" i="104"/>
  <c r="FB29" i="104"/>
  <c r="FC28" i="104"/>
  <c r="FB28" i="104"/>
  <c r="FC27" i="104"/>
  <c r="FB27" i="104"/>
  <c r="FC26" i="104"/>
  <c r="FB26" i="104"/>
  <c r="FC25" i="104"/>
  <c r="FB25" i="104"/>
  <c r="FC24" i="104"/>
  <c r="FB24" i="104"/>
  <c r="FC23" i="104"/>
  <c r="FB23" i="104"/>
  <c r="FC22" i="104"/>
  <c r="FB22" i="104"/>
  <c r="FC21" i="104"/>
  <c r="FB21" i="104"/>
  <c r="FC20" i="104"/>
  <c r="FB20" i="104"/>
  <c r="FC19" i="104"/>
  <c r="FB19" i="104"/>
  <c r="FC18" i="104"/>
  <c r="FB18" i="104"/>
  <c r="FC17" i="104"/>
  <c r="FB17" i="104"/>
  <c r="FC16" i="104"/>
  <c r="FB16" i="104"/>
  <c r="FC15" i="104"/>
  <c r="FB15" i="104"/>
  <c r="FC14" i="104"/>
  <c r="FB14" i="104"/>
  <c r="FC13" i="104"/>
  <c r="FB13" i="104"/>
  <c r="FC12" i="104"/>
  <c r="FB12" i="104"/>
  <c r="FC11" i="104"/>
  <c r="FB11" i="104"/>
  <c r="FC10" i="104"/>
  <c r="FB10" i="104"/>
  <c r="FC9" i="104"/>
  <c r="FB9" i="104"/>
  <c r="FC8" i="104"/>
  <c r="FB8" i="104"/>
  <c r="FC7" i="104"/>
  <c r="FB7" i="104"/>
  <c r="FC6" i="104"/>
  <c r="FB6" i="104"/>
  <c r="FC5" i="104"/>
  <c r="FA59" i="104"/>
  <c r="EZ59" i="104"/>
  <c r="FA58" i="104"/>
  <c r="EZ58" i="104"/>
  <c r="FA57" i="104"/>
  <c r="EZ57" i="104"/>
  <c r="FA56" i="104"/>
  <c r="EZ56" i="104"/>
  <c r="FA55" i="104"/>
  <c r="EZ55" i="104"/>
  <c r="FA54" i="104"/>
  <c r="EZ54" i="104"/>
  <c r="FA53" i="104"/>
  <c r="EZ53" i="104"/>
  <c r="FA52" i="104"/>
  <c r="EZ52" i="104"/>
  <c r="FA51" i="104"/>
  <c r="EZ51" i="104"/>
  <c r="FA50" i="104"/>
  <c r="EZ50" i="104"/>
  <c r="FA49" i="104"/>
  <c r="EZ49" i="104"/>
  <c r="FA48" i="104"/>
  <c r="EZ48" i="104"/>
  <c r="FA47" i="104"/>
  <c r="EZ47" i="104"/>
  <c r="FA46" i="104"/>
  <c r="EZ46" i="104"/>
  <c r="FA45" i="104"/>
  <c r="EZ45" i="104"/>
  <c r="FA44" i="104"/>
  <c r="EZ44" i="104"/>
  <c r="FA43" i="104"/>
  <c r="EZ43" i="104"/>
  <c r="FA42" i="104"/>
  <c r="EZ42" i="104"/>
  <c r="FA41" i="104"/>
  <c r="EZ41" i="104"/>
  <c r="FA40" i="104"/>
  <c r="EZ40" i="104"/>
  <c r="FA39" i="104"/>
  <c r="EZ39" i="104"/>
  <c r="FA38" i="104"/>
  <c r="EZ38" i="104"/>
  <c r="FA37" i="104"/>
  <c r="EZ37" i="104"/>
  <c r="FA36" i="104"/>
  <c r="EZ36" i="104"/>
  <c r="FA35" i="104"/>
  <c r="EZ35" i="104"/>
  <c r="FA34" i="104"/>
  <c r="EZ34" i="104"/>
  <c r="FA33" i="104"/>
  <c r="EZ33" i="104"/>
  <c r="FA32" i="104"/>
  <c r="EZ32" i="104"/>
  <c r="FA31" i="104"/>
  <c r="EZ31" i="104"/>
  <c r="FA30" i="104"/>
  <c r="EZ30" i="104"/>
  <c r="FA29" i="104"/>
  <c r="EZ29" i="104"/>
  <c r="FA28" i="104"/>
  <c r="EZ28" i="104"/>
  <c r="FA27" i="104"/>
  <c r="EZ27" i="104"/>
  <c r="FA26" i="104"/>
  <c r="EZ26" i="104"/>
  <c r="FA25" i="104"/>
  <c r="EZ25" i="104"/>
  <c r="FA24" i="104"/>
  <c r="EZ24" i="104"/>
  <c r="FA23" i="104"/>
  <c r="EZ23" i="104"/>
  <c r="FA22" i="104"/>
  <c r="EZ22" i="104"/>
  <c r="FA21" i="104"/>
  <c r="EZ21" i="104"/>
  <c r="FA20" i="104"/>
  <c r="EZ20" i="104"/>
  <c r="FA19" i="104"/>
  <c r="EZ19" i="104"/>
  <c r="FA18" i="104"/>
  <c r="EZ18" i="104"/>
  <c r="FA17" i="104"/>
  <c r="EZ17" i="104"/>
  <c r="FA16" i="104"/>
  <c r="EZ16" i="104"/>
  <c r="FA15" i="104"/>
  <c r="EZ15" i="104"/>
  <c r="FA14" i="104"/>
  <c r="EZ14" i="104"/>
  <c r="FA13" i="104"/>
  <c r="EZ13" i="104"/>
  <c r="FA12" i="104"/>
  <c r="EZ12" i="104"/>
  <c r="FA11" i="104"/>
  <c r="EZ11" i="104"/>
  <c r="FA10" i="104"/>
  <c r="EZ10" i="104"/>
  <c r="FA9" i="104"/>
  <c r="EZ9" i="104"/>
  <c r="FA8" i="104"/>
  <c r="EZ8" i="104"/>
  <c r="FA7" i="104"/>
  <c r="EZ7" i="104"/>
  <c r="FA6" i="104"/>
  <c r="EZ6" i="104"/>
  <c r="FA5" i="104"/>
  <c r="EY57" i="104"/>
  <c r="EX57" i="104"/>
  <c r="EY56" i="104"/>
  <c r="EX56" i="104"/>
  <c r="EY55" i="104"/>
  <c r="EX55" i="104"/>
  <c r="EY54" i="104"/>
  <c r="EX54" i="104"/>
  <c r="EY53" i="104"/>
  <c r="EX53" i="104"/>
  <c r="EY52" i="104"/>
  <c r="EX52" i="104"/>
  <c r="EY51" i="104"/>
  <c r="EX51" i="104"/>
  <c r="EY50" i="104"/>
  <c r="EX50" i="104"/>
  <c r="EY49" i="104"/>
  <c r="EX49" i="104"/>
  <c r="EY48" i="104"/>
  <c r="EX48" i="104"/>
  <c r="EY47" i="104"/>
  <c r="EX47" i="104"/>
  <c r="EY46" i="104"/>
  <c r="EX46" i="104"/>
  <c r="EY45" i="104"/>
  <c r="EX45" i="104"/>
  <c r="EY44" i="104"/>
  <c r="EX44" i="104"/>
  <c r="EY43" i="104"/>
  <c r="EX43" i="104"/>
  <c r="EY42" i="104"/>
  <c r="EX42" i="104"/>
  <c r="EY41" i="104"/>
  <c r="EX41" i="104"/>
  <c r="EY40" i="104"/>
  <c r="EX40" i="104"/>
  <c r="EY39" i="104"/>
  <c r="EX39" i="104"/>
  <c r="EY38" i="104"/>
  <c r="EX38" i="104"/>
  <c r="EY37" i="104"/>
  <c r="EX37" i="104"/>
  <c r="EY36" i="104"/>
  <c r="EX36" i="104"/>
  <c r="EY35" i="104"/>
  <c r="EX35" i="104"/>
  <c r="EY34" i="104"/>
  <c r="EX34" i="104"/>
  <c r="EY33" i="104"/>
  <c r="EX33" i="104"/>
  <c r="EY32" i="104"/>
  <c r="EX32" i="104"/>
  <c r="EY31" i="104"/>
  <c r="EX31" i="104"/>
  <c r="EY30" i="104"/>
  <c r="EX30" i="104"/>
  <c r="EY29" i="104"/>
  <c r="EX29" i="104"/>
  <c r="EY28" i="104"/>
  <c r="EX28" i="104"/>
  <c r="EY27" i="104"/>
  <c r="EX27" i="104"/>
  <c r="EY26" i="104"/>
  <c r="EX26" i="104"/>
  <c r="EY25" i="104"/>
  <c r="EX25" i="104"/>
  <c r="EY24" i="104"/>
  <c r="EX24" i="104"/>
  <c r="EY23" i="104"/>
  <c r="EX23" i="104"/>
  <c r="EY22" i="104"/>
  <c r="EX22" i="104"/>
  <c r="EY21" i="104"/>
  <c r="EX21" i="104"/>
  <c r="EY20" i="104"/>
  <c r="EX20" i="104"/>
  <c r="EY19" i="104"/>
  <c r="EX19" i="104"/>
  <c r="EY18" i="104"/>
  <c r="EX18" i="104"/>
  <c r="EY17" i="104"/>
  <c r="EX17" i="104"/>
  <c r="EY16" i="104"/>
  <c r="EX16" i="104"/>
  <c r="EY15" i="104"/>
  <c r="EX15" i="104"/>
  <c r="EY14" i="104"/>
  <c r="EX14" i="104"/>
  <c r="EY13" i="104"/>
  <c r="EX13" i="104"/>
  <c r="EY12" i="104"/>
  <c r="EX12" i="104"/>
  <c r="EY11" i="104"/>
  <c r="EX11" i="104"/>
  <c r="EY10" i="104"/>
  <c r="EX10" i="104"/>
  <c r="EY9" i="104"/>
  <c r="EX9" i="104"/>
  <c r="EY8" i="104"/>
  <c r="EX8" i="104"/>
  <c r="EY7" i="104"/>
  <c r="EX7" i="104"/>
  <c r="EY6" i="104"/>
  <c r="EX6" i="104"/>
  <c r="EY5" i="104"/>
  <c r="EW57" i="104"/>
  <c r="EV57" i="104"/>
  <c r="EW56" i="104"/>
  <c r="EV56" i="104"/>
  <c r="EW55" i="104"/>
  <c r="EV55" i="104"/>
  <c r="EW54" i="104"/>
  <c r="EV54" i="104"/>
  <c r="EW53" i="104"/>
  <c r="EV53" i="104"/>
  <c r="EW52" i="104"/>
  <c r="EV52" i="104"/>
  <c r="EW51" i="104"/>
  <c r="EV51" i="104"/>
  <c r="EW50" i="104"/>
  <c r="EV50" i="104"/>
  <c r="EW49" i="104"/>
  <c r="EV49" i="104"/>
  <c r="EW48" i="104"/>
  <c r="EV48" i="104"/>
  <c r="EW47" i="104"/>
  <c r="EV47" i="104"/>
  <c r="EW46" i="104"/>
  <c r="EV46" i="104"/>
  <c r="EW45" i="104"/>
  <c r="EV45" i="104"/>
  <c r="EW44" i="104"/>
  <c r="EV44" i="104"/>
  <c r="EW43" i="104"/>
  <c r="EV43" i="104"/>
  <c r="EW42" i="104"/>
  <c r="EV42" i="104"/>
  <c r="EW41" i="104"/>
  <c r="EV41" i="104"/>
  <c r="EW40" i="104"/>
  <c r="EV40" i="104"/>
  <c r="EW39" i="104"/>
  <c r="EV39" i="104"/>
  <c r="EW38" i="104"/>
  <c r="EV38" i="104"/>
  <c r="EW37" i="104"/>
  <c r="EV37" i="104"/>
  <c r="EW36" i="104"/>
  <c r="EV36" i="104"/>
  <c r="EW35" i="104"/>
  <c r="EV35" i="104"/>
  <c r="EW34" i="104"/>
  <c r="EV34" i="104"/>
  <c r="EW33" i="104"/>
  <c r="EV33" i="104"/>
  <c r="EW32" i="104"/>
  <c r="EV32" i="104"/>
  <c r="EW31" i="104"/>
  <c r="EV31" i="104"/>
  <c r="EW30" i="104"/>
  <c r="EV30" i="104"/>
  <c r="EW29" i="104"/>
  <c r="EV29" i="104"/>
  <c r="EW28" i="104"/>
  <c r="EV28" i="104"/>
  <c r="EW27" i="104"/>
  <c r="EV27" i="104"/>
  <c r="EW26" i="104"/>
  <c r="EV26" i="104"/>
  <c r="EW25" i="104"/>
  <c r="EV25" i="104"/>
  <c r="EW24" i="104"/>
  <c r="EV24" i="104"/>
  <c r="EW23" i="104"/>
  <c r="EV23" i="104"/>
  <c r="EW22" i="104"/>
  <c r="EV22" i="104"/>
  <c r="EW21" i="104"/>
  <c r="EV21" i="104"/>
  <c r="EW20" i="104"/>
  <c r="EV20" i="104"/>
  <c r="EW19" i="104"/>
  <c r="EV19" i="104"/>
  <c r="EW18" i="104"/>
  <c r="EV18" i="104"/>
  <c r="EW17" i="104"/>
  <c r="EV17" i="104"/>
  <c r="EW16" i="104"/>
  <c r="EV16" i="104"/>
  <c r="EW15" i="104"/>
  <c r="EV15" i="104"/>
  <c r="EW14" i="104"/>
  <c r="EV14" i="104"/>
  <c r="EW13" i="104"/>
  <c r="EV13" i="104"/>
  <c r="EW12" i="104"/>
  <c r="EV12" i="104"/>
  <c r="EW11" i="104"/>
  <c r="EV11" i="104"/>
  <c r="EW10" i="104"/>
  <c r="EV10" i="104"/>
  <c r="EW9" i="104"/>
  <c r="EV9" i="104"/>
  <c r="EW8" i="104"/>
  <c r="EV8" i="104"/>
  <c r="EW7" i="104"/>
  <c r="EV7" i="104"/>
  <c r="EW6" i="104"/>
  <c r="EV6" i="104"/>
  <c r="EW5" i="104"/>
  <c r="EU66" i="104"/>
  <c r="ET66" i="104"/>
  <c r="EU65" i="104"/>
  <c r="ET65" i="104"/>
  <c r="EU64" i="104"/>
  <c r="ET64" i="104"/>
  <c r="EU63" i="104"/>
  <c r="ET63" i="104"/>
  <c r="EU62" i="104"/>
  <c r="ET62" i="104"/>
  <c r="EU61" i="104"/>
  <c r="ET61" i="104"/>
  <c r="EU60" i="104"/>
  <c r="ET60" i="104"/>
  <c r="EU59" i="104"/>
  <c r="ET59" i="104"/>
  <c r="EU58" i="104"/>
  <c r="ET58" i="104"/>
  <c r="EU57" i="104"/>
  <c r="ET57" i="104"/>
  <c r="EU56" i="104"/>
  <c r="ET56" i="104"/>
  <c r="EU55" i="104"/>
  <c r="ET55" i="104"/>
  <c r="EU54" i="104"/>
  <c r="ET54" i="104"/>
  <c r="EU53" i="104"/>
  <c r="ET53" i="104"/>
  <c r="EU52" i="104"/>
  <c r="ET52" i="104"/>
  <c r="EU51" i="104"/>
  <c r="ET51" i="104"/>
  <c r="EU50" i="104"/>
  <c r="ET50" i="104"/>
  <c r="EU49" i="104"/>
  <c r="ET49" i="104"/>
  <c r="EU48" i="104"/>
  <c r="ET48" i="104"/>
  <c r="EU47" i="104"/>
  <c r="ET47" i="104"/>
  <c r="EU46" i="104"/>
  <c r="ET46" i="104"/>
  <c r="EU45" i="104"/>
  <c r="ET45" i="104"/>
  <c r="EU44" i="104"/>
  <c r="ET44" i="104"/>
  <c r="EU43" i="104"/>
  <c r="ET43" i="104"/>
  <c r="EU42" i="104"/>
  <c r="ET42" i="104"/>
  <c r="EU41" i="104"/>
  <c r="ET41" i="104"/>
  <c r="EU40" i="104"/>
  <c r="ET40" i="104"/>
  <c r="EU39" i="104"/>
  <c r="ET39" i="104"/>
  <c r="EU38" i="104"/>
  <c r="ET38" i="104"/>
  <c r="EU37" i="104"/>
  <c r="ET37" i="104"/>
  <c r="EU36" i="104"/>
  <c r="ET36" i="104"/>
  <c r="EU35" i="104"/>
  <c r="ET35" i="104"/>
  <c r="EU34" i="104"/>
  <c r="ET34" i="104"/>
  <c r="EU33" i="104"/>
  <c r="ET33" i="104"/>
  <c r="EU32" i="104"/>
  <c r="ET32" i="104"/>
  <c r="EU31" i="104"/>
  <c r="ET31" i="104"/>
  <c r="EU30" i="104"/>
  <c r="ET30" i="104"/>
  <c r="EU29" i="104"/>
  <c r="ET29" i="104"/>
  <c r="EU28" i="104"/>
  <c r="ET28" i="104"/>
  <c r="EU27" i="104"/>
  <c r="ET27" i="104"/>
  <c r="EU26" i="104"/>
  <c r="ET26" i="104"/>
  <c r="EU25" i="104"/>
  <c r="ET25" i="104"/>
  <c r="EU24" i="104"/>
  <c r="ET24" i="104"/>
  <c r="EU23" i="104"/>
  <c r="ET23" i="104"/>
  <c r="EU22" i="104"/>
  <c r="ET22" i="104"/>
  <c r="EU21" i="104"/>
  <c r="ET21" i="104"/>
  <c r="EU20" i="104"/>
  <c r="ET20" i="104"/>
  <c r="EU19" i="104"/>
  <c r="ET19" i="104"/>
  <c r="EU18" i="104"/>
  <c r="ET18" i="104"/>
  <c r="EU17" i="104"/>
  <c r="ET17" i="104"/>
  <c r="EU16" i="104"/>
  <c r="ET16" i="104"/>
  <c r="EU15" i="104"/>
  <c r="ET15" i="104"/>
  <c r="EU14" i="104"/>
  <c r="ET14" i="104"/>
  <c r="EU13" i="104"/>
  <c r="ET13" i="104"/>
  <c r="EU12" i="104"/>
  <c r="ET12" i="104"/>
  <c r="EU11" i="104"/>
  <c r="ET11" i="104"/>
  <c r="EU10" i="104"/>
  <c r="ET10" i="104"/>
  <c r="EU9" i="104"/>
  <c r="ET9" i="104"/>
  <c r="EU8" i="104"/>
  <c r="ET8" i="104"/>
  <c r="EU7" i="104"/>
  <c r="ET7" i="104"/>
  <c r="EU6" i="104"/>
  <c r="ET6" i="104"/>
  <c r="EU5" i="104"/>
  <c r="ES65" i="104"/>
  <c r="ER65" i="104"/>
  <c r="ES64" i="104"/>
  <c r="ER64" i="104"/>
  <c r="ES63" i="104"/>
  <c r="ER63" i="104"/>
  <c r="ES62" i="104"/>
  <c r="ER62" i="104"/>
  <c r="ES61" i="104"/>
  <c r="ER61" i="104"/>
  <c r="ES60" i="104"/>
  <c r="ER60" i="104"/>
  <c r="ES59" i="104"/>
  <c r="ER59" i="104"/>
  <c r="ES58" i="104"/>
  <c r="ER58" i="104"/>
  <c r="ES57" i="104"/>
  <c r="ER57" i="104"/>
  <c r="ES56" i="104"/>
  <c r="ER56" i="104"/>
  <c r="ES55" i="104"/>
  <c r="ER55" i="104"/>
  <c r="ES54" i="104"/>
  <c r="ER54" i="104"/>
  <c r="ES53" i="104"/>
  <c r="ER53" i="104"/>
  <c r="ES52" i="104"/>
  <c r="ER52" i="104"/>
  <c r="ES51" i="104"/>
  <c r="ER51" i="104"/>
  <c r="ES50" i="104"/>
  <c r="ER50" i="104"/>
  <c r="ES49" i="104"/>
  <c r="ER49" i="104"/>
  <c r="ES48" i="104"/>
  <c r="ER48" i="104"/>
  <c r="ES47" i="104"/>
  <c r="ER47" i="104"/>
  <c r="ES46" i="104"/>
  <c r="ER46" i="104"/>
  <c r="ES45" i="104"/>
  <c r="ER45" i="104"/>
  <c r="ES44" i="104"/>
  <c r="ER44" i="104"/>
  <c r="ES43" i="104"/>
  <c r="ER43" i="104"/>
  <c r="ES42" i="104"/>
  <c r="ER42" i="104"/>
  <c r="ES41" i="104"/>
  <c r="ER41" i="104"/>
  <c r="ES40" i="104"/>
  <c r="ER40" i="104"/>
  <c r="ES39" i="104"/>
  <c r="ER39" i="104"/>
  <c r="ES38" i="104"/>
  <c r="ER38" i="104"/>
  <c r="ES37" i="104"/>
  <c r="ER37" i="104"/>
  <c r="ES36" i="104"/>
  <c r="ER36" i="104"/>
  <c r="ES35" i="104"/>
  <c r="ER35" i="104"/>
  <c r="ES34" i="104"/>
  <c r="ER34" i="104"/>
  <c r="ES33" i="104"/>
  <c r="ER33" i="104"/>
  <c r="ES32" i="104"/>
  <c r="ER32" i="104"/>
  <c r="ES31" i="104"/>
  <c r="ER31" i="104"/>
  <c r="ES30" i="104"/>
  <c r="ER30" i="104"/>
  <c r="ES29" i="104"/>
  <c r="ER29" i="104"/>
  <c r="ES28" i="104"/>
  <c r="ER28" i="104"/>
  <c r="ES27" i="104"/>
  <c r="ER27" i="104"/>
  <c r="ES26" i="104"/>
  <c r="ER26" i="104"/>
  <c r="ES25" i="104"/>
  <c r="ER25" i="104"/>
  <c r="ES24" i="104"/>
  <c r="ER24" i="104"/>
  <c r="ES23" i="104"/>
  <c r="ER23" i="104"/>
  <c r="ES22" i="104"/>
  <c r="ER22" i="104"/>
  <c r="ES21" i="104"/>
  <c r="ER21" i="104"/>
  <c r="ES20" i="104"/>
  <c r="ER20" i="104"/>
  <c r="ES19" i="104"/>
  <c r="ER19" i="104"/>
  <c r="ES18" i="104"/>
  <c r="ER18" i="104"/>
  <c r="ES17" i="104"/>
  <c r="ER17" i="104"/>
  <c r="ES16" i="104"/>
  <c r="ER16" i="104"/>
  <c r="ES15" i="104"/>
  <c r="ER15" i="104"/>
  <c r="ES14" i="104"/>
  <c r="ER14" i="104"/>
  <c r="ES13" i="104"/>
  <c r="ER13" i="104"/>
  <c r="ES12" i="104"/>
  <c r="ER12" i="104"/>
  <c r="ES11" i="104"/>
  <c r="ER11" i="104"/>
  <c r="ES10" i="104"/>
  <c r="ER10" i="104"/>
  <c r="ES9" i="104"/>
  <c r="ER9" i="104"/>
  <c r="ES8" i="104"/>
  <c r="ER8" i="104"/>
  <c r="ES7" i="104"/>
  <c r="ER7" i="104"/>
  <c r="ES6" i="104"/>
  <c r="ER6" i="104"/>
  <c r="ES5" i="104"/>
  <c r="EQ61" i="104"/>
  <c r="EP61" i="104"/>
  <c r="EO61" i="104"/>
  <c r="EN61" i="104"/>
  <c r="EM61" i="104"/>
  <c r="EL61" i="104"/>
  <c r="EK61" i="104"/>
  <c r="EJ61" i="104"/>
  <c r="EI61" i="104"/>
  <c r="EH61" i="104"/>
  <c r="EG61" i="104"/>
  <c r="EF61" i="104"/>
  <c r="EE61" i="104"/>
  <c r="ED61" i="104"/>
  <c r="EC61" i="104"/>
  <c r="EB61" i="104"/>
  <c r="EA61" i="104"/>
  <c r="DZ61" i="104"/>
  <c r="EQ60" i="104"/>
  <c r="EP60" i="104"/>
  <c r="EO60" i="104"/>
  <c r="EN60" i="104"/>
  <c r="EM60" i="104"/>
  <c r="EL60" i="104"/>
  <c r="EK60" i="104"/>
  <c r="EJ60" i="104"/>
  <c r="EI60" i="104"/>
  <c r="EH60" i="104"/>
  <c r="EG60" i="104"/>
  <c r="EF60" i="104"/>
  <c r="EE60" i="104"/>
  <c r="ED60" i="104"/>
  <c r="EC60" i="104"/>
  <c r="EB60" i="104"/>
  <c r="EA60" i="104"/>
  <c r="DZ60" i="104"/>
  <c r="EQ59" i="104"/>
  <c r="EP59" i="104"/>
  <c r="EO59" i="104"/>
  <c r="EN59" i="104"/>
  <c r="EM59" i="104"/>
  <c r="EL59" i="104"/>
  <c r="EK59" i="104"/>
  <c r="EJ59" i="104"/>
  <c r="EI59" i="104"/>
  <c r="EH59" i="104"/>
  <c r="EG59" i="104"/>
  <c r="EF59" i="104"/>
  <c r="EE59" i="104"/>
  <c r="ED59" i="104"/>
  <c r="EC59" i="104"/>
  <c r="EB59" i="104"/>
  <c r="EA59" i="104"/>
  <c r="DZ59" i="104"/>
  <c r="EQ58" i="104"/>
  <c r="EP58" i="104"/>
  <c r="EO58" i="104"/>
  <c r="EN58" i="104"/>
  <c r="EM58" i="104"/>
  <c r="EL58" i="104"/>
  <c r="EK58" i="104"/>
  <c r="EJ58" i="104"/>
  <c r="EI58" i="104"/>
  <c r="EH58" i="104"/>
  <c r="EG58" i="104"/>
  <c r="EF58" i="104"/>
  <c r="EE58" i="104"/>
  <c r="ED58" i="104"/>
  <c r="EC58" i="104"/>
  <c r="EB58" i="104"/>
  <c r="EA58" i="104"/>
  <c r="DZ58" i="104"/>
  <c r="EQ57" i="104"/>
  <c r="EP57" i="104"/>
  <c r="EO57" i="104"/>
  <c r="EN57" i="104"/>
  <c r="EM57" i="104"/>
  <c r="EL57" i="104"/>
  <c r="EK57" i="104"/>
  <c r="EJ57" i="104"/>
  <c r="EI57" i="104"/>
  <c r="EH57" i="104"/>
  <c r="EG57" i="104"/>
  <c r="EF57" i="104"/>
  <c r="EE57" i="104"/>
  <c r="ED57" i="104"/>
  <c r="EC57" i="104"/>
  <c r="EB57" i="104"/>
  <c r="EA57" i="104"/>
  <c r="DZ57" i="104"/>
  <c r="EQ56" i="104"/>
  <c r="EP56" i="104"/>
  <c r="EO56" i="104"/>
  <c r="EN56" i="104"/>
  <c r="EM56" i="104"/>
  <c r="EL56" i="104"/>
  <c r="EK56" i="104"/>
  <c r="EJ56" i="104"/>
  <c r="EI56" i="104"/>
  <c r="EH56" i="104"/>
  <c r="EG56" i="104"/>
  <c r="EF56" i="104"/>
  <c r="EE56" i="104"/>
  <c r="ED56" i="104"/>
  <c r="EC56" i="104"/>
  <c r="EB56" i="104"/>
  <c r="EA56" i="104"/>
  <c r="DZ56" i="104"/>
  <c r="EQ55" i="104"/>
  <c r="EP55" i="104"/>
  <c r="EO55" i="104"/>
  <c r="EN55" i="104"/>
  <c r="EM55" i="104"/>
  <c r="EL55" i="104"/>
  <c r="EK55" i="104"/>
  <c r="EJ55" i="104"/>
  <c r="EI55" i="104"/>
  <c r="EH55" i="104"/>
  <c r="EG55" i="104"/>
  <c r="EF55" i="104"/>
  <c r="EE55" i="104"/>
  <c r="ED55" i="104"/>
  <c r="EC55" i="104"/>
  <c r="EB55" i="104"/>
  <c r="EA55" i="104"/>
  <c r="DZ55" i="104"/>
  <c r="EQ54" i="104"/>
  <c r="EP54" i="104"/>
  <c r="EO54" i="104"/>
  <c r="EN54" i="104"/>
  <c r="EM54" i="104"/>
  <c r="EL54" i="104"/>
  <c r="EK54" i="104"/>
  <c r="EJ54" i="104"/>
  <c r="EI54" i="104"/>
  <c r="EH54" i="104"/>
  <c r="EG54" i="104"/>
  <c r="EF54" i="104"/>
  <c r="EE54" i="104"/>
  <c r="ED54" i="104"/>
  <c r="EC54" i="104"/>
  <c r="EB54" i="104"/>
  <c r="EA54" i="104"/>
  <c r="DZ54" i="104"/>
  <c r="EQ53" i="104"/>
  <c r="EP53" i="104"/>
  <c r="EO53" i="104"/>
  <c r="EN53" i="104"/>
  <c r="EM53" i="104"/>
  <c r="EL53" i="104"/>
  <c r="EK53" i="104"/>
  <c r="EJ53" i="104"/>
  <c r="EI53" i="104"/>
  <c r="EH53" i="104"/>
  <c r="EG53" i="104"/>
  <c r="EF53" i="104"/>
  <c r="EE53" i="104"/>
  <c r="ED53" i="104"/>
  <c r="EC53" i="104"/>
  <c r="EB53" i="104"/>
  <c r="EA53" i="104"/>
  <c r="DZ53" i="104"/>
  <c r="EQ52" i="104"/>
  <c r="EP52" i="104"/>
  <c r="EO52" i="104"/>
  <c r="EN52" i="104"/>
  <c r="EM52" i="104"/>
  <c r="EL52" i="104"/>
  <c r="EK52" i="104"/>
  <c r="EJ52" i="104"/>
  <c r="EI52" i="104"/>
  <c r="EH52" i="104"/>
  <c r="EG52" i="104"/>
  <c r="EF52" i="104"/>
  <c r="EE52" i="104"/>
  <c r="ED52" i="104"/>
  <c r="EC52" i="104"/>
  <c r="EB52" i="104"/>
  <c r="EA52" i="104"/>
  <c r="DZ52" i="104"/>
  <c r="EQ51" i="104"/>
  <c r="EP51" i="104"/>
  <c r="EO51" i="104"/>
  <c r="EN51" i="104"/>
  <c r="EM51" i="104"/>
  <c r="EL51" i="104"/>
  <c r="EK51" i="104"/>
  <c r="EJ51" i="104"/>
  <c r="EI51" i="104"/>
  <c r="EH51" i="104"/>
  <c r="EG51" i="104"/>
  <c r="EF51" i="104"/>
  <c r="EE51" i="104"/>
  <c r="ED51" i="104"/>
  <c r="EC51" i="104"/>
  <c r="EB51" i="104"/>
  <c r="EA51" i="104"/>
  <c r="DZ51" i="104"/>
  <c r="EQ50" i="104"/>
  <c r="EP50" i="104"/>
  <c r="EO50" i="104"/>
  <c r="EN50" i="104"/>
  <c r="EM50" i="104"/>
  <c r="EL50" i="104"/>
  <c r="EK50" i="104"/>
  <c r="EJ50" i="104"/>
  <c r="EI50" i="104"/>
  <c r="EH50" i="104"/>
  <c r="EG50" i="104"/>
  <c r="EF50" i="104"/>
  <c r="EE50" i="104"/>
  <c r="ED50" i="104"/>
  <c r="EC50" i="104"/>
  <c r="EB50" i="104"/>
  <c r="EA50" i="104"/>
  <c r="DZ50" i="104"/>
  <c r="EQ49" i="104"/>
  <c r="EP49" i="104"/>
  <c r="EO49" i="104"/>
  <c r="EN49" i="104"/>
  <c r="EM49" i="104"/>
  <c r="EL49" i="104"/>
  <c r="EK49" i="104"/>
  <c r="EJ49" i="104"/>
  <c r="EI49" i="104"/>
  <c r="EH49" i="104"/>
  <c r="EG49" i="104"/>
  <c r="EF49" i="104"/>
  <c r="EE49" i="104"/>
  <c r="ED49" i="104"/>
  <c r="EC49" i="104"/>
  <c r="EB49" i="104"/>
  <c r="EA49" i="104"/>
  <c r="DZ49" i="104"/>
  <c r="EQ48" i="104"/>
  <c r="EP48" i="104"/>
  <c r="EO48" i="104"/>
  <c r="EN48" i="104"/>
  <c r="EM48" i="104"/>
  <c r="EL48" i="104"/>
  <c r="EK48" i="104"/>
  <c r="EJ48" i="104"/>
  <c r="EI48" i="104"/>
  <c r="EH48" i="104"/>
  <c r="EG48" i="104"/>
  <c r="EF48" i="104"/>
  <c r="EE48" i="104"/>
  <c r="ED48" i="104"/>
  <c r="EC48" i="104"/>
  <c r="EB48" i="104"/>
  <c r="EA48" i="104"/>
  <c r="DZ48" i="104"/>
  <c r="EQ47" i="104"/>
  <c r="EP47" i="104"/>
  <c r="EO47" i="104"/>
  <c r="EN47" i="104"/>
  <c r="EM47" i="104"/>
  <c r="EL47" i="104"/>
  <c r="EK47" i="104"/>
  <c r="EJ47" i="104"/>
  <c r="EI47" i="104"/>
  <c r="EH47" i="104"/>
  <c r="EG47" i="104"/>
  <c r="EF47" i="104"/>
  <c r="EE47" i="104"/>
  <c r="ED47" i="104"/>
  <c r="EC47" i="104"/>
  <c r="EB47" i="104"/>
  <c r="EA47" i="104"/>
  <c r="DZ47" i="104"/>
  <c r="EQ46" i="104"/>
  <c r="EP46" i="104"/>
  <c r="EO46" i="104"/>
  <c r="EN46" i="104"/>
  <c r="EM46" i="104"/>
  <c r="EL46" i="104"/>
  <c r="EK46" i="104"/>
  <c r="EJ46" i="104"/>
  <c r="EI46" i="104"/>
  <c r="EH46" i="104"/>
  <c r="EG46" i="104"/>
  <c r="EF46" i="104"/>
  <c r="EE46" i="104"/>
  <c r="ED46" i="104"/>
  <c r="EC46" i="104"/>
  <c r="EB46" i="104"/>
  <c r="EA46" i="104"/>
  <c r="DZ46" i="104"/>
  <c r="EQ45" i="104"/>
  <c r="EP45" i="104"/>
  <c r="EO45" i="104"/>
  <c r="EN45" i="104"/>
  <c r="EM45" i="104"/>
  <c r="EL45" i="104"/>
  <c r="EK45" i="104"/>
  <c r="EJ45" i="104"/>
  <c r="EI45" i="104"/>
  <c r="EH45" i="104"/>
  <c r="EG45" i="104"/>
  <c r="EF45" i="104"/>
  <c r="EE45" i="104"/>
  <c r="ED45" i="104"/>
  <c r="EC45" i="104"/>
  <c r="EB45" i="104"/>
  <c r="EA45" i="104"/>
  <c r="DZ45" i="104"/>
  <c r="EQ44" i="104"/>
  <c r="EP44" i="104"/>
  <c r="EO44" i="104"/>
  <c r="EN44" i="104"/>
  <c r="EM44" i="104"/>
  <c r="EL44" i="104"/>
  <c r="EK44" i="104"/>
  <c r="EJ44" i="104"/>
  <c r="EI44" i="104"/>
  <c r="EH44" i="104"/>
  <c r="EG44" i="104"/>
  <c r="EF44" i="104"/>
  <c r="EE44" i="104"/>
  <c r="ED44" i="104"/>
  <c r="EC44" i="104"/>
  <c r="EB44" i="104"/>
  <c r="EA44" i="104"/>
  <c r="DZ44" i="104"/>
  <c r="EQ43" i="104"/>
  <c r="EP43" i="104"/>
  <c r="EO43" i="104"/>
  <c r="EN43" i="104"/>
  <c r="EM43" i="104"/>
  <c r="EL43" i="104"/>
  <c r="EK43" i="104"/>
  <c r="EJ43" i="104"/>
  <c r="EI43" i="104"/>
  <c r="EH43" i="104"/>
  <c r="EG43" i="104"/>
  <c r="EF43" i="104"/>
  <c r="EE43" i="104"/>
  <c r="ED43" i="104"/>
  <c r="EC43" i="104"/>
  <c r="EB43" i="104"/>
  <c r="EA43" i="104"/>
  <c r="DZ43" i="104"/>
  <c r="EQ42" i="104"/>
  <c r="EP42" i="104"/>
  <c r="EO42" i="104"/>
  <c r="EN42" i="104"/>
  <c r="EM42" i="104"/>
  <c r="EL42" i="104"/>
  <c r="EK42" i="104"/>
  <c r="EJ42" i="104"/>
  <c r="EI42" i="104"/>
  <c r="EH42" i="104"/>
  <c r="EG42" i="104"/>
  <c r="EF42" i="104"/>
  <c r="EE42" i="104"/>
  <c r="ED42" i="104"/>
  <c r="EC42" i="104"/>
  <c r="EB42" i="104"/>
  <c r="EA42" i="104"/>
  <c r="DZ42" i="104"/>
  <c r="EQ41" i="104"/>
  <c r="EP41" i="104"/>
  <c r="EO41" i="104"/>
  <c r="EN41" i="104"/>
  <c r="EM41" i="104"/>
  <c r="EL41" i="104"/>
  <c r="EK41" i="104"/>
  <c r="EJ41" i="104"/>
  <c r="EI41" i="104"/>
  <c r="EH41" i="104"/>
  <c r="EG41" i="104"/>
  <c r="EF41" i="104"/>
  <c r="EE41" i="104"/>
  <c r="ED41" i="104"/>
  <c r="EC41" i="104"/>
  <c r="EB41" i="104"/>
  <c r="EA41" i="104"/>
  <c r="DZ41" i="104"/>
  <c r="EQ40" i="104"/>
  <c r="EP40" i="104"/>
  <c r="EO40" i="104"/>
  <c r="EN40" i="104"/>
  <c r="EM40" i="104"/>
  <c r="EL40" i="104"/>
  <c r="EK40" i="104"/>
  <c r="EJ40" i="104"/>
  <c r="EI40" i="104"/>
  <c r="EH40" i="104"/>
  <c r="EG40" i="104"/>
  <c r="EF40" i="104"/>
  <c r="EE40" i="104"/>
  <c r="ED40" i="104"/>
  <c r="EC40" i="104"/>
  <c r="EB40" i="104"/>
  <c r="EA40" i="104"/>
  <c r="DZ40" i="104"/>
  <c r="EQ39" i="104"/>
  <c r="EP39" i="104"/>
  <c r="EO39" i="104"/>
  <c r="EN39" i="104"/>
  <c r="EM39" i="104"/>
  <c r="EL39" i="104"/>
  <c r="EK39" i="104"/>
  <c r="EJ39" i="104"/>
  <c r="EI39" i="104"/>
  <c r="EH39" i="104"/>
  <c r="EG39" i="104"/>
  <c r="EF39" i="104"/>
  <c r="EE39" i="104"/>
  <c r="ED39" i="104"/>
  <c r="EC39" i="104"/>
  <c r="EB39" i="104"/>
  <c r="EA39" i="104"/>
  <c r="DZ39" i="104"/>
  <c r="EQ38" i="104"/>
  <c r="EP38" i="104"/>
  <c r="EO38" i="104"/>
  <c r="EN38" i="104"/>
  <c r="EM38" i="104"/>
  <c r="EL38" i="104"/>
  <c r="EK38" i="104"/>
  <c r="EJ38" i="104"/>
  <c r="EI38" i="104"/>
  <c r="EH38" i="104"/>
  <c r="EG38" i="104"/>
  <c r="EF38" i="104"/>
  <c r="EE38" i="104"/>
  <c r="ED38" i="104"/>
  <c r="EC38" i="104"/>
  <c r="EB38" i="104"/>
  <c r="EA38" i="104"/>
  <c r="DZ38" i="104"/>
  <c r="EQ37" i="104"/>
  <c r="EP37" i="104"/>
  <c r="EO37" i="104"/>
  <c r="EN37" i="104"/>
  <c r="EM37" i="104"/>
  <c r="EL37" i="104"/>
  <c r="EK37" i="104"/>
  <c r="EJ37" i="104"/>
  <c r="EI37" i="104"/>
  <c r="EH37" i="104"/>
  <c r="EG37" i="104"/>
  <c r="EF37" i="104"/>
  <c r="EE37" i="104"/>
  <c r="ED37" i="104"/>
  <c r="EC37" i="104"/>
  <c r="EB37" i="104"/>
  <c r="EA37" i="104"/>
  <c r="DZ37" i="104"/>
  <c r="EQ36" i="104"/>
  <c r="EP36" i="104"/>
  <c r="EO36" i="104"/>
  <c r="EN36" i="104"/>
  <c r="EM36" i="104"/>
  <c r="EL36" i="104"/>
  <c r="EK36" i="104"/>
  <c r="EJ36" i="104"/>
  <c r="EI36" i="104"/>
  <c r="EH36" i="104"/>
  <c r="EG36" i="104"/>
  <c r="EF36" i="104"/>
  <c r="EE36" i="104"/>
  <c r="ED36" i="104"/>
  <c r="EC36" i="104"/>
  <c r="EB36" i="104"/>
  <c r="EA36" i="104"/>
  <c r="DZ36" i="104"/>
  <c r="EQ35" i="104"/>
  <c r="EP35" i="104"/>
  <c r="EO35" i="104"/>
  <c r="EN35" i="104"/>
  <c r="EM35" i="104"/>
  <c r="EL35" i="104"/>
  <c r="EK35" i="104"/>
  <c r="EJ35" i="104"/>
  <c r="EI35" i="104"/>
  <c r="EH35" i="104"/>
  <c r="EG35" i="104"/>
  <c r="EF35" i="104"/>
  <c r="EE35" i="104"/>
  <c r="ED35" i="104"/>
  <c r="EC35" i="104"/>
  <c r="EB35" i="104"/>
  <c r="EA35" i="104"/>
  <c r="DZ35" i="104"/>
  <c r="EQ34" i="104"/>
  <c r="EP34" i="104"/>
  <c r="EO34" i="104"/>
  <c r="EN34" i="104"/>
  <c r="EM34" i="104"/>
  <c r="EL34" i="104"/>
  <c r="EK34" i="104"/>
  <c r="EJ34" i="104"/>
  <c r="EI34" i="104"/>
  <c r="EH34" i="104"/>
  <c r="EG34" i="104"/>
  <c r="EF34" i="104"/>
  <c r="EE34" i="104"/>
  <c r="ED34" i="104"/>
  <c r="EC34" i="104"/>
  <c r="EB34" i="104"/>
  <c r="EA34" i="104"/>
  <c r="DZ34" i="104"/>
  <c r="EQ33" i="104"/>
  <c r="EP33" i="104"/>
  <c r="EO33" i="104"/>
  <c r="EN33" i="104"/>
  <c r="EM33" i="104"/>
  <c r="EL33" i="104"/>
  <c r="EK33" i="104"/>
  <c r="EJ33" i="104"/>
  <c r="EI33" i="104"/>
  <c r="EH33" i="104"/>
  <c r="EG33" i="104"/>
  <c r="EF33" i="104"/>
  <c r="EE33" i="104"/>
  <c r="ED33" i="104"/>
  <c r="EC33" i="104"/>
  <c r="EB33" i="104"/>
  <c r="EA33" i="104"/>
  <c r="DZ33" i="104"/>
  <c r="EQ32" i="104"/>
  <c r="EP32" i="104"/>
  <c r="EO32" i="104"/>
  <c r="EN32" i="104"/>
  <c r="EM32" i="104"/>
  <c r="EL32" i="104"/>
  <c r="EK32" i="104"/>
  <c r="EJ32" i="104"/>
  <c r="EI32" i="104"/>
  <c r="EH32" i="104"/>
  <c r="EG32" i="104"/>
  <c r="EF32" i="104"/>
  <c r="EE32" i="104"/>
  <c r="ED32" i="104"/>
  <c r="EC32" i="104"/>
  <c r="EB32" i="104"/>
  <c r="EA32" i="104"/>
  <c r="DZ32" i="104"/>
  <c r="EQ31" i="104"/>
  <c r="EP31" i="104"/>
  <c r="EO31" i="104"/>
  <c r="EN31" i="104"/>
  <c r="EM31" i="104"/>
  <c r="EL31" i="104"/>
  <c r="EK31" i="104"/>
  <c r="EJ31" i="104"/>
  <c r="EI31" i="104"/>
  <c r="EH31" i="104"/>
  <c r="EG31" i="104"/>
  <c r="EF31" i="104"/>
  <c r="EE31" i="104"/>
  <c r="ED31" i="104"/>
  <c r="EC31" i="104"/>
  <c r="EB31" i="104"/>
  <c r="EA31" i="104"/>
  <c r="DZ31" i="104"/>
  <c r="EQ30" i="104"/>
  <c r="EP30" i="104"/>
  <c r="EO30" i="104"/>
  <c r="EN30" i="104"/>
  <c r="EM30" i="104"/>
  <c r="EL30" i="104"/>
  <c r="EK30" i="104"/>
  <c r="EJ30" i="104"/>
  <c r="EI30" i="104"/>
  <c r="EH30" i="104"/>
  <c r="EG30" i="104"/>
  <c r="EF30" i="104"/>
  <c r="EE30" i="104"/>
  <c r="ED30" i="104"/>
  <c r="EC30" i="104"/>
  <c r="EB30" i="104"/>
  <c r="EA30" i="104"/>
  <c r="DZ30" i="104"/>
  <c r="EQ29" i="104"/>
  <c r="EP29" i="104"/>
  <c r="EO29" i="104"/>
  <c r="EN29" i="104"/>
  <c r="EM29" i="104"/>
  <c r="EL29" i="104"/>
  <c r="EK29" i="104"/>
  <c r="EJ29" i="104"/>
  <c r="EI29" i="104"/>
  <c r="EH29" i="104"/>
  <c r="EG29" i="104"/>
  <c r="EF29" i="104"/>
  <c r="EE29" i="104"/>
  <c r="ED29" i="104"/>
  <c r="EC29" i="104"/>
  <c r="EB29" i="104"/>
  <c r="EA29" i="104"/>
  <c r="DZ29" i="104"/>
  <c r="EQ28" i="104"/>
  <c r="EP28" i="104"/>
  <c r="EO28" i="104"/>
  <c r="EN28" i="104"/>
  <c r="EM28" i="104"/>
  <c r="EL28" i="104"/>
  <c r="EK28" i="104"/>
  <c r="EJ28" i="104"/>
  <c r="EI28" i="104"/>
  <c r="EH28" i="104"/>
  <c r="EG28" i="104"/>
  <c r="EF28" i="104"/>
  <c r="EE28" i="104"/>
  <c r="ED28" i="104"/>
  <c r="EC28" i="104"/>
  <c r="EB28" i="104"/>
  <c r="EA28" i="104"/>
  <c r="DZ28" i="104"/>
  <c r="EQ27" i="104"/>
  <c r="EP27" i="104"/>
  <c r="EO27" i="104"/>
  <c r="EN27" i="104"/>
  <c r="EM27" i="104"/>
  <c r="EL27" i="104"/>
  <c r="EK27" i="104"/>
  <c r="EJ27" i="104"/>
  <c r="EI27" i="104"/>
  <c r="EH27" i="104"/>
  <c r="EG27" i="104"/>
  <c r="EF27" i="104"/>
  <c r="EE27" i="104"/>
  <c r="ED27" i="104"/>
  <c r="EC27" i="104"/>
  <c r="EB27" i="104"/>
  <c r="EA27" i="104"/>
  <c r="DZ27" i="104"/>
  <c r="EQ26" i="104"/>
  <c r="EP26" i="104"/>
  <c r="EO26" i="104"/>
  <c r="EN26" i="104"/>
  <c r="EM26" i="104"/>
  <c r="EL26" i="104"/>
  <c r="EK26" i="104"/>
  <c r="EJ26" i="104"/>
  <c r="EI26" i="104"/>
  <c r="EH26" i="104"/>
  <c r="EG26" i="104"/>
  <c r="EF26" i="104"/>
  <c r="EE26" i="104"/>
  <c r="ED26" i="104"/>
  <c r="EC26" i="104"/>
  <c r="EB26" i="104"/>
  <c r="EA26" i="104"/>
  <c r="DZ26" i="104"/>
  <c r="EQ25" i="104"/>
  <c r="EP25" i="104"/>
  <c r="EO25" i="104"/>
  <c r="EN25" i="104"/>
  <c r="EM25" i="104"/>
  <c r="EL25" i="104"/>
  <c r="EK25" i="104"/>
  <c r="EJ25" i="104"/>
  <c r="EI25" i="104"/>
  <c r="EH25" i="104"/>
  <c r="EG25" i="104"/>
  <c r="EF25" i="104"/>
  <c r="EE25" i="104"/>
  <c r="ED25" i="104"/>
  <c r="EC25" i="104"/>
  <c r="EB25" i="104"/>
  <c r="EA25" i="104"/>
  <c r="DZ25" i="104"/>
  <c r="EQ24" i="104"/>
  <c r="EP24" i="104"/>
  <c r="EO24" i="104"/>
  <c r="EN24" i="104"/>
  <c r="EM24" i="104"/>
  <c r="EL24" i="104"/>
  <c r="EK24" i="104"/>
  <c r="EJ24" i="104"/>
  <c r="EI24" i="104"/>
  <c r="EH24" i="104"/>
  <c r="EG24" i="104"/>
  <c r="EF24" i="104"/>
  <c r="EE24" i="104"/>
  <c r="ED24" i="104"/>
  <c r="EC24" i="104"/>
  <c r="EB24" i="104"/>
  <c r="EA24" i="104"/>
  <c r="DZ24" i="104"/>
  <c r="EQ23" i="104"/>
  <c r="EP23" i="104"/>
  <c r="EO23" i="104"/>
  <c r="EN23" i="104"/>
  <c r="EM23" i="104"/>
  <c r="EL23" i="104"/>
  <c r="EK23" i="104"/>
  <c r="EJ23" i="104"/>
  <c r="EI23" i="104"/>
  <c r="EH23" i="104"/>
  <c r="EG23" i="104"/>
  <c r="EF23" i="104"/>
  <c r="EE23" i="104"/>
  <c r="ED23" i="104"/>
  <c r="EC23" i="104"/>
  <c r="EB23" i="104"/>
  <c r="EA23" i="104"/>
  <c r="DZ23" i="104"/>
  <c r="EQ22" i="104"/>
  <c r="EP22" i="104"/>
  <c r="EO22" i="104"/>
  <c r="EN22" i="104"/>
  <c r="EM22" i="104"/>
  <c r="EL22" i="104"/>
  <c r="EK22" i="104"/>
  <c r="EJ22" i="104"/>
  <c r="EI22" i="104"/>
  <c r="EH22" i="104"/>
  <c r="EG22" i="104"/>
  <c r="EF22" i="104"/>
  <c r="EE22" i="104"/>
  <c r="ED22" i="104"/>
  <c r="EC22" i="104"/>
  <c r="EB22" i="104"/>
  <c r="EA22" i="104"/>
  <c r="DZ22" i="104"/>
  <c r="EQ21" i="104"/>
  <c r="EP21" i="104"/>
  <c r="EO21" i="104"/>
  <c r="EN21" i="104"/>
  <c r="EM21" i="104"/>
  <c r="EL21" i="104"/>
  <c r="EK21" i="104"/>
  <c r="EJ21" i="104"/>
  <c r="EI21" i="104"/>
  <c r="EH21" i="104"/>
  <c r="EG21" i="104"/>
  <c r="EF21" i="104"/>
  <c r="EE21" i="104"/>
  <c r="ED21" i="104"/>
  <c r="EC21" i="104"/>
  <c r="EB21" i="104"/>
  <c r="EA21" i="104"/>
  <c r="DZ21" i="104"/>
  <c r="EQ20" i="104"/>
  <c r="EP20" i="104"/>
  <c r="EO20" i="104"/>
  <c r="EN20" i="104"/>
  <c r="EM20" i="104"/>
  <c r="EL20" i="104"/>
  <c r="EK20" i="104"/>
  <c r="EJ20" i="104"/>
  <c r="EI20" i="104"/>
  <c r="EH20" i="104"/>
  <c r="EG20" i="104"/>
  <c r="EF20" i="104"/>
  <c r="EE20" i="104"/>
  <c r="ED20" i="104"/>
  <c r="EC20" i="104"/>
  <c r="EB20" i="104"/>
  <c r="EA20" i="104"/>
  <c r="DZ20" i="104"/>
  <c r="EQ19" i="104"/>
  <c r="EP19" i="104"/>
  <c r="EO19" i="104"/>
  <c r="EN19" i="104"/>
  <c r="EM19" i="104"/>
  <c r="EL19" i="104"/>
  <c r="EK19" i="104"/>
  <c r="EJ19" i="104"/>
  <c r="EI19" i="104"/>
  <c r="EH19" i="104"/>
  <c r="EG19" i="104"/>
  <c r="EF19" i="104"/>
  <c r="EE19" i="104"/>
  <c r="ED19" i="104"/>
  <c r="EC19" i="104"/>
  <c r="EB19" i="104"/>
  <c r="EA19" i="104"/>
  <c r="DZ19" i="104"/>
  <c r="EQ18" i="104"/>
  <c r="EP18" i="104"/>
  <c r="EO18" i="104"/>
  <c r="EN18" i="104"/>
  <c r="EM18" i="104"/>
  <c r="EL18" i="104"/>
  <c r="EK18" i="104"/>
  <c r="EJ18" i="104"/>
  <c r="EI18" i="104"/>
  <c r="EH18" i="104"/>
  <c r="EG18" i="104"/>
  <c r="EF18" i="104"/>
  <c r="EE18" i="104"/>
  <c r="ED18" i="104"/>
  <c r="EC18" i="104"/>
  <c r="EB18" i="104"/>
  <c r="EA18" i="104"/>
  <c r="DZ18" i="104"/>
  <c r="EQ17" i="104"/>
  <c r="EP17" i="104"/>
  <c r="EO17" i="104"/>
  <c r="EN17" i="104"/>
  <c r="EM17" i="104"/>
  <c r="EL17" i="104"/>
  <c r="EK17" i="104"/>
  <c r="EJ17" i="104"/>
  <c r="EI17" i="104"/>
  <c r="EH17" i="104"/>
  <c r="EG17" i="104"/>
  <c r="EF17" i="104"/>
  <c r="EE17" i="104"/>
  <c r="ED17" i="104"/>
  <c r="EC17" i="104"/>
  <c r="EB17" i="104"/>
  <c r="EA17" i="104"/>
  <c r="DZ17" i="104"/>
  <c r="EQ16" i="104"/>
  <c r="EP16" i="104"/>
  <c r="EO16" i="104"/>
  <c r="EN16" i="104"/>
  <c r="EM16" i="104"/>
  <c r="EL16" i="104"/>
  <c r="EK16" i="104"/>
  <c r="EJ16" i="104"/>
  <c r="EI16" i="104"/>
  <c r="EH16" i="104"/>
  <c r="EG16" i="104"/>
  <c r="EF16" i="104"/>
  <c r="EE16" i="104"/>
  <c r="ED16" i="104"/>
  <c r="EC16" i="104"/>
  <c r="EB16" i="104"/>
  <c r="EA16" i="104"/>
  <c r="DZ16" i="104"/>
  <c r="EQ15" i="104"/>
  <c r="EP15" i="104"/>
  <c r="EO15" i="104"/>
  <c r="EN15" i="104"/>
  <c r="EM15" i="104"/>
  <c r="EL15" i="104"/>
  <c r="EK15" i="104"/>
  <c r="EJ15" i="104"/>
  <c r="EI15" i="104"/>
  <c r="EH15" i="104"/>
  <c r="EG15" i="104"/>
  <c r="EF15" i="104"/>
  <c r="EE15" i="104"/>
  <c r="ED15" i="104"/>
  <c r="EC15" i="104"/>
  <c r="EB15" i="104"/>
  <c r="EA15" i="104"/>
  <c r="DZ15" i="104"/>
  <c r="EQ14" i="104"/>
  <c r="EP14" i="104"/>
  <c r="EO14" i="104"/>
  <c r="EN14" i="104"/>
  <c r="EM14" i="104"/>
  <c r="EL14" i="104"/>
  <c r="EK14" i="104"/>
  <c r="EJ14" i="104"/>
  <c r="EI14" i="104"/>
  <c r="EH14" i="104"/>
  <c r="EG14" i="104"/>
  <c r="EF14" i="104"/>
  <c r="EE14" i="104"/>
  <c r="ED14" i="104"/>
  <c r="EC14" i="104"/>
  <c r="EB14" i="104"/>
  <c r="EA14" i="104"/>
  <c r="DZ14" i="104"/>
  <c r="EQ13" i="104"/>
  <c r="EP13" i="104"/>
  <c r="EO13" i="104"/>
  <c r="EN13" i="104"/>
  <c r="EM13" i="104"/>
  <c r="EL13" i="104"/>
  <c r="EK13" i="104"/>
  <c r="EJ13" i="104"/>
  <c r="EI13" i="104"/>
  <c r="EH13" i="104"/>
  <c r="EG13" i="104"/>
  <c r="EF13" i="104"/>
  <c r="EE13" i="104"/>
  <c r="ED13" i="104"/>
  <c r="EC13" i="104"/>
  <c r="EB13" i="104"/>
  <c r="EA13" i="104"/>
  <c r="DZ13" i="104"/>
  <c r="EQ12" i="104"/>
  <c r="EP12" i="104"/>
  <c r="EO12" i="104"/>
  <c r="EN12" i="104"/>
  <c r="EM12" i="104"/>
  <c r="EL12" i="104"/>
  <c r="EK12" i="104"/>
  <c r="EJ12" i="104"/>
  <c r="EI12" i="104"/>
  <c r="EH12" i="104"/>
  <c r="EG12" i="104"/>
  <c r="EF12" i="104"/>
  <c r="EE12" i="104"/>
  <c r="ED12" i="104"/>
  <c r="EC12" i="104"/>
  <c r="EB12" i="104"/>
  <c r="EA12" i="104"/>
  <c r="DZ12" i="104"/>
  <c r="EQ11" i="104"/>
  <c r="EP11" i="104"/>
  <c r="EO11" i="104"/>
  <c r="EN11" i="104"/>
  <c r="EM11" i="104"/>
  <c r="EL11" i="104"/>
  <c r="EK11" i="104"/>
  <c r="EJ11" i="104"/>
  <c r="EI11" i="104"/>
  <c r="EH11" i="104"/>
  <c r="EG11" i="104"/>
  <c r="EF11" i="104"/>
  <c r="EE11" i="104"/>
  <c r="ED11" i="104"/>
  <c r="EC11" i="104"/>
  <c r="EB11" i="104"/>
  <c r="EA11" i="104"/>
  <c r="DZ11" i="104"/>
  <c r="EQ10" i="104"/>
  <c r="EP10" i="104"/>
  <c r="EO10" i="104"/>
  <c r="EN10" i="104"/>
  <c r="EM10" i="104"/>
  <c r="EL10" i="104"/>
  <c r="EK10" i="104"/>
  <c r="EJ10" i="104"/>
  <c r="EI10" i="104"/>
  <c r="EH10" i="104"/>
  <c r="EG10" i="104"/>
  <c r="EF10" i="104"/>
  <c r="EE10" i="104"/>
  <c r="ED10" i="104"/>
  <c r="EC10" i="104"/>
  <c r="EB10" i="104"/>
  <c r="EA10" i="104"/>
  <c r="DZ10" i="104"/>
  <c r="EQ9" i="104"/>
  <c r="EP9" i="104"/>
  <c r="EO9" i="104"/>
  <c r="EN9" i="104"/>
  <c r="EM9" i="104"/>
  <c r="EL9" i="104"/>
  <c r="EK9" i="104"/>
  <c r="EJ9" i="104"/>
  <c r="EI9" i="104"/>
  <c r="EH9" i="104"/>
  <c r="EG9" i="104"/>
  <c r="EF9" i="104"/>
  <c r="EE9" i="104"/>
  <c r="ED9" i="104"/>
  <c r="EC9" i="104"/>
  <c r="EB9" i="104"/>
  <c r="EA9" i="104"/>
  <c r="DZ9" i="104"/>
  <c r="EQ8" i="104"/>
  <c r="EP8" i="104"/>
  <c r="EO8" i="104"/>
  <c r="EN8" i="104"/>
  <c r="EM8" i="104"/>
  <c r="EL8" i="104"/>
  <c r="EK8" i="104"/>
  <c r="EJ8" i="104"/>
  <c r="EI8" i="104"/>
  <c r="EH8" i="104"/>
  <c r="EG8" i="104"/>
  <c r="EF8" i="104"/>
  <c r="EE8" i="104"/>
  <c r="ED8" i="104"/>
  <c r="EC8" i="104"/>
  <c r="EB8" i="104"/>
  <c r="EA8" i="104"/>
  <c r="DZ8" i="104"/>
  <c r="EQ7" i="104"/>
  <c r="EP7" i="104"/>
  <c r="EO7" i="104"/>
  <c r="EN7" i="104"/>
  <c r="EM7" i="104"/>
  <c r="EL7" i="104"/>
  <c r="EK7" i="104"/>
  <c r="EJ7" i="104"/>
  <c r="EI7" i="104"/>
  <c r="EH7" i="104"/>
  <c r="EG7" i="104"/>
  <c r="EF7" i="104"/>
  <c r="EE7" i="104"/>
  <c r="ED7" i="104"/>
  <c r="EC7" i="104"/>
  <c r="EB7" i="104"/>
  <c r="EA7" i="104"/>
  <c r="DZ7" i="104"/>
  <c r="EQ6" i="104"/>
  <c r="EP6" i="104"/>
  <c r="EO6" i="104"/>
  <c r="EN6" i="104"/>
  <c r="EM6" i="104"/>
  <c r="EL6" i="104"/>
  <c r="EK6" i="104"/>
  <c r="EJ6" i="104"/>
  <c r="EI6" i="104"/>
  <c r="EH6" i="104"/>
  <c r="EG6" i="104"/>
  <c r="EF6" i="104"/>
  <c r="EE6" i="104"/>
  <c r="ED6" i="104"/>
  <c r="EC6" i="104"/>
  <c r="EB6" i="104"/>
  <c r="EA6" i="104"/>
  <c r="DZ6" i="104"/>
  <c r="EQ5" i="104"/>
  <c r="EP5" i="104"/>
  <c r="EO5" i="104"/>
  <c r="EN5" i="104"/>
  <c r="EM5" i="104"/>
  <c r="EL5" i="104"/>
  <c r="EK5" i="104"/>
  <c r="EJ5" i="104"/>
  <c r="EI5" i="104"/>
  <c r="EH5" i="104"/>
  <c r="EG5" i="104"/>
  <c r="EF5" i="104"/>
  <c r="EE5" i="104"/>
  <c r="ED5" i="104"/>
  <c r="EC5" i="104"/>
  <c r="EB5" i="104"/>
  <c r="EA5" i="104"/>
  <c r="DX62" i="104"/>
  <c r="DW62" i="104"/>
  <c r="DV62" i="104"/>
  <c r="DU62" i="104"/>
  <c r="DT62" i="104"/>
  <c r="DS62" i="104"/>
  <c r="DX61" i="104"/>
  <c r="DW61" i="104"/>
  <c r="DV61" i="104"/>
  <c r="DU61" i="104"/>
  <c r="DT61" i="104"/>
  <c r="DS61" i="104"/>
  <c r="DX60" i="104"/>
  <c r="DW60" i="104"/>
  <c r="DV60" i="104"/>
  <c r="DU60" i="104"/>
  <c r="DT60" i="104"/>
  <c r="DS60" i="104"/>
  <c r="DX59" i="104"/>
  <c r="DW59" i="104"/>
  <c r="DV59" i="104"/>
  <c r="DU59" i="104"/>
  <c r="DT59" i="104"/>
  <c r="DS59" i="104"/>
  <c r="DX58" i="104"/>
  <c r="DW58" i="104"/>
  <c r="DV58" i="104"/>
  <c r="DU58" i="104"/>
  <c r="DT58" i="104"/>
  <c r="DS58" i="104"/>
  <c r="DX57" i="104"/>
  <c r="DW57" i="104"/>
  <c r="DV57" i="104"/>
  <c r="DU57" i="104"/>
  <c r="DT57" i="104"/>
  <c r="DS57" i="104"/>
  <c r="DX56" i="104"/>
  <c r="DW56" i="104"/>
  <c r="DV56" i="104"/>
  <c r="DU56" i="104"/>
  <c r="DT56" i="104"/>
  <c r="DS56" i="104"/>
  <c r="DX55" i="104"/>
  <c r="DW55" i="104"/>
  <c r="DV55" i="104"/>
  <c r="DU55" i="104"/>
  <c r="DT55" i="104"/>
  <c r="DS55" i="104"/>
  <c r="DX54" i="104"/>
  <c r="DW54" i="104"/>
  <c r="DV54" i="104"/>
  <c r="DU54" i="104"/>
  <c r="DT54" i="104"/>
  <c r="DS54" i="104"/>
  <c r="DX53" i="104"/>
  <c r="DW53" i="104"/>
  <c r="DV53" i="104"/>
  <c r="DU53" i="104"/>
  <c r="DT53" i="104"/>
  <c r="DS53" i="104"/>
  <c r="DX52" i="104"/>
  <c r="DW52" i="104"/>
  <c r="DV52" i="104"/>
  <c r="DU52" i="104"/>
  <c r="DT52" i="104"/>
  <c r="DS52" i="104"/>
  <c r="DX51" i="104"/>
  <c r="DW51" i="104"/>
  <c r="DV51" i="104"/>
  <c r="DU51" i="104"/>
  <c r="DT51" i="104"/>
  <c r="DS51" i="104"/>
  <c r="DX50" i="104"/>
  <c r="DW50" i="104"/>
  <c r="DV50" i="104"/>
  <c r="DU50" i="104"/>
  <c r="DT50" i="104"/>
  <c r="DS50" i="104"/>
  <c r="DX49" i="104"/>
  <c r="DW49" i="104"/>
  <c r="DV49" i="104"/>
  <c r="DU49" i="104"/>
  <c r="DT49" i="104"/>
  <c r="DS49" i="104"/>
  <c r="DX48" i="104"/>
  <c r="DW48" i="104"/>
  <c r="DV48" i="104"/>
  <c r="DU48" i="104"/>
  <c r="DT48" i="104"/>
  <c r="DS48" i="104"/>
  <c r="DX47" i="104"/>
  <c r="DW47" i="104"/>
  <c r="DV47" i="104"/>
  <c r="DU47" i="104"/>
  <c r="DT47" i="104"/>
  <c r="DS47" i="104"/>
  <c r="DX46" i="104"/>
  <c r="DW46" i="104"/>
  <c r="DV46" i="104"/>
  <c r="DU46" i="104"/>
  <c r="DT46" i="104"/>
  <c r="DS46" i="104"/>
  <c r="DX45" i="104"/>
  <c r="DW45" i="104"/>
  <c r="DV45" i="104"/>
  <c r="DU45" i="104"/>
  <c r="DT45" i="104"/>
  <c r="DS45" i="104"/>
  <c r="DX44" i="104"/>
  <c r="DW44" i="104"/>
  <c r="DV44" i="104"/>
  <c r="DU44" i="104"/>
  <c r="DT44" i="104"/>
  <c r="DS44" i="104"/>
  <c r="DX43" i="104"/>
  <c r="DW43" i="104"/>
  <c r="DV43" i="104"/>
  <c r="DU43" i="104"/>
  <c r="DT43" i="104"/>
  <c r="DS43" i="104"/>
  <c r="DX42" i="104"/>
  <c r="DW42" i="104"/>
  <c r="DV42" i="104"/>
  <c r="DU42" i="104"/>
  <c r="DT42" i="104"/>
  <c r="DS42" i="104"/>
  <c r="DX41" i="104"/>
  <c r="DW41" i="104"/>
  <c r="DV41" i="104"/>
  <c r="DU41" i="104"/>
  <c r="DT41" i="104"/>
  <c r="DS41" i="104"/>
  <c r="DX40" i="104"/>
  <c r="DW40" i="104"/>
  <c r="DV40" i="104"/>
  <c r="DU40" i="104"/>
  <c r="DT40" i="104"/>
  <c r="DS40" i="104"/>
  <c r="DX39" i="104"/>
  <c r="DW39" i="104"/>
  <c r="DV39" i="104"/>
  <c r="DU39" i="104"/>
  <c r="DT39" i="104"/>
  <c r="DS39" i="104"/>
  <c r="DX38" i="104"/>
  <c r="DW38" i="104"/>
  <c r="DV38" i="104"/>
  <c r="DU38" i="104"/>
  <c r="DT38" i="104"/>
  <c r="DS38" i="104"/>
  <c r="DX37" i="104"/>
  <c r="DW37" i="104"/>
  <c r="DV37" i="104"/>
  <c r="DU37" i="104"/>
  <c r="DT37" i="104"/>
  <c r="DS37" i="104"/>
  <c r="DX36" i="104"/>
  <c r="DW36" i="104"/>
  <c r="DV36" i="104"/>
  <c r="DU36" i="104"/>
  <c r="DT36" i="104"/>
  <c r="DS36" i="104"/>
  <c r="DX35" i="104"/>
  <c r="DW35" i="104"/>
  <c r="DV35" i="104"/>
  <c r="DU35" i="104"/>
  <c r="DT35" i="104"/>
  <c r="DS35" i="104"/>
  <c r="DX34" i="104"/>
  <c r="DW34" i="104"/>
  <c r="DV34" i="104"/>
  <c r="DU34" i="104"/>
  <c r="DT34" i="104"/>
  <c r="DS34" i="104"/>
  <c r="DX33" i="104"/>
  <c r="DW33" i="104"/>
  <c r="DV33" i="104"/>
  <c r="DU33" i="104"/>
  <c r="DT33" i="104"/>
  <c r="DS33" i="104"/>
  <c r="DX32" i="104"/>
  <c r="DW32" i="104"/>
  <c r="DV32" i="104"/>
  <c r="DU32" i="104"/>
  <c r="DT32" i="104"/>
  <c r="DS32" i="104"/>
  <c r="DX31" i="104"/>
  <c r="DW31" i="104"/>
  <c r="DV31" i="104"/>
  <c r="DU31" i="104"/>
  <c r="DT31" i="104"/>
  <c r="DS31" i="104"/>
  <c r="DX30" i="104"/>
  <c r="DW30" i="104"/>
  <c r="DV30" i="104"/>
  <c r="DU30" i="104"/>
  <c r="DT30" i="104"/>
  <c r="DS30" i="104"/>
  <c r="DX29" i="104"/>
  <c r="DW29" i="104"/>
  <c r="DV29" i="104"/>
  <c r="DU29" i="104"/>
  <c r="DT29" i="104"/>
  <c r="DS29" i="104"/>
  <c r="DX28" i="104"/>
  <c r="DW28" i="104"/>
  <c r="DV28" i="104"/>
  <c r="DU28" i="104"/>
  <c r="DT28" i="104"/>
  <c r="DS28" i="104"/>
  <c r="DX27" i="104"/>
  <c r="DW27" i="104"/>
  <c r="DV27" i="104"/>
  <c r="DU27" i="104"/>
  <c r="DT27" i="104"/>
  <c r="DS27" i="104"/>
  <c r="DX26" i="104"/>
  <c r="DW26" i="104"/>
  <c r="DV26" i="104"/>
  <c r="DU26" i="104"/>
  <c r="DT26" i="104"/>
  <c r="DS26" i="104"/>
  <c r="DX25" i="104"/>
  <c r="DW25" i="104"/>
  <c r="DV25" i="104"/>
  <c r="DU25" i="104"/>
  <c r="DT25" i="104"/>
  <c r="DS25" i="104"/>
  <c r="DX24" i="104"/>
  <c r="DW24" i="104"/>
  <c r="DV24" i="104"/>
  <c r="DU24" i="104"/>
  <c r="DT24" i="104"/>
  <c r="DS24" i="104"/>
  <c r="DX23" i="104"/>
  <c r="DW23" i="104"/>
  <c r="DV23" i="104"/>
  <c r="DU23" i="104"/>
  <c r="DT23" i="104"/>
  <c r="DS23" i="104"/>
  <c r="DX22" i="104"/>
  <c r="DW22" i="104"/>
  <c r="DV22" i="104"/>
  <c r="DU22" i="104"/>
  <c r="DT22" i="104"/>
  <c r="DS22" i="104"/>
  <c r="DX21" i="104"/>
  <c r="DW21" i="104"/>
  <c r="DV21" i="104"/>
  <c r="DU21" i="104"/>
  <c r="DT21" i="104"/>
  <c r="DS21" i="104"/>
  <c r="DX20" i="104"/>
  <c r="DW20" i="104"/>
  <c r="DV20" i="104"/>
  <c r="DU20" i="104"/>
  <c r="DT20" i="104"/>
  <c r="DS20" i="104"/>
  <c r="DX19" i="104"/>
  <c r="DW19" i="104"/>
  <c r="DV19" i="104"/>
  <c r="DU19" i="104"/>
  <c r="DT19" i="104"/>
  <c r="DS19" i="104"/>
  <c r="DX18" i="104"/>
  <c r="DW18" i="104"/>
  <c r="DV18" i="104"/>
  <c r="DU18" i="104"/>
  <c r="DT18" i="104"/>
  <c r="DS18" i="104"/>
  <c r="DX17" i="104"/>
  <c r="DW17" i="104"/>
  <c r="DV17" i="104"/>
  <c r="DU17" i="104"/>
  <c r="DT17" i="104"/>
  <c r="DS17" i="104"/>
  <c r="DX16" i="104"/>
  <c r="DW16" i="104"/>
  <c r="DV16" i="104"/>
  <c r="DU16" i="104"/>
  <c r="DT16" i="104"/>
  <c r="DS16" i="104"/>
  <c r="DX15" i="104"/>
  <c r="DW15" i="104"/>
  <c r="DV15" i="104"/>
  <c r="DU15" i="104"/>
  <c r="DT15" i="104"/>
  <c r="DS15" i="104"/>
  <c r="DX14" i="104"/>
  <c r="DW14" i="104"/>
  <c r="DV14" i="104"/>
  <c r="DU14" i="104"/>
  <c r="DT14" i="104"/>
  <c r="DS14" i="104"/>
  <c r="DX13" i="104"/>
  <c r="DW13" i="104"/>
  <c r="DV13" i="104"/>
  <c r="DU13" i="104"/>
  <c r="DT13" i="104"/>
  <c r="DS13" i="104"/>
  <c r="DX12" i="104"/>
  <c r="DW12" i="104"/>
  <c r="DV12" i="104"/>
  <c r="DU12" i="104"/>
  <c r="DT12" i="104"/>
  <c r="DS12" i="104"/>
  <c r="DX11" i="104"/>
  <c r="DW11" i="104"/>
  <c r="DV11" i="104"/>
  <c r="DU11" i="104"/>
  <c r="DT11" i="104"/>
  <c r="DS11" i="104"/>
  <c r="DX10" i="104"/>
  <c r="DW10" i="104"/>
  <c r="DV10" i="104"/>
  <c r="DU10" i="104"/>
  <c r="DT10" i="104"/>
  <c r="DS10" i="104"/>
  <c r="DX9" i="104"/>
  <c r="DW9" i="104"/>
  <c r="DV9" i="104"/>
  <c r="DU9" i="104"/>
  <c r="DT9" i="104"/>
  <c r="DS9" i="104"/>
  <c r="DX8" i="104"/>
  <c r="DW8" i="104"/>
  <c r="DV8" i="104"/>
  <c r="DU8" i="104"/>
  <c r="DT8" i="104"/>
  <c r="DS8" i="104"/>
  <c r="DX7" i="104"/>
  <c r="DW7" i="104"/>
  <c r="DV7" i="104"/>
  <c r="DU7" i="104"/>
  <c r="DT7" i="104"/>
  <c r="DS7" i="104"/>
  <c r="DX6" i="104"/>
  <c r="DW6" i="104"/>
  <c r="DV6" i="104"/>
  <c r="DU6" i="104"/>
  <c r="DT6" i="104"/>
  <c r="DS6" i="104"/>
  <c r="DX5" i="104"/>
  <c r="DW5" i="104"/>
  <c r="DV5" i="104"/>
  <c r="DU5" i="104"/>
  <c r="DT5" i="104"/>
  <c r="DR69" i="104"/>
  <c r="DQ69" i="104"/>
  <c r="DR68" i="104"/>
  <c r="DQ68" i="104"/>
  <c r="DR67" i="104"/>
  <c r="DQ67" i="104"/>
  <c r="DR66" i="104"/>
  <c r="DQ66" i="104"/>
  <c r="DR65" i="104"/>
  <c r="DQ65" i="104"/>
  <c r="DR64" i="104"/>
  <c r="DQ64" i="104"/>
  <c r="DR63" i="104"/>
  <c r="DQ63" i="104"/>
  <c r="DR62" i="104"/>
  <c r="DQ62" i="104"/>
  <c r="DR61" i="104"/>
  <c r="DQ61" i="104"/>
  <c r="DR60" i="104"/>
  <c r="DQ60" i="104"/>
  <c r="DR59" i="104"/>
  <c r="DQ59" i="104"/>
  <c r="DR58" i="104"/>
  <c r="DQ58" i="104"/>
  <c r="DR57" i="104"/>
  <c r="DQ57" i="104"/>
  <c r="DR56" i="104"/>
  <c r="DQ56" i="104"/>
  <c r="DR55" i="104"/>
  <c r="DQ55" i="104"/>
  <c r="DR54" i="104"/>
  <c r="DQ54" i="104"/>
  <c r="DR53" i="104"/>
  <c r="DQ53" i="104"/>
  <c r="DR52" i="104"/>
  <c r="DQ52" i="104"/>
  <c r="DR51" i="104"/>
  <c r="DQ51" i="104"/>
  <c r="DR50" i="104"/>
  <c r="DQ50" i="104"/>
  <c r="DR49" i="104"/>
  <c r="DQ49" i="104"/>
  <c r="DR48" i="104"/>
  <c r="DQ48" i="104"/>
  <c r="DR47" i="104"/>
  <c r="DQ47" i="104"/>
  <c r="DR46" i="104"/>
  <c r="DQ46" i="104"/>
  <c r="DR45" i="104"/>
  <c r="DQ45" i="104"/>
  <c r="DR44" i="104"/>
  <c r="DQ44" i="104"/>
  <c r="DR43" i="104"/>
  <c r="DQ43" i="104"/>
  <c r="DR42" i="104"/>
  <c r="DQ42" i="104"/>
  <c r="DR41" i="104"/>
  <c r="DQ41" i="104"/>
  <c r="DR40" i="104"/>
  <c r="DQ40" i="104"/>
  <c r="DR39" i="104"/>
  <c r="DQ39" i="104"/>
  <c r="DR38" i="104"/>
  <c r="DQ38" i="104"/>
  <c r="DR37" i="104"/>
  <c r="DQ37" i="104"/>
  <c r="DR36" i="104"/>
  <c r="DQ36" i="104"/>
  <c r="DR35" i="104"/>
  <c r="DQ35" i="104"/>
  <c r="DR34" i="104"/>
  <c r="DQ34" i="104"/>
  <c r="DR33" i="104"/>
  <c r="DQ33" i="104"/>
  <c r="DR32" i="104"/>
  <c r="DQ32" i="104"/>
  <c r="DR31" i="104"/>
  <c r="DQ31" i="104"/>
  <c r="DR30" i="104"/>
  <c r="DQ30" i="104"/>
  <c r="DR29" i="104"/>
  <c r="DQ29" i="104"/>
  <c r="DR28" i="104"/>
  <c r="DQ28" i="104"/>
  <c r="DR27" i="104"/>
  <c r="DQ27" i="104"/>
  <c r="DR26" i="104"/>
  <c r="DQ26" i="104"/>
  <c r="DR25" i="104"/>
  <c r="DQ25" i="104"/>
  <c r="DR24" i="104"/>
  <c r="DQ24" i="104"/>
  <c r="DR23" i="104"/>
  <c r="DQ23" i="104"/>
  <c r="DR22" i="104"/>
  <c r="DQ22" i="104"/>
  <c r="DR21" i="104"/>
  <c r="DQ21" i="104"/>
  <c r="DR20" i="104"/>
  <c r="DQ20" i="104"/>
  <c r="DR19" i="104"/>
  <c r="DQ19" i="104"/>
  <c r="DR18" i="104"/>
  <c r="DQ18" i="104"/>
  <c r="DR17" i="104"/>
  <c r="DQ17" i="104"/>
  <c r="DR16" i="104"/>
  <c r="DQ16" i="104"/>
  <c r="DR15" i="104"/>
  <c r="DQ15" i="104"/>
  <c r="DR14" i="104"/>
  <c r="DQ14" i="104"/>
  <c r="DR13" i="104"/>
  <c r="DQ13" i="104"/>
  <c r="DR12" i="104"/>
  <c r="DQ12" i="104"/>
  <c r="DR11" i="104"/>
  <c r="DQ11" i="104"/>
  <c r="DR10" i="104"/>
  <c r="DQ10" i="104"/>
  <c r="DR9" i="104"/>
  <c r="DQ9" i="104"/>
  <c r="DR8" i="104"/>
  <c r="DQ8" i="104"/>
  <c r="DR7" i="104"/>
  <c r="DQ7" i="104"/>
  <c r="DR6" i="104"/>
  <c r="DQ6" i="104"/>
  <c r="DR5" i="104"/>
  <c r="DP59" i="104"/>
  <c r="DO59" i="104"/>
  <c r="DP58" i="104"/>
  <c r="DO58" i="104"/>
  <c r="DP57" i="104"/>
  <c r="DO57" i="104"/>
  <c r="DP56" i="104"/>
  <c r="DO56" i="104"/>
  <c r="DP55" i="104"/>
  <c r="DO55" i="104"/>
  <c r="DP54" i="104"/>
  <c r="DO54" i="104"/>
  <c r="DP53" i="104"/>
  <c r="DO53" i="104"/>
  <c r="DP52" i="104"/>
  <c r="DO52" i="104"/>
  <c r="DP51" i="104"/>
  <c r="DO51" i="104"/>
  <c r="DP50" i="104"/>
  <c r="DO50" i="104"/>
  <c r="DP49" i="104"/>
  <c r="DO49" i="104"/>
  <c r="DP48" i="104"/>
  <c r="DO48" i="104"/>
  <c r="DP47" i="104"/>
  <c r="DO47" i="104"/>
  <c r="DP46" i="104"/>
  <c r="DO46" i="104"/>
  <c r="DP45" i="104"/>
  <c r="DO45" i="104"/>
  <c r="DP44" i="104"/>
  <c r="DO44" i="104"/>
  <c r="DP43" i="104"/>
  <c r="DO43" i="104"/>
  <c r="DP42" i="104"/>
  <c r="DO42" i="104"/>
  <c r="DP41" i="104"/>
  <c r="DO41" i="104"/>
  <c r="DP40" i="104"/>
  <c r="DO40" i="104"/>
  <c r="DP39" i="104"/>
  <c r="DO39" i="104"/>
  <c r="DP38" i="104"/>
  <c r="DO38" i="104"/>
  <c r="DP37" i="104"/>
  <c r="DO37" i="104"/>
  <c r="DP36" i="104"/>
  <c r="DO36" i="104"/>
  <c r="DP35" i="104"/>
  <c r="DO35" i="104"/>
  <c r="DP34" i="104"/>
  <c r="DO34" i="104"/>
  <c r="DP33" i="104"/>
  <c r="DO33" i="104"/>
  <c r="DP32" i="104"/>
  <c r="DO32" i="104"/>
  <c r="DP31" i="104"/>
  <c r="DO31" i="104"/>
  <c r="DP30" i="104"/>
  <c r="DO30" i="104"/>
  <c r="DP29" i="104"/>
  <c r="DO29" i="104"/>
  <c r="DP28" i="104"/>
  <c r="DO28" i="104"/>
  <c r="DP27" i="104"/>
  <c r="DO27" i="104"/>
  <c r="DP26" i="104"/>
  <c r="DO26" i="104"/>
  <c r="DP25" i="104"/>
  <c r="DO25" i="104"/>
  <c r="DP24" i="104"/>
  <c r="DO24" i="104"/>
  <c r="DP23" i="104"/>
  <c r="DO23" i="104"/>
  <c r="DP22" i="104"/>
  <c r="DO22" i="104"/>
  <c r="DP21" i="104"/>
  <c r="DO21" i="104"/>
  <c r="DP20" i="104"/>
  <c r="DO20" i="104"/>
  <c r="DP19" i="104"/>
  <c r="DO19" i="104"/>
  <c r="DP18" i="104"/>
  <c r="DO18" i="104"/>
  <c r="DP17" i="104"/>
  <c r="DO17" i="104"/>
  <c r="DP16" i="104"/>
  <c r="DO16" i="104"/>
  <c r="DP15" i="104"/>
  <c r="DO15" i="104"/>
  <c r="DP14" i="104"/>
  <c r="DO14" i="104"/>
  <c r="DP13" i="104"/>
  <c r="DO13" i="104"/>
  <c r="DP12" i="104"/>
  <c r="DO12" i="104"/>
  <c r="DP11" i="104"/>
  <c r="DO11" i="104"/>
  <c r="DP10" i="104"/>
  <c r="DO10" i="104"/>
  <c r="DP9" i="104"/>
  <c r="DO9" i="104"/>
  <c r="DP8" i="104"/>
  <c r="DO8" i="104"/>
  <c r="DP7" i="104"/>
  <c r="DO7" i="104"/>
  <c r="DP6" i="104"/>
  <c r="DO6" i="104"/>
  <c r="DP5" i="104"/>
  <c r="DN57" i="104"/>
  <c r="DM57" i="104"/>
  <c r="DN56" i="104"/>
  <c r="DM56" i="104"/>
  <c r="DN55" i="104"/>
  <c r="DM55" i="104"/>
  <c r="DN54" i="104"/>
  <c r="DM54" i="104"/>
  <c r="DN53" i="104"/>
  <c r="DM53" i="104"/>
  <c r="DN52" i="104"/>
  <c r="DM52" i="104"/>
  <c r="DN51" i="104"/>
  <c r="DM51" i="104"/>
  <c r="DN50" i="104"/>
  <c r="DM50" i="104"/>
  <c r="DN49" i="104"/>
  <c r="DM49" i="104"/>
  <c r="DN48" i="104"/>
  <c r="DM48" i="104"/>
  <c r="DN47" i="104"/>
  <c r="DM47" i="104"/>
  <c r="DN46" i="104"/>
  <c r="DM46" i="104"/>
  <c r="DN45" i="104"/>
  <c r="DM45" i="104"/>
  <c r="DN44" i="104"/>
  <c r="DM44" i="104"/>
  <c r="DN43" i="104"/>
  <c r="DM43" i="104"/>
  <c r="DN42" i="104"/>
  <c r="DM42" i="104"/>
  <c r="DN41" i="104"/>
  <c r="DM41" i="104"/>
  <c r="DN40" i="104"/>
  <c r="DM40" i="104"/>
  <c r="DN39" i="104"/>
  <c r="DM39" i="104"/>
  <c r="DN38" i="104"/>
  <c r="DM38" i="104"/>
  <c r="DN37" i="104"/>
  <c r="DM37" i="104"/>
  <c r="DN36" i="104"/>
  <c r="DM36" i="104"/>
  <c r="DN35" i="104"/>
  <c r="DM35" i="104"/>
  <c r="DN34" i="104"/>
  <c r="DM34" i="104"/>
  <c r="DN33" i="104"/>
  <c r="DM33" i="104"/>
  <c r="DN32" i="104"/>
  <c r="DM32" i="104"/>
  <c r="DN31" i="104"/>
  <c r="DM31" i="104"/>
  <c r="DN30" i="104"/>
  <c r="DM30" i="104"/>
  <c r="DN29" i="104"/>
  <c r="DM29" i="104"/>
  <c r="DN28" i="104"/>
  <c r="DM28" i="104"/>
  <c r="DN27" i="104"/>
  <c r="DM27" i="104"/>
  <c r="DN26" i="104"/>
  <c r="DM26" i="104"/>
  <c r="DN25" i="104"/>
  <c r="DM25" i="104"/>
  <c r="DN24" i="104"/>
  <c r="DM24" i="104"/>
  <c r="DN23" i="104"/>
  <c r="DM23" i="104"/>
  <c r="DN22" i="104"/>
  <c r="DM22" i="104"/>
  <c r="DN21" i="104"/>
  <c r="DM21" i="104"/>
  <c r="DN20" i="104"/>
  <c r="DM20" i="104"/>
  <c r="DN19" i="104"/>
  <c r="DM19" i="104"/>
  <c r="DN18" i="104"/>
  <c r="DM18" i="104"/>
  <c r="DN17" i="104"/>
  <c r="DM17" i="104"/>
  <c r="DN16" i="104"/>
  <c r="DM16" i="104"/>
  <c r="DN15" i="104"/>
  <c r="DM15" i="104"/>
  <c r="DN14" i="104"/>
  <c r="DM14" i="104"/>
  <c r="DN13" i="104"/>
  <c r="DM13" i="104"/>
  <c r="DN12" i="104"/>
  <c r="DM12" i="104"/>
  <c r="DN11" i="104"/>
  <c r="DM11" i="104"/>
  <c r="DN10" i="104"/>
  <c r="DM10" i="104"/>
  <c r="DN9" i="104"/>
  <c r="DM9" i="104"/>
  <c r="DN8" i="104"/>
  <c r="DM8" i="104"/>
  <c r="DN7" i="104"/>
  <c r="DM7" i="104"/>
  <c r="DN6" i="104"/>
  <c r="DM6" i="104"/>
  <c r="DN5" i="104"/>
  <c r="DL57" i="104"/>
  <c r="DK57" i="104"/>
  <c r="DL56" i="104"/>
  <c r="DK56" i="104"/>
  <c r="DL55" i="104"/>
  <c r="DK55" i="104"/>
  <c r="DL54" i="104"/>
  <c r="DK54" i="104"/>
  <c r="DL53" i="104"/>
  <c r="DK53" i="104"/>
  <c r="DL52" i="104"/>
  <c r="DK52" i="104"/>
  <c r="DL51" i="104"/>
  <c r="DK51" i="104"/>
  <c r="DL50" i="104"/>
  <c r="DK50" i="104"/>
  <c r="DL49" i="104"/>
  <c r="DK49" i="104"/>
  <c r="DL48" i="104"/>
  <c r="DK48" i="104"/>
  <c r="DL47" i="104"/>
  <c r="DK47" i="104"/>
  <c r="DL46" i="104"/>
  <c r="DK46" i="104"/>
  <c r="DL45" i="104"/>
  <c r="DK45" i="104"/>
  <c r="DL44" i="104"/>
  <c r="DK44" i="104"/>
  <c r="DL43" i="104"/>
  <c r="DK43" i="104"/>
  <c r="DL42" i="104"/>
  <c r="DK42" i="104"/>
  <c r="DL41" i="104"/>
  <c r="DK41" i="104"/>
  <c r="DL40" i="104"/>
  <c r="DK40" i="104"/>
  <c r="DL39" i="104"/>
  <c r="DK39" i="104"/>
  <c r="DL38" i="104"/>
  <c r="DK38" i="104"/>
  <c r="DL37" i="104"/>
  <c r="DK37" i="104"/>
  <c r="DL36" i="104"/>
  <c r="DK36" i="104"/>
  <c r="DL35" i="104"/>
  <c r="DK35" i="104"/>
  <c r="DL34" i="104"/>
  <c r="DK34" i="104"/>
  <c r="DL33" i="104"/>
  <c r="DK33" i="104"/>
  <c r="DL32" i="104"/>
  <c r="DK32" i="104"/>
  <c r="DL31" i="104"/>
  <c r="DK31" i="104"/>
  <c r="DL30" i="104"/>
  <c r="DK30" i="104"/>
  <c r="DL29" i="104"/>
  <c r="DK29" i="104"/>
  <c r="DL28" i="104"/>
  <c r="DK28" i="104"/>
  <c r="DL27" i="104"/>
  <c r="DK27" i="104"/>
  <c r="DL26" i="104"/>
  <c r="DK26" i="104"/>
  <c r="DL25" i="104"/>
  <c r="DK25" i="104"/>
  <c r="DL24" i="104"/>
  <c r="DK24" i="104"/>
  <c r="DL23" i="104"/>
  <c r="DK23" i="104"/>
  <c r="DL22" i="104"/>
  <c r="DK22" i="104"/>
  <c r="DL21" i="104"/>
  <c r="DK21" i="104"/>
  <c r="DL20" i="104"/>
  <c r="DK20" i="104"/>
  <c r="DL19" i="104"/>
  <c r="DK19" i="104"/>
  <c r="DL18" i="104"/>
  <c r="DK18" i="104"/>
  <c r="DL17" i="104"/>
  <c r="DK17" i="104"/>
  <c r="DL16" i="104"/>
  <c r="DK16" i="104"/>
  <c r="DL15" i="104"/>
  <c r="DK15" i="104"/>
  <c r="DL14" i="104"/>
  <c r="DK14" i="104"/>
  <c r="DL13" i="104"/>
  <c r="DK13" i="104"/>
  <c r="DL12" i="104"/>
  <c r="DK12" i="104"/>
  <c r="DL11" i="104"/>
  <c r="DK11" i="104"/>
  <c r="DL10" i="104"/>
  <c r="DK10" i="104"/>
  <c r="DL9" i="104"/>
  <c r="DK9" i="104"/>
  <c r="DL8" i="104"/>
  <c r="DK8" i="104"/>
  <c r="DL7" i="104"/>
  <c r="DK7" i="104"/>
  <c r="DL6" i="104"/>
  <c r="DK6" i="104"/>
  <c r="DL5" i="104"/>
  <c r="DI66" i="104"/>
  <c r="DH66" i="104"/>
  <c r="DI65" i="104"/>
  <c r="DH65" i="104"/>
  <c r="DI64" i="104"/>
  <c r="DH64" i="104"/>
  <c r="DI63" i="104"/>
  <c r="DH63" i="104"/>
  <c r="DI62" i="104"/>
  <c r="DH62" i="104"/>
  <c r="DI61" i="104"/>
  <c r="DH61" i="104"/>
  <c r="DI60" i="104"/>
  <c r="DH60" i="104"/>
  <c r="DI59" i="104"/>
  <c r="DH59" i="104"/>
  <c r="DI58" i="104"/>
  <c r="DH58" i="104"/>
  <c r="DI57" i="104"/>
  <c r="DH57" i="104"/>
  <c r="DI56" i="104"/>
  <c r="DH56" i="104"/>
  <c r="DI55" i="104"/>
  <c r="DH55" i="104"/>
  <c r="DI54" i="104"/>
  <c r="DH54" i="104"/>
  <c r="DI53" i="104"/>
  <c r="DH53" i="104"/>
  <c r="DI52" i="104"/>
  <c r="DH52" i="104"/>
  <c r="DI51" i="104"/>
  <c r="DH51" i="104"/>
  <c r="DI50" i="104"/>
  <c r="DH50" i="104"/>
  <c r="DI49" i="104"/>
  <c r="DH49" i="104"/>
  <c r="DI48" i="104"/>
  <c r="DH48" i="104"/>
  <c r="DI47" i="104"/>
  <c r="DH47" i="104"/>
  <c r="DI46" i="104"/>
  <c r="DH46" i="104"/>
  <c r="DI45" i="104"/>
  <c r="DH45" i="104"/>
  <c r="DI44" i="104"/>
  <c r="DH44" i="104"/>
  <c r="DI43" i="104"/>
  <c r="DH43" i="104"/>
  <c r="DI42" i="104"/>
  <c r="DH42" i="104"/>
  <c r="DI41" i="104"/>
  <c r="DH41" i="104"/>
  <c r="DI40" i="104"/>
  <c r="DH40" i="104"/>
  <c r="DI39" i="104"/>
  <c r="DH39" i="104"/>
  <c r="DI38" i="104"/>
  <c r="DH38" i="104"/>
  <c r="DI37" i="104"/>
  <c r="DH37" i="104"/>
  <c r="DI36" i="104"/>
  <c r="DH36" i="104"/>
  <c r="DI35" i="104"/>
  <c r="DH35" i="104"/>
  <c r="DI34" i="104"/>
  <c r="DH34" i="104"/>
  <c r="DI33" i="104"/>
  <c r="DH33" i="104"/>
  <c r="DI32" i="104"/>
  <c r="DH32" i="104"/>
  <c r="DI31" i="104"/>
  <c r="DH31" i="104"/>
  <c r="DI30" i="104"/>
  <c r="DH30" i="104"/>
  <c r="DI29" i="104"/>
  <c r="DH29" i="104"/>
  <c r="DI28" i="104"/>
  <c r="DH28" i="104"/>
  <c r="DI27" i="104"/>
  <c r="DH27" i="104"/>
  <c r="DI26" i="104"/>
  <c r="DH26" i="104"/>
  <c r="DI25" i="104"/>
  <c r="DH25" i="104"/>
  <c r="DI24" i="104"/>
  <c r="DH24" i="104"/>
  <c r="DI23" i="104"/>
  <c r="DH23" i="104"/>
  <c r="DI22" i="104"/>
  <c r="DH22" i="104"/>
  <c r="DI21" i="104"/>
  <c r="DH21" i="104"/>
  <c r="DI20" i="104"/>
  <c r="DH20" i="104"/>
  <c r="DI19" i="104"/>
  <c r="DH19" i="104"/>
  <c r="DI18" i="104"/>
  <c r="DH18" i="104"/>
  <c r="DI17" i="104"/>
  <c r="DH17" i="104"/>
  <c r="DI16" i="104"/>
  <c r="DH16" i="104"/>
  <c r="DI15" i="104"/>
  <c r="DH15" i="104"/>
  <c r="DI14" i="104"/>
  <c r="DH14" i="104"/>
  <c r="DI13" i="104"/>
  <c r="DH13" i="104"/>
  <c r="DI12" i="104"/>
  <c r="DH12" i="104"/>
  <c r="DI11" i="104"/>
  <c r="DH11" i="104"/>
  <c r="DI10" i="104"/>
  <c r="DH10" i="104"/>
  <c r="DI9" i="104"/>
  <c r="DH9" i="104"/>
  <c r="DI8" i="104"/>
  <c r="DH8" i="104"/>
  <c r="DI7" i="104"/>
  <c r="DH7" i="104"/>
  <c r="DI6" i="104"/>
  <c r="DH6" i="104"/>
  <c r="DI5" i="104"/>
  <c r="DF65" i="104"/>
  <c r="DE65" i="104"/>
  <c r="DF64" i="104"/>
  <c r="DE64" i="104"/>
  <c r="DF63" i="104"/>
  <c r="DE63" i="104"/>
  <c r="DF62" i="104"/>
  <c r="DE62" i="104"/>
  <c r="DF61" i="104"/>
  <c r="DE61" i="104"/>
  <c r="DF60" i="104"/>
  <c r="DE60" i="104"/>
  <c r="DF59" i="104"/>
  <c r="DE59" i="104"/>
  <c r="DF58" i="104"/>
  <c r="DE58" i="104"/>
  <c r="DF57" i="104"/>
  <c r="DE57" i="104"/>
  <c r="DF56" i="104"/>
  <c r="DE56" i="104"/>
  <c r="DF55" i="104"/>
  <c r="DE55" i="104"/>
  <c r="DF54" i="104"/>
  <c r="DE54" i="104"/>
  <c r="DF53" i="104"/>
  <c r="DE53" i="104"/>
  <c r="DF52" i="104"/>
  <c r="DE52" i="104"/>
  <c r="DF51" i="104"/>
  <c r="DE51" i="104"/>
  <c r="DF50" i="104"/>
  <c r="DE50" i="104"/>
  <c r="DF49" i="104"/>
  <c r="DE49" i="104"/>
  <c r="DF48" i="104"/>
  <c r="DE48" i="104"/>
  <c r="DF47" i="104"/>
  <c r="DE47" i="104"/>
  <c r="DF46" i="104"/>
  <c r="DE46" i="104"/>
  <c r="DF45" i="104"/>
  <c r="DE45" i="104"/>
  <c r="DF44" i="104"/>
  <c r="DE44" i="104"/>
  <c r="DF43" i="104"/>
  <c r="DE43" i="104"/>
  <c r="DF42" i="104"/>
  <c r="DE42" i="104"/>
  <c r="DF41" i="104"/>
  <c r="DE41" i="104"/>
  <c r="DF40" i="104"/>
  <c r="DE40" i="104"/>
  <c r="DF39" i="104"/>
  <c r="DE39" i="104"/>
  <c r="DF38" i="104"/>
  <c r="DE38" i="104"/>
  <c r="DF37" i="104"/>
  <c r="DE37" i="104"/>
  <c r="DF36" i="104"/>
  <c r="DE36" i="104"/>
  <c r="DF35" i="104"/>
  <c r="DE35" i="104"/>
  <c r="DF34" i="104"/>
  <c r="DE34" i="104"/>
  <c r="DF33" i="104"/>
  <c r="DE33" i="104"/>
  <c r="DF32" i="104"/>
  <c r="DE32" i="104"/>
  <c r="DF31" i="104"/>
  <c r="DE31" i="104"/>
  <c r="DF30" i="104"/>
  <c r="DE30" i="104"/>
  <c r="DF29" i="104"/>
  <c r="DE29" i="104"/>
  <c r="DF28" i="104"/>
  <c r="DE28" i="104"/>
  <c r="DF27" i="104"/>
  <c r="DE27" i="104"/>
  <c r="DF26" i="104"/>
  <c r="DE26" i="104"/>
  <c r="DF25" i="104"/>
  <c r="DE25" i="104"/>
  <c r="DF24" i="104"/>
  <c r="DE24" i="104"/>
  <c r="DF23" i="104"/>
  <c r="DE23" i="104"/>
  <c r="DF22" i="104"/>
  <c r="DE22" i="104"/>
  <c r="DF21" i="104"/>
  <c r="DE21" i="104"/>
  <c r="DF20" i="104"/>
  <c r="DE20" i="104"/>
  <c r="DF19" i="104"/>
  <c r="DE19" i="104"/>
  <c r="DF18" i="104"/>
  <c r="DE18" i="104"/>
  <c r="DF17" i="104"/>
  <c r="DE17" i="104"/>
  <c r="DF16" i="104"/>
  <c r="DE16" i="104"/>
  <c r="DF15" i="104"/>
  <c r="DE15" i="104"/>
  <c r="DF14" i="104"/>
  <c r="DE14" i="104"/>
  <c r="DF13" i="104"/>
  <c r="DE13" i="104"/>
  <c r="DF12" i="104"/>
  <c r="DE12" i="104"/>
  <c r="DF11" i="104"/>
  <c r="DE11" i="104"/>
  <c r="DF10" i="104"/>
  <c r="DE10" i="104"/>
  <c r="DF9" i="104"/>
  <c r="DE9" i="104"/>
  <c r="DF8" i="104"/>
  <c r="DE8" i="104"/>
  <c r="DF7" i="104"/>
  <c r="DE7" i="104"/>
  <c r="DF6" i="104"/>
  <c r="DE6" i="104"/>
  <c r="DF5" i="104"/>
  <c r="DC61" i="104"/>
  <c r="DB61" i="104"/>
  <c r="DA61" i="104"/>
  <c r="CZ61" i="104"/>
  <c r="CY61" i="104"/>
  <c r="CX61" i="104"/>
  <c r="CW61" i="104"/>
  <c r="CV61" i="104"/>
  <c r="CU61" i="104"/>
  <c r="CT61" i="104"/>
  <c r="CS61" i="104"/>
  <c r="CR61" i="104"/>
  <c r="CQ61" i="104"/>
  <c r="CP61" i="104"/>
  <c r="CO61" i="104"/>
  <c r="CN61" i="104"/>
  <c r="CM61" i="104"/>
  <c r="CL61" i="104"/>
  <c r="DC60" i="104"/>
  <c r="DB60" i="104"/>
  <c r="DA60" i="104"/>
  <c r="CZ60" i="104"/>
  <c r="CY60" i="104"/>
  <c r="CX60" i="104"/>
  <c r="CW60" i="104"/>
  <c r="CV60" i="104"/>
  <c r="CU60" i="104"/>
  <c r="CT60" i="104"/>
  <c r="CS60" i="104"/>
  <c r="CR60" i="104"/>
  <c r="CQ60" i="104"/>
  <c r="CP60" i="104"/>
  <c r="CO60" i="104"/>
  <c r="CN60" i="104"/>
  <c r="CM60" i="104"/>
  <c r="CL60" i="104"/>
  <c r="DC59" i="104"/>
  <c r="DB59" i="104"/>
  <c r="DA59" i="104"/>
  <c r="CZ59" i="104"/>
  <c r="CY59" i="104"/>
  <c r="CX59" i="104"/>
  <c r="CW59" i="104"/>
  <c r="CV59" i="104"/>
  <c r="CU59" i="104"/>
  <c r="CT59" i="104"/>
  <c r="CS59" i="104"/>
  <c r="CR59" i="104"/>
  <c r="CQ59" i="104"/>
  <c r="CP59" i="104"/>
  <c r="CO59" i="104"/>
  <c r="CN59" i="104"/>
  <c r="CM59" i="104"/>
  <c r="CL59" i="104"/>
  <c r="DC58" i="104"/>
  <c r="DB58" i="104"/>
  <c r="DA58" i="104"/>
  <c r="CZ58" i="104"/>
  <c r="CY58" i="104"/>
  <c r="CX58" i="104"/>
  <c r="CW58" i="104"/>
  <c r="CV58" i="104"/>
  <c r="CU58" i="104"/>
  <c r="CT58" i="104"/>
  <c r="CS58" i="104"/>
  <c r="CR58" i="104"/>
  <c r="CQ58" i="104"/>
  <c r="CP58" i="104"/>
  <c r="CO58" i="104"/>
  <c r="CN58" i="104"/>
  <c r="CM58" i="104"/>
  <c r="CL58" i="104"/>
  <c r="DC57" i="104"/>
  <c r="DB57" i="104"/>
  <c r="DA57" i="104"/>
  <c r="CZ57" i="104"/>
  <c r="CY57" i="104"/>
  <c r="CX57" i="104"/>
  <c r="CW57" i="104"/>
  <c r="CV57" i="104"/>
  <c r="CU57" i="104"/>
  <c r="CT57" i="104"/>
  <c r="CS57" i="104"/>
  <c r="CR57" i="104"/>
  <c r="CQ57" i="104"/>
  <c r="CP57" i="104"/>
  <c r="CO57" i="104"/>
  <c r="CN57" i="104"/>
  <c r="CM57" i="104"/>
  <c r="CL57" i="104"/>
  <c r="DC56" i="104"/>
  <c r="DB56" i="104"/>
  <c r="DA56" i="104"/>
  <c r="CZ56" i="104"/>
  <c r="CY56" i="104"/>
  <c r="CX56" i="104"/>
  <c r="CW56" i="104"/>
  <c r="CV56" i="104"/>
  <c r="CU56" i="104"/>
  <c r="CT56" i="104"/>
  <c r="CS56" i="104"/>
  <c r="CR56" i="104"/>
  <c r="CQ56" i="104"/>
  <c r="CP56" i="104"/>
  <c r="CO56" i="104"/>
  <c r="CN56" i="104"/>
  <c r="CM56" i="104"/>
  <c r="CL56" i="104"/>
  <c r="DC55" i="104"/>
  <c r="DB55" i="104"/>
  <c r="DA55" i="104"/>
  <c r="CZ55" i="104"/>
  <c r="CY55" i="104"/>
  <c r="CX55" i="104"/>
  <c r="CW55" i="104"/>
  <c r="CV55" i="104"/>
  <c r="CU55" i="104"/>
  <c r="CT55" i="104"/>
  <c r="CS55" i="104"/>
  <c r="CR55" i="104"/>
  <c r="CQ55" i="104"/>
  <c r="CP55" i="104"/>
  <c r="CO55" i="104"/>
  <c r="CN55" i="104"/>
  <c r="CM55" i="104"/>
  <c r="CL55" i="104"/>
  <c r="DC54" i="104"/>
  <c r="DB54" i="104"/>
  <c r="DA54" i="104"/>
  <c r="CZ54" i="104"/>
  <c r="CY54" i="104"/>
  <c r="CX54" i="104"/>
  <c r="CW54" i="104"/>
  <c r="CV54" i="104"/>
  <c r="CU54" i="104"/>
  <c r="CT54" i="104"/>
  <c r="CS54" i="104"/>
  <c r="CR54" i="104"/>
  <c r="CQ54" i="104"/>
  <c r="CP54" i="104"/>
  <c r="CO54" i="104"/>
  <c r="CN54" i="104"/>
  <c r="CM54" i="104"/>
  <c r="CL54" i="104"/>
  <c r="DC53" i="104"/>
  <c r="DB53" i="104"/>
  <c r="DA53" i="104"/>
  <c r="CZ53" i="104"/>
  <c r="CY53" i="104"/>
  <c r="CX53" i="104"/>
  <c r="CW53" i="104"/>
  <c r="CV53" i="104"/>
  <c r="CU53" i="104"/>
  <c r="CT53" i="104"/>
  <c r="CS53" i="104"/>
  <c r="CR53" i="104"/>
  <c r="CQ53" i="104"/>
  <c r="CP53" i="104"/>
  <c r="CO53" i="104"/>
  <c r="CN53" i="104"/>
  <c r="CM53" i="104"/>
  <c r="CL53" i="104"/>
  <c r="DC52" i="104"/>
  <c r="DB52" i="104"/>
  <c r="DA52" i="104"/>
  <c r="CZ52" i="104"/>
  <c r="CY52" i="104"/>
  <c r="CX52" i="104"/>
  <c r="CW52" i="104"/>
  <c r="CV52" i="104"/>
  <c r="CU52" i="104"/>
  <c r="CT52" i="104"/>
  <c r="CS52" i="104"/>
  <c r="CR52" i="104"/>
  <c r="CQ52" i="104"/>
  <c r="CP52" i="104"/>
  <c r="CO52" i="104"/>
  <c r="CN52" i="104"/>
  <c r="CM52" i="104"/>
  <c r="CL52" i="104"/>
  <c r="DC51" i="104"/>
  <c r="DB51" i="104"/>
  <c r="DA51" i="104"/>
  <c r="CZ51" i="104"/>
  <c r="CY51" i="104"/>
  <c r="CX51" i="104"/>
  <c r="CW51" i="104"/>
  <c r="CV51" i="104"/>
  <c r="CU51" i="104"/>
  <c r="CT51" i="104"/>
  <c r="CS51" i="104"/>
  <c r="CR51" i="104"/>
  <c r="CQ51" i="104"/>
  <c r="CP51" i="104"/>
  <c r="CO51" i="104"/>
  <c r="CN51" i="104"/>
  <c r="CM51" i="104"/>
  <c r="CL51" i="104"/>
  <c r="DC50" i="104"/>
  <c r="DB50" i="104"/>
  <c r="DA50" i="104"/>
  <c r="CZ50" i="104"/>
  <c r="CY50" i="104"/>
  <c r="CX50" i="104"/>
  <c r="CW50" i="104"/>
  <c r="CV50" i="104"/>
  <c r="CU50" i="104"/>
  <c r="CT50" i="104"/>
  <c r="CS50" i="104"/>
  <c r="CR50" i="104"/>
  <c r="CQ50" i="104"/>
  <c r="CP50" i="104"/>
  <c r="CO50" i="104"/>
  <c r="CN50" i="104"/>
  <c r="CM50" i="104"/>
  <c r="CL50" i="104"/>
  <c r="DC49" i="104"/>
  <c r="DB49" i="104"/>
  <c r="DA49" i="104"/>
  <c r="CZ49" i="104"/>
  <c r="CY49" i="104"/>
  <c r="CX49" i="104"/>
  <c r="CW49" i="104"/>
  <c r="CV49" i="104"/>
  <c r="CU49" i="104"/>
  <c r="CT49" i="104"/>
  <c r="CS49" i="104"/>
  <c r="CR49" i="104"/>
  <c r="CQ49" i="104"/>
  <c r="CP49" i="104"/>
  <c r="CO49" i="104"/>
  <c r="CN49" i="104"/>
  <c r="CM49" i="104"/>
  <c r="CL49" i="104"/>
  <c r="DC48" i="104"/>
  <c r="DB48" i="104"/>
  <c r="DA48" i="104"/>
  <c r="CZ48" i="104"/>
  <c r="CY48" i="104"/>
  <c r="CX48" i="104"/>
  <c r="CW48" i="104"/>
  <c r="CV48" i="104"/>
  <c r="CU48" i="104"/>
  <c r="CT48" i="104"/>
  <c r="CS48" i="104"/>
  <c r="CR48" i="104"/>
  <c r="CQ48" i="104"/>
  <c r="CP48" i="104"/>
  <c r="CO48" i="104"/>
  <c r="CN48" i="104"/>
  <c r="CM48" i="104"/>
  <c r="CL48" i="104"/>
  <c r="DC47" i="104"/>
  <c r="DB47" i="104"/>
  <c r="DA47" i="104"/>
  <c r="CZ47" i="104"/>
  <c r="CY47" i="104"/>
  <c r="CX47" i="104"/>
  <c r="CW47" i="104"/>
  <c r="CV47" i="104"/>
  <c r="CU47" i="104"/>
  <c r="CT47" i="104"/>
  <c r="CS47" i="104"/>
  <c r="CR47" i="104"/>
  <c r="CQ47" i="104"/>
  <c r="CP47" i="104"/>
  <c r="CO47" i="104"/>
  <c r="CN47" i="104"/>
  <c r="CM47" i="104"/>
  <c r="CL47" i="104"/>
  <c r="DC46" i="104"/>
  <c r="DB46" i="104"/>
  <c r="DA46" i="104"/>
  <c r="CZ46" i="104"/>
  <c r="CY46" i="104"/>
  <c r="CX46" i="104"/>
  <c r="CW46" i="104"/>
  <c r="CV46" i="104"/>
  <c r="CU46" i="104"/>
  <c r="CT46" i="104"/>
  <c r="CS46" i="104"/>
  <c r="CR46" i="104"/>
  <c r="CQ46" i="104"/>
  <c r="CP46" i="104"/>
  <c r="CO46" i="104"/>
  <c r="CN46" i="104"/>
  <c r="CM46" i="104"/>
  <c r="CL46" i="104"/>
  <c r="DC45" i="104"/>
  <c r="DB45" i="104"/>
  <c r="DA45" i="104"/>
  <c r="CZ45" i="104"/>
  <c r="CY45" i="104"/>
  <c r="CX45" i="104"/>
  <c r="CW45" i="104"/>
  <c r="CV45" i="104"/>
  <c r="CU45" i="104"/>
  <c r="CT45" i="104"/>
  <c r="CS45" i="104"/>
  <c r="CR45" i="104"/>
  <c r="CQ45" i="104"/>
  <c r="CP45" i="104"/>
  <c r="CO45" i="104"/>
  <c r="CN45" i="104"/>
  <c r="CM45" i="104"/>
  <c r="CL45" i="104"/>
  <c r="DC44" i="104"/>
  <c r="DB44" i="104"/>
  <c r="DA44" i="104"/>
  <c r="CZ44" i="104"/>
  <c r="CY44" i="104"/>
  <c r="CX44" i="104"/>
  <c r="CW44" i="104"/>
  <c r="CV44" i="104"/>
  <c r="CU44" i="104"/>
  <c r="CT44" i="104"/>
  <c r="CS44" i="104"/>
  <c r="CR44" i="104"/>
  <c r="CQ44" i="104"/>
  <c r="CP44" i="104"/>
  <c r="CO44" i="104"/>
  <c r="CN44" i="104"/>
  <c r="CM44" i="104"/>
  <c r="CL44" i="104"/>
  <c r="DC43" i="104"/>
  <c r="DB43" i="104"/>
  <c r="DA43" i="104"/>
  <c r="CZ43" i="104"/>
  <c r="CY43" i="104"/>
  <c r="CX43" i="104"/>
  <c r="CW43" i="104"/>
  <c r="CV43" i="104"/>
  <c r="CU43" i="104"/>
  <c r="CT43" i="104"/>
  <c r="CS43" i="104"/>
  <c r="CR43" i="104"/>
  <c r="CQ43" i="104"/>
  <c r="CP43" i="104"/>
  <c r="CO43" i="104"/>
  <c r="CN43" i="104"/>
  <c r="CM43" i="104"/>
  <c r="CL43" i="104"/>
  <c r="DC42" i="104"/>
  <c r="DB42" i="104"/>
  <c r="DA42" i="104"/>
  <c r="CZ42" i="104"/>
  <c r="CY42" i="104"/>
  <c r="CX42" i="104"/>
  <c r="CW42" i="104"/>
  <c r="CV42" i="104"/>
  <c r="CU42" i="104"/>
  <c r="CT42" i="104"/>
  <c r="CS42" i="104"/>
  <c r="CR42" i="104"/>
  <c r="CQ42" i="104"/>
  <c r="CP42" i="104"/>
  <c r="CO42" i="104"/>
  <c r="CN42" i="104"/>
  <c r="CM42" i="104"/>
  <c r="CL42" i="104"/>
  <c r="DC41" i="104"/>
  <c r="DB41" i="104"/>
  <c r="DA41" i="104"/>
  <c r="CZ41" i="104"/>
  <c r="CY41" i="104"/>
  <c r="CX41" i="104"/>
  <c r="CW41" i="104"/>
  <c r="CV41" i="104"/>
  <c r="CU41" i="104"/>
  <c r="CT41" i="104"/>
  <c r="CS41" i="104"/>
  <c r="CR41" i="104"/>
  <c r="CQ41" i="104"/>
  <c r="CP41" i="104"/>
  <c r="CO41" i="104"/>
  <c r="CN41" i="104"/>
  <c r="CM41" i="104"/>
  <c r="CL41" i="104"/>
  <c r="DC40" i="104"/>
  <c r="DB40" i="104"/>
  <c r="DA40" i="104"/>
  <c r="CZ40" i="104"/>
  <c r="CY40" i="104"/>
  <c r="CX40" i="104"/>
  <c r="CW40" i="104"/>
  <c r="CV40" i="104"/>
  <c r="CU40" i="104"/>
  <c r="CT40" i="104"/>
  <c r="CS40" i="104"/>
  <c r="CR40" i="104"/>
  <c r="CQ40" i="104"/>
  <c r="CP40" i="104"/>
  <c r="CO40" i="104"/>
  <c r="CN40" i="104"/>
  <c r="CM40" i="104"/>
  <c r="CL40" i="104"/>
  <c r="DC39" i="104"/>
  <c r="DB39" i="104"/>
  <c r="DA39" i="104"/>
  <c r="CZ39" i="104"/>
  <c r="CY39" i="104"/>
  <c r="CX39" i="104"/>
  <c r="CW39" i="104"/>
  <c r="CV39" i="104"/>
  <c r="CU39" i="104"/>
  <c r="CT39" i="104"/>
  <c r="CS39" i="104"/>
  <c r="CR39" i="104"/>
  <c r="CQ39" i="104"/>
  <c r="CP39" i="104"/>
  <c r="CO39" i="104"/>
  <c r="CN39" i="104"/>
  <c r="CM39" i="104"/>
  <c r="CL39" i="104"/>
  <c r="DC38" i="104"/>
  <c r="DB38" i="104"/>
  <c r="DA38" i="104"/>
  <c r="CZ38" i="104"/>
  <c r="CY38" i="104"/>
  <c r="CX38" i="104"/>
  <c r="CW38" i="104"/>
  <c r="CV38" i="104"/>
  <c r="CU38" i="104"/>
  <c r="CT38" i="104"/>
  <c r="CS38" i="104"/>
  <c r="CR38" i="104"/>
  <c r="CQ38" i="104"/>
  <c r="CP38" i="104"/>
  <c r="CO38" i="104"/>
  <c r="CN38" i="104"/>
  <c r="CM38" i="104"/>
  <c r="CL38" i="104"/>
  <c r="DC37" i="104"/>
  <c r="DB37" i="104"/>
  <c r="DA37" i="104"/>
  <c r="CZ37" i="104"/>
  <c r="CY37" i="104"/>
  <c r="CX37" i="104"/>
  <c r="CW37" i="104"/>
  <c r="CV37" i="104"/>
  <c r="CU37" i="104"/>
  <c r="CT37" i="104"/>
  <c r="CS37" i="104"/>
  <c r="CR37" i="104"/>
  <c r="CQ37" i="104"/>
  <c r="CP37" i="104"/>
  <c r="CO37" i="104"/>
  <c r="CN37" i="104"/>
  <c r="CM37" i="104"/>
  <c r="CL37" i="104"/>
  <c r="DC36" i="104"/>
  <c r="DB36" i="104"/>
  <c r="DA36" i="104"/>
  <c r="CZ36" i="104"/>
  <c r="CY36" i="104"/>
  <c r="CX36" i="104"/>
  <c r="CW36" i="104"/>
  <c r="CV36" i="104"/>
  <c r="CU36" i="104"/>
  <c r="CT36" i="104"/>
  <c r="CS36" i="104"/>
  <c r="CR36" i="104"/>
  <c r="CQ36" i="104"/>
  <c r="CP36" i="104"/>
  <c r="CO36" i="104"/>
  <c r="CN36" i="104"/>
  <c r="CM36" i="104"/>
  <c r="CL36" i="104"/>
  <c r="DC35" i="104"/>
  <c r="DB35" i="104"/>
  <c r="DA35" i="104"/>
  <c r="CZ35" i="104"/>
  <c r="CY35" i="104"/>
  <c r="CX35" i="104"/>
  <c r="CW35" i="104"/>
  <c r="CV35" i="104"/>
  <c r="CU35" i="104"/>
  <c r="CT35" i="104"/>
  <c r="CS35" i="104"/>
  <c r="CR35" i="104"/>
  <c r="CQ35" i="104"/>
  <c r="CP35" i="104"/>
  <c r="CO35" i="104"/>
  <c r="CN35" i="104"/>
  <c r="CM35" i="104"/>
  <c r="CL35" i="104"/>
  <c r="DC34" i="104"/>
  <c r="DB34" i="104"/>
  <c r="DA34" i="104"/>
  <c r="CZ34" i="104"/>
  <c r="CY34" i="104"/>
  <c r="CX34" i="104"/>
  <c r="CW34" i="104"/>
  <c r="CV34" i="104"/>
  <c r="CU34" i="104"/>
  <c r="CT34" i="104"/>
  <c r="CS34" i="104"/>
  <c r="CR34" i="104"/>
  <c r="CQ34" i="104"/>
  <c r="CP34" i="104"/>
  <c r="CO34" i="104"/>
  <c r="CN34" i="104"/>
  <c r="CM34" i="104"/>
  <c r="CL34" i="104"/>
  <c r="DC33" i="104"/>
  <c r="DB33" i="104"/>
  <c r="DA33" i="104"/>
  <c r="CZ33" i="104"/>
  <c r="CY33" i="104"/>
  <c r="CX33" i="104"/>
  <c r="CW33" i="104"/>
  <c r="CV33" i="104"/>
  <c r="CU33" i="104"/>
  <c r="CT33" i="104"/>
  <c r="CS33" i="104"/>
  <c r="CR33" i="104"/>
  <c r="CQ33" i="104"/>
  <c r="CP33" i="104"/>
  <c r="CO33" i="104"/>
  <c r="CN33" i="104"/>
  <c r="CM33" i="104"/>
  <c r="CL33" i="104"/>
  <c r="DC32" i="104"/>
  <c r="DB32" i="104"/>
  <c r="DA32" i="104"/>
  <c r="CZ32" i="104"/>
  <c r="CY32" i="104"/>
  <c r="CX32" i="104"/>
  <c r="CW32" i="104"/>
  <c r="CV32" i="104"/>
  <c r="CU32" i="104"/>
  <c r="CT32" i="104"/>
  <c r="CS32" i="104"/>
  <c r="CR32" i="104"/>
  <c r="CQ32" i="104"/>
  <c r="CP32" i="104"/>
  <c r="CO32" i="104"/>
  <c r="CN32" i="104"/>
  <c r="CM32" i="104"/>
  <c r="CL32" i="104"/>
  <c r="DC31" i="104"/>
  <c r="DB31" i="104"/>
  <c r="DA31" i="104"/>
  <c r="CZ31" i="104"/>
  <c r="CY31" i="104"/>
  <c r="CX31" i="104"/>
  <c r="CW31" i="104"/>
  <c r="CV31" i="104"/>
  <c r="CU31" i="104"/>
  <c r="CT31" i="104"/>
  <c r="CS31" i="104"/>
  <c r="CR31" i="104"/>
  <c r="CQ31" i="104"/>
  <c r="CP31" i="104"/>
  <c r="CO31" i="104"/>
  <c r="CN31" i="104"/>
  <c r="CM31" i="104"/>
  <c r="CL31" i="104"/>
  <c r="DC30" i="104"/>
  <c r="DB30" i="104"/>
  <c r="DA30" i="104"/>
  <c r="CZ30" i="104"/>
  <c r="CY30" i="104"/>
  <c r="CX30" i="104"/>
  <c r="CW30" i="104"/>
  <c r="CV30" i="104"/>
  <c r="CU30" i="104"/>
  <c r="CT30" i="104"/>
  <c r="CS30" i="104"/>
  <c r="CR30" i="104"/>
  <c r="CQ30" i="104"/>
  <c r="CP30" i="104"/>
  <c r="CO30" i="104"/>
  <c r="CN30" i="104"/>
  <c r="CM30" i="104"/>
  <c r="CL30" i="104"/>
  <c r="DC29" i="104"/>
  <c r="DB29" i="104"/>
  <c r="DA29" i="104"/>
  <c r="CZ29" i="104"/>
  <c r="CY29" i="104"/>
  <c r="CX29" i="104"/>
  <c r="CW29" i="104"/>
  <c r="CV29" i="104"/>
  <c r="CU29" i="104"/>
  <c r="CT29" i="104"/>
  <c r="CS29" i="104"/>
  <c r="CR29" i="104"/>
  <c r="CQ29" i="104"/>
  <c r="CP29" i="104"/>
  <c r="CO29" i="104"/>
  <c r="CN29" i="104"/>
  <c r="CM29" i="104"/>
  <c r="CL29" i="104"/>
  <c r="DC28" i="104"/>
  <c r="DB28" i="104"/>
  <c r="DA28" i="104"/>
  <c r="CZ28" i="104"/>
  <c r="CY28" i="104"/>
  <c r="CX28" i="104"/>
  <c r="CW28" i="104"/>
  <c r="CV28" i="104"/>
  <c r="CU28" i="104"/>
  <c r="CT28" i="104"/>
  <c r="CS28" i="104"/>
  <c r="CR28" i="104"/>
  <c r="CQ28" i="104"/>
  <c r="CP28" i="104"/>
  <c r="CO28" i="104"/>
  <c r="CN28" i="104"/>
  <c r="CM28" i="104"/>
  <c r="CL28" i="104"/>
  <c r="DC27" i="104"/>
  <c r="DB27" i="104"/>
  <c r="DA27" i="104"/>
  <c r="CZ27" i="104"/>
  <c r="CY27" i="104"/>
  <c r="CX27" i="104"/>
  <c r="CW27" i="104"/>
  <c r="CV27" i="104"/>
  <c r="CU27" i="104"/>
  <c r="CT27" i="104"/>
  <c r="CS27" i="104"/>
  <c r="CR27" i="104"/>
  <c r="CQ27" i="104"/>
  <c r="CP27" i="104"/>
  <c r="CO27" i="104"/>
  <c r="CN27" i="104"/>
  <c r="CM27" i="104"/>
  <c r="CL27" i="104"/>
  <c r="DC26" i="104"/>
  <c r="DB26" i="104"/>
  <c r="DA26" i="104"/>
  <c r="CZ26" i="104"/>
  <c r="CY26" i="104"/>
  <c r="CX26" i="104"/>
  <c r="CW26" i="104"/>
  <c r="CV26" i="104"/>
  <c r="CU26" i="104"/>
  <c r="CT26" i="104"/>
  <c r="CS26" i="104"/>
  <c r="CR26" i="104"/>
  <c r="CQ26" i="104"/>
  <c r="CP26" i="104"/>
  <c r="CO26" i="104"/>
  <c r="CN26" i="104"/>
  <c r="CM26" i="104"/>
  <c r="CL26" i="104"/>
  <c r="DC25" i="104"/>
  <c r="DB25" i="104"/>
  <c r="DA25" i="104"/>
  <c r="CZ25" i="104"/>
  <c r="CY25" i="104"/>
  <c r="CX25" i="104"/>
  <c r="CW25" i="104"/>
  <c r="CV25" i="104"/>
  <c r="CU25" i="104"/>
  <c r="CT25" i="104"/>
  <c r="CS25" i="104"/>
  <c r="CR25" i="104"/>
  <c r="CQ25" i="104"/>
  <c r="CP25" i="104"/>
  <c r="CO25" i="104"/>
  <c r="CN25" i="104"/>
  <c r="CM25" i="104"/>
  <c r="CL25" i="104"/>
  <c r="DC24" i="104"/>
  <c r="DB24" i="104"/>
  <c r="DA24" i="104"/>
  <c r="CZ24" i="104"/>
  <c r="CY24" i="104"/>
  <c r="CX24" i="104"/>
  <c r="CW24" i="104"/>
  <c r="CV24" i="104"/>
  <c r="CU24" i="104"/>
  <c r="CT24" i="104"/>
  <c r="CS24" i="104"/>
  <c r="CR24" i="104"/>
  <c r="CQ24" i="104"/>
  <c r="CP24" i="104"/>
  <c r="CO24" i="104"/>
  <c r="CN24" i="104"/>
  <c r="CM24" i="104"/>
  <c r="CL24" i="104"/>
  <c r="DC23" i="104"/>
  <c r="DB23" i="104"/>
  <c r="DA23" i="104"/>
  <c r="CZ23" i="104"/>
  <c r="CY23" i="104"/>
  <c r="CX23" i="104"/>
  <c r="CW23" i="104"/>
  <c r="CV23" i="104"/>
  <c r="CU23" i="104"/>
  <c r="CT23" i="104"/>
  <c r="CS23" i="104"/>
  <c r="CR23" i="104"/>
  <c r="CQ23" i="104"/>
  <c r="CP23" i="104"/>
  <c r="CO23" i="104"/>
  <c r="CN23" i="104"/>
  <c r="CM23" i="104"/>
  <c r="CL23" i="104"/>
  <c r="DC22" i="104"/>
  <c r="DB22" i="104"/>
  <c r="DA22" i="104"/>
  <c r="CZ22" i="104"/>
  <c r="CY22" i="104"/>
  <c r="CX22" i="104"/>
  <c r="CW22" i="104"/>
  <c r="CV22" i="104"/>
  <c r="CU22" i="104"/>
  <c r="CT22" i="104"/>
  <c r="CS22" i="104"/>
  <c r="CR22" i="104"/>
  <c r="CQ22" i="104"/>
  <c r="CP22" i="104"/>
  <c r="CO22" i="104"/>
  <c r="CN22" i="104"/>
  <c r="CM22" i="104"/>
  <c r="CL22" i="104"/>
  <c r="DC21" i="104"/>
  <c r="DB21" i="104"/>
  <c r="DA21" i="104"/>
  <c r="CZ21" i="104"/>
  <c r="CY21" i="104"/>
  <c r="CX21" i="104"/>
  <c r="CW21" i="104"/>
  <c r="CV21" i="104"/>
  <c r="CU21" i="104"/>
  <c r="CT21" i="104"/>
  <c r="CS21" i="104"/>
  <c r="CR21" i="104"/>
  <c r="CQ21" i="104"/>
  <c r="CP21" i="104"/>
  <c r="CO21" i="104"/>
  <c r="CN21" i="104"/>
  <c r="CM21" i="104"/>
  <c r="CL21" i="104"/>
  <c r="DC20" i="104"/>
  <c r="DB20" i="104"/>
  <c r="DA20" i="104"/>
  <c r="CZ20" i="104"/>
  <c r="CY20" i="104"/>
  <c r="CX20" i="104"/>
  <c r="CW20" i="104"/>
  <c r="CV20" i="104"/>
  <c r="CU20" i="104"/>
  <c r="CT20" i="104"/>
  <c r="CS20" i="104"/>
  <c r="CR20" i="104"/>
  <c r="CQ20" i="104"/>
  <c r="CP20" i="104"/>
  <c r="CO20" i="104"/>
  <c r="CN20" i="104"/>
  <c r="CM20" i="104"/>
  <c r="CL20" i="104"/>
  <c r="DC19" i="104"/>
  <c r="DB19" i="104"/>
  <c r="DA19" i="104"/>
  <c r="CZ19" i="104"/>
  <c r="CY19" i="104"/>
  <c r="CX19" i="104"/>
  <c r="CW19" i="104"/>
  <c r="CV19" i="104"/>
  <c r="CU19" i="104"/>
  <c r="CT19" i="104"/>
  <c r="CS19" i="104"/>
  <c r="CR19" i="104"/>
  <c r="CQ19" i="104"/>
  <c r="CP19" i="104"/>
  <c r="CO19" i="104"/>
  <c r="CN19" i="104"/>
  <c r="CM19" i="104"/>
  <c r="CL19" i="104"/>
  <c r="DC18" i="104"/>
  <c r="DB18" i="104"/>
  <c r="DA18" i="104"/>
  <c r="CZ18" i="104"/>
  <c r="CY18" i="104"/>
  <c r="CX18" i="104"/>
  <c r="CW18" i="104"/>
  <c r="CV18" i="104"/>
  <c r="CU18" i="104"/>
  <c r="CT18" i="104"/>
  <c r="CS18" i="104"/>
  <c r="CR18" i="104"/>
  <c r="CQ18" i="104"/>
  <c r="CP18" i="104"/>
  <c r="CO18" i="104"/>
  <c r="CN18" i="104"/>
  <c r="CM18" i="104"/>
  <c r="CL18" i="104"/>
  <c r="DC17" i="104"/>
  <c r="DB17" i="104"/>
  <c r="DA17" i="104"/>
  <c r="CZ17" i="104"/>
  <c r="CY17" i="104"/>
  <c r="CX17" i="104"/>
  <c r="CW17" i="104"/>
  <c r="CV17" i="104"/>
  <c r="CU17" i="104"/>
  <c r="CT17" i="104"/>
  <c r="CS17" i="104"/>
  <c r="CR17" i="104"/>
  <c r="CQ17" i="104"/>
  <c r="CP17" i="104"/>
  <c r="CO17" i="104"/>
  <c r="CN17" i="104"/>
  <c r="CM17" i="104"/>
  <c r="CL17" i="104"/>
  <c r="DC16" i="104"/>
  <c r="DB16" i="104"/>
  <c r="DA16" i="104"/>
  <c r="CZ16" i="104"/>
  <c r="CY16" i="104"/>
  <c r="CX16" i="104"/>
  <c r="CW16" i="104"/>
  <c r="CV16" i="104"/>
  <c r="CU16" i="104"/>
  <c r="CT16" i="104"/>
  <c r="CS16" i="104"/>
  <c r="CR16" i="104"/>
  <c r="CQ16" i="104"/>
  <c r="CP16" i="104"/>
  <c r="CO16" i="104"/>
  <c r="CN16" i="104"/>
  <c r="CM16" i="104"/>
  <c r="CL16" i="104"/>
  <c r="DC15" i="104"/>
  <c r="DB15" i="104"/>
  <c r="DA15" i="104"/>
  <c r="CZ15" i="104"/>
  <c r="CY15" i="104"/>
  <c r="CX15" i="104"/>
  <c r="CW15" i="104"/>
  <c r="CV15" i="104"/>
  <c r="CU15" i="104"/>
  <c r="CT15" i="104"/>
  <c r="CS15" i="104"/>
  <c r="CR15" i="104"/>
  <c r="CQ15" i="104"/>
  <c r="CP15" i="104"/>
  <c r="CO15" i="104"/>
  <c r="CN15" i="104"/>
  <c r="CM15" i="104"/>
  <c r="CL15" i="104"/>
  <c r="DC14" i="104"/>
  <c r="DB14" i="104"/>
  <c r="DA14" i="104"/>
  <c r="CZ14" i="104"/>
  <c r="CY14" i="104"/>
  <c r="CX14" i="104"/>
  <c r="CW14" i="104"/>
  <c r="CV14" i="104"/>
  <c r="CU14" i="104"/>
  <c r="CT14" i="104"/>
  <c r="CS14" i="104"/>
  <c r="CR14" i="104"/>
  <c r="CQ14" i="104"/>
  <c r="CP14" i="104"/>
  <c r="CO14" i="104"/>
  <c r="CN14" i="104"/>
  <c r="CM14" i="104"/>
  <c r="CL14" i="104"/>
  <c r="DC13" i="104"/>
  <c r="DB13" i="104"/>
  <c r="DA13" i="104"/>
  <c r="CZ13" i="104"/>
  <c r="CY13" i="104"/>
  <c r="CX13" i="104"/>
  <c r="CW13" i="104"/>
  <c r="CV13" i="104"/>
  <c r="CU13" i="104"/>
  <c r="CT13" i="104"/>
  <c r="CS13" i="104"/>
  <c r="CR13" i="104"/>
  <c r="CQ13" i="104"/>
  <c r="CP13" i="104"/>
  <c r="CO13" i="104"/>
  <c r="CN13" i="104"/>
  <c r="CM13" i="104"/>
  <c r="CL13" i="104"/>
  <c r="DC12" i="104"/>
  <c r="DB12" i="104"/>
  <c r="DA12" i="104"/>
  <c r="CZ12" i="104"/>
  <c r="CY12" i="104"/>
  <c r="CX12" i="104"/>
  <c r="CW12" i="104"/>
  <c r="CV12" i="104"/>
  <c r="CU12" i="104"/>
  <c r="CT12" i="104"/>
  <c r="CS12" i="104"/>
  <c r="CR12" i="104"/>
  <c r="CQ12" i="104"/>
  <c r="CP12" i="104"/>
  <c r="CO12" i="104"/>
  <c r="CN12" i="104"/>
  <c r="CM12" i="104"/>
  <c r="CL12" i="104"/>
  <c r="DC11" i="104"/>
  <c r="DB11" i="104"/>
  <c r="DA11" i="104"/>
  <c r="CZ11" i="104"/>
  <c r="CY11" i="104"/>
  <c r="CX11" i="104"/>
  <c r="CW11" i="104"/>
  <c r="CV11" i="104"/>
  <c r="CU11" i="104"/>
  <c r="CT11" i="104"/>
  <c r="CS11" i="104"/>
  <c r="CR11" i="104"/>
  <c r="CQ11" i="104"/>
  <c r="CP11" i="104"/>
  <c r="CO11" i="104"/>
  <c r="CN11" i="104"/>
  <c r="CM11" i="104"/>
  <c r="CL11" i="104"/>
  <c r="DC10" i="104"/>
  <c r="DB10" i="104"/>
  <c r="DA10" i="104"/>
  <c r="CZ10" i="104"/>
  <c r="CY10" i="104"/>
  <c r="CX10" i="104"/>
  <c r="CW10" i="104"/>
  <c r="CV10" i="104"/>
  <c r="CU10" i="104"/>
  <c r="CT10" i="104"/>
  <c r="CS10" i="104"/>
  <c r="CR10" i="104"/>
  <c r="CQ10" i="104"/>
  <c r="CP10" i="104"/>
  <c r="CO10" i="104"/>
  <c r="CN10" i="104"/>
  <c r="CM10" i="104"/>
  <c r="CL10" i="104"/>
  <c r="DC9" i="104"/>
  <c r="DB9" i="104"/>
  <c r="DA9" i="104"/>
  <c r="CZ9" i="104"/>
  <c r="CY9" i="104"/>
  <c r="CX9" i="104"/>
  <c r="CW9" i="104"/>
  <c r="CV9" i="104"/>
  <c r="CU9" i="104"/>
  <c r="CT9" i="104"/>
  <c r="CS9" i="104"/>
  <c r="CR9" i="104"/>
  <c r="CQ9" i="104"/>
  <c r="CP9" i="104"/>
  <c r="CO9" i="104"/>
  <c r="CN9" i="104"/>
  <c r="CM9" i="104"/>
  <c r="CL9" i="104"/>
  <c r="DC8" i="104"/>
  <c r="DB8" i="104"/>
  <c r="DA8" i="104"/>
  <c r="CZ8" i="104"/>
  <c r="CY8" i="104"/>
  <c r="CX8" i="104"/>
  <c r="CW8" i="104"/>
  <c r="CV8" i="104"/>
  <c r="CU8" i="104"/>
  <c r="CT8" i="104"/>
  <c r="CS8" i="104"/>
  <c r="CR8" i="104"/>
  <c r="CQ8" i="104"/>
  <c r="CP8" i="104"/>
  <c r="CO8" i="104"/>
  <c r="CN8" i="104"/>
  <c r="CM8" i="104"/>
  <c r="CL8" i="104"/>
  <c r="DC7" i="104"/>
  <c r="DB7" i="104"/>
  <c r="DA7" i="104"/>
  <c r="CZ7" i="104"/>
  <c r="CY7" i="104"/>
  <c r="CX7" i="104"/>
  <c r="CW7" i="104"/>
  <c r="CV7" i="104"/>
  <c r="CU7" i="104"/>
  <c r="CT7" i="104"/>
  <c r="CS7" i="104"/>
  <c r="CR7" i="104"/>
  <c r="CQ7" i="104"/>
  <c r="CP7" i="104"/>
  <c r="CO7" i="104"/>
  <c r="CN7" i="104"/>
  <c r="CM7" i="104"/>
  <c r="CL7" i="104"/>
  <c r="DC6" i="104"/>
  <c r="DB6" i="104"/>
  <c r="DA6" i="104"/>
  <c r="CZ6" i="104"/>
  <c r="CY6" i="104"/>
  <c r="CX6" i="104"/>
  <c r="CW6" i="104"/>
  <c r="CV6" i="104"/>
  <c r="CU6" i="104"/>
  <c r="CT6" i="104"/>
  <c r="CS6" i="104"/>
  <c r="CR6" i="104"/>
  <c r="CQ6" i="104"/>
  <c r="CP6" i="104"/>
  <c r="CO6" i="104"/>
  <c r="CN6" i="104"/>
  <c r="CM6" i="104"/>
  <c r="CL6" i="104"/>
  <c r="DC5" i="104"/>
  <c r="DB5" i="104"/>
  <c r="DA5" i="104"/>
  <c r="CZ5" i="104"/>
  <c r="CY5" i="104"/>
  <c r="CX5" i="104"/>
  <c r="CW5" i="104"/>
  <c r="CV5" i="104"/>
  <c r="CU5" i="104"/>
  <c r="CT5" i="104"/>
  <c r="CS5" i="104"/>
  <c r="CR5" i="104"/>
  <c r="CQ5" i="104"/>
  <c r="CP5" i="104"/>
  <c r="CO5" i="104"/>
  <c r="CN5" i="104"/>
  <c r="CM5" i="104"/>
  <c r="CD23" i="104"/>
  <c r="CC23" i="104"/>
  <c r="CD22" i="104"/>
  <c r="CC22" i="104"/>
  <c r="CD21" i="104"/>
  <c r="CC21" i="104"/>
  <c r="CD20" i="104"/>
  <c r="CC20" i="104"/>
  <c r="CD19" i="104"/>
  <c r="CC19" i="104"/>
  <c r="CD18" i="104"/>
  <c r="CC18" i="104"/>
  <c r="CD17" i="104"/>
  <c r="CC17" i="104"/>
  <c r="CD16" i="104"/>
  <c r="CC16" i="104"/>
  <c r="CD15" i="104"/>
  <c r="CC15" i="104"/>
  <c r="CD14" i="104"/>
  <c r="CC14" i="104"/>
  <c r="CD13" i="104"/>
  <c r="CC13" i="104"/>
  <c r="CD12" i="104"/>
  <c r="CC12" i="104"/>
  <c r="CD11" i="104"/>
  <c r="CC11" i="104"/>
  <c r="CD10" i="104"/>
  <c r="CC10" i="104"/>
  <c r="CD9" i="104"/>
  <c r="CC9" i="104"/>
  <c r="CD8" i="104"/>
  <c r="CC8" i="104"/>
  <c r="CD7" i="104"/>
  <c r="CC7" i="104"/>
  <c r="CD6" i="104"/>
  <c r="CC6" i="104"/>
  <c r="CD5" i="104"/>
  <c r="FS60" i="103"/>
  <c r="FR60" i="103"/>
  <c r="FS59" i="103"/>
  <c r="FR59" i="103"/>
  <c r="FS58" i="103"/>
  <c r="FR58" i="103"/>
  <c r="FS57" i="103"/>
  <c r="FR57" i="103"/>
  <c r="FS56" i="103"/>
  <c r="FR56" i="103"/>
  <c r="FS55" i="103"/>
  <c r="FR55" i="103"/>
  <c r="FS54" i="103"/>
  <c r="FR54" i="103"/>
  <c r="FS53" i="103"/>
  <c r="FR53" i="103"/>
  <c r="FS52" i="103"/>
  <c r="FR52" i="103"/>
  <c r="FS51" i="103"/>
  <c r="FR51" i="103"/>
  <c r="FS50" i="103"/>
  <c r="FR50" i="103"/>
  <c r="FS49" i="103"/>
  <c r="FR49" i="103"/>
  <c r="FS48" i="103"/>
  <c r="FR48" i="103"/>
  <c r="FS47" i="103"/>
  <c r="FR47" i="103"/>
  <c r="FS46" i="103"/>
  <c r="FR46" i="103"/>
  <c r="FS45" i="103"/>
  <c r="FR45" i="103"/>
  <c r="FS44" i="103"/>
  <c r="FR44" i="103"/>
  <c r="FS43" i="103"/>
  <c r="FR43" i="103"/>
  <c r="FS42" i="103"/>
  <c r="FR42" i="103"/>
  <c r="FS41" i="103"/>
  <c r="FR41" i="103"/>
  <c r="FS40" i="103"/>
  <c r="FR40" i="103"/>
  <c r="FS39" i="103"/>
  <c r="FR39" i="103"/>
  <c r="FS38" i="103"/>
  <c r="FR38" i="103"/>
  <c r="FS37" i="103"/>
  <c r="FR37" i="103"/>
  <c r="FS36" i="103"/>
  <c r="FR36" i="103"/>
  <c r="FS35" i="103"/>
  <c r="FR35" i="103"/>
  <c r="FS34" i="103"/>
  <c r="FR34" i="103"/>
  <c r="FS33" i="103"/>
  <c r="FR33" i="103"/>
  <c r="FS32" i="103"/>
  <c r="FR32" i="103"/>
  <c r="FS31" i="103"/>
  <c r="FR31" i="103"/>
  <c r="FS30" i="103"/>
  <c r="FR30" i="103"/>
  <c r="FS29" i="103"/>
  <c r="FR29" i="103"/>
  <c r="FS28" i="103"/>
  <c r="FR28" i="103"/>
  <c r="FS27" i="103"/>
  <c r="FR27" i="103"/>
  <c r="FS26" i="103"/>
  <c r="FR26" i="103"/>
  <c r="FS25" i="103"/>
  <c r="FR25" i="103"/>
  <c r="FS24" i="103"/>
  <c r="FR24" i="103"/>
  <c r="FS23" i="103"/>
  <c r="FR23" i="103"/>
  <c r="FS22" i="103"/>
  <c r="FR22" i="103"/>
  <c r="FS21" i="103"/>
  <c r="FR21" i="103"/>
  <c r="FS20" i="103"/>
  <c r="FR20" i="103"/>
  <c r="FS19" i="103"/>
  <c r="FR19" i="103"/>
  <c r="FS18" i="103"/>
  <c r="FR18" i="103"/>
  <c r="FS17" i="103"/>
  <c r="FR17" i="103"/>
  <c r="FS16" i="103"/>
  <c r="FR16" i="103"/>
  <c r="FS15" i="103"/>
  <c r="FR15" i="103"/>
  <c r="FS14" i="103"/>
  <c r="FR14" i="103"/>
  <c r="FS13" i="103"/>
  <c r="FR13" i="103"/>
  <c r="FS12" i="103"/>
  <c r="FR12" i="103"/>
  <c r="FS11" i="103"/>
  <c r="FR11" i="103"/>
  <c r="FS10" i="103"/>
  <c r="FR10" i="103"/>
  <c r="FS9" i="103"/>
  <c r="FR9" i="103"/>
  <c r="FS8" i="103"/>
  <c r="FR8" i="103"/>
  <c r="FS7" i="103"/>
  <c r="FR7" i="103"/>
  <c r="FS6" i="103"/>
  <c r="FR6" i="103"/>
  <c r="FS5" i="103"/>
  <c r="FQ61" i="103"/>
  <c r="FP61" i="103"/>
  <c r="FQ60" i="103"/>
  <c r="FP60" i="103"/>
  <c r="FQ59" i="103"/>
  <c r="FP59" i="103"/>
  <c r="FQ58" i="103"/>
  <c r="FP58" i="103"/>
  <c r="FQ57" i="103"/>
  <c r="FP57" i="103"/>
  <c r="FQ56" i="103"/>
  <c r="FP56" i="103"/>
  <c r="FQ55" i="103"/>
  <c r="FP55" i="103"/>
  <c r="FQ54" i="103"/>
  <c r="FP54" i="103"/>
  <c r="FQ53" i="103"/>
  <c r="FP53" i="103"/>
  <c r="FQ52" i="103"/>
  <c r="FP52" i="103"/>
  <c r="FQ51" i="103"/>
  <c r="FP51" i="103"/>
  <c r="FQ50" i="103"/>
  <c r="FP50" i="103"/>
  <c r="FQ49" i="103"/>
  <c r="FP49" i="103"/>
  <c r="FQ48" i="103"/>
  <c r="FP48" i="103"/>
  <c r="FQ47" i="103"/>
  <c r="FP47" i="103"/>
  <c r="FQ46" i="103"/>
  <c r="FP46" i="103"/>
  <c r="FQ45" i="103"/>
  <c r="FP45" i="103"/>
  <c r="FQ44" i="103"/>
  <c r="FP44" i="103"/>
  <c r="FQ43" i="103"/>
  <c r="FP43" i="103"/>
  <c r="FQ42" i="103"/>
  <c r="FP42" i="103"/>
  <c r="FQ41" i="103"/>
  <c r="FP41" i="103"/>
  <c r="FQ40" i="103"/>
  <c r="FP40" i="103"/>
  <c r="FQ39" i="103"/>
  <c r="FP39" i="103"/>
  <c r="FQ38" i="103"/>
  <c r="FP38" i="103"/>
  <c r="FQ37" i="103"/>
  <c r="FP37" i="103"/>
  <c r="FQ36" i="103"/>
  <c r="FP36" i="103"/>
  <c r="FQ35" i="103"/>
  <c r="FP35" i="103"/>
  <c r="FQ34" i="103"/>
  <c r="FP34" i="103"/>
  <c r="FQ33" i="103"/>
  <c r="FP33" i="103"/>
  <c r="FQ32" i="103"/>
  <c r="FP32" i="103"/>
  <c r="FQ31" i="103"/>
  <c r="FP31" i="103"/>
  <c r="FQ30" i="103"/>
  <c r="FP30" i="103"/>
  <c r="FQ29" i="103"/>
  <c r="FP29" i="103"/>
  <c r="FQ28" i="103"/>
  <c r="FP28" i="103"/>
  <c r="FQ27" i="103"/>
  <c r="FP27" i="103"/>
  <c r="FQ26" i="103"/>
  <c r="FP26" i="103"/>
  <c r="FQ25" i="103"/>
  <c r="FP25" i="103"/>
  <c r="FQ24" i="103"/>
  <c r="FP24" i="103"/>
  <c r="FQ23" i="103"/>
  <c r="FP23" i="103"/>
  <c r="FQ22" i="103"/>
  <c r="FP22" i="103"/>
  <c r="FQ21" i="103"/>
  <c r="FP21" i="103"/>
  <c r="FQ20" i="103"/>
  <c r="FP20" i="103"/>
  <c r="FQ19" i="103"/>
  <c r="FP19" i="103"/>
  <c r="FQ18" i="103"/>
  <c r="FP18" i="103"/>
  <c r="FQ17" i="103"/>
  <c r="FP17" i="103"/>
  <c r="FQ16" i="103"/>
  <c r="FP16" i="103"/>
  <c r="FQ15" i="103"/>
  <c r="FP15" i="103"/>
  <c r="FQ14" i="103"/>
  <c r="FP14" i="103"/>
  <c r="FQ13" i="103"/>
  <c r="FP13" i="103"/>
  <c r="FQ12" i="103"/>
  <c r="FP12" i="103"/>
  <c r="FQ11" i="103"/>
  <c r="FP11" i="103"/>
  <c r="FQ10" i="103"/>
  <c r="FP10" i="103"/>
  <c r="FQ9" i="103"/>
  <c r="FP9" i="103"/>
  <c r="FQ8" i="103"/>
  <c r="FP8" i="103"/>
  <c r="FQ7" i="103"/>
  <c r="FP7" i="103"/>
  <c r="FQ6" i="103"/>
  <c r="FP6" i="103"/>
  <c r="FQ5" i="103"/>
  <c r="FN60" i="103"/>
  <c r="FM60" i="103"/>
  <c r="FN59" i="103"/>
  <c r="FM59" i="103"/>
  <c r="FN58" i="103"/>
  <c r="FM58" i="103"/>
  <c r="FN57" i="103"/>
  <c r="FM57" i="103"/>
  <c r="FN56" i="103"/>
  <c r="FM56" i="103"/>
  <c r="FN55" i="103"/>
  <c r="FM55" i="103"/>
  <c r="FN54" i="103"/>
  <c r="FM54" i="103"/>
  <c r="FN53" i="103"/>
  <c r="FM53" i="103"/>
  <c r="FN52" i="103"/>
  <c r="FM52" i="103"/>
  <c r="FN51" i="103"/>
  <c r="FM51" i="103"/>
  <c r="FN50" i="103"/>
  <c r="FM50" i="103"/>
  <c r="FN49" i="103"/>
  <c r="FM49" i="103"/>
  <c r="FN48" i="103"/>
  <c r="FM48" i="103"/>
  <c r="FN47" i="103"/>
  <c r="FM47" i="103"/>
  <c r="FN46" i="103"/>
  <c r="FM46" i="103"/>
  <c r="FN45" i="103"/>
  <c r="FM45" i="103"/>
  <c r="FN44" i="103"/>
  <c r="FM44" i="103"/>
  <c r="FN43" i="103"/>
  <c r="FM43" i="103"/>
  <c r="FN42" i="103"/>
  <c r="FM42" i="103"/>
  <c r="FN41" i="103"/>
  <c r="FM41" i="103"/>
  <c r="FN40" i="103"/>
  <c r="FM40" i="103"/>
  <c r="FN39" i="103"/>
  <c r="FM39" i="103"/>
  <c r="FN38" i="103"/>
  <c r="FM38" i="103"/>
  <c r="FN37" i="103"/>
  <c r="FM37" i="103"/>
  <c r="FN36" i="103"/>
  <c r="FM36" i="103"/>
  <c r="FN35" i="103"/>
  <c r="FM35" i="103"/>
  <c r="FN34" i="103"/>
  <c r="FM34" i="103"/>
  <c r="FN33" i="103"/>
  <c r="FM33" i="103"/>
  <c r="FN32" i="103"/>
  <c r="FM32" i="103"/>
  <c r="FN31" i="103"/>
  <c r="FM31" i="103"/>
  <c r="FN30" i="103"/>
  <c r="FM30" i="103"/>
  <c r="FN29" i="103"/>
  <c r="FM29" i="103"/>
  <c r="FN28" i="103"/>
  <c r="FM28" i="103"/>
  <c r="FN27" i="103"/>
  <c r="FM27" i="103"/>
  <c r="FN26" i="103"/>
  <c r="FM26" i="103"/>
  <c r="FN25" i="103"/>
  <c r="FM25" i="103"/>
  <c r="FN24" i="103"/>
  <c r="FM24" i="103"/>
  <c r="FN23" i="103"/>
  <c r="FM23" i="103"/>
  <c r="FN22" i="103"/>
  <c r="FM22" i="103"/>
  <c r="FN21" i="103"/>
  <c r="FM21" i="103"/>
  <c r="FN20" i="103"/>
  <c r="FM20" i="103"/>
  <c r="FN19" i="103"/>
  <c r="FM19" i="103"/>
  <c r="FN18" i="103"/>
  <c r="FM18" i="103"/>
  <c r="FN17" i="103"/>
  <c r="FM17" i="103"/>
  <c r="FN16" i="103"/>
  <c r="FM16" i="103"/>
  <c r="FN15" i="103"/>
  <c r="FM15" i="103"/>
  <c r="FN14" i="103"/>
  <c r="FM14" i="103"/>
  <c r="FN13" i="103"/>
  <c r="FM13" i="103"/>
  <c r="FN12" i="103"/>
  <c r="FM12" i="103"/>
  <c r="FN11" i="103"/>
  <c r="FM11" i="103"/>
  <c r="FN10" i="103"/>
  <c r="FM10" i="103"/>
  <c r="FN9" i="103"/>
  <c r="FM9" i="103"/>
  <c r="FN8" i="103"/>
  <c r="FM8" i="103"/>
  <c r="FN7" i="103"/>
  <c r="FM7" i="103"/>
  <c r="FN6" i="103"/>
  <c r="FM6" i="103"/>
  <c r="FN5" i="103"/>
  <c r="FL61" i="103"/>
  <c r="FK61" i="103"/>
  <c r="FL60" i="103"/>
  <c r="FK60" i="103"/>
  <c r="FL59" i="103"/>
  <c r="FK59" i="103"/>
  <c r="FL58" i="103"/>
  <c r="FK58" i="103"/>
  <c r="FL57" i="103"/>
  <c r="FK57" i="103"/>
  <c r="FL56" i="103"/>
  <c r="FK56" i="103"/>
  <c r="FL55" i="103"/>
  <c r="FK55" i="103"/>
  <c r="FL54" i="103"/>
  <c r="FK54" i="103"/>
  <c r="FL53" i="103"/>
  <c r="FK53" i="103"/>
  <c r="FL52" i="103"/>
  <c r="FK52" i="103"/>
  <c r="FL51" i="103"/>
  <c r="FK51" i="103"/>
  <c r="FL50" i="103"/>
  <c r="FK50" i="103"/>
  <c r="FL49" i="103"/>
  <c r="FK49" i="103"/>
  <c r="FL48" i="103"/>
  <c r="FK48" i="103"/>
  <c r="FL47" i="103"/>
  <c r="FK47" i="103"/>
  <c r="FL46" i="103"/>
  <c r="FK46" i="103"/>
  <c r="FL45" i="103"/>
  <c r="FK45" i="103"/>
  <c r="FL44" i="103"/>
  <c r="FK44" i="103"/>
  <c r="FL43" i="103"/>
  <c r="FK43" i="103"/>
  <c r="FL42" i="103"/>
  <c r="FK42" i="103"/>
  <c r="FL41" i="103"/>
  <c r="FK41" i="103"/>
  <c r="FL40" i="103"/>
  <c r="FK40" i="103"/>
  <c r="FL39" i="103"/>
  <c r="FK39" i="103"/>
  <c r="FL38" i="103"/>
  <c r="FK38" i="103"/>
  <c r="FL37" i="103"/>
  <c r="FK37" i="103"/>
  <c r="FL36" i="103"/>
  <c r="FK36" i="103"/>
  <c r="FL35" i="103"/>
  <c r="FK35" i="103"/>
  <c r="FL34" i="103"/>
  <c r="FK34" i="103"/>
  <c r="FL33" i="103"/>
  <c r="FK33" i="103"/>
  <c r="FL32" i="103"/>
  <c r="FK32" i="103"/>
  <c r="FL31" i="103"/>
  <c r="FK31" i="103"/>
  <c r="FL30" i="103"/>
  <c r="FK30" i="103"/>
  <c r="FL29" i="103"/>
  <c r="FK29" i="103"/>
  <c r="FL28" i="103"/>
  <c r="FK28" i="103"/>
  <c r="FL27" i="103"/>
  <c r="FK27" i="103"/>
  <c r="FL26" i="103"/>
  <c r="FK26" i="103"/>
  <c r="FL25" i="103"/>
  <c r="FK25" i="103"/>
  <c r="FL24" i="103"/>
  <c r="FK24" i="103"/>
  <c r="FL23" i="103"/>
  <c r="FK23" i="103"/>
  <c r="FL22" i="103"/>
  <c r="FK22" i="103"/>
  <c r="FL21" i="103"/>
  <c r="FK21" i="103"/>
  <c r="FL20" i="103"/>
  <c r="FK20" i="103"/>
  <c r="FL19" i="103"/>
  <c r="FK19" i="103"/>
  <c r="FL18" i="103"/>
  <c r="FK18" i="103"/>
  <c r="FL17" i="103"/>
  <c r="FK17" i="103"/>
  <c r="FL16" i="103"/>
  <c r="FK16" i="103"/>
  <c r="FL15" i="103"/>
  <c r="FK15" i="103"/>
  <c r="FL14" i="103"/>
  <c r="FK14" i="103"/>
  <c r="FL13" i="103"/>
  <c r="FK13" i="103"/>
  <c r="FL12" i="103"/>
  <c r="FK12" i="103"/>
  <c r="FL11" i="103"/>
  <c r="FK11" i="103"/>
  <c r="FL10" i="103"/>
  <c r="FK10" i="103"/>
  <c r="FL9" i="103"/>
  <c r="FK9" i="103"/>
  <c r="FL8" i="103"/>
  <c r="FK8" i="103"/>
  <c r="FL7" i="103"/>
  <c r="FK7" i="103"/>
  <c r="FL6" i="103"/>
  <c r="FK6" i="103"/>
  <c r="FL5" i="103"/>
  <c r="FI58" i="103"/>
  <c r="FH58" i="103"/>
  <c r="FG58" i="103"/>
  <c r="FF58" i="103"/>
  <c r="FE58" i="103"/>
  <c r="FD58" i="103"/>
  <c r="FI57" i="103"/>
  <c r="FH57" i="103"/>
  <c r="FG57" i="103"/>
  <c r="FF57" i="103"/>
  <c r="FE57" i="103"/>
  <c r="FD57" i="103"/>
  <c r="FI56" i="103"/>
  <c r="FH56" i="103"/>
  <c r="FG56" i="103"/>
  <c r="FF56" i="103"/>
  <c r="FE56" i="103"/>
  <c r="FD56" i="103"/>
  <c r="FI55" i="103"/>
  <c r="FH55" i="103"/>
  <c r="FG55" i="103"/>
  <c r="FF55" i="103"/>
  <c r="FE55" i="103"/>
  <c r="FD55" i="103"/>
  <c r="FI54" i="103"/>
  <c r="FH54" i="103"/>
  <c r="FG54" i="103"/>
  <c r="FF54" i="103"/>
  <c r="FE54" i="103"/>
  <c r="FD54" i="103"/>
  <c r="FI53" i="103"/>
  <c r="FH53" i="103"/>
  <c r="FG53" i="103"/>
  <c r="FF53" i="103"/>
  <c r="FE53" i="103"/>
  <c r="FD53" i="103"/>
  <c r="FI52" i="103"/>
  <c r="FH52" i="103"/>
  <c r="FG52" i="103"/>
  <c r="FF52" i="103"/>
  <c r="FE52" i="103"/>
  <c r="FD52" i="103"/>
  <c r="FI51" i="103"/>
  <c r="FH51" i="103"/>
  <c r="FG51" i="103"/>
  <c r="FF51" i="103"/>
  <c r="FE51" i="103"/>
  <c r="FD51" i="103"/>
  <c r="FI50" i="103"/>
  <c r="FH50" i="103"/>
  <c r="FG50" i="103"/>
  <c r="FF50" i="103"/>
  <c r="FE50" i="103"/>
  <c r="FD50" i="103"/>
  <c r="FI49" i="103"/>
  <c r="FH49" i="103"/>
  <c r="FG49" i="103"/>
  <c r="FF49" i="103"/>
  <c r="FE49" i="103"/>
  <c r="FD49" i="103"/>
  <c r="FI48" i="103"/>
  <c r="FH48" i="103"/>
  <c r="FG48" i="103"/>
  <c r="FF48" i="103"/>
  <c r="FE48" i="103"/>
  <c r="FD48" i="103"/>
  <c r="FI47" i="103"/>
  <c r="FH47" i="103"/>
  <c r="FG47" i="103"/>
  <c r="FF47" i="103"/>
  <c r="FE47" i="103"/>
  <c r="FD47" i="103"/>
  <c r="FI46" i="103"/>
  <c r="FH46" i="103"/>
  <c r="FG46" i="103"/>
  <c r="FF46" i="103"/>
  <c r="FE46" i="103"/>
  <c r="FD46" i="103"/>
  <c r="FI45" i="103"/>
  <c r="FH45" i="103"/>
  <c r="FG45" i="103"/>
  <c r="FF45" i="103"/>
  <c r="FE45" i="103"/>
  <c r="FD45" i="103"/>
  <c r="FI44" i="103"/>
  <c r="FH44" i="103"/>
  <c r="FG44" i="103"/>
  <c r="FF44" i="103"/>
  <c r="FE44" i="103"/>
  <c r="FD44" i="103"/>
  <c r="FI43" i="103"/>
  <c r="FH43" i="103"/>
  <c r="FG43" i="103"/>
  <c r="FF43" i="103"/>
  <c r="FE43" i="103"/>
  <c r="FD43" i="103"/>
  <c r="FI42" i="103"/>
  <c r="FH42" i="103"/>
  <c r="FG42" i="103"/>
  <c r="FF42" i="103"/>
  <c r="FE42" i="103"/>
  <c r="FD42" i="103"/>
  <c r="FI41" i="103"/>
  <c r="FH41" i="103"/>
  <c r="FG41" i="103"/>
  <c r="FF41" i="103"/>
  <c r="FE41" i="103"/>
  <c r="FD41" i="103"/>
  <c r="FI40" i="103"/>
  <c r="FH40" i="103"/>
  <c r="FG40" i="103"/>
  <c r="FF40" i="103"/>
  <c r="FE40" i="103"/>
  <c r="FD40" i="103"/>
  <c r="FI39" i="103"/>
  <c r="FH39" i="103"/>
  <c r="FG39" i="103"/>
  <c r="FF39" i="103"/>
  <c r="FE39" i="103"/>
  <c r="FD39" i="103"/>
  <c r="FI38" i="103"/>
  <c r="FH38" i="103"/>
  <c r="FG38" i="103"/>
  <c r="FF38" i="103"/>
  <c r="FE38" i="103"/>
  <c r="FD38" i="103"/>
  <c r="FI37" i="103"/>
  <c r="FH37" i="103"/>
  <c r="FG37" i="103"/>
  <c r="FF37" i="103"/>
  <c r="FE37" i="103"/>
  <c r="FD37" i="103"/>
  <c r="FI36" i="103"/>
  <c r="FH36" i="103"/>
  <c r="FG36" i="103"/>
  <c r="FF36" i="103"/>
  <c r="FE36" i="103"/>
  <c r="FD36" i="103"/>
  <c r="FI35" i="103"/>
  <c r="FH35" i="103"/>
  <c r="FG35" i="103"/>
  <c r="FF35" i="103"/>
  <c r="FE35" i="103"/>
  <c r="FD35" i="103"/>
  <c r="FI34" i="103"/>
  <c r="FH34" i="103"/>
  <c r="FG34" i="103"/>
  <c r="FF34" i="103"/>
  <c r="FE34" i="103"/>
  <c r="FD34" i="103"/>
  <c r="FI33" i="103"/>
  <c r="FH33" i="103"/>
  <c r="FG33" i="103"/>
  <c r="FF33" i="103"/>
  <c r="FE33" i="103"/>
  <c r="FD33" i="103"/>
  <c r="FI32" i="103"/>
  <c r="FH32" i="103"/>
  <c r="FG32" i="103"/>
  <c r="FF32" i="103"/>
  <c r="FE32" i="103"/>
  <c r="FD32" i="103"/>
  <c r="FI31" i="103"/>
  <c r="FH31" i="103"/>
  <c r="FG31" i="103"/>
  <c r="FF31" i="103"/>
  <c r="FE31" i="103"/>
  <c r="FD31" i="103"/>
  <c r="FI30" i="103"/>
  <c r="FH30" i="103"/>
  <c r="FG30" i="103"/>
  <c r="FF30" i="103"/>
  <c r="FE30" i="103"/>
  <c r="FD30" i="103"/>
  <c r="FI29" i="103"/>
  <c r="FH29" i="103"/>
  <c r="FG29" i="103"/>
  <c r="FF29" i="103"/>
  <c r="FE29" i="103"/>
  <c r="FD29" i="103"/>
  <c r="FI28" i="103"/>
  <c r="FH28" i="103"/>
  <c r="FG28" i="103"/>
  <c r="FF28" i="103"/>
  <c r="FE28" i="103"/>
  <c r="FD28" i="103"/>
  <c r="FI27" i="103"/>
  <c r="FH27" i="103"/>
  <c r="FG27" i="103"/>
  <c r="FF27" i="103"/>
  <c r="FE27" i="103"/>
  <c r="FD27" i="103"/>
  <c r="FI26" i="103"/>
  <c r="FH26" i="103"/>
  <c r="FG26" i="103"/>
  <c r="FF26" i="103"/>
  <c r="FE26" i="103"/>
  <c r="FD26" i="103"/>
  <c r="FI25" i="103"/>
  <c r="FH25" i="103"/>
  <c r="FG25" i="103"/>
  <c r="FF25" i="103"/>
  <c r="FE25" i="103"/>
  <c r="FD25" i="103"/>
  <c r="FI24" i="103"/>
  <c r="FH24" i="103"/>
  <c r="FG24" i="103"/>
  <c r="FF24" i="103"/>
  <c r="FE24" i="103"/>
  <c r="FD24" i="103"/>
  <c r="FI23" i="103"/>
  <c r="FH23" i="103"/>
  <c r="FG23" i="103"/>
  <c r="FF23" i="103"/>
  <c r="FE23" i="103"/>
  <c r="FD23" i="103"/>
  <c r="FI22" i="103"/>
  <c r="FH22" i="103"/>
  <c r="FG22" i="103"/>
  <c r="FF22" i="103"/>
  <c r="FE22" i="103"/>
  <c r="FD22" i="103"/>
  <c r="FI21" i="103"/>
  <c r="FH21" i="103"/>
  <c r="FG21" i="103"/>
  <c r="FF21" i="103"/>
  <c r="FE21" i="103"/>
  <c r="FD21" i="103"/>
  <c r="FI20" i="103"/>
  <c r="FH20" i="103"/>
  <c r="FG20" i="103"/>
  <c r="FF20" i="103"/>
  <c r="FE20" i="103"/>
  <c r="FD20" i="103"/>
  <c r="FI19" i="103"/>
  <c r="FH19" i="103"/>
  <c r="FG19" i="103"/>
  <c r="FF19" i="103"/>
  <c r="FE19" i="103"/>
  <c r="FD19" i="103"/>
  <c r="FI18" i="103"/>
  <c r="FH18" i="103"/>
  <c r="FG18" i="103"/>
  <c r="FF18" i="103"/>
  <c r="FE18" i="103"/>
  <c r="FD18" i="103"/>
  <c r="FI17" i="103"/>
  <c r="FH17" i="103"/>
  <c r="FG17" i="103"/>
  <c r="FF17" i="103"/>
  <c r="FE17" i="103"/>
  <c r="FD17" i="103"/>
  <c r="FI16" i="103"/>
  <c r="FH16" i="103"/>
  <c r="FG16" i="103"/>
  <c r="FF16" i="103"/>
  <c r="FE16" i="103"/>
  <c r="FD16" i="103"/>
  <c r="FI15" i="103"/>
  <c r="FH15" i="103"/>
  <c r="FG15" i="103"/>
  <c r="FF15" i="103"/>
  <c r="FE15" i="103"/>
  <c r="FD15" i="103"/>
  <c r="FI14" i="103"/>
  <c r="FH14" i="103"/>
  <c r="FG14" i="103"/>
  <c r="FF14" i="103"/>
  <c r="FE14" i="103"/>
  <c r="FD14" i="103"/>
  <c r="FI13" i="103"/>
  <c r="FH13" i="103"/>
  <c r="FG13" i="103"/>
  <c r="FF13" i="103"/>
  <c r="FE13" i="103"/>
  <c r="FD13" i="103"/>
  <c r="FI12" i="103"/>
  <c r="FH12" i="103"/>
  <c r="FG12" i="103"/>
  <c r="FF12" i="103"/>
  <c r="FE12" i="103"/>
  <c r="FD12" i="103"/>
  <c r="FI11" i="103"/>
  <c r="FH11" i="103"/>
  <c r="FG11" i="103"/>
  <c r="FF11" i="103"/>
  <c r="FE11" i="103"/>
  <c r="FD11" i="103"/>
  <c r="FI10" i="103"/>
  <c r="FH10" i="103"/>
  <c r="FG10" i="103"/>
  <c r="FF10" i="103"/>
  <c r="FE10" i="103"/>
  <c r="FD10" i="103"/>
  <c r="FI9" i="103"/>
  <c r="FH9" i="103"/>
  <c r="FG9" i="103"/>
  <c r="FF9" i="103"/>
  <c r="FE9" i="103"/>
  <c r="FD9" i="103"/>
  <c r="FI8" i="103"/>
  <c r="FH8" i="103"/>
  <c r="FG8" i="103"/>
  <c r="FF8" i="103"/>
  <c r="FE8" i="103"/>
  <c r="FD8" i="103"/>
  <c r="FI7" i="103"/>
  <c r="FH7" i="103"/>
  <c r="FG7" i="103"/>
  <c r="FF7" i="103"/>
  <c r="FE7" i="103"/>
  <c r="FD7" i="103"/>
  <c r="FI6" i="103"/>
  <c r="FH6" i="103"/>
  <c r="FG6" i="103"/>
  <c r="FF6" i="103"/>
  <c r="FE6" i="103"/>
  <c r="FD6" i="103"/>
  <c r="FI5" i="103"/>
  <c r="FH5" i="103"/>
  <c r="FG5" i="103"/>
  <c r="FF5" i="103"/>
  <c r="FE5" i="103"/>
  <c r="FC62" i="103"/>
  <c r="FB62" i="103"/>
  <c r="FC61" i="103"/>
  <c r="FB61" i="103"/>
  <c r="FC60" i="103"/>
  <c r="FB60" i="103"/>
  <c r="FC59" i="103"/>
  <c r="FB59" i="103"/>
  <c r="FC58" i="103"/>
  <c r="FB58" i="103"/>
  <c r="FC57" i="103"/>
  <c r="FB57" i="103"/>
  <c r="FC56" i="103"/>
  <c r="FB56" i="103"/>
  <c r="FC55" i="103"/>
  <c r="FB55" i="103"/>
  <c r="FC54" i="103"/>
  <c r="FB54" i="103"/>
  <c r="FC53" i="103"/>
  <c r="FB53" i="103"/>
  <c r="FC52" i="103"/>
  <c r="FB52" i="103"/>
  <c r="FC51" i="103"/>
  <c r="FB51" i="103"/>
  <c r="FC50" i="103"/>
  <c r="FB50" i="103"/>
  <c r="FC49" i="103"/>
  <c r="FB49" i="103"/>
  <c r="FC48" i="103"/>
  <c r="FB48" i="103"/>
  <c r="FC47" i="103"/>
  <c r="FB47" i="103"/>
  <c r="FC46" i="103"/>
  <c r="FB46" i="103"/>
  <c r="FC45" i="103"/>
  <c r="FB45" i="103"/>
  <c r="FC44" i="103"/>
  <c r="FB44" i="103"/>
  <c r="FC43" i="103"/>
  <c r="FB43" i="103"/>
  <c r="FC42" i="103"/>
  <c r="FB42" i="103"/>
  <c r="FC41" i="103"/>
  <c r="FB41" i="103"/>
  <c r="FC40" i="103"/>
  <c r="FB40" i="103"/>
  <c r="FC39" i="103"/>
  <c r="FB39" i="103"/>
  <c r="FC38" i="103"/>
  <c r="FB38" i="103"/>
  <c r="FC37" i="103"/>
  <c r="FB37" i="103"/>
  <c r="FC36" i="103"/>
  <c r="FB36" i="103"/>
  <c r="FC35" i="103"/>
  <c r="FB35" i="103"/>
  <c r="FC34" i="103"/>
  <c r="FB34" i="103"/>
  <c r="FC33" i="103"/>
  <c r="FB33" i="103"/>
  <c r="FC32" i="103"/>
  <c r="FB32" i="103"/>
  <c r="FC31" i="103"/>
  <c r="FB31" i="103"/>
  <c r="FC30" i="103"/>
  <c r="FB30" i="103"/>
  <c r="FC29" i="103"/>
  <c r="FB29" i="103"/>
  <c r="FC28" i="103"/>
  <c r="FB28" i="103"/>
  <c r="FC27" i="103"/>
  <c r="FB27" i="103"/>
  <c r="FC26" i="103"/>
  <c r="FB26" i="103"/>
  <c r="FC25" i="103"/>
  <c r="FB25" i="103"/>
  <c r="FC24" i="103"/>
  <c r="FB24" i="103"/>
  <c r="FC23" i="103"/>
  <c r="FB23" i="103"/>
  <c r="FC22" i="103"/>
  <c r="FB22" i="103"/>
  <c r="FC21" i="103"/>
  <c r="FB21" i="103"/>
  <c r="FC20" i="103"/>
  <c r="FB20" i="103"/>
  <c r="FC19" i="103"/>
  <c r="FB19" i="103"/>
  <c r="FC18" i="103"/>
  <c r="FB18" i="103"/>
  <c r="FC17" i="103"/>
  <c r="FB17" i="103"/>
  <c r="FC16" i="103"/>
  <c r="FB16" i="103"/>
  <c r="FC15" i="103"/>
  <c r="FB15" i="103"/>
  <c r="FC14" i="103"/>
  <c r="FB14" i="103"/>
  <c r="FC13" i="103"/>
  <c r="FB13" i="103"/>
  <c r="FC12" i="103"/>
  <c r="FB12" i="103"/>
  <c r="FC11" i="103"/>
  <c r="FB11" i="103"/>
  <c r="FC10" i="103"/>
  <c r="FB10" i="103"/>
  <c r="FC9" i="103"/>
  <c r="FB9" i="103"/>
  <c r="FC8" i="103"/>
  <c r="FB8" i="103"/>
  <c r="FC7" i="103"/>
  <c r="FB7" i="103"/>
  <c r="FC6" i="103"/>
  <c r="FB6" i="103"/>
  <c r="FC5" i="103"/>
  <c r="FA62" i="103"/>
  <c r="EZ62" i="103"/>
  <c r="FA61" i="103"/>
  <c r="EZ61" i="103"/>
  <c r="FA60" i="103"/>
  <c r="EZ60" i="103"/>
  <c r="FA59" i="103"/>
  <c r="EZ59" i="103"/>
  <c r="FA58" i="103"/>
  <c r="EZ58" i="103"/>
  <c r="FA57" i="103"/>
  <c r="EZ57" i="103"/>
  <c r="FA56" i="103"/>
  <c r="EZ56" i="103"/>
  <c r="FA55" i="103"/>
  <c r="EZ55" i="103"/>
  <c r="FA54" i="103"/>
  <c r="EZ54" i="103"/>
  <c r="FA53" i="103"/>
  <c r="EZ53" i="103"/>
  <c r="FA52" i="103"/>
  <c r="EZ52" i="103"/>
  <c r="FA51" i="103"/>
  <c r="EZ51" i="103"/>
  <c r="FA50" i="103"/>
  <c r="EZ50" i="103"/>
  <c r="FA49" i="103"/>
  <c r="EZ49" i="103"/>
  <c r="FA48" i="103"/>
  <c r="EZ48" i="103"/>
  <c r="FA47" i="103"/>
  <c r="EZ47" i="103"/>
  <c r="FA46" i="103"/>
  <c r="EZ46" i="103"/>
  <c r="FA45" i="103"/>
  <c r="EZ45" i="103"/>
  <c r="FA44" i="103"/>
  <c r="EZ44" i="103"/>
  <c r="FA43" i="103"/>
  <c r="EZ43" i="103"/>
  <c r="FA42" i="103"/>
  <c r="EZ42" i="103"/>
  <c r="FA41" i="103"/>
  <c r="EZ41" i="103"/>
  <c r="FA40" i="103"/>
  <c r="EZ40" i="103"/>
  <c r="FA39" i="103"/>
  <c r="EZ39" i="103"/>
  <c r="FA38" i="103"/>
  <c r="EZ38" i="103"/>
  <c r="FA37" i="103"/>
  <c r="EZ37" i="103"/>
  <c r="FA36" i="103"/>
  <c r="EZ36" i="103"/>
  <c r="FA35" i="103"/>
  <c r="EZ35" i="103"/>
  <c r="FA34" i="103"/>
  <c r="EZ34" i="103"/>
  <c r="FA33" i="103"/>
  <c r="EZ33" i="103"/>
  <c r="FA32" i="103"/>
  <c r="EZ32" i="103"/>
  <c r="FA31" i="103"/>
  <c r="EZ31" i="103"/>
  <c r="FA30" i="103"/>
  <c r="EZ30" i="103"/>
  <c r="FA29" i="103"/>
  <c r="EZ29" i="103"/>
  <c r="FA28" i="103"/>
  <c r="EZ28" i="103"/>
  <c r="FA27" i="103"/>
  <c r="EZ27" i="103"/>
  <c r="FA26" i="103"/>
  <c r="EZ26" i="103"/>
  <c r="FA25" i="103"/>
  <c r="EZ25" i="103"/>
  <c r="FA24" i="103"/>
  <c r="EZ24" i="103"/>
  <c r="FA23" i="103"/>
  <c r="EZ23" i="103"/>
  <c r="FA22" i="103"/>
  <c r="EZ22" i="103"/>
  <c r="FA21" i="103"/>
  <c r="EZ21" i="103"/>
  <c r="FA20" i="103"/>
  <c r="EZ20" i="103"/>
  <c r="FA19" i="103"/>
  <c r="EZ19" i="103"/>
  <c r="FA18" i="103"/>
  <c r="EZ18" i="103"/>
  <c r="FA17" i="103"/>
  <c r="EZ17" i="103"/>
  <c r="FA16" i="103"/>
  <c r="EZ16" i="103"/>
  <c r="FA15" i="103"/>
  <c r="EZ15" i="103"/>
  <c r="FA14" i="103"/>
  <c r="EZ14" i="103"/>
  <c r="FA13" i="103"/>
  <c r="EZ13" i="103"/>
  <c r="FA12" i="103"/>
  <c r="EZ12" i="103"/>
  <c r="FA11" i="103"/>
  <c r="EZ11" i="103"/>
  <c r="FA10" i="103"/>
  <c r="EZ10" i="103"/>
  <c r="FA9" i="103"/>
  <c r="EZ9" i="103"/>
  <c r="FA8" i="103"/>
  <c r="EZ8" i="103"/>
  <c r="FA7" i="103"/>
  <c r="EZ7" i="103"/>
  <c r="FA6" i="103"/>
  <c r="EZ6" i="103"/>
  <c r="FA5" i="103"/>
  <c r="EY51" i="103"/>
  <c r="EX51" i="103"/>
  <c r="EY50" i="103"/>
  <c r="EX50" i="103"/>
  <c r="EY49" i="103"/>
  <c r="EX49" i="103"/>
  <c r="EY48" i="103"/>
  <c r="EX48" i="103"/>
  <c r="EY47" i="103"/>
  <c r="EX47" i="103"/>
  <c r="EY46" i="103"/>
  <c r="EX46" i="103"/>
  <c r="EY45" i="103"/>
  <c r="EX45" i="103"/>
  <c r="EY44" i="103"/>
  <c r="EX44" i="103"/>
  <c r="EY43" i="103"/>
  <c r="EX43" i="103"/>
  <c r="EY42" i="103"/>
  <c r="EX42" i="103"/>
  <c r="EY41" i="103"/>
  <c r="EX41" i="103"/>
  <c r="EY40" i="103"/>
  <c r="EX40" i="103"/>
  <c r="EY39" i="103"/>
  <c r="EX39" i="103"/>
  <c r="EY38" i="103"/>
  <c r="EX38" i="103"/>
  <c r="EY37" i="103"/>
  <c r="EX37" i="103"/>
  <c r="EY36" i="103"/>
  <c r="EX36" i="103"/>
  <c r="EY35" i="103"/>
  <c r="EX35" i="103"/>
  <c r="EY34" i="103"/>
  <c r="EX34" i="103"/>
  <c r="EY33" i="103"/>
  <c r="EX33" i="103"/>
  <c r="EY32" i="103"/>
  <c r="EX32" i="103"/>
  <c r="EY31" i="103"/>
  <c r="EX31" i="103"/>
  <c r="EY30" i="103"/>
  <c r="EX30" i="103"/>
  <c r="EY29" i="103"/>
  <c r="EX29" i="103"/>
  <c r="EY28" i="103"/>
  <c r="EX28" i="103"/>
  <c r="EY27" i="103"/>
  <c r="EX27" i="103"/>
  <c r="EY26" i="103"/>
  <c r="EX26" i="103"/>
  <c r="EY25" i="103"/>
  <c r="EX25" i="103"/>
  <c r="EY24" i="103"/>
  <c r="EX24" i="103"/>
  <c r="EY23" i="103"/>
  <c r="EX23" i="103"/>
  <c r="EY22" i="103"/>
  <c r="EX22" i="103"/>
  <c r="EY21" i="103"/>
  <c r="EX21" i="103"/>
  <c r="EY20" i="103"/>
  <c r="EX20" i="103"/>
  <c r="EY19" i="103"/>
  <c r="EX19" i="103"/>
  <c r="EY18" i="103"/>
  <c r="EX18" i="103"/>
  <c r="EY17" i="103"/>
  <c r="EX17" i="103"/>
  <c r="EY16" i="103"/>
  <c r="EX16" i="103"/>
  <c r="EY15" i="103"/>
  <c r="EX15" i="103"/>
  <c r="EY14" i="103"/>
  <c r="EX14" i="103"/>
  <c r="EY13" i="103"/>
  <c r="EX13" i="103"/>
  <c r="EY12" i="103"/>
  <c r="EX12" i="103"/>
  <c r="EY11" i="103"/>
  <c r="EX11" i="103"/>
  <c r="EY10" i="103"/>
  <c r="EX10" i="103"/>
  <c r="EY9" i="103"/>
  <c r="EX9" i="103"/>
  <c r="EY8" i="103"/>
  <c r="EX8" i="103"/>
  <c r="EY7" i="103"/>
  <c r="EX7" i="103"/>
  <c r="EY6" i="103"/>
  <c r="EX6" i="103"/>
  <c r="EY5" i="103"/>
  <c r="EW54" i="103"/>
  <c r="EV54" i="103"/>
  <c r="EW53" i="103"/>
  <c r="EV53" i="103"/>
  <c r="EW52" i="103"/>
  <c r="EV52" i="103"/>
  <c r="EW51" i="103"/>
  <c r="EV51" i="103"/>
  <c r="EW50" i="103"/>
  <c r="EV50" i="103"/>
  <c r="EW49" i="103"/>
  <c r="EV49" i="103"/>
  <c r="EW48" i="103"/>
  <c r="EV48" i="103"/>
  <c r="EW47" i="103"/>
  <c r="EV47" i="103"/>
  <c r="EW46" i="103"/>
  <c r="EV46" i="103"/>
  <c r="EW45" i="103"/>
  <c r="EV45" i="103"/>
  <c r="EW44" i="103"/>
  <c r="EV44" i="103"/>
  <c r="EW43" i="103"/>
  <c r="EV43" i="103"/>
  <c r="EW42" i="103"/>
  <c r="EV42" i="103"/>
  <c r="EW41" i="103"/>
  <c r="EV41" i="103"/>
  <c r="EW40" i="103"/>
  <c r="EV40" i="103"/>
  <c r="EW39" i="103"/>
  <c r="EV39" i="103"/>
  <c r="EW38" i="103"/>
  <c r="EV38" i="103"/>
  <c r="EW37" i="103"/>
  <c r="EV37" i="103"/>
  <c r="EW36" i="103"/>
  <c r="EV36" i="103"/>
  <c r="EW35" i="103"/>
  <c r="EV35" i="103"/>
  <c r="EW34" i="103"/>
  <c r="EV34" i="103"/>
  <c r="EW33" i="103"/>
  <c r="EV33" i="103"/>
  <c r="EW32" i="103"/>
  <c r="EV32" i="103"/>
  <c r="EW31" i="103"/>
  <c r="EV31" i="103"/>
  <c r="EW30" i="103"/>
  <c r="EV30" i="103"/>
  <c r="EW29" i="103"/>
  <c r="EV29" i="103"/>
  <c r="EW28" i="103"/>
  <c r="EV28" i="103"/>
  <c r="EW27" i="103"/>
  <c r="EV27" i="103"/>
  <c r="EW26" i="103"/>
  <c r="EV26" i="103"/>
  <c r="EW25" i="103"/>
  <c r="EV25" i="103"/>
  <c r="EW24" i="103"/>
  <c r="EV24" i="103"/>
  <c r="EW23" i="103"/>
  <c r="EV23" i="103"/>
  <c r="EW22" i="103"/>
  <c r="EV22" i="103"/>
  <c r="EW21" i="103"/>
  <c r="EV21" i="103"/>
  <c r="EW20" i="103"/>
  <c r="EV20" i="103"/>
  <c r="EW19" i="103"/>
  <c r="EV19" i="103"/>
  <c r="EW18" i="103"/>
  <c r="EV18" i="103"/>
  <c r="EW17" i="103"/>
  <c r="EV17" i="103"/>
  <c r="EW16" i="103"/>
  <c r="EV16" i="103"/>
  <c r="EW15" i="103"/>
  <c r="EV15" i="103"/>
  <c r="EW14" i="103"/>
  <c r="EV14" i="103"/>
  <c r="EW13" i="103"/>
  <c r="EV13" i="103"/>
  <c r="EW12" i="103"/>
  <c r="EV12" i="103"/>
  <c r="EW11" i="103"/>
  <c r="EV11" i="103"/>
  <c r="EW10" i="103"/>
  <c r="EV10" i="103"/>
  <c r="EW9" i="103"/>
  <c r="EV9" i="103"/>
  <c r="EW8" i="103"/>
  <c r="EV8" i="103"/>
  <c r="EW7" i="103"/>
  <c r="EV7" i="103"/>
  <c r="EW6" i="103"/>
  <c r="EV6" i="103"/>
  <c r="EW5" i="103"/>
  <c r="EU61" i="103"/>
  <c r="ET61" i="103"/>
  <c r="EU60" i="103"/>
  <c r="ET60" i="103"/>
  <c r="EU59" i="103"/>
  <c r="ET59" i="103"/>
  <c r="EU58" i="103"/>
  <c r="ET58" i="103"/>
  <c r="EU57" i="103"/>
  <c r="ET57" i="103"/>
  <c r="EU56" i="103"/>
  <c r="ET56" i="103"/>
  <c r="EU55" i="103"/>
  <c r="ET55" i="103"/>
  <c r="EU54" i="103"/>
  <c r="ET54" i="103"/>
  <c r="EU53" i="103"/>
  <c r="ET53" i="103"/>
  <c r="EU52" i="103"/>
  <c r="ET52" i="103"/>
  <c r="EU51" i="103"/>
  <c r="ET51" i="103"/>
  <c r="EU50" i="103"/>
  <c r="ET50" i="103"/>
  <c r="EU49" i="103"/>
  <c r="ET49" i="103"/>
  <c r="EU48" i="103"/>
  <c r="ET48" i="103"/>
  <c r="EU47" i="103"/>
  <c r="ET47" i="103"/>
  <c r="EU46" i="103"/>
  <c r="ET46" i="103"/>
  <c r="EU45" i="103"/>
  <c r="ET45" i="103"/>
  <c r="EU44" i="103"/>
  <c r="ET44" i="103"/>
  <c r="EU43" i="103"/>
  <c r="ET43" i="103"/>
  <c r="EU42" i="103"/>
  <c r="ET42" i="103"/>
  <c r="EU41" i="103"/>
  <c r="ET41" i="103"/>
  <c r="EU40" i="103"/>
  <c r="ET40" i="103"/>
  <c r="EU39" i="103"/>
  <c r="ET39" i="103"/>
  <c r="EU38" i="103"/>
  <c r="ET38" i="103"/>
  <c r="EU37" i="103"/>
  <c r="ET37" i="103"/>
  <c r="EU36" i="103"/>
  <c r="ET36" i="103"/>
  <c r="EU35" i="103"/>
  <c r="ET35" i="103"/>
  <c r="EU34" i="103"/>
  <c r="ET34" i="103"/>
  <c r="EU33" i="103"/>
  <c r="ET33" i="103"/>
  <c r="EU32" i="103"/>
  <c r="ET32" i="103"/>
  <c r="EU31" i="103"/>
  <c r="ET31" i="103"/>
  <c r="EU30" i="103"/>
  <c r="ET30" i="103"/>
  <c r="EU29" i="103"/>
  <c r="ET29" i="103"/>
  <c r="EU28" i="103"/>
  <c r="ET28" i="103"/>
  <c r="EU27" i="103"/>
  <c r="ET27" i="103"/>
  <c r="EU26" i="103"/>
  <c r="ET26" i="103"/>
  <c r="EU25" i="103"/>
  <c r="ET25" i="103"/>
  <c r="EU24" i="103"/>
  <c r="ET24" i="103"/>
  <c r="EU23" i="103"/>
  <c r="ET23" i="103"/>
  <c r="EU22" i="103"/>
  <c r="ET22" i="103"/>
  <c r="EU21" i="103"/>
  <c r="ET21" i="103"/>
  <c r="EU20" i="103"/>
  <c r="ET20" i="103"/>
  <c r="EU19" i="103"/>
  <c r="ET19" i="103"/>
  <c r="EU18" i="103"/>
  <c r="ET18" i="103"/>
  <c r="EU17" i="103"/>
  <c r="ET17" i="103"/>
  <c r="EU16" i="103"/>
  <c r="ET16" i="103"/>
  <c r="EU15" i="103"/>
  <c r="ET15" i="103"/>
  <c r="EU14" i="103"/>
  <c r="ET14" i="103"/>
  <c r="EU13" i="103"/>
  <c r="ET13" i="103"/>
  <c r="EU12" i="103"/>
  <c r="ET12" i="103"/>
  <c r="EU11" i="103"/>
  <c r="ET11" i="103"/>
  <c r="EU10" i="103"/>
  <c r="ET10" i="103"/>
  <c r="EU9" i="103"/>
  <c r="ET9" i="103"/>
  <c r="EU8" i="103"/>
  <c r="ET8" i="103"/>
  <c r="EU7" i="103"/>
  <c r="ET7" i="103"/>
  <c r="EU6" i="103"/>
  <c r="ET6" i="103"/>
  <c r="EU5" i="103"/>
  <c r="ES62" i="103"/>
  <c r="ER62" i="103"/>
  <c r="ES61" i="103"/>
  <c r="ER61" i="103"/>
  <c r="ES60" i="103"/>
  <c r="ER60" i="103"/>
  <c r="ES59" i="103"/>
  <c r="ER59" i="103"/>
  <c r="ES58" i="103"/>
  <c r="ER58" i="103"/>
  <c r="ES57" i="103"/>
  <c r="ER57" i="103"/>
  <c r="ES56" i="103"/>
  <c r="ER56" i="103"/>
  <c r="ES55" i="103"/>
  <c r="ER55" i="103"/>
  <c r="ES54" i="103"/>
  <c r="ER54" i="103"/>
  <c r="ES53" i="103"/>
  <c r="ER53" i="103"/>
  <c r="ES52" i="103"/>
  <c r="ER52" i="103"/>
  <c r="ES51" i="103"/>
  <c r="ER51" i="103"/>
  <c r="ES50" i="103"/>
  <c r="ER50" i="103"/>
  <c r="ES49" i="103"/>
  <c r="ER49" i="103"/>
  <c r="ES48" i="103"/>
  <c r="ER48" i="103"/>
  <c r="ES47" i="103"/>
  <c r="ER47" i="103"/>
  <c r="ES46" i="103"/>
  <c r="ER46" i="103"/>
  <c r="ES45" i="103"/>
  <c r="ER45" i="103"/>
  <c r="ES44" i="103"/>
  <c r="ER44" i="103"/>
  <c r="ES43" i="103"/>
  <c r="ER43" i="103"/>
  <c r="ES42" i="103"/>
  <c r="ER42" i="103"/>
  <c r="ES41" i="103"/>
  <c r="ER41" i="103"/>
  <c r="ES40" i="103"/>
  <c r="ER40" i="103"/>
  <c r="ES39" i="103"/>
  <c r="ER39" i="103"/>
  <c r="ES38" i="103"/>
  <c r="ER38" i="103"/>
  <c r="ES37" i="103"/>
  <c r="ER37" i="103"/>
  <c r="ES36" i="103"/>
  <c r="ER36" i="103"/>
  <c r="ES35" i="103"/>
  <c r="ER35" i="103"/>
  <c r="ES34" i="103"/>
  <c r="ER34" i="103"/>
  <c r="ES33" i="103"/>
  <c r="ER33" i="103"/>
  <c r="ES32" i="103"/>
  <c r="ER32" i="103"/>
  <c r="ES31" i="103"/>
  <c r="ER31" i="103"/>
  <c r="ES30" i="103"/>
  <c r="ER30" i="103"/>
  <c r="ES29" i="103"/>
  <c r="ER29" i="103"/>
  <c r="ES28" i="103"/>
  <c r="ER28" i="103"/>
  <c r="ES27" i="103"/>
  <c r="ER27" i="103"/>
  <c r="ES26" i="103"/>
  <c r="ER26" i="103"/>
  <c r="ES25" i="103"/>
  <c r="ER25" i="103"/>
  <c r="ES24" i="103"/>
  <c r="ER24" i="103"/>
  <c r="ES23" i="103"/>
  <c r="ER23" i="103"/>
  <c r="ES22" i="103"/>
  <c r="ER22" i="103"/>
  <c r="ES21" i="103"/>
  <c r="ER21" i="103"/>
  <c r="ES20" i="103"/>
  <c r="ER20" i="103"/>
  <c r="ES19" i="103"/>
  <c r="ER19" i="103"/>
  <c r="ES18" i="103"/>
  <c r="ER18" i="103"/>
  <c r="ES17" i="103"/>
  <c r="ER17" i="103"/>
  <c r="ES16" i="103"/>
  <c r="ER16" i="103"/>
  <c r="ES15" i="103"/>
  <c r="ER15" i="103"/>
  <c r="ES14" i="103"/>
  <c r="ER14" i="103"/>
  <c r="ES13" i="103"/>
  <c r="ER13" i="103"/>
  <c r="ES12" i="103"/>
  <c r="ER12" i="103"/>
  <c r="ES11" i="103"/>
  <c r="ER11" i="103"/>
  <c r="ES10" i="103"/>
  <c r="ER10" i="103"/>
  <c r="ES9" i="103"/>
  <c r="ER9" i="103"/>
  <c r="ES8" i="103"/>
  <c r="ER8" i="103"/>
  <c r="ES7" i="103"/>
  <c r="ER7" i="103"/>
  <c r="ES6" i="103"/>
  <c r="ER6" i="103"/>
  <c r="ES5" i="103"/>
  <c r="EQ59" i="103"/>
  <c r="EP59" i="103"/>
  <c r="EO59" i="103"/>
  <c r="EN59" i="103"/>
  <c r="EM59" i="103"/>
  <c r="EL59" i="103"/>
  <c r="EK59" i="103"/>
  <c r="EJ59" i="103"/>
  <c r="EI59" i="103"/>
  <c r="EH59" i="103"/>
  <c r="EG59" i="103"/>
  <c r="EF59" i="103"/>
  <c r="EE59" i="103"/>
  <c r="ED59" i="103"/>
  <c r="EC59" i="103"/>
  <c r="EB59" i="103"/>
  <c r="EA59" i="103"/>
  <c r="DZ59" i="103"/>
  <c r="EQ58" i="103"/>
  <c r="EP58" i="103"/>
  <c r="EO58" i="103"/>
  <c r="EN58" i="103"/>
  <c r="EM58" i="103"/>
  <c r="EL58" i="103"/>
  <c r="EK58" i="103"/>
  <c r="EJ58" i="103"/>
  <c r="EI58" i="103"/>
  <c r="EH58" i="103"/>
  <c r="EG58" i="103"/>
  <c r="EF58" i="103"/>
  <c r="EE58" i="103"/>
  <c r="ED58" i="103"/>
  <c r="EC58" i="103"/>
  <c r="EB58" i="103"/>
  <c r="EA58" i="103"/>
  <c r="DZ58" i="103"/>
  <c r="EQ57" i="103"/>
  <c r="EP57" i="103"/>
  <c r="EO57" i="103"/>
  <c r="EN57" i="103"/>
  <c r="EM57" i="103"/>
  <c r="EL57" i="103"/>
  <c r="EK57" i="103"/>
  <c r="EJ57" i="103"/>
  <c r="EI57" i="103"/>
  <c r="EH57" i="103"/>
  <c r="EG57" i="103"/>
  <c r="EF57" i="103"/>
  <c r="EE57" i="103"/>
  <c r="ED57" i="103"/>
  <c r="EC57" i="103"/>
  <c r="EB57" i="103"/>
  <c r="EA57" i="103"/>
  <c r="DZ57" i="103"/>
  <c r="EQ56" i="103"/>
  <c r="EP56" i="103"/>
  <c r="EO56" i="103"/>
  <c r="EN56" i="103"/>
  <c r="EM56" i="103"/>
  <c r="EL56" i="103"/>
  <c r="EK56" i="103"/>
  <c r="EJ56" i="103"/>
  <c r="EI56" i="103"/>
  <c r="EH56" i="103"/>
  <c r="EG56" i="103"/>
  <c r="EF56" i="103"/>
  <c r="EE56" i="103"/>
  <c r="ED56" i="103"/>
  <c r="EC56" i="103"/>
  <c r="EB56" i="103"/>
  <c r="EA56" i="103"/>
  <c r="DZ56" i="103"/>
  <c r="EQ55" i="103"/>
  <c r="EP55" i="103"/>
  <c r="EO55" i="103"/>
  <c r="EN55" i="103"/>
  <c r="EM55" i="103"/>
  <c r="EL55" i="103"/>
  <c r="EK55" i="103"/>
  <c r="EJ55" i="103"/>
  <c r="EI55" i="103"/>
  <c r="EH55" i="103"/>
  <c r="EG55" i="103"/>
  <c r="EF55" i="103"/>
  <c r="EE55" i="103"/>
  <c r="ED55" i="103"/>
  <c r="EC55" i="103"/>
  <c r="EB55" i="103"/>
  <c r="EA55" i="103"/>
  <c r="DZ55" i="103"/>
  <c r="EQ54" i="103"/>
  <c r="EP54" i="103"/>
  <c r="EO54" i="103"/>
  <c r="EN54" i="103"/>
  <c r="EM54" i="103"/>
  <c r="EL54" i="103"/>
  <c r="EK54" i="103"/>
  <c r="EJ54" i="103"/>
  <c r="EI54" i="103"/>
  <c r="EH54" i="103"/>
  <c r="EG54" i="103"/>
  <c r="EF54" i="103"/>
  <c r="EE54" i="103"/>
  <c r="ED54" i="103"/>
  <c r="EC54" i="103"/>
  <c r="EB54" i="103"/>
  <c r="EA54" i="103"/>
  <c r="DZ54" i="103"/>
  <c r="EQ53" i="103"/>
  <c r="EP53" i="103"/>
  <c r="EO53" i="103"/>
  <c r="EN53" i="103"/>
  <c r="EM53" i="103"/>
  <c r="EL53" i="103"/>
  <c r="EK53" i="103"/>
  <c r="EJ53" i="103"/>
  <c r="EI53" i="103"/>
  <c r="EH53" i="103"/>
  <c r="EG53" i="103"/>
  <c r="EF53" i="103"/>
  <c r="EE53" i="103"/>
  <c r="ED53" i="103"/>
  <c r="EC53" i="103"/>
  <c r="EB53" i="103"/>
  <c r="EA53" i="103"/>
  <c r="DZ53" i="103"/>
  <c r="EQ52" i="103"/>
  <c r="EP52" i="103"/>
  <c r="EO52" i="103"/>
  <c r="EN52" i="103"/>
  <c r="EM52" i="103"/>
  <c r="EL52" i="103"/>
  <c r="EK52" i="103"/>
  <c r="EJ52" i="103"/>
  <c r="EI52" i="103"/>
  <c r="EH52" i="103"/>
  <c r="EG52" i="103"/>
  <c r="EF52" i="103"/>
  <c r="EE52" i="103"/>
  <c r="ED52" i="103"/>
  <c r="EC52" i="103"/>
  <c r="EB52" i="103"/>
  <c r="EA52" i="103"/>
  <c r="DZ52" i="103"/>
  <c r="EQ51" i="103"/>
  <c r="EP51" i="103"/>
  <c r="EO51" i="103"/>
  <c r="EN51" i="103"/>
  <c r="EM51" i="103"/>
  <c r="EL51" i="103"/>
  <c r="EK51" i="103"/>
  <c r="EJ51" i="103"/>
  <c r="EI51" i="103"/>
  <c r="EH51" i="103"/>
  <c r="EG51" i="103"/>
  <c r="EF51" i="103"/>
  <c r="EE51" i="103"/>
  <c r="ED51" i="103"/>
  <c r="EC51" i="103"/>
  <c r="EB51" i="103"/>
  <c r="EA51" i="103"/>
  <c r="DZ51" i="103"/>
  <c r="EQ50" i="103"/>
  <c r="EP50" i="103"/>
  <c r="EO50" i="103"/>
  <c r="EN50" i="103"/>
  <c r="EM50" i="103"/>
  <c r="EL50" i="103"/>
  <c r="EK50" i="103"/>
  <c r="EJ50" i="103"/>
  <c r="EI50" i="103"/>
  <c r="EH50" i="103"/>
  <c r="EG50" i="103"/>
  <c r="EF50" i="103"/>
  <c r="EE50" i="103"/>
  <c r="ED50" i="103"/>
  <c r="EC50" i="103"/>
  <c r="EB50" i="103"/>
  <c r="EA50" i="103"/>
  <c r="DZ50" i="103"/>
  <c r="EQ49" i="103"/>
  <c r="EP49" i="103"/>
  <c r="EO49" i="103"/>
  <c r="EN49" i="103"/>
  <c r="EM49" i="103"/>
  <c r="EL49" i="103"/>
  <c r="EK49" i="103"/>
  <c r="EJ49" i="103"/>
  <c r="EI49" i="103"/>
  <c r="EH49" i="103"/>
  <c r="EG49" i="103"/>
  <c r="EF49" i="103"/>
  <c r="EE49" i="103"/>
  <c r="ED49" i="103"/>
  <c r="EC49" i="103"/>
  <c r="EB49" i="103"/>
  <c r="EA49" i="103"/>
  <c r="DZ49" i="103"/>
  <c r="EQ48" i="103"/>
  <c r="EP48" i="103"/>
  <c r="EO48" i="103"/>
  <c r="EN48" i="103"/>
  <c r="EM48" i="103"/>
  <c r="EL48" i="103"/>
  <c r="EK48" i="103"/>
  <c r="EJ48" i="103"/>
  <c r="EI48" i="103"/>
  <c r="EH48" i="103"/>
  <c r="EG48" i="103"/>
  <c r="EF48" i="103"/>
  <c r="EE48" i="103"/>
  <c r="ED48" i="103"/>
  <c r="EC48" i="103"/>
  <c r="EB48" i="103"/>
  <c r="EA48" i="103"/>
  <c r="DZ48" i="103"/>
  <c r="EQ47" i="103"/>
  <c r="EP47" i="103"/>
  <c r="EO47" i="103"/>
  <c r="EN47" i="103"/>
  <c r="EM47" i="103"/>
  <c r="EL47" i="103"/>
  <c r="EK47" i="103"/>
  <c r="EJ47" i="103"/>
  <c r="EI47" i="103"/>
  <c r="EH47" i="103"/>
  <c r="EG47" i="103"/>
  <c r="EF47" i="103"/>
  <c r="EE47" i="103"/>
  <c r="ED47" i="103"/>
  <c r="EC47" i="103"/>
  <c r="EB47" i="103"/>
  <c r="EA47" i="103"/>
  <c r="DZ47" i="103"/>
  <c r="EQ46" i="103"/>
  <c r="EP46" i="103"/>
  <c r="EO46" i="103"/>
  <c r="EN46" i="103"/>
  <c r="EM46" i="103"/>
  <c r="EL46" i="103"/>
  <c r="EK46" i="103"/>
  <c r="EJ46" i="103"/>
  <c r="EI46" i="103"/>
  <c r="EH46" i="103"/>
  <c r="EG46" i="103"/>
  <c r="EF46" i="103"/>
  <c r="EE46" i="103"/>
  <c r="ED46" i="103"/>
  <c r="EC46" i="103"/>
  <c r="EB46" i="103"/>
  <c r="EA46" i="103"/>
  <c r="DZ46" i="103"/>
  <c r="EQ45" i="103"/>
  <c r="EP45" i="103"/>
  <c r="EO45" i="103"/>
  <c r="EN45" i="103"/>
  <c r="EM45" i="103"/>
  <c r="EL45" i="103"/>
  <c r="EK45" i="103"/>
  <c r="EJ45" i="103"/>
  <c r="EI45" i="103"/>
  <c r="EH45" i="103"/>
  <c r="EG45" i="103"/>
  <c r="EF45" i="103"/>
  <c r="EE45" i="103"/>
  <c r="ED45" i="103"/>
  <c r="EC45" i="103"/>
  <c r="EB45" i="103"/>
  <c r="EA45" i="103"/>
  <c r="DZ45" i="103"/>
  <c r="EQ44" i="103"/>
  <c r="EP44" i="103"/>
  <c r="EO44" i="103"/>
  <c r="EN44" i="103"/>
  <c r="EM44" i="103"/>
  <c r="EL44" i="103"/>
  <c r="EK44" i="103"/>
  <c r="EJ44" i="103"/>
  <c r="EI44" i="103"/>
  <c r="EH44" i="103"/>
  <c r="EG44" i="103"/>
  <c r="EF44" i="103"/>
  <c r="EE44" i="103"/>
  <c r="ED44" i="103"/>
  <c r="EC44" i="103"/>
  <c r="EB44" i="103"/>
  <c r="EA44" i="103"/>
  <c r="DZ44" i="103"/>
  <c r="EQ43" i="103"/>
  <c r="EP43" i="103"/>
  <c r="EO43" i="103"/>
  <c r="EN43" i="103"/>
  <c r="EM43" i="103"/>
  <c r="EL43" i="103"/>
  <c r="EK43" i="103"/>
  <c r="EJ43" i="103"/>
  <c r="EI43" i="103"/>
  <c r="EH43" i="103"/>
  <c r="EG43" i="103"/>
  <c r="EF43" i="103"/>
  <c r="EE43" i="103"/>
  <c r="ED43" i="103"/>
  <c r="EC43" i="103"/>
  <c r="EB43" i="103"/>
  <c r="EA43" i="103"/>
  <c r="DZ43" i="103"/>
  <c r="EQ42" i="103"/>
  <c r="EP42" i="103"/>
  <c r="EO42" i="103"/>
  <c r="EN42" i="103"/>
  <c r="EM42" i="103"/>
  <c r="EL42" i="103"/>
  <c r="EK42" i="103"/>
  <c r="EJ42" i="103"/>
  <c r="EI42" i="103"/>
  <c r="EH42" i="103"/>
  <c r="EG42" i="103"/>
  <c r="EF42" i="103"/>
  <c r="EE42" i="103"/>
  <c r="ED42" i="103"/>
  <c r="EC42" i="103"/>
  <c r="EB42" i="103"/>
  <c r="EA42" i="103"/>
  <c r="DZ42" i="103"/>
  <c r="EQ41" i="103"/>
  <c r="EP41" i="103"/>
  <c r="EO41" i="103"/>
  <c r="EN41" i="103"/>
  <c r="EM41" i="103"/>
  <c r="EL41" i="103"/>
  <c r="EK41" i="103"/>
  <c r="EJ41" i="103"/>
  <c r="EI41" i="103"/>
  <c r="EH41" i="103"/>
  <c r="EG41" i="103"/>
  <c r="EF41" i="103"/>
  <c r="EE41" i="103"/>
  <c r="ED41" i="103"/>
  <c r="EC41" i="103"/>
  <c r="EB41" i="103"/>
  <c r="EA41" i="103"/>
  <c r="DZ41" i="103"/>
  <c r="EQ40" i="103"/>
  <c r="EP40" i="103"/>
  <c r="EO40" i="103"/>
  <c r="EN40" i="103"/>
  <c r="EM40" i="103"/>
  <c r="EL40" i="103"/>
  <c r="EK40" i="103"/>
  <c r="EJ40" i="103"/>
  <c r="EI40" i="103"/>
  <c r="EH40" i="103"/>
  <c r="EG40" i="103"/>
  <c r="EF40" i="103"/>
  <c r="EE40" i="103"/>
  <c r="ED40" i="103"/>
  <c r="EC40" i="103"/>
  <c r="EB40" i="103"/>
  <c r="EA40" i="103"/>
  <c r="DZ40" i="103"/>
  <c r="EQ39" i="103"/>
  <c r="EP39" i="103"/>
  <c r="EO39" i="103"/>
  <c r="EN39" i="103"/>
  <c r="EM39" i="103"/>
  <c r="EL39" i="103"/>
  <c r="EK39" i="103"/>
  <c r="EJ39" i="103"/>
  <c r="EI39" i="103"/>
  <c r="EH39" i="103"/>
  <c r="EG39" i="103"/>
  <c r="EF39" i="103"/>
  <c r="EE39" i="103"/>
  <c r="ED39" i="103"/>
  <c r="EC39" i="103"/>
  <c r="EB39" i="103"/>
  <c r="EA39" i="103"/>
  <c r="DZ39" i="103"/>
  <c r="EQ38" i="103"/>
  <c r="EP38" i="103"/>
  <c r="EO38" i="103"/>
  <c r="EN38" i="103"/>
  <c r="EM38" i="103"/>
  <c r="EL38" i="103"/>
  <c r="EK38" i="103"/>
  <c r="EJ38" i="103"/>
  <c r="EI38" i="103"/>
  <c r="EH38" i="103"/>
  <c r="EG38" i="103"/>
  <c r="EF38" i="103"/>
  <c r="EE38" i="103"/>
  <c r="ED38" i="103"/>
  <c r="EC38" i="103"/>
  <c r="EB38" i="103"/>
  <c r="EA38" i="103"/>
  <c r="DZ38" i="103"/>
  <c r="EQ37" i="103"/>
  <c r="EP37" i="103"/>
  <c r="EO37" i="103"/>
  <c r="EN37" i="103"/>
  <c r="EM37" i="103"/>
  <c r="EL37" i="103"/>
  <c r="EK37" i="103"/>
  <c r="EJ37" i="103"/>
  <c r="EI37" i="103"/>
  <c r="EH37" i="103"/>
  <c r="EG37" i="103"/>
  <c r="EF37" i="103"/>
  <c r="EE37" i="103"/>
  <c r="ED37" i="103"/>
  <c r="EC37" i="103"/>
  <c r="EB37" i="103"/>
  <c r="EA37" i="103"/>
  <c r="DZ37" i="103"/>
  <c r="EQ36" i="103"/>
  <c r="EP36" i="103"/>
  <c r="EO36" i="103"/>
  <c r="EN36" i="103"/>
  <c r="EM36" i="103"/>
  <c r="EL36" i="103"/>
  <c r="EK36" i="103"/>
  <c r="EJ36" i="103"/>
  <c r="EI36" i="103"/>
  <c r="EH36" i="103"/>
  <c r="EG36" i="103"/>
  <c r="EF36" i="103"/>
  <c r="EE36" i="103"/>
  <c r="ED36" i="103"/>
  <c r="EC36" i="103"/>
  <c r="EB36" i="103"/>
  <c r="EA36" i="103"/>
  <c r="DZ36" i="103"/>
  <c r="EQ35" i="103"/>
  <c r="EP35" i="103"/>
  <c r="EO35" i="103"/>
  <c r="EN35" i="103"/>
  <c r="EM35" i="103"/>
  <c r="EL35" i="103"/>
  <c r="EK35" i="103"/>
  <c r="EJ35" i="103"/>
  <c r="EI35" i="103"/>
  <c r="EH35" i="103"/>
  <c r="EG35" i="103"/>
  <c r="EF35" i="103"/>
  <c r="EE35" i="103"/>
  <c r="ED35" i="103"/>
  <c r="EC35" i="103"/>
  <c r="EB35" i="103"/>
  <c r="EA35" i="103"/>
  <c r="DZ35" i="103"/>
  <c r="EQ34" i="103"/>
  <c r="EP34" i="103"/>
  <c r="EO34" i="103"/>
  <c r="EN34" i="103"/>
  <c r="EM34" i="103"/>
  <c r="EL34" i="103"/>
  <c r="EK34" i="103"/>
  <c r="EJ34" i="103"/>
  <c r="EI34" i="103"/>
  <c r="EH34" i="103"/>
  <c r="EG34" i="103"/>
  <c r="EF34" i="103"/>
  <c r="EE34" i="103"/>
  <c r="ED34" i="103"/>
  <c r="EC34" i="103"/>
  <c r="EB34" i="103"/>
  <c r="EA34" i="103"/>
  <c r="DZ34" i="103"/>
  <c r="EQ33" i="103"/>
  <c r="EP33" i="103"/>
  <c r="EO33" i="103"/>
  <c r="EN33" i="103"/>
  <c r="EM33" i="103"/>
  <c r="EL33" i="103"/>
  <c r="EK33" i="103"/>
  <c r="EJ33" i="103"/>
  <c r="EI33" i="103"/>
  <c r="EH33" i="103"/>
  <c r="EG33" i="103"/>
  <c r="EF33" i="103"/>
  <c r="EE33" i="103"/>
  <c r="ED33" i="103"/>
  <c r="EC33" i="103"/>
  <c r="EB33" i="103"/>
  <c r="EA33" i="103"/>
  <c r="DZ33" i="103"/>
  <c r="EQ32" i="103"/>
  <c r="EP32" i="103"/>
  <c r="EO32" i="103"/>
  <c r="EN32" i="103"/>
  <c r="EM32" i="103"/>
  <c r="EL32" i="103"/>
  <c r="EK32" i="103"/>
  <c r="EJ32" i="103"/>
  <c r="EI32" i="103"/>
  <c r="EH32" i="103"/>
  <c r="EG32" i="103"/>
  <c r="EF32" i="103"/>
  <c r="EE32" i="103"/>
  <c r="ED32" i="103"/>
  <c r="EC32" i="103"/>
  <c r="EB32" i="103"/>
  <c r="EA32" i="103"/>
  <c r="DZ32" i="103"/>
  <c r="EQ31" i="103"/>
  <c r="EP31" i="103"/>
  <c r="EO31" i="103"/>
  <c r="EN31" i="103"/>
  <c r="EM31" i="103"/>
  <c r="EL31" i="103"/>
  <c r="EK31" i="103"/>
  <c r="EJ31" i="103"/>
  <c r="EI31" i="103"/>
  <c r="EH31" i="103"/>
  <c r="EG31" i="103"/>
  <c r="EF31" i="103"/>
  <c r="EE31" i="103"/>
  <c r="ED31" i="103"/>
  <c r="EC31" i="103"/>
  <c r="EB31" i="103"/>
  <c r="EA31" i="103"/>
  <c r="DZ31" i="103"/>
  <c r="EQ30" i="103"/>
  <c r="EP30" i="103"/>
  <c r="EO30" i="103"/>
  <c r="EN30" i="103"/>
  <c r="EM30" i="103"/>
  <c r="EL30" i="103"/>
  <c r="EK30" i="103"/>
  <c r="EJ30" i="103"/>
  <c r="EI30" i="103"/>
  <c r="EH30" i="103"/>
  <c r="EG30" i="103"/>
  <c r="EF30" i="103"/>
  <c r="EE30" i="103"/>
  <c r="ED30" i="103"/>
  <c r="EC30" i="103"/>
  <c r="EB30" i="103"/>
  <c r="EA30" i="103"/>
  <c r="DZ30" i="103"/>
  <c r="EQ29" i="103"/>
  <c r="EP29" i="103"/>
  <c r="EO29" i="103"/>
  <c r="EN29" i="103"/>
  <c r="EM29" i="103"/>
  <c r="EL29" i="103"/>
  <c r="EK29" i="103"/>
  <c r="EJ29" i="103"/>
  <c r="EI29" i="103"/>
  <c r="EH29" i="103"/>
  <c r="EG29" i="103"/>
  <c r="EF29" i="103"/>
  <c r="EE29" i="103"/>
  <c r="ED29" i="103"/>
  <c r="EC29" i="103"/>
  <c r="EB29" i="103"/>
  <c r="EA29" i="103"/>
  <c r="DZ29" i="103"/>
  <c r="EQ28" i="103"/>
  <c r="EP28" i="103"/>
  <c r="EO28" i="103"/>
  <c r="EN28" i="103"/>
  <c r="EM28" i="103"/>
  <c r="EL28" i="103"/>
  <c r="EK28" i="103"/>
  <c r="EJ28" i="103"/>
  <c r="EI28" i="103"/>
  <c r="EH28" i="103"/>
  <c r="EG28" i="103"/>
  <c r="EF28" i="103"/>
  <c r="EE28" i="103"/>
  <c r="ED28" i="103"/>
  <c r="EC28" i="103"/>
  <c r="EB28" i="103"/>
  <c r="EA28" i="103"/>
  <c r="DZ28" i="103"/>
  <c r="EQ27" i="103"/>
  <c r="EP27" i="103"/>
  <c r="EO27" i="103"/>
  <c r="EN27" i="103"/>
  <c r="EM27" i="103"/>
  <c r="EL27" i="103"/>
  <c r="EK27" i="103"/>
  <c r="EJ27" i="103"/>
  <c r="EI27" i="103"/>
  <c r="EH27" i="103"/>
  <c r="EG27" i="103"/>
  <c r="EF27" i="103"/>
  <c r="EE27" i="103"/>
  <c r="ED27" i="103"/>
  <c r="EC27" i="103"/>
  <c r="EB27" i="103"/>
  <c r="EA27" i="103"/>
  <c r="DZ27" i="103"/>
  <c r="EQ26" i="103"/>
  <c r="EP26" i="103"/>
  <c r="EO26" i="103"/>
  <c r="EN26" i="103"/>
  <c r="EM26" i="103"/>
  <c r="EL26" i="103"/>
  <c r="EK26" i="103"/>
  <c r="EJ26" i="103"/>
  <c r="EI26" i="103"/>
  <c r="EH26" i="103"/>
  <c r="EG26" i="103"/>
  <c r="EF26" i="103"/>
  <c r="EE26" i="103"/>
  <c r="ED26" i="103"/>
  <c r="EC26" i="103"/>
  <c r="EB26" i="103"/>
  <c r="EA26" i="103"/>
  <c r="DZ26" i="103"/>
  <c r="EQ25" i="103"/>
  <c r="EP25" i="103"/>
  <c r="EO25" i="103"/>
  <c r="EN25" i="103"/>
  <c r="EM25" i="103"/>
  <c r="EL25" i="103"/>
  <c r="EK25" i="103"/>
  <c r="EJ25" i="103"/>
  <c r="EI25" i="103"/>
  <c r="EH25" i="103"/>
  <c r="EG25" i="103"/>
  <c r="EF25" i="103"/>
  <c r="EE25" i="103"/>
  <c r="ED25" i="103"/>
  <c r="EC25" i="103"/>
  <c r="EB25" i="103"/>
  <c r="EA25" i="103"/>
  <c r="DZ25" i="103"/>
  <c r="EQ24" i="103"/>
  <c r="EP24" i="103"/>
  <c r="EO24" i="103"/>
  <c r="EN24" i="103"/>
  <c r="EM24" i="103"/>
  <c r="EL24" i="103"/>
  <c r="EK24" i="103"/>
  <c r="EJ24" i="103"/>
  <c r="EI24" i="103"/>
  <c r="EH24" i="103"/>
  <c r="EG24" i="103"/>
  <c r="EF24" i="103"/>
  <c r="EE24" i="103"/>
  <c r="ED24" i="103"/>
  <c r="EC24" i="103"/>
  <c r="EB24" i="103"/>
  <c r="EA24" i="103"/>
  <c r="DZ24" i="103"/>
  <c r="EQ23" i="103"/>
  <c r="EP23" i="103"/>
  <c r="EO23" i="103"/>
  <c r="EN23" i="103"/>
  <c r="EM23" i="103"/>
  <c r="EL23" i="103"/>
  <c r="EK23" i="103"/>
  <c r="EJ23" i="103"/>
  <c r="EI23" i="103"/>
  <c r="EH23" i="103"/>
  <c r="EG23" i="103"/>
  <c r="EF23" i="103"/>
  <c r="EE23" i="103"/>
  <c r="ED23" i="103"/>
  <c r="EC23" i="103"/>
  <c r="EB23" i="103"/>
  <c r="EA23" i="103"/>
  <c r="DZ23" i="103"/>
  <c r="EQ22" i="103"/>
  <c r="EP22" i="103"/>
  <c r="EO22" i="103"/>
  <c r="EN22" i="103"/>
  <c r="EM22" i="103"/>
  <c r="EL22" i="103"/>
  <c r="EK22" i="103"/>
  <c r="EJ22" i="103"/>
  <c r="EI22" i="103"/>
  <c r="EH22" i="103"/>
  <c r="EG22" i="103"/>
  <c r="EF22" i="103"/>
  <c r="EE22" i="103"/>
  <c r="ED22" i="103"/>
  <c r="EC22" i="103"/>
  <c r="EB22" i="103"/>
  <c r="EA22" i="103"/>
  <c r="DZ22" i="103"/>
  <c r="EQ21" i="103"/>
  <c r="EP21" i="103"/>
  <c r="EO21" i="103"/>
  <c r="EN21" i="103"/>
  <c r="EM21" i="103"/>
  <c r="EL21" i="103"/>
  <c r="EK21" i="103"/>
  <c r="EJ21" i="103"/>
  <c r="EI21" i="103"/>
  <c r="EH21" i="103"/>
  <c r="EG21" i="103"/>
  <c r="EF21" i="103"/>
  <c r="EE21" i="103"/>
  <c r="ED21" i="103"/>
  <c r="EC21" i="103"/>
  <c r="EB21" i="103"/>
  <c r="EA21" i="103"/>
  <c r="DZ21" i="103"/>
  <c r="EQ20" i="103"/>
  <c r="EP20" i="103"/>
  <c r="EO20" i="103"/>
  <c r="EN20" i="103"/>
  <c r="EM20" i="103"/>
  <c r="EL20" i="103"/>
  <c r="EK20" i="103"/>
  <c r="EJ20" i="103"/>
  <c r="EI20" i="103"/>
  <c r="EH20" i="103"/>
  <c r="EG20" i="103"/>
  <c r="EF20" i="103"/>
  <c r="EE20" i="103"/>
  <c r="ED20" i="103"/>
  <c r="EC20" i="103"/>
  <c r="EB20" i="103"/>
  <c r="EA20" i="103"/>
  <c r="DZ20" i="103"/>
  <c r="EQ19" i="103"/>
  <c r="EP19" i="103"/>
  <c r="EO19" i="103"/>
  <c r="EN19" i="103"/>
  <c r="EM19" i="103"/>
  <c r="EL19" i="103"/>
  <c r="EK19" i="103"/>
  <c r="EJ19" i="103"/>
  <c r="EI19" i="103"/>
  <c r="EH19" i="103"/>
  <c r="EG19" i="103"/>
  <c r="EF19" i="103"/>
  <c r="EE19" i="103"/>
  <c r="ED19" i="103"/>
  <c r="EC19" i="103"/>
  <c r="EB19" i="103"/>
  <c r="EA19" i="103"/>
  <c r="DZ19" i="103"/>
  <c r="EQ18" i="103"/>
  <c r="EP18" i="103"/>
  <c r="EO18" i="103"/>
  <c r="EN18" i="103"/>
  <c r="EM18" i="103"/>
  <c r="EL18" i="103"/>
  <c r="EK18" i="103"/>
  <c r="EJ18" i="103"/>
  <c r="EI18" i="103"/>
  <c r="EH18" i="103"/>
  <c r="EG18" i="103"/>
  <c r="EF18" i="103"/>
  <c r="EE18" i="103"/>
  <c r="ED18" i="103"/>
  <c r="EC18" i="103"/>
  <c r="EB18" i="103"/>
  <c r="EA18" i="103"/>
  <c r="DZ18" i="103"/>
  <c r="EQ17" i="103"/>
  <c r="EP17" i="103"/>
  <c r="EO17" i="103"/>
  <c r="EN17" i="103"/>
  <c r="EM17" i="103"/>
  <c r="EL17" i="103"/>
  <c r="EK17" i="103"/>
  <c r="EJ17" i="103"/>
  <c r="EI17" i="103"/>
  <c r="EH17" i="103"/>
  <c r="EG17" i="103"/>
  <c r="EF17" i="103"/>
  <c r="EE17" i="103"/>
  <c r="ED17" i="103"/>
  <c r="EC17" i="103"/>
  <c r="EB17" i="103"/>
  <c r="EA17" i="103"/>
  <c r="DZ17" i="103"/>
  <c r="EQ16" i="103"/>
  <c r="EP16" i="103"/>
  <c r="EO16" i="103"/>
  <c r="EN16" i="103"/>
  <c r="EM16" i="103"/>
  <c r="EL16" i="103"/>
  <c r="EK16" i="103"/>
  <c r="EJ16" i="103"/>
  <c r="EI16" i="103"/>
  <c r="EH16" i="103"/>
  <c r="EG16" i="103"/>
  <c r="EF16" i="103"/>
  <c r="EE16" i="103"/>
  <c r="ED16" i="103"/>
  <c r="EC16" i="103"/>
  <c r="EB16" i="103"/>
  <c r="EA16" i="103"/>
  <c r="DZ16" i="103"/>
  <c r="EQ15" i="103"/>
  <c r="EP15" i="103"/>
  <c r="EO15" i="103"/>
  <c r="EN15" i="103"/>
  <c r="EM15" i="103"/>
  <c r="EL15" i="103"/>
  <c r="EK15" i="103"/>
  <c r="EJ15" i="103"/>
  <c r="EI15" i="103"/>
  <c r="EH15" i="103"/>
  <c r="EG15" i="103"/>
  <c r="EF15" i="103"/>
  <c r="EE15" i="103"/>
  <c r="ED15" i="103"/>
  <c r="EC15" i="103"/>
  <c r="EB15" i="103"/>
  <c r="EA15" i="103"/>
  <c r="DZ15" i="103"/>
  <c r="EQ14" i="103"/>
  <c r="EP14" i="103"/>
  <c r="EO14" i="103"/>
  <c r="EN14" i="103"/>
  <c r="EM14" i="103"/>
  <c r="EL14" i="103"/>
  <c r="EK14" i="103"/>
  <c r="EJ14" i="103"/>
  <c r="EI14" i="103"/>
  <c r="EH14" i="103"/>
  <c r="EG14" i="103"/>
  <c r="EF14" i="103"/>
  <c r="EE14" i="103"/>
  <c r="ED14" i="103"/>
  <c r="EC14" i="103"/>
  <c r="EB14" i="103"/>
  <c r="EA14" i="103"/>
  <c r="DZ14" i="103"/>
  <c r="EQ13" i="103"/>
  <c r="EP13" i="103"/>
  <c r="EO13" i="103"/>
  <c r="EN13" i="103"/>
  <c r="EM13" i="103"/>
  <c r="EL13" i="103"/>
  <c r="EK13" i="103"/>
  <c r="EJ13" i="103"/>
  <c r="EI13" i="103"/>
  <c r="EH13" i="103"/>
  <c r="EG13" i="103"/>
  <c r="EF13" i="103"/>
  <c r="EE13" i="103"/>
  <c r="ED13" i="103"/>
  <c r="EC13" i="103"/>
  <c r="EB13" i="103"/>
  <c r="EA13" i="103"/>
  <c r="DZ13" i="103"/>
  <c r="EQ12" i="103"/>
  <c r="EP12" i="103"/>
  <c r="EO12" i="103"/>
  <c r="EN12" i="103"/>
  <c r="EM12" i="103"/>
  <c r="EL12" i="103"/>
  <c r="EK12" i="103"/>
  <c r="EJ12" i="103"/>
  <c r="EI12" i="103"/>
  <c r="EH12" i="103"/>
  <c r="EG12" i="103"/>
  <c r="EF12" i="103"/>
  <c r="EE12" i="103"/>
  <c r="ED12" i="103"/>
  <c r="EC12" i="103"/>
  <c r="EB12" i="103"/>
  <c r="EA12" i="103"/>
  <c r="DZ12" i="103"/>
  <c r="EQ11" i="103"/>
  <c r="EP11" i="103"/>
  <c r="EO11" i="103"/>
  <c r="EN11" i="103"/>
  <c r="EM11" i="103"/>
  <c r="EL11" i="103"/>
  <c r="EK11" i="103"/>
  <c r="EJ11" i="103"/>
  <c r="EI11" i="103"/>
  <c r="EH11" i="103"/>
  <c r="EG11" i="103"/>
  <c r="EF11" i="103"/>
  <c r="EE11" i="103"/>
  <c r="ED11" i="103"/>
  <c r="EC11" i="103"/>
  <c r="EB11" i="103"/>
  <c r="EA11" i="103"/>
  <c r="DZ11" i="103"/>
  <c r="EQ10" i="103"/>
  <c r="EP10" i="103"/>
  <c r="EO10" i="103"/>
  <c r="EN10" i="103"/>
  <c r="EM10" i="103"/>
  <c r="EL10" i="103"/>
  <c r="EK10" i="103"/>
  <c r="EJ10" i="103"/>
  <c r="EI10" i="103"/>
  <c r="EH10" i="103"/>
  <c r="EG10" i="103"/>
  <c r="EF10" i="103"/>
  <c r="EE10" i="103"/>
  <c r="ED10" i="103"/>
  <c r="EC10" i="103"/>
  <c r="EB10" i="103"/>
  <c r="EA10" i="103"/>
  <c r="DZ10" i="103"/>
  <c r="EQ9" i="103"/>
  <c r="EP9" i="103"/>
  <c r="EO9" i="103"/>
  <c r="EN9" i="103"/>
  <c r="EM9" i="103"/>
  <c r="EL9" i="103"/>
  <c r="EK9" i="103"/>
  <c r="EJ9" i="103"/>
  <c r="EI9" i="103"/>
  <c r="EH9" i="103"/>
  <c r="EG9" i="103"/>
  <c r="EF9" i="103"/>
  <c r="EE9" i="103"/>
  <c r="ED9" i="103"/>
  <c r="EC9" i="103"/>
  <c r="EB9" i="103"/>
  <c r="EA9" i="103"/>
  <c r="DZ9" i="103"/>
  <c r="EQ8" i="103"/>
  <c r="EP8" i="103"/>
  <c r="EO8" i="103"/>
  <c r="EN8" i="103"/>
  <c r="EM8" i="103"/>
  <c r="EL8" i="103"/>
  <c r="EK8" i="103"/>
  <c r="EJ8" i="103"/>
  <c r="EI8" i="103"/>
  <c r="EH8" i="103"/>
  <c r="EG8" i="103"/>
  <c r="EF8" i="103"/>
  <c r="EE8" i="103"/>
  <c r="ED8" i="103"/>
  <c r="EC8" i="103"/>
  <c r="EB8" i="103"/>
  <c r="EA8" i="103"/>
  <c r="DZ8" i="103"/>
  <c r="EQ7" i="103"/>
  <c r="EP7" i="103"/>
  <c r="EO7" i="103"/>
  <c r="EN7" i="103"/>
  <c r="EM7" i="103"/>
  <c r="EL7" i="103"/>
  <c r="EK7" i="103"/>
  <c r="EJ7" i="103"/>
  <c r="EI7" i="103"/>
  <c r="EH7" i="103"/>
  <c r="EG7" i="103"/>
  <c r="EF7" i="103"/>
  <c r="EE7" i="103"/>
  <c r="ED7" i="103"/>
  <c r="EC7" i="103"/>
  <c r="EB7" i="103"/>
  <c r="EA7" i="103"/>
  <c r="DZ7" i="103"/>
  <c r="EQ6" i="103"/>
  <c r="EP6" i="103"/>
  <c r="EO6" i="103"/>
  <c r="EN6" i="103"/>
  <c r="EM6" i="103"/>
  <c r="EL6" i="103"/>
  <c r="EK6" i="103"/>
  <c r="EJ6" i="103"/>
  <c r="EI6" i="103"/>
  <c r="EH6" i="103"/>
  <c r="EG6" i="103"/>
  <c r="EF6" i="103"/>
  <c r="EE6" i="103"/>
  <c r="ED6" i="103"/>
  <c r="EC6" i="103"/>
  <c r="EB6" i="103"/>
  <c r="EA6" i="103"/>
  <c r="DZ6" i="103"/>
  <c r="EQ5" i="103"/>
  <c r="EP5" i="103"/>
  <c r="EO5" i="103"/>
  <c r="EN5" i="103"/>
  <c r="EM5" i="103"/>
  <c r="EL5" i="103"/>
  <c r="EK5" i="103"/>
  <c r="EJ5" i="103"/>
  <c r="EI5" i="103"/>
  <c r="EH5" i="103"/>
  <c r="EG5" i="103"/>
  <c r="EF5" i="103"/>
  <c r="EE5" i="103"/>
  <c r="ED5" i="103"/>
  <c r="EC5" i="103"/>
  <c r="EB5" i="103"/>
  <c r="EA5" i="103"/>
  <c r="DX58" i="103"/>
  <c r="DW58" i="103"/>
  <c r="DV58" i="103"/>
  <c r="DU58" i="103"/>
  <c r="DT58" i="103"/>
  <c r="DS58" i="103"/>
  <c r="DX57" i="103"/>
  <c r="DW57" i="103"/>
  <c r="DV57" i="103"/>
  <c r="DU57" i="103"/>
  <c r="DT57" i="103"/>
  <c r="DS57" i="103"/>
  <c r="DX56" i="103"/>
  <c r="DW56" i="103"/>
  <c r="DV56" i="103"/>
  <c r="DU56" i="103"/>
  <c r="DT56" i="103"/>
  <c r="DS56" i="103"/>
  <c r="DX55" i="103"/>
  <c r="DW55" i="103"/>
  <c r="DV55" i="103"/>
  <c r="DU55" i="103"/>
  <c r="DT55" i="103"/>
  <c r="DS55" i="103"/>
  <c r="DX54" i="103"/>
  <c r="DW54" i="103"/>
  <c r="DV54" i="103"/>
  <c r="DU54" i="103"/>
  <c r="DT54" i="103"/>
  <c r="DS54" i="103"/>
  <c r="DX53" i="103"/>
  <c r="DW53" i="103"/>
  <c r="DV53" i="103"/>
  <c r="DU53" i="103"/>
  <c r="DT53" i="103"/>
  <c r="DS53" i="103"/>
  <c r="DX52" i="103"/>
  <c r="DW52" i="103"/>
  <c r="DV52" i="103"/>
  <c r="DU52" i="103"/>
  <c r="DT52" i="103"/>
  <c r="DS52" i="103"/>
  <c r="DX51" i="103"/>
  <c r="DW51" i="103"/>
  <c r="DV51" i="103"/>
  <c r="DU51" i="103"/>
  <c r="DT51" i="103"/>
  <c r="DS51" i="103"/>
  <c r="DX50" i="103"/>
  <c r="DW50" i="103"/>
  <c r="DV50" i="103"/>
  <c r="DU50" i="103"/>
  <c r="DT50" i="103"/>
  <c r="DS50" i="103"/>
  <c r="DX49" i="103"/>
  <c r="DW49" i="103"/>
  <c r="DV49" i="103"/>
  <c r="DU49" i="103"/>
  <c r="DT49" i="103"/>
  <c r="DS49" i="103"/>
  <c r="DX48" i="103"/>
  <c r="DW48" i="103"/>
  <c r="DV48" i="103"/>
  <c r="DU48" i="103"/>
  <c r="DT48" i="103"/>
  <c r="DS48" i="103"/>
  <c r="DX47" i="103"/>
  <c r="DW47" i="103"/>
  <c r="DV47" i="103"/>
  <c r="DU47" i="103"/>
  <c r="DT47" i="103"/>
  <c r="DS47" i="103"/>
  <c r="DX46" i="103"/>
  <c r="DW46" i="103"/>
  <c r="DV46" i="103"/>
  <c r="DU46" i="103"/>
  <c r="DT46" i="103"/>
  <c r="DS46" i="103"/>
  <c r="DX45" i="103"/>
  <c r="DW45" i="103"/>
  <c r="DV45" i="103"/>
  <c r="DU45" i="103"/>
  <c r="DT45" i="103"/>
  <c r="DS45" i="103"/>
  <c r="DX44" i="103"/>
  <c r="DW44" i="103"/>
  <c r="DV44" i="103"/>
  <c r="DU44" i="103"/>
  <c r="DT44" i="103"/>
  <c r="DS44" i="103"/>
  <c r="DX43" i="103"/>
  <c r="DW43" i="103"/>
  <c r="DV43" i="103"/>
  <c r="DU43" i="103"/>
  <c r="DT43" i="103"/>
  <c r="DS43" i="103"/>
  <c r="DX42" i="103"/>
  <c r="DW42" i="103"/>
  <c r="DV42" i="103"/>
  <c r="DU42" i="103"/>
  <c r="DT42" i="103"/>
  <c r="DS42" i="103"/>
  <c r="DX41" i="103"/>
  <c r="DW41" i="103"/>
  <c r="DV41" i="103"/>
  <c r="DU41" i="103"/>
  <c r="DT41" i="103"/>
  <c r="DS41" i="103"/>
  <c r="DX40" i="103"/>
  <c r="DW40" i="103"/>
  <c r="DV40" i="103"/>
  <c r="DU40" i="103"/>
  <c r="DT40" i="103"/>
  <c r="DS40" i="103"/>
  <c r="DX39" i="103"/>
  <c r="DW39" i="103"/>
  <c r="DV39" i="103"/>
  <c r="DU39" i="103"/>
  <c r="DT39" i="103"/>
  <c r="DS39" i="103"/>
  <c r="DX38" i="103"/>
  <c r="DW38" i="103"/>
  <c r="DV38" i="103"/>
  <c r="DU38" i="103"/>
  <c r="DT38" i="103"/>
  <c r="DS38" i="103"/>
  <c r="DX37" i="103"/>
  <c r="DW37" i="103"/>
  <c r="DV37" i="103"/>
  <c r="DU37" i="103"/>
  <c r="DT37" i="103"/>
  <c r="DS37" i="103"/>
  <c r="DX36" i="103"/>
  <c r="DW36" i="103"/>
  <c r="DV36" i="103"/>
  <c r="DU36" i="103"/>
  <c r="DT36" i="103"/>
  <c r="DS36" i="103"/>
  <c r="DX35" i="103"/>
  <c r="DW35" i="103"/>
  <c r="DV35" i="103"/>
  <c r="DU35" i="103"/>
  <c r="DT35" i="103"/>
  <c r="DS35" i="103"/>
  <c r="DX34" i="103"/>
  <c r="DW34" i="103"/>
  <c r="DV34" i="103"/>
  <c r="DU34" i="103"/>
  <c r="DT34" i="103"/>
  <c r="DS34" i="103"/>
  <c r="DX33" i="103"/>
  <c r="DW33" i="103"/>
  <c r="DV33" i="103"/>
  <c r="DU33" i="103"/>
  <c r="DT33" i="103"/>
  <c r="DS33" i="103"/>
  <c r="DX32" i="103"/>
  <c r="DW32" i="103"/>
  <c r="DV32" i="103"/>
  <c r="DU32" i="103"/>
  <c r="DT32" i="103"/>
  <c r="DS32" i="103"/>
  <c r="DX31" i="103"/>
  <c r="DW31" i="103"/>
  <c r="DV31" i="103"/>
  <c r="DU31" i="103"/>
  <c r="DT31" i="103"/>
  <c r="DS31" i="103"/>
  <c r="DX30" i="103"/>
  <c r="DW30" i="103"/>
  <c r="DV30" i="103"/>
  <c r="DU30" i="103"/>
  <c r="DT30" i="103"/>
  <c r="DS30" i="103"/>
  <c r="DX29" i="103"/>
  <c r="DW29" i="103"/>
  <c r="DV29" i="103"/>
  <c r="DU29" i="103"/>
  <c r="DT29" i="103"/>
  <c r="DS29" i="103"/>
  <c r="DX28" i="103"/>
  <c r="DW28" i="103"/>
  <c r="DV28" i="103"/>
  <c r="DU28" i="103"/>
  <c r="DT28" i="103"/>
  <c r="DS28" i="103"/>
  <c r="DX27" i="103"/>
  <c r="DW27" i="103"/>
  <c r="DV27" i="103"/>
  <c r="DU27" i="103"/>
  <c r="DT27" i="103"/>
  <c r="DS27" i="103"/>
  <c r="DX26" i="103"/>
  <c r="DW26" i="103"/>
  <c r="DV26" i="103"/>
  <c r="DU26" i="103"/>
  <c r="DT26" i="103"/>
  <c r="DS26" i="103"/>
  <c r="DX25" i="103"/>
  <c r="DW25" i="103"/>
  <c r="DV25" i="103"/>
  <c r="DU25" i="103"/>
  <c r="DT25" i="103"/>
  <c r="DS25" i="103"/>
  <c r="DX24" i="103"/>
  <c r="DW24" i="103"/>
  <c r="DV24" i="103"/>
  <c r="DU24" i="103"/>
  <c r="DT24" i="103"/>
  <c r="DS24" i="103"/>
  <c r="DX23" i="103"/>
  <c r="DW23" i="103"/>
  <c r="DV23" i="103"/>
  <c r="DU23" i="103"/>
  <c r="DT23" i="103"/>
  <c r="DS23" i="103"/>
  <c r="DX22" i="103"/>
  <c r="DW22" i="103"/>
  <c r="DV22" i="103"/>
  <c r="DU22" i="103"/>
  <c r="DT22" i="103"/>
  <c r="DS22" i="103"/>
  <c r="DX21" i="103"/>
  <c r="DW21" i="103"/>
  <c r="DV21" i="103"/>
  <c r="DU21" i="103"/>
  <c r="DT21" i="103"/>
  <c r="DS21" i="103"/>
  <c r="DX20" i="103"/>
  <c r="DW20" i="103"/>
  <c r="DV20" i="103"/>
  <c r="DU20" i="103"/>
  <c r="DT20" i="103"/>
  <c r="DS20" i="103"/>
  <c r="DX19" i="103"/>
  <c r="DW19" i="103"/>
  <c r="DV19" i="103"/>
  <c r="DU19" i="103"/>
  <c r="DT19" i="103"/>
  <c r="DS19" i="103"/>
  <c r="DX18" i="103"/>
  <c r="DW18" i="103"/>
  <c r="DV18" i="103"/>
  <c r="DU18" i="103"/>
  <c r="DT18" i="103"/>
  <c r="DS18" i="103"/>
  <c r="DX17" i="103"/>
  <c r="DW17" i="103"/>
  <c r="DV17" i="103"/>
  <c r="DU17" i="103"/>
  <c r="DT17" i="103"/>
  <c r="DS17" i="103"/>
  <c r="DX16" i="103"/>
  <c r="DW16" i="103"/>
  <c r="DV16" i="103"/>
  <c r="DU16" i="103"/>
  <c r="DT16" i="103"/>
  <c r="DS16" i="103"/>
  <c r="DX15" i="103"/>
  <c r="DW15" i="103"/>
  <c r="DV15" i="103"/>
  <c r="DU15" i="103"/>
  <c r="DT15" i="103"/>
  <c r="DS15" i="103"/>
  <c r="DX14" i="103"/>
  <c r="DW14" i="103"/>
  <c r="DV14" i="103"/>
  <c r="DU14" i="103"/>
  <c r="DT14" i="103"/>
  <c r="DS14" i="103"/>
  <c r="DX13" i="103"/>
  <c r="DW13" i="103"/>
  <c r="DV13" i="103"/>
  <c r="DU13" i="103"/>
  <c r="DT13" i="103"/>
  <c r="DS13" i="103"/>
  <c r="DX12" i="103"/>
  <c r="DW12" i="103"/>
  <c r="DV12" i="103"/>
  <c r="DU12" i="103"/>
  <c r="DT12" i="103"/>
  <c r="DS12" i="103"/>
  <c r="DX11" i="103"/>
  <c r="DW11" i="103"/>
  <c r="DV11" i="103"/>
  <c r="DU11" i="103"/>
  <c r="DT11" i="103"/>
  <c r="DS11" i="103"/>
  <c r="DX10" i="103"/>
  <c r="DW10" i="103"/>
  <c r="DV10" i="103"/>
  <c r="DU10" i="103"/>
  <c r="DT10" i="103"/>
  <c r="DS10" i="103"/>
  <c r="DX9" i="103"/>
  <c r="DW9" i="103"/>
  <c r="DV9" i="103"/>
  <c r="DU9" i="103"/>
  <c r="DT9" i="103"/>
  <c r="DS9" i="103"/>
  <c r="DX8" i="103"/>
  <c r="DW8" i="103"/>
  <c r="DV8" i="103"/>
  <c r="DU8" i="103"/>
  <c r="DT8" i="103"/>
  <c r="DS8" i="103"/>
  <c r="DX7" i="103"/>
  <c r="DW7" i="103"/>
  <c r="DV7" i="103"/>
  <c r="DU7" i="103"/>
  <c r="DT7" i="103"/>
  <c r="DS7" i="103"/>
  <c r="DX6" i="103"/>
  <c r="DW6" i="103"/>
  <c r="DV6" i="103"/>
  <c r="DU6" i="103"/>
  <c r="DT6" i="103"/>
  <c r="DS6" i="103"/>
  <c r="DX5" i="103"/>
  <c r="DW5" i="103"/>
  <c r="DV5" i="103"/>
  <c r="DU5" i="103"/>
  <c r="DT5" i="103"/>
  <c r="DR62" i="103"/>
  <c r="DQ62" i="103"/>
  <c r="DR61" i="103"/>
  <c r="DQ61" i="103"/>
  <c r="DR60" i="103"/>
  <c r="DQ60" i="103"/>
  <c r="DR59" i="103"/>
  <c r="DQ59" i="103"/>
  <c r="DR58" i="103"/>
  <c r="DQ58" i="103"/>
  <c r="DR57" i="103"/>
  <c r="DQ57" i="103"/>
  <c r="DR56" i="103"/>
  <c r="DQ56" i="103"/>
  <c r="DR55" i="103"/>
  <c r="DQ55" i="103"/>
  <c r="DR54" i="103"/>
  <c r="DQ54" i="103"/>
  <c r="DR53" i="103"/>
  <c r="DQ53" i="103"/>
  <c r="DR52" i="103"/>
  <c r="DQ52" i="103"/>
  <c r="DR51" i="103"/>
  <c r="DQ51" i="103"/>
  <c r="DR50" i="103"/>
  <c r="DQ50" i="103"/>
  <c r="DR49" i="103"/>
  <c r="DQ49" i="103"/>
  <c r="DR48" i="103"/>
  <c r="DQ48" i="103"/>
  <c r="DR47" i="103"/>
  <c r="DQ47" i="103"/>
  <c r="DR46" i="103"/>
  <c r="DQ46" i="103"/>
  <c r="DR45" i="103"/>
  <c r="DQ45" i="103"/>
  <c r="DR44" i="103"/>
  <c r="DQ44" i="103"/>
  <c r="DR43" i="103"/>
  <c r="DQ43" i="103"/>
  <c r="DR42" i="103"/>
  <c r="DQ42" i="103"/>
  <c r="DR41" i="103"/>
  <c r="DQ41" i="103"/>
  <c r="DR40" i="103"/>
  <c r="DQ40" i="103"/>
  <c r="DR39" i="103"/>
  <c r="DQ39" i="103"/>
  <c r="DR38" i="103"/>
  <c r="DQ38" i="103"/>
  <c r="DR37" i="103"/>
  <c r="DQ37" i="103"/>
  <c r="DR36" i="103"/>
  <c r="DQ36" i="103"/>
  <c r="DR35" i="103"/>
  <c r="DQ35" i="103"/>
  <c r="DR34" i="103"/>
  <c r="DQ34" i="103"/>
  <c r="DR33" i="103"/>
  <c r="DQ33" i="103"/>
  <c r="DR32" i="103"/>
  <c r="DQ32" i="103"/>
  <c r="DR31" i="103"/>
  <c r="DQ31" i="103"/>
  <c r="DR30" i="103"/>
  <c r="DQ30" i="103"/>
  <c r="DR29" i="103"/>
  <c r="DQ29" i="103"/>
  <c r="DR28" i="103"/>
  <c r="DQ28" i="103"/>
  <c r="DR27" i="103"/>
  <c r="DQ27" i="103"/>
  <c r="DR26" i="103"/>
  <c r="DQ26" i="103"/>
  <c r="DR25" i="103"/>
  <c r="DQ25" i="103"/>
  <c r="DR24" i="103"/>
  <c r="DQ24" i="103"/>
  <c r="DR23" i="103"/>
  <c r="DQ23" i="103"/>
  <c r="DR22" i="103"/>
  <c r="DQ22" i="103"/>
  <c r="DR21" i="103"/>
  <c r="DQ21" i="103"/>
  <c r="DR20" i="103"/>
  <c r="DQ20" i="103"/>
  <c r="DR19" i="103"/>
  <c r="DQ19" i="103"/>
  <c r="DR18" i="103"/>
  <c r="DQ18" i="103"/>
  <c r="DR17" i="103"/>
  <c r="DQ17" i="103"/>
  <c r="DR16" i="103"/>
  <c r="DQ16" i="103"/>
  <c r="DR15" i="103"/>
  <c r="DQ15" i="103"/>
  <c r="DR14" i="103"/>
  <c r="DQ14" i="103"/>
  <c r="DR13" i="103"/>
  <c r="DQ13" i="103"/>
  <c r="DR12" i="103"/>
  <c r="DQ12" i="103"/>
  <c r="DR11" i="103"/>
  <c r="DQ11" i="103"/>
  <c r="DR10" i="103"/>
  <c r="DQ10" i="103"/>
  <c r="DR9" i="103"/>
  <c r="DQ9" i="103"/>
  <c r="DR8" i="103"/>
  <c r="DQ8" i="103"/>
  <c r="DR7" i="103"/>
  <c r="DQ7" i="103"/>
  <c r="DR6" i="103"/>
  <c r="DQ6" i="103"/>
  <c r="DR5" i="103"/>
  <c r="DP62" i="103"/>
  <c r="DO62" i="103"/>
  <c r="DP61" i="103"/>
  <c r="DO61" i="103"/>
  <c r="DP60" i="103"/>
  <c r="DO60" i="103"/>
  <c r="DP59" i="103"/>
  <c r="DO59" i="103"/>
  <c r="DP58" i="103"/>
  <c r="DO58" i="103"/>
  <c r="DP57" i="103"/>
  <c r="DO57" i="103"/>
  <c r="DP56" i="103"/>
  <c r="DO56" i="103"/>
  <c r="DP55" i="103"/>
  <c r="DO55" i="103"/>
  <c r="DP54" i="103"/>
  <c r="DO54" i="103"/>
  <c r="DP53" i="103"/>
  <c r="DO53" i="103"/>
  <c r="DP52" i="103"/>
  <c r="DO52" i="103"/>
  <c r="DP51" i="103"/>
  <c r="DO51" i="103"/>
  <c r="DP50" i="103"/>
  <c r="DO50" i="103"/>
  <c r="DP49" i="103"/>
  <c r="DO49" i="103"/>
  <c r="DP48" i="103"/>
  <c r="DO48" i="103"/>
  <c r="DP47" i="103"/>
  <c r="DO47" i="103"/>
  <c r="DP46" i="103"/>
  <c r="DO46" i="103"/>
  <c r="DP45" i="103"/>
  <c r="DO45" i="103"/>
  <c r="DP44" i="103"/>
  <c r="DO44" i="103"/>
  <c r="DP43" i="103"/>
  <c r="DO43" i="103"/>
  <c r="DP42" i="103"/>
  <c r="DO42" i="103"/>
  <c r="DP41" i="103"/>
  <c r="DO41" i="103"/>
  <c r="DP40" i="103"/>
  <c r="DO40" i="103"/>
  <c r="DP39" i="103"/>
  <c r="DO39" i="103"/>
  <c r="DP38" i="103"/>
  <c r="DO38" i="103"/>
  <c r="DP37" i="103"/>
  <c r="DO37" i="103"/>
  <c r="DP36" i="103"/>
  <c r="DO36" i="103"/>
  <c r="DP35" i="103"/>
  <c r="DO35" i="103"/>
  <c r="DP34" i="103"/>
  <c r="DO34" i="103"/>
  <c r="DP33" i="103"/>
  <c r="DO33" i="103"/>
  <c r="DP32" i="103"/>
  <c r="DO32" i="103"/>
  <c r="DP31" i="103"/>
  <c r="DO31" i="103"/>
  <c r="DP30" i="103"/>
  <c r="DO30" i="103"/>
  <c r="DP29" i="103"/>
  <c r="DO29" i="103"/>
  <c r="DP28" i="103"/>
  <c r="DO28" i="103"/>
  <c r="DP27" i="103"/>
  <c r="DO27" i="103"/>
  <c r="DP26" i="103"/>
  <c r="DO26" i="103"/>
  <c r="DP25" i="103"/>
  <c r="DO25" i="103"/>
  <c r="DP24" i="103"/>
  <c r="DO24" i="103"/>
  <c r="DP23" i="103"/>
  <c r="DO23" i="103"/>
  <c r="DP22" i="103"/>
  <c r="DO22" i="103"/>
  <c r="DP21" i="103"/>
  <c r="DO21" i="103"/>
  <c r="DP20" i="103"/>
  <c r="DO20" i="103"/>
  <c r="DP19" i="103"/>
  <c r="DO19" i="103"/>
  <c r="DP18" i="103"/>
  <c r="DO18" i="103"/>
  <c r="DP17" i="103"/>
  <c r="DO17" i="103"/>
  <c r="DP16" i="103"/>
  <c r="DO16" i="103"/>
  <c r="DP15" i="103"/>
  <c r="DO15" i="103"/>
  <c r="DP14" i="103"/>
  <c r="DO14" i="103"/>
  <c r="DP13" i="103"/>
  <c r="DO13" i="103"/>
  <c r="DP12" i="103"/>
  <c r="DO12" i="103"/>
  <c r="DP11" i="103"/>
  <c r="DO11" i="103"/>
  <c r="DP10" i="103"/>
  <c r="DO10" i="103"/>
  <c r="DP9" i="103"/>
  <c r="DO9" i="103"/>
  <c r="DP8" i="103"/>
  <c r="DO8" i="103"/>
  <c r="DP7" i="103"/>
  <c r="DO7" i="103"/>
  <c r="DP6" i="103"/>
  <c r="DO6" i="103"/>
  <c r="DP5" i="103"/>
  <c r="DN51" i="103"/>
  <c r="DM51" i="103"/>
  <c r="DN50" i="103"/>
  <c r="DM50" i="103"/>
  <c r="DN49" i="103"/>
  <c r="DM49" i="103"/>
  <c r="DN48" i="103"/>
  <c r="DM48" i="103"/>
  <c r="DN47" i="103"/>
  <c r="DM47" i="103"/>
  <c r="DN46" i="103"/>
  <c r="DM46" i="103"/>
  <c r="DN45" i="103"/>
  <c r="DM45" i="103"/>
  <c r="DN44" i="103"/>
  <c r="DM44" i="103"/>
  <c r="DN43" i="103"/>
  <c r="DM43" i="103"/>
  <c r="DN42" i="103"/>
  <c r="DM42" i="103"/>
  <c r="DN41" i="103"/>
  <c r="DM41" i="103"/>
  <c r="DN40" i="103"/>
  <c r="DM40" i="103"/>
  <c r="DN39" i="103"/>
  <c r="DM39" i="103"/>
  <c r="DN38" i="103"/>
  <c r="DM38" i="103"/>
  <c r="DN37" i="103"/>
  <c r="DM37" i="103"/>
  <c r="DN36" i="103"/>
  <c r="DM36" i="103"/>
  <c r="DN35" i="103"/>
  <c r="DM35" i="103"/>
  <c r="DN34" i="103"/>
  <c r="DM34" i="103"/>
  <c r="DN33" i="103"/>
  <c r="DM33" i="103"/>
  <c r="DN32" i="103"/>
  <c r="DM32" i="103"/>
  <c r="DN31" i="103"/>
  <c r="DM31" i="103"/>
  <c r="DN30" i="103"/>
  <c r="DM30" i="103"/>
  <c r="DN29" i="103"/>
  <c r="DM29" i="103"/>
  <c r="DN28" i="103"/>
  <c r="DM28" i="103"/>
  <c r="DN27" i="103"/>
  <c r="DM27" i="103"/>
  <c r="DN26" i="103"/>
  <c r="DM26" i="103"/>
  <c r="DN25" i="103"/>
  <c r="DM25" i="103"/>
  <c r="DN24" i="103"/>
  <c r="DM24" i="103"/>
  <c r="DN23" i="103"/>
  <c r="DM23" i="103"/>
  <c r="DN22" i="103"/>
  <c r="DM22" i="103"/>
  <c r="DN21" i="103"/>
  <c r="DM21" i="103"/>
  <c r="DN20" i="103"/>
  <c r="DM20" i="103"/>
  <c r="DN19" i="103"/>
  <c r="DM19" i="103"/>
  <c r="DN18" i="103"/>
  <c r="DM18" i="103"/>
  <c r="DN17" i="103"/>
  <c r="DM17" i="103"/>
  <c r="DN16" i="103"/>
  <c r="DM16" i="103"/>
  <c r="DN15" i="103"/>
  <c r="DM15" i="103"/>
  <c r="DN14" i="103"/>
  <c r="DM14" i="103"/>
  <c r="DN13" i="103"/>
  <c r="DM13" i="103"/>
  <c r="DN12" i="103"/>
  <c r="DM12" i="103"/>
  <c r="DN11" i="103"/>
  <c r="DM11" i="103"/>
  <c r="DN10" i="103"/>
  <c r="DM10" i="103"/>
  <c r="DN9" i="103"/>
  <c r="DM9" i="103"/>
  <c r="DN8" i="103"/>
  <c r="DM8" i="103"/>
  <c r="DN7" i="103"/>
  <c r="DM7" i="103"/>
  <c r="DN6" i="103"/>
  <c r="DM6" i="103"/>
  <c r="DN5" i="103"/>
  <c r="DL54" i="103"/>
  <c r="DK54" i="103"/>
  <c r="DL53" i="103"/>
  <c r="DK53" i="103"/>
  <c r="DL52" i="103"/>
  <c r="DK52" i="103"/>
  <c r="DL51" i="103"/>
  <c r="DK51" i="103"/>
  <c r="DL50" i="103"/>
  <c r="DK50" i="103"/>
  <c r="DL49" i="103"/>
  <c r="DK49" i="103"/>
  <c r="DL48" i="103"/>
  <c r="DK48" i="103"/>
  <c r="DL47" i="103"/>
  <c r="DK47" i="103"/>
  <c r="DL46" i="103"/>
  <c r="DK46" i="103"/>
  <c r="DL45" i="103"/>
  <c r="DK45" i="103"/>
  <c r="DL44" i="103"/>
  <c r="DK44" i="103"/>
  <c r="DL43" i="103"/>
  <c r="DK43" i="103"/>
  <c r="DL42" i="103"/>
  <c r="DK42" i="103"/>
  <c r="DL41" i="103"/>
  <c r="DK41" i="103"/>
  <c r="DL40" i="103"/>
  <c r="DK40" i="103"/>
  <c r="DL39" i="103"/>
  <c r="DK39" i="103"/>
  <c r="DL38" i="103"/>
  <c r="DK38" i="103"/>
  <c r="DL37" i="103"/>
  <c r="DK37" i="103"/>
  <c r="DL36" i="103"/>
  <c r="DK36" i="103"/>
  <c r="DL35" i="103"/>
  <c r="DK35" i="103"/>
  <c r="DL34" i="103"/>
  <c r="DK34" i="103"/>
  <c r="DL33" i="103"/>
  <c r="DK33" i="103"/>
  <c r="DL32" i="103"/>
  <c r="DK32" i="103"/>
  <c r="DL31" i="103"/>
  <c r="DK31" i="103"/>
  <c r="DL30" i="103"/>
  <c r="DK30" i="103"/>
  <c r="DL29" i="103"/>
  <c r="DK29" i="103"/>
  <c r="DL28" i="103"/>
  <c r="DK28" i="103"/>
  <c r="DL27" i="103"/>
  <c r="DK27" i="103"/>
  <c r="DL26" i="103"/>
  <c r="DK26" i="103"/>
  <c r="DL25" i="103"/>
  <c r="DK25" i="103"/>
  <c r="DL24" i="103"/>
  <c r="DK24" i="103"/>
  <c r="DL23" i="103"/>
  <c r="DK23" i="103"/>
  <c r="DL22" i="103"/>
  <c r="DK22" i="103"/>
  <c r="DL21" i="103"/>
  <c r="DK21" i="103"/>
  <c r="DL20" i="103"/>
  <c r="DK20" i="103"/>
  <c r="DL19" i="103"/>
  <c r="DK19" i="103"/>
  <c r="DL18" i="103"/>
  <c r="DK18" i="103"/>
  <c r="DL17" i="103"/>
  <c r="DK17" i="103"/>
  <c r="DL16" i="103"/>
  <c r="DK16" i="103"/>
  <c r="DL15" i="103"/>
  <c r="DK15" i="103"/>
  <c r="DL14" i="103"/>
  <c r="DK14" i="103"/>
  <c r="DL13" i="103"/>
  <c r="DK13" i="103"/>
  <c r="DL12" i="103"/>
  <c r="DK12" i="103"/>
  <c r="DL11" i="103"/>
  <c r="DK11" i="103"/>
  <c r="DL10" i="103"/>
  <c r="DK10" i="103"/>
  <c r="DL9" i="103"/>
  <c r="DK9" i="103"/>
  <c r="DL8" i="103"/>
  <c r="DK8" i="103"/>
  <c r="DL7" i="103"/>
  <c r="DK7" i="103"/>
  <c r="DL6" i="103"/>
  <c r="DK6" i="103"/>
  <c r="DL5" i="103"/>
  <c r="DI61" i="103"/>
  <c r="DH61" i="103"/>
  <c r="DI60" i="103"/>
  <c r="DH60" i="103"/>
  <c r="DI59" i="103"/>
  <c r="DH59" i="103"/>
  <c r="DI58" i="103"/>
  <c r="DH58" i="103"/>
  <c r="DI57" i="103"/>
  <c r="DH57" i="103"/>
  <c r="DI56" i="103"/>
  <c r="DH56" i="103"/>
  <c r="DI55" i="103"/>
  <c r="DH55" i="103"/>
  <c r="DI54" i="103"/>
  <c r="DH54" i="103"/>
  <c r="DI53" i="103"/>
  <c r="DH53" i="103"/>
  <c r="DI52" i="103"/>
  <c r="DH52" i="103"/>
  <c r="DI51" i="103"/>
  <c r="DH51" i="103"/>
  <c r="DI50" i="103"/>
  <c r="DH50" i="103"/>
  <c r="DI49" i="103"/>
  <c r="DH49" i="103"/>
  <c r="DI48" i="103"/>
  <c r="DH48" i="103"/>
  <c r="DI47" i="103"/>
  <c r="DH47" i="103"/>
  <c r="DI46" i="103"/>
  <c r="DH46" i="103"/>
  <c r="DI45" i="103"/>
  <c r="DH45" i="103"/>
  <c r="DI44" i="103"/>
  <c r="DH44" i="103"/>
  <c r="DI43" i="103"/>
  <c r="DH43" i="103"/>
  <c r="DI42" i="103"/>
  <c r="DH42" i="103"/>
  <c r="DI41" i="103"/>
  <c r="DH41" i="103"/>
  <c r="DI40" i="103"/>
  <c r="DH40" i="103"/>
  <c r="DI39" i="103"/>
  <c r="DH39" i="103"/>
  <c r="DI38" i="103"/>
  <c r="DH38" i="103"/>
  <c r="DI37" i="103"/>
  <c r="DH37" i="103"/>
  <c r="DI36" i="103"/>
  <c r="DH36" i="103"/>
  <c r="DI35" i="103"/>
  <c r="DH35" i="103"/>
  <c r="DI34" i="103"/>
  <c r="DH34" i="103"/>
  <c r="DI33" i="103"/>
  <c r="DH33" i="103"/>
  <c r="DI32" i="103"/>
  <c r="DH32" i="103"/>
  <c r="DI31" i="103"/>
  <c r="DH31" i="103"/>
  <c r="DI30" i="103"/>
  <c r="DH30" i="103"/>
  <c r="DI29" i="103"/>
  <c r="DH29" i="103"/>
  <c r="DI28" i="103"/>
  <c r="DH28" i="103"/>
  <c r="DI27" i="103"/>
  <c r="DH27" i="103"/>
  <c r="DI26" i="103"/>
  <c r="DH26" i="103"/>
  <c r="DI25" i="103"/>
  <c r="DH25" i="103"/>
  <c r="DI24" i="103"/>
  <c r="DH24" i="103"/>
  <c r="DI23" i="103"/>
  <c r="DH23" i="103"/>
  <c r="DI22" i="103"/>
  <c r="DH22" i="103"/>
  <c r="DI21" i="103"/>
  <c r="DH21" i="103"/>
  <c r="DI20" i="103"/>
  <c r="DH20" i="103"/>
  <c r="DI19" i="103"/>
  <c r="DH19" i="103"/>
  <c r="DI18" i="103"/>
  <c r="DH18" i="103"/>
  <c r="DI17" i="103"/>
  <c r="DH17" i="103"/>
  <c r="DI16" i="103"/>
  <c r="DH16" i="103"/>
  <c r="DI15" i="103"/>
  <c r="DH15" i="103"/>
  <c r="DI14" i="103"/>
  <c r="DH14" i="103"/>
  <c r="DI13" i="103"/>
  <c r="DH13" i="103"/>
  <c r="DI12" i="103"/>
  <c r="DH12" i="103"/>
  <c r="DI11" i="103"/>
  <c r="DH11" i="103"/>
  <c r="DI10" i="103"/>
  <c r="DH10" i="103"/>
  <c r="DI9" i="103"/>
  <c r="DH9" i="103"/>
  <c r="DI8" i="103"/>
  <c r="DH8" i="103"/>
  <c r="DI7" i="103"/>
  <c r="DH7" i="103"/>
  <c r="DI6" i="103"/>
  <c r="DH6" i="103"/>
  <c r="DI5" i="103"/>
  <c r="DF62" i="103"/>
  <c r="DE62" i="103"/>
  <c r="DF61" i="103"/>
  <c r="DE61" i="103"/>
  <c r="DF60" i="103"/>
  <c r="DE60" i="103"/>
  <c r="DF59" i="103"/>
  <c r="DE59" i="103"/>
  <c r="DF58" i="103"/>
  <c r="DE58" i="103"/>
  <c r="DF57" i="103"/>
  <c r="DE57" i="103"/>
  <c r="DF56" i="103"/>
  <c r="DE56" i="103"/>
  <c r="DF55" i="103"/>
  <c r="DE55" i="103"/>
  <c r="DF54" i="103"/>
  <c r="DE54" i="103"/>
  <c r="DF53" i="103"/>
  <c r="DE53" i="103"/>
  <c r="DF52" i="103"/>
  <c r="DE52" i="103"/>
  <c r="DF51" i="103"/>
  <c r="DE51" i="103"/>
  <c r="DF50" i="103"/>
  <c r="DE50" i="103"/>
  <c r="DF49" i="103"/>
  <c r="DE49" i="103"/>
  <c r="DF48" i="103"/>
  <c r="DE48" i="103"/>
  <c r="DF47" i="103"/>
  <c r="DE47" i="103"/>
  <c r="DF46" i="103"/>
  <c r="DE46" i="103"/>
  <c r="DF45" i="103"/>
  <c r="DE45" i="103"/>
  <c r="DF44" i="103"/>
  <c r="DE44" i="103"/>
  <c r="DF43" i="103"/>
  <c r="DE43" i="103"/>
  <c r="DF42" i="103"/>
  <c r="DE42" i="103"/>
  <c r="DF41" i="103"/>
  <c r="DE41" i="103"/>
  <c r="DF40" i="103"/>
  <c r="DE40" i="103"/>
  <c r="DF39" i="103"/>
  <c r="DE39" i="103"/>
  <c r="DF38" i="103"/>
  <c r="DE38" i="103"/>
  <c r="DF37" i="103"/>
  <c r="DE37" i="103"/>
  <c r="DF36" i="103"/>
  <c r="DE36" i="103"/>
  <c r="DF35" i="103"/>
  <c r="DE35" i="103"/>
  <c r="DF34" i="103"/>
  <c r="DE34" i="103"/>
  <c r="DF33" i="103"/>
  <c r="DE33" i="103"/>
  <c r="DF32" i="103"/>
  <c r="DE32" i="103"/>
  <c r="DF31" i="103"/>
  <c r="DE31" i="103"/>
  <c r="DF30" i="103"/>
  <c r="DE30" i="103"/>
  <c r="DF29" i="103"/>
  <c r="DE29" i="103"/>
  <c r="DF28" i="103"/>
  <c r="DE28" i="103"/>
  <c r="DF27" i="103"/>
  <c r="DE27" i="103"/>
  <c r="DF26" i="103"/>
  <c r="DE26" i="103"/>
  <c r="DF25" i="103"/>
  <c r="DE25" i="103"/>
  <c r="DF24" i="103"/>
  <c r="DE24" i="103"/>
  <c r="DF23" i="103"/>
  <c r="DE23" i="103"/>
  <c r="DF22" i="103"/>
  <c r="DE22" i="103"/>
  <c r="DF21" i="103"/>
  <c r="DE21" i="103"/>
  <c r="DF20" i="103"/>
  <c r="DE20" i="103"/>
  <c r="DF19" i="103"/>
  <c r="DE19" i="103"/>
  <c r="DF18" i="103"/>
  <c r="DE18" i="103"/>
  <c r="DF17" i="103"/>
  <c r="DE17" i="103"/>
  <c r="DF16" i="103"/>
  <c r="DE16" i="103"/>
  <c r="DF15" i="103"/>
  <c r="DE15" i="103"/>
  <c r="DF14" i="103"/>
  <c r="DE14" i="103"/>
  <c r="DF13" i="103"/>
  <c r="DE13" i="103"/>
  <c r="DF12" i="103"/>
  <c r="DE12" i="103"/>
  <c r="DF11" i="103"/>
  <c r="DE11" i="103"/>
  <c r="DF10" i="103"/>
  <c r="DE10" i="103"/>
  <c r="DF9" i="103"/>
  <c r="DE9" i="103"/>
  <c r="DF8" i="103"/>
  <c r="DE8" i="103"/>
  <c r="DF7" i="103"/>
  <c r="DE7" i="103"/>
  <c r="DF6" i="103"/>
  <c r="DE6" i="103"/>
  <c r="DF5" i="103"/>
  <c r="DC59" i="103"/>
  <c r="DB59" i="103"/>
  <c r="DA59" i="103"/>
  <c r="CZ59" i="103"/>
  <c r="CY59" i="103"/>
  <c r="CX59" i="103"/>
  <c r="CW59" i="103"/>
  <c r="CV59" i="103"/>
  <c r="CU59" i="103"/>
  <c r="CT59" i="103"/>
  <c r="CS59" i="103"/>
  <c r="CR59" i="103"/>
  <c r="CQ59" i="103"/>
  <c r="CP59" i="103"/>
  <c r="CO59" i="103"/>
  <c r="CN59" i="103"/>
  <c r="CM59" i="103"/>
  <c r="CL59" i="103"/>
  <c r="DC58" i="103"/>
  <c r="DB58" i="103"/>
  <c r="DA58" i="103"/>
  <c r="CZ58" i="103"/>
  <c r="CY58" i="103"/>
  <c r="CX58" i="103"/>
  <c r="CW58" i="103"/>
  <c r="CV58" i="103"/>
  <c r="CU58" i="103"/>
  <c r="CT58" i="103"/>
  <c r="CS58" i="103"/>
  <c r="CR58" i="103"/>
  <c r="CQ58" i="103"/>
  <c r="CP58" i="103"/>
  <c r="CO58" i="103"/>
  <c r="CN58" i="103"/>
  <c r="CM58" i="103"/>
  <c r="CL58" i="103"/>
  <c r="DC57" i="103"/>
  <c r="DB57" i="103"/>
  <c r="DA57" i="103"/>
  <c r="CZ57" i="103"/>
  <c r="CY57" i="103"/>
  <c r="CX57" i="103"/>
  <c r="CW57" i="103"/>
  <c r="CV57" i="103"/>
  <c r="CU57" i="103"/>
  <c r="CT57" i="103"/>
  <c r="CS57" i="103"/>
  <c r="CR57" i="103"/>
  <c r="CQ57" i="103"/>
  <c r="CP57" i="103"/>
  <c r="CO57" i="103"/>
  <c r="CN57" i="103"/>
  <c r="CM57" i="103"/>
  <c r="CL57" i="103"/>
  <c r="DC56" i="103"/>
  <c r="DB56" i="103"/>
  <c r="DA56" i="103"/>
  <c r="CZ56" i="103"/>
  <c r="CY56" i="103"/>
  <c r="CX56" i="103"/>
  <c r="CW56" i="103"/>
  <c r="CV56" i="103"/>
  <c r="CU56" i="103"/>
  <c r="CT56" i="103"/>
  <c r="CS56" i="103"/>
  <c r="CR56" i="103"/>
  <c r="CQ56" i="103"/>
  <c r="CP56" i="103"/>
  <c r="CO56" i="103"/>
  <c r="CN56" i="103"/>
  <c r="CM56" i="103"/>
  <c r="CL56" i="103"/>
  <c r="DC55" i="103"/>
  <c r="DB55" i="103"/>
  <c r="DA55" i="103"/>
  <c r="CZ55" i="103"/>
  <c r="CY55" i="103"/>
  <c r="CX55" i="103"/>
  <c r="CW55" i="103"/>
  <c r="CV55" i="103"/>
  <c r="CU55" i="103"/>
  <c r="CT55" i="103"/>
  <c r="CS55" i="103"/>
  <c r="CR55" i="103"/>
  <c r="CQ55" i="103"/>
  <c r="CP55" i="103"/>
  <c r="CO55" i="103"/>
  <c r="CN55" i="103"/>
  <c r="CM55" i="103"/>
  <c r="CL55" i="103"/>
  <c r="DC54" i="103"/>
  <c r="DB54" i="103"/>
  <c r="DA54" i="103"/>
  <c r="CZ54" i="103"/>
  <c r="CY54" i="103"/>
  <c r="CX54" i="103"/>
  <c r="CW54" i="103"/>
  <c r="CV54" i="103"/>
  <c r="CU54" i="103"/>
  <c r="CT54" i="103"/>
  <c r="CS54" i="103"/>
  <c r="CR54" i="103"/>
  <c r="CQ54" i="103"/>
  <c r="CP54" i="103"/>
  <c r="CO54" i="103"/>
  <c r="CN54" i="103"/>
  <c r="CM54" i="103"/>
  <c r="CL54" i="103"/>
  <c r="DC53" i="103"/>
  <c r="DB53" i="103"/>
  <c r="DA53" i="103"/>
  <c r="CZ53" i="103"/>
  <c r="CY53" i="103"/>
  <c r="CX53" i="103"/>
  <c r="CW53" i="103"/>
  <c r="CV53" i="103"/>
  <c r="CU53" i="103"/>
  <c r="CT53" i="103"/>
  <c r="CS53" i="103"/>
  <c r="CR53" i="103"/>
  <c r="CQ53" i="103"/>
  <c r="CP53" i="103"/>
  <c r="CO53" i="103"/>
  <c r="CN53" i="103"/>
  <c r="CM53" i="103"/>
  <c r="CL53" i="103"/>
  <c r="DC52" i="103"/>
  <c r="DB52" i="103"/>
  <c r="DA52" i="103"/>
  <c r="CZ52" i="103"/>
  <c r="CY52" i="103"/>
  <c r="CX52" i="103"/>
  <c r="CW52" i="103"/>
  <c r="CV52" i="103"/>
  <c r="CU52" i="103"/>
  <c r="CT52" i="103"/>
  <c r="CS52" i="103"/>
  <c r="CR52" i="103"/>
  <c r="CQ52" i="103"/>
  <c r="CP52" i="103"/>
  <c r="CO52" i="103"/>
  <c r="CN52" i="103"/>
  <c r="CM52" i="103"/>
  <c r="CL52" i="103"/>
  <c r="DC51" i="103"/>
  <c r="DB51" i="103"/>
  <c r="DA51" i="103"/>
  <c r="CZ51" i="103"/>
  <c r="CY51" i="103"/>
  <c r="CX51" i="103"/>
  <c r="CW51" i="103"/>
  <c r="CV51" i="103"/>
  <c r="CU51" i="103"/>
  <c r="CT51" i="103"/>
  <c r="CS51" i="103"/>
  <c r="CR51" i="103"/>
  <c r="CQ51" i="103"/>
  <c r="CP51" i="103"/>
  <c r="CO51" i="103"/>
  <c r="CN51" i="103"/>
  <c r="CM51" i="103"/>
  <c r="CL51" i="103"/>
  <c r="DC50" i="103"/>
  <c r="DB50" i="103"/>
  <c r="DA50" i="103"/>
  <c r="CZ50" i="103"/>
  <c r="CY50" i="103"/>
  <c r="CX50" i="103"/>
  <c r="CW50" i="103"/>
  <c r="CV50" i="103"/>
  <c r="CU50" i="103"/>
  <c r="CT50" i="103"/>
  <c r="CS50" i="103"/>
  <c r="CR50" i="103"/>
  <c r="CQ50" i="103"/>
  <c r="CP50" i="103"/>
  <c r="CO50" i="103"/>
  <c r="CN50" i="103"/>
  <c r="CM50" i="103"/>
  <c r="CL50" i="103"/>
  <c r="DC49" i="103"/>
  <c r="DB49" i="103"/>
  <c r="DA49" i="103"/>
  <c r="CZ49" i="103"/>
  <c r="CY49" i="103"/>
  <c r="CX49" i="103"/>
  <c r="CW49" i="103"/>
  <c r="CV49" i="103"/>
  <c r="CU49" i="103"/>
  <c r="CT49" i="103"/>
  <c r="CS49" i="103"/>
  <c r="CR49" i="103"/>
  <c r="CQ49" i="103"/>
  <c r="CP49" i="103"/>
  <c r="CO49" i="103"/>
  <c r="CN49" i="103"/>
  <c r="CM49" i="103"/>
  <c r="CL49" i="103"/>
  <c r="DC48" i="103"/>
  <c r="DB48" i="103"/>
  <c r="DA48" i="103"/>
  <c r="CZ48" i="103"/>
  <c r="CY48" i="103"/>
  <c r="CX48" i="103"/>
  <c r="CW48" i="103"/>
  <c r="CV48" i="103"/>
  <c r="CU48" i="103"/>
  <c r="CT48" i="103"/>
  <c r="CS48" i="103"/>
  <c r="CR48" i="103"/>
  <c r="CQ48" i="103"/>
  <c r="CP48" i="103"/>
  <c r="CO48" i="103"/>
  <c r="CN48" i="103"/>
  <c r="CM48" i="103"/>
  <c r="CL48" i="103"/>
  <c r="DC47" i="103"/>
  <c r="DB47" i="103"/>
  <c r="DA47" i="103"/>
  <c r="CZ47" i="103"/>
  <c r="CY47" i="103"/>
  <c r="CX47" i="103"/>
  <c r="CW47" i="103"/>
  <c r="CV47" i="103"/>
  <c r="CU47" i="103"/>
  <c r="CT47" i="103"/>
  <c r="CS47" i="103"/>
  <c r="CR47" i="103"/>
  <c r="CQ47" i="103"/>
  <c r="CP47" i="103"/>
  <c r="CO47" i="103"/>
  <c r="CN47" i="103"/>
  <c r="CM47" i="103"/>
  <c r="CL47" i="103"/>
  <c r="DC46" i="103"/>
  <c r="DB46" i="103"/>
  <c r="DA46" i="103"/>
  <c r="CZ46" i="103"/>
  <c r="CY46" i="103"/>
  <c r="CX46" i="103"/>
  <c r="CW46" i="103"/>
  <c r="CV46" i="103"/>
  <c r="CU46" i="103"/>
  <c r="CT46" i="103"/>
  <c r="CS46" i="103"/>
  <c r="CR46" i="103"/>
  <c r="CQ46" i="103"/>
  <c r="CP46" i="103"/>
  <c r="CO46" i="103"/>
  <c r="CN46" i="103"/>
  <c r="CM46" i="103"/>
  <c r="CL46" i="103"/>
  <c r="DC45" i="103"/>
  <c r="DB45" i="103"/>
  <c r="DA45" i="103"/>
  <c r="CZ45" i="103"/>
  <c r="CY45" i="103"/>
  <c r="CX45" i="103"/>
  <c r="CW45" i="103"/>
  <c r="CV45" i="103"/>
  <c r="CU45" i="103"/>
  <c r="CT45" i="103"/>
  <c r="CS45" i="103"/>
  <c r="CR45" i="103"/>
  <c r="CQ45" i="103"/>
  <c r="CP45" i="103"/>
  <c r="CO45" i="103"/>
  <c r="CN45" i="103"/>
  <c r="CM45" i="103"/>
  <c r="CL45" i="103"/>
  <c r="DC44" i="103"/>
  <c r="DB44" i="103"/>
  <c r="DA44" i="103"/>
  <c r="CZ44" i="103"/>
  <c r="CY44" i="103"/>
  <c r="CX44" i="103"/>
  <c r="CW44" i="103"/>
  <c r="CV44" i="103"/>
  <c r="CU44" i="103"/>
  <c r="CT44" i="103"/>
  <c r="CS44" i="103"/>
  <c r="CR44" i="103"/>
  <c r="CQ44" i="103"/>
  <c r="CP44" i="103"/>
  <c r="CO44" i="103"/>
  <c r="CN44" i="103"/>
  <c r="CM44" i="103"/>
  <c r="CL44" i="103"/>
  <c r="DC43" i="103"/>
  <c r="DB43" i="103"/>
  <c r="DA43" i="103"/>
  <c r="CZ43" i="103"/>
  <c r="CY43" i="103"/>
  <c r="CX43" i="103"/>
  <c r="CW43" i="103"/>
  <c r="CV43" i="103"/>
  <c r="CU43" i="103"/>
  <c r="CT43" i="103"/>
  <c r="CS43" i="103"/>
  <c r="CR43" i="103"/>
  <c r="CQ43" i="103"/>
  <c r="CP43" i="103"/>
  <c r="CO43" i="103"/>
  <c r="CN43" i="103"/>
  <c r="CM43" i="103"/>
  <c r="CL43" i="103"/>
  <c r="DC42" i="103"/>
  <c r="DB42" i="103"/>
  <c r="DA42" i="103"/>
  <c r="CZ42" i="103"/>
  <c r="CY42" i="103"/>
  <c r="CX42" i="103"/>
  <c r="CW42" i="103"/>
  <c r="CV42" i="103"/>
  <c r="CU42" i="103"/>
  <c r="CT42" i="103"/>
  <c r="CS42" i="103"/>
  <c r="CR42" i="103"/>
  <c r="CQ42" i="103"/>
  <c r="CP42" i="103"/>
  <c r="CO42" i="103"/>
  <c r="CN42" i="103"/>
  <c r="CM42" i="103"/>
  <c r="CL42" i="103"/>
  <c r="DC41" i="103"/>
  <c r="DB41" i="103"/>
  <c r="DA41" i="103"/>
  <c r="CZ41" i="103"/>
  <c r="CY41" i="103"/>
  <c r="CX41" i="103"/>
  <c r="CW41" i="103"/>
  <c r="CV41" i="103"/>
  <c r="CU41" i="103"/>
  <c r="CT41" i="103"/>
  <c r="CS41" i="103"/>
  <c r="CR41" i="103"/>
  <c r="CQ41" i="103"/>
  <c r="CP41" i="103"/>
  <c r="CO41" i="103"/>
  <c r="CN41" i="103"/>
  <c r="CM41" i="103"/>
  <c r="CL41" i="103"/>
  <c r="DC40" i="103"/>
  <c r="DB40" i="103"/>
  <c r="DA40" i="103"/>
  <c r="CZ40" i="103"/>
  <c r="CY40" i="103"/>
  <c r="CX40" i="103"/>
  <c r="CW40" i="103"/>
  <c r="CV40" i="103"/>
  <c r="CU40" i="103"/>
  <c r="CT40" i="103"/>
  <c r="CS40" i="103"/>
  <c r="CR40" i="103"/>
  <c r="CQ40" i="103"/>
  <c r="CP40" i="103"/>
  <c r="CO40" i="103"/>
  <c r="CN40" i="103"/>
  <c r="CM40" i="103"/>
  <c r="CL40" i="103"/>
  <c r="DC39" i="103"/>
  <c r="DB39" i="103"/>
  <c r="DA39" i="103"/>
  <c r="CZ39" i="103"/>
  <c r="CY39" i="103"/>
  <c r="CX39" i="103"/>
  <c r="CW39" i="103"/>
  <c r="CV39" i="103"/>
  <c r="CU39" i="103"/>
  <c r="CT39" i="103"/>
  <c r="CS39" i="103"/>
  <c r="CR39" i="103"/>
  <c r="CQ39" i="103"/>
  <c r="CP39" i="103"/>
  <c r="CO39" i="103"/>
  <c r="CN39" i="103"/>
  <c r="CM39" i="103"/>
  <c r="CL39" i="103"/>
  <c r="DC38" i="103"/>
  <c r="DB38" i="103"/>
  <c r="DA38" i="103"/>
  <c r="CZ38" i="103"/>
  <c r="CY38" i="103"/>
  <c r="CX38" i="103"/>
  <c r="CW38" i="103"/>
  <c r="CV38" i="103"/>
  <c r="CU38" i="103"/>
  <c r="CT38" i="103"/>
  <c r="CS38" i="103"/>
  <c r="CR38" i="103"/>
  <c r="CQ38" i="103"/>
  <c r="CP38" i="103"/>
  <c r="CO38" i="103"/>
  <c r="CN38" i="103"/>
  <c r="CM38" i="103"/>
  <c r="CL38" i="103"/>
  <c r="DC37" i="103"/>
  <c r="DB37" i="103"/>
  <c r="DA37" i="103"/>
  <c r="CZ37" i="103"/>
  <c r="CY37" i="103"/>
  <c r="CX37" i="103"/>
  <c r="CW37" i="103"/>
  <c r="CV37" i="103"/>
  <c r="CU37" i="103"/>
  <c r="CT37" i="103"/>
  <c r="CS37" i="103"/>
  <c r="CR37" i="103"/>
  <c r="CQ37" i="103"/>
  <c r="CP37" i="103"/>
  <c r="CO37" i="103"/>
  <c r="CN37" i="103"/>
  <c r="CM37" i="103"/>
  <c r="CL37" i="103"/>
  <c r="DC36" i="103"/>
  <c r="DB36" i="103"/>
  <c r="DA36" i="103"/>
  <c r="CZ36" i="103"/>
  <c r="CY36" i="103"/>
  <c r="CX36" i="103"/>
  <c r="CW36" i="103"/>
  <c r="CV36" i="103"/>
  <c r="CU36" i="103"/>
  <c r="CT36" i="103"/>
  <c r="CS36" i="103"/>
  <c r="CR36" i="103"/>
  <c r="CQ36" i="103"/>
  <c r="CP36" i="103"/>
  <c r="CO36" i="103"/>
  <c r="CN36" i="103"/>
  <c r="CM36" i="103"/>
  <c r="CL36" i="103"/>
  <c r="DC35" i="103"/>
  <c r="DB35" i="103"/>
  <c r="DA35" i="103"/>
  <c r="CZ35" i="103"/>
  <c r="CY35" i="103"/>
  <c r="CX35" i="103"/>
  <c r="CW35" i="103"/>
  <c r="CV35" i="103"/>
  <c r="CU35" i="103"/>
  <c r="CT35" i="103"/>
  <c r="CS35" i="103"/>
  <c r="CR35" i="103"/>
  <c r="CQ35" i="103"/>
  <c r="CP35" i="103"/>
  <c r="CO35" i="103"/>
  <c r="CN35" i="103"/>
  <c r="CM35" i="103"/>
  <c r="CL35" i="103"/>
  <c r="DC34" i="103"/>
  <c r="DB34" i="103"/>
  <c r="DA34" i="103"/>
  <c r="CZ34" i="103"/>
  <c r="CY34" i="103"/>
  <c r="CX34" i="103"/>
  <c r="CW34" i="103"/>
  <c r="CV34" i="103"/>
  <c r="CU34" i="103"/>
  <c r="CT34" i="103"/>
  <c r="CS34" i="103"/>
  <c r="CR34" i="103"/>
  <c r="CQ34" i="103"/>
  <c r="CP34" i="103"/>
  <c r="CO34" i="103"/>
  <c r="CN34" i="103"/>
  <c r="CM34" i="103"/>
  <c r="CL34" i="103"/>
  <c r="DC33" i="103"/>
  <c r="DB33" i="103"/>
  <c r="DA33" i="103"/>
  <c r="CZ33" i="103"/>
  <c r="CY33" i="103"/>
  <c r="CX33" i="103"/>
  <c r="CW33" i="103"/>
  <c r="CV33" i="103"/>
  <c r="CU33" i="103"/>
  <c r="CT33" i="103"/>
  <c r="CS33" i="103"/>
  <c r="CR33" i="103"/>
  <c r="CQ33" i="103"/>
  <c r="CP33" i="103"/>
  <c r="CO33" i="103"/>
  <c r="CN33" i="103"/>
  <c r="CM33" i="103"/>
  <c r="CL33" i="103"/>
  <c r="DC32" i="103"/>
  <c r="DB32" i="103"/>
  <c r="DA32" i="103"/>
  <c r="CZ32" i="103"/>
  <c r="CY32" i="103"/>
  <c r="CX32" i="103"/>
  <c r="CW32" i="103"/>
  <c r="CV32" i="103"/>
  <c r="CU32" i="103"/>
  <c r="CT32" i="103"/>
  <c r="CS32" i="103"/>
  <c r="CR32" i="103"/>
  <c r="CQ32" i="103"/>
  <c r="CP32" i="103"/>
  <c r="CO32" i="103"/>
  <c r="CN32" i="103"/>
  <c r="CM32" i="103"/>
  <c r="CL32" i="103"/>
  <c r="DC31" i="103"/>
  <c r="DB31" i="103"/>
  <c r="DA31" i="103"/>
  <c r="CZ31" i="103"/>
  <c r="CY31" i="103"/>
  <c r="CX31" i="103"/>
  <c r="CW31" i="103"/>
  <c r="CV31" i="103"/>
  <c r="CU31" i="103"/>
  <c r="CT31" i="103"/>
  <c r="CS31" i="103"/>
  <c r="CR31" i="103"/>
  <c r="CQ31" i="103"/>
  <c r="CP31" i="103"/>
  <c r="CO31" i="103"/>
  <c r="CN31" i="103"/>
  <c r="CM31" i="103"/>
  <c r="CL31" i="103"/>
  <c r="DC30" i="103"/>
  <c r="DB30" i="103"/>
  <c r="DA30" i="103"/>
  <c r="CZ30" i="103"/>
  <c r="CY30" i="103"/>
  <c r="CX30" i="103"/>
  <c r="CW30" i="103"/>
  <c r="CV30" i="103"/>
  <c r="CU30" i="103"/>
  <c r="CT30" i="103"/>
  <c r="CS30" i="103"/>
  <c r="CR30" i="103"/>
  <c r="CQ30" i="103"/>
  <c r="CP30" i="103"/>
  <c r="CO30" i="103"/>
  <c r="CN30" i="103"/>
  <c r="CM30" i="103"/>
  <c r="CL30" i="103"/>
  <c r="DC29" i="103"/>
  <c r="DB29" i="103"/>
  <c r="DA29" i="103"/>
  <c r="CZ29" i="103"/>
  <c r="CY29" i="103"/>
  <c r="CX29" i="103"/>
  <c r="CW29" i="103"/>
  <c r="CV29" i="103"/>
  <c r="CU29" i="103"/>
  <c r="CT29" i="103"/>
  <c r="CS29" i="103"/>
  <c r="CR29" i="103"/>
  <c r="CQ29" i="103"/>
  <c r="CP29" i="103"/>
  <c r="CO29" i="103"/>
  <c r="CN29" i="103"/>
  <c r="CM29" i="103"/>
  <c r="CL29" i="103"/>
  <c r="DC28" i="103"/>
  <c r="DB28" i="103"/>
  <c r="DA28" i="103"/>
  <c r="CZ28" i="103"/>
  <c r="CY28" i="103"/>
  <c r="CX28" i="103"/>
  <c r="CW28" i="103"/>
  <c r="CV28" i="103"/>
  <c r="CU28" i="103"/>
  <c r="CT28" i="103"/>
  <c r="CS28" i="103"/>
  <c r="CR28" i="103"/>
  <c r="CQ28" i="103"/>
  <c r="CP28" i="103"/>
  <c r="CO28" i="103"/>
  <c r="CN28" i="103"/>
  <c r="CM28" i="103"/>
  <c r="CL28" i="103"/>
  <c r="DC27" i="103"/>
  <c r="DB27" i="103"/>
  <c r="DA27" i="103"/>
  <c r="CZ27" i="103"/>
  <c r="CY27" i="103"/>
  <c r="CX27" i="103"/>
  <c r="CW27" i="103"/>
  <c r="CV27" i="103"/>
  <c r="CU27" i="103"/>
  <c r="CT27" i="103"/>
  <c r="CS27" i="103"/>
  <c r="CR27" i="103"/>
  <c r="CQ27" i="103"/>
  <c r="CP27" i="103"/>
  <c r="CO27" i="103"/>
  <c r="CN27" i="103"/>
  <c r="CM27" i="103"/>
  <c r="CL27" i="103"/>
  <c r="DC26" i="103"/>
  <c r="DB26" i="103"/>
  <c r="DA26" i="103"/>
  <c r="CZ26" i="103"/>
  <c r="CY26" i="103"/>
  <c r="CX26" i="103"/>
  <c r="CW26" i="103"/>
  <c r="CV26" i="103"/>
  <c r="CU26" i="103"/>
  <c r="CT26" i="103"/>
  <c r="CS26" i="103"/>
  <c r="CR26" i="103"/>
  <c r="CQ26" i="103"/>
  <c r="CP26" i="103"/>
  <c r="CO26" i="103"/>
  <c r="CN26" i="103"/>
  <c r="CM26" i="103"/>
  <c r="CL26" i="103"/>
  <c r="DC25" i="103"/>
  <c r="DB25" i="103"/>
  <c r="DA25" i="103"/>
  <c r="CZ25" i="103"/>
  <c r="CY25" i="103"/>
  <c r="CX25" i="103"/>
  <c r="CW25" i="103"/>
  <c r="CV25" i="103"/>
  <c r="CU25" i="103"/>
  <c r="CT25" i="103"/>
  <c r="CS25" i="103"/>
  <c r="CR25" i="103"/>
  <c r="CQ25" i="103"/>
  <c r="CP25" i="103"/>
  <c r="CO25" i="103"/>
  <c r="CN25" i="103"/>
  <c r="CM25" i="103"/>
  <c r="CL25" i="103"/>
  <c r="DC24" i="103"/>
  <c r="DB24" i="103"/>
  <c r="DA24" i="103"/>
  <c r="CZ24" i="103"/>
  <c r="CY24" i="103"/>
  <c r="CX24" i="103"/>
  <c r="CW24" i="103"/>
  <c r="CV24" i="103"/>
  <c r="CU24" i="103"/>
  <c r="CT24" i="103"/>
  <c r="CS24" i="103"/>
  <c r="CR24" i="103"/>
  <c r="CQ24" i="103"/>
  <c r="CP24" i="103"/>
  <c r="CO24" i="103"/>
  <c r="CN24" i="103"/>
  <c r="CM24" i="103"/>
  <c r="CL24" i="103"/>
  <c r="DC23" i="103"/>
  <c r="DB23" i="103"/>
  <c r="DA23" i="103"/>
  <c r="CZ23" i="103"/>
  <c r="CY23" i="103"/>
  <c r="CX23" i="103"/>
  <c r="CW23" i="103"/>
  <c r="CV23" i="103"/>
  <c r="CU23" i="103"/>
  <c r="CT23" i="103"/>
  <c r="CS23" i="103"/>
  <c r="CR23" i="103"/>
  <c r="CQ23" i="103"/>
  <c r="CP23" i="103"/>
  <c r="CO23" i="103"/>
  <c r="CN23" i="103"/>
  <c r="CM23" i="103"/>
  <c r="CL23" i="103"/>
  <c r="DC22" i="103"/>
  <c r="DB22" i="103"/>
  <c r="DA22" i="103"/>
  <c r="CZ22" i="103"/>
  <c r="CY22" i="103"/>
  <c r="CX22" i="103"/>
  <c r="CW22" i="103"/>
  <c r="CV22" i="103"/>
  <c r="CU22" i="103"/>
  <c r="CT22" i="103"/>
  <c r="CS22" i="103"/>
  <c r="CR22" i="103"/>
  <c r="CQ22" i="103"/>
  <c r="CP22" i="103"/>
  <c r="CO22" i="103"/>
  <c r="CN22" i="103"/>
  <c r="CM22" i="103"/>
  <c r="CL22" i="103"/>
  <c r="DC21" i="103"/>
  <c r="DB21" i="103"/>
  <c r="DA21" i="103"/>
  <c r="CZ21" i="103"/>
  <c r="CY21" i="103"/>
  <c r="CX21" i="103"/>
  <c r="CW21" i="103"/>
  <c r="CV21" i="103"/>
  <c r="CU21" i="103"/>
  <c r="CT21" i="103"/>
  <c r="CS21" i="103"/>
  <c r="CR21" i="103"/>
  <c r="CQ21" i="103"/>
  <c r="CP21" i="103"/>
  <c r="CO21" i="103"/>
  <c r="CN21" i="103"/>
  <c r="CM21" i="103"/>
  <c r="CL21" i="103"/>
  <c r="DC20" i="103"/>
  <c r="DB20" i="103"/>
  <c r="DA20" i="103"/>
  <c r="CZ20" i="103"/>
  <c r="CY20" i="103"/>
  <c r="CX20" i="103"/>
  <c r="CW20" i="103"/>
  <c r="CV20" i="103"/>
  <c r="CU20" i="103"/>
  <c r="CT20" i="103"/>
  <c r="CS20" i="103"/>
  <c r="CR20" i="103"/>
  <c r="CQ20" i="103"/>
  <c r="CP20" i="103"/>
  <c r="CO20" i="103"/>
  <c r="CN20" i="103"/>
  <c r="CM20" i="103"/>
  <c r="CL20" i="103"/>
  <c r="DC19" i="103"/>
  <c r="DB19" i="103"/>
  <c r="DA19" i="103"/>
  <c r="CZ19" i="103"/>
  <c r="CY19" i="103"/>
  <c r="CX19" i="103"/>
  <c r="CW19" i="103"/>
  <c r="CV19" i="103"/>
  <c r="CU19" i="103"/>
  <c r="CT19" i="103"/>
  <c r="CS19" i="103"/>
  <c r="CR19" i="103"/>
  <c r="CQ19" i="103"/>
  <c r="CP19" i="103"/>
  <c r="CO19" i="103"/>
  <c r="CN19" i="103"/>
  <c r="CM19" i="103"/>
  <c r="CL19" i="103"/>
  <c r="DC18" i="103"/>
  <c r="DB18" i="103"/>
  <c r="DA18" i="103"/>
  <c r="CZ18" i="103"/>
  <c r="CY18" i="103"/>
  <c r="CX18" i="103"/>
  <c r="CW18" i="103"/>
  <c r="CV18" i="103"/>
  <c r="CU18" i="103"/>
  <c r="CT18" i="103"/>
  <c r="CS18" i="103"/>
  <c r="CR18" i="103"/>
  <c r="CQ18" i="103"/>
  <c r="CP18" i="103"/>
  <c r="CO18" i="103"/>
  <c r="CN18" i="103"/>
  <c r="CM18" i="103"/>
  <c r="CL18" i="103"/>
  <c r="DC17" i="103"/>
  <c r="DB17" i="103"/>
  <c r="DA17" i="103"/>
  <c r="CZ17" i="103"/>
  <c r="CY17" i="103"/>
  <c r="CX17" i="103"/>
  <c r="CW17" i="103"/>
  <c r="CV17" i="103"/>
  <c r="CU17" i="103"/>
  <c r="CT17" i="103"/>
  <c r="CS17" i="103"/>
  <c r="CR17" i="103"/>
  <c r="CQ17" i="103"/>
  <c r="CP17" i="103"/>
  <c r="CO17" i="103"/>
  <c r="CN17" i="103"/>
  <c r="CM17" i="103"/>
  <c r="CL17" i="103"/>
  <c r="DC16" i="103"/>
  <c r="DB16" i="103"/>
  <c r="DA16" i="103"/>
  <c r="CZ16" i="103"/>
  <c r="CY16" i="103"/>
  <c r="CX16" i="103"/>
  <c r="CW16" i="103"/>
  <c r="CV16" i="103"/>
  <c r="CU16" i="103"/>
  <c r="CT16" i="103"/>
  <c r="CS16" i="103"/>
  <c r="CR16" i="103"/>
  <c r="CQ16" i="103"/>
  <c r="CP16" i="103"/>
  <c r="CO16" i="103"/>
  <c r="CN16" i="103"/>
  <c r="CM16" i="103"/>
  <c r="CL16" i="103"/>
  <c r="DC15" i="103"/>
  <c r="DB15" i="103"/>
  <c r="DA15" i="103"/>
  <c r="CZ15" i="103"/>
  <c r="CY15" i="103"/>
  <c r="CX15" i="103"/>
  <c r="CW15" i="103"/>
  <c r="CV15" i="103"/>
  <c r="CU15" i="103"/>
  <c r="CT15" i="103"/>
  <c r="CS15" i="103"/>
  <c r="CR15" i="103"/>
  <c r="CQ15" i="103"/>
  <c r="CP15" i="103"/>
  <c r="CO15" i="103"/>
  <c r="CN15" i="103"/>
  <c r="CM15" i="103"/>
  <c r="CL15" i="103"/>
  <c r="DC14" i="103"/>
  <c r="DB14" i="103"/>
  <c r="DA14" i="103"/>
  <c r="CZ14" i="103"/>
  <c r="CY14" i="103"/>
  <c r="CX14" i="103"/>
  <c r="CW14" i="103"/>
  <c r="CV14" i="103"/>
  <c r="CU14" i="103"/>
  <c r="CT14" i="103"/>
  <c r="CS14" i="103"/>
  <c r="CR14" i="103"/>
  <c r="CQ14" i="103"/>
  <c r="CP14" i="103"/>
  <c r="CO14" i="103"/>
  <c r="CN14" i="103"/>
  <c r="CM14" i="103"/>
  <c r="CL14" i="103"/>
  <c r="DC13" i="103"/>
  <c r="DB13" i="103"/>
  <c r="DA13" i="103"/>
  <c r="CZ13" i="103"/>
  <c r="CY13" i="103"/>
  <c r="CX13" i="103"/>
  <c r="CW13" i="103"/>
  <c r="CV13" i="103"/>
  <c r="CU13" i="103"/>
  <c r="CT13" i="103"/>
  <c r="CS13" i="103"/>
  <c r="CR13" i="103"/>
  <c r="CQ13" i="103"/>
  <c r="CP13" i="103"/>
  <c r="CO13" i="103"/>
  <c r="CN13" i="103"/>
  <c r="CM13" i="103"/>
  <c r="CL13" i="103"/>
  <c r="DC12" i="103"/>
  <c r="DB12" i="103"/>
  <c r="DA12" i="103"/>
  <c r="CZ12" i="103"/>
  <c r="CY12" i="103"/>
  <c r="CX12" i="103"/>
  <c r="CW12" i="103"/>
  <c r="CV12" i="103"/>
  <c r="CU12" i="103"/>
  <c r="CT12" i="103"/>
  <c r="CS12" i="103"/>
  <c r="CR12" i="103"/>
  <c r="CQ12" i="103"/>
  <c r="CP12" i="103"/>
  <c r="CO12" i="103"/>
  <c r="CN12" i="103"/>
  <c r="CM12" i="103"/>
  <c r="CL12" i="103"/>
  <c r="DC11" i="103"/>
  <c r="DB11" i="103"/>
  <c r="DA11" i="103"/>
  <c r="CZ11" i="103"/>
  <c r="CY11" i="103"/>
  <c r="CX11" i="103"/>
  <c r="CW11" i="103"/>
  <c r="CV11" i="103"/>
  <c r="CU11" i="103"/>
  <c r="CT11" i="103"/>
  <c r="CS11" i="103"/>
  <c r="CR11" i="103"/>
  <c r="CQ11" i="103"/>
  <c r="CP11" i="103"/>
  <c r="CO11" i="103"/>
  <c r="CN11" i="103"/>
  <c r="CM11" i="103"/>
  <c r="CL11" i="103"/>
  <c r="DC10" i="103"/>
  <c r="DB10" i="103"/>
  <c r="DA10" i="103"/>
  <c r="CZ10" i="103"/>
  <c r="CY10" i="103"/>
  <c r="CX10" i="103"/>
  <c r="CW10" i="103"/>
  <c r="CV10" i="103"/>
  <c r="CU10" i="103"/>
  <c r="CT10" i="103"/>
  <c r="CS10" i="103"/>
  <c r="CR10" i="103"/>
  <c r="CQ10" i="103"/>
  <c r="CP10" i="103"/>
  <c r="CO10" i="103"/>
  <c r="CN10" i="103"/>
  <c r="CM10" i="103"/>
  <c r="CL10" i="103"/>
  <c r="DC9" i="103"/>
  <c r="DB9" i="103"/>
  <c r="DA9" i="103"/>
  <c r="CZ9" i="103"/>
  <c r="CY9" i="103"/>
  <c r="CX9" i="103"/>
  <c r="CW9" i="103"/>
  <c r="CV9" i="103"/>
  <c r="CU9" i="103"/>
  <c r="CT9" i="103"/>
  <c r="CS9" i="103"/>
  <c r="CR9" i="103"/>
  <c r="CQ9" i="103"/>
  <c r="CP9" i="103"/>
  <c r="CO9" i="103"/>
  <c r="CN9" i="103"/>
  <c r="CM9" i="103"/>
  <c r="CL9" i="103"/>
  <c r="DC8" i="103"/>
  <c r="DB8" i="103"/>
  <c r="DA8" i="103"/>
  <c r="CZ8" i="103"/>
  <c r="CY8" i="103"/>
  <c r="CX8" i="103"/>
  <c r="CW8" i="103"/>
  <c r="CV8" i="103"/>
  <c r="CU8" i="103"/>
  <c r="CT8" i="103"/>
  <c r="CS8" i="103"/>
  <c r="CR8" i="103"/>
  <c r="CQ8" i="103"/>
  <c r="CP8" i="103"/>
  <c r="CO8" i="103"/>
  <c r="CN8" i="103"/>
  <c r="CM8" i="103"/>
  <c r="CL8" i="103"/>
  <c r="DC7" i="103"/>
  <c r="DB7" i="103"/>
  <c r="DA7" i="103"/>
  <c r="CZ7" i="103"/>
  <c r="CY7" i="103"/>
  <c r="CX7" i="103"/>
  <c r="CW7" i="103"/>
  <c r="CV7" i="103"/>
  <c r="CU7" i="103"/>
  <c r="CT7" i="103"/>
  <c r="CS7" i="103"/>
  <c r="CR7" i="103"/>
  <c r="CQ7" i="103"/>
  <c r="CP7" i="103"/>
  <c r="CO7" i="103"/>
  <c r="CN7" i="103"/>
  <c r="CM7" i="103"/>
  <c r="CL7" i="103"/>
  <c r="DC6" i="103"/>
  <c r="DB6" i="103"/>
  <c r="DA6" i="103"/>
  <c r="CZ6" i="103"/>
  <c r="CY6" i="103"/>
  <c r="CX6" i="103"/>
  <c r="CW6" i="103"/>
  <c r="CV6" i="103"/>
  <c r="CU6" i="103"/>
  <c r="CT6" i="103"/>
  <c r="CS6" i="103"/>
  <c r="CR6" i="103"/>
  <c r="CQ6" i="103"/>
  <c r="CP6" i="103"/>
  <c r="CO6" i="103"/>
  <c r="CN6" i="103"/>
  <c r="CM6" i="103"/>
  <c r="CL6" i="103"/>
  <c r="DC5" i="103"/>
  <c r="DB5" i="103"/>
  <c r="DA5" i="103"/>
  <c r="CZ5" i="103"/>
  <c r="CY5" i="103"/>
  <c r="CX5" i="103"/>
  <c r="CW5" i="103"/>
  <c r="CV5" i="103"/>
  <c r="CU5" i="103"/>
  <c r="CT5" i="103"/>
  <c r="CS5" i="103"/>
  <c r="CR5" i="103"/>
  <c r="CQ5" i="103"/>
  <c r="CP5" i="103"/>
  <c r="CO5" i="103"/>
  <c r="CN5" i="103"/>
  <c r="CM5" i="103"/>
  <c r="FS61" i="102"/>
  <c r="FR61" i="102"/>
  <c r="FS60" i="102"/>
  <c r="FR60" i="102"/>
  <c r="FS59" i="102"/>
  <c r="FR59" i="102"/>
  <c r="FS58" i="102"/>
  <c r="FR58" i="102"/>
  <c r="FS57" i="102"/>
  <c r="FR57" i="102"/>
  <c r="FS56" i="102"/>
  <c r="FR56" i="102"/>
  <c r="FS55" i="102"/>
  <c r="FR55" i="102"/>
  <c r="FS54" i="102"/>
  <c r="FR54" i="102"/>
  <c r="FS53" i="102"/>
  <c r="FR53" i="102"/>
  <c r="FS52" i="102"/>
  <c r="FR52" i="102"/>
  <c r="FS51" i="102"/>
  <c r="FR51" i="102"/>
  <c r="FS50" i="102"/>
  <c r="FR50" i="102"/>
  <c r="FS49" i="102"/>
  <c r="FR49" i="102"/>
  <c r="FS48" i="102"/>
  <c r="FR48" i="102"/>
  <c r="FS47" i="102"/>
  <c r="FR47" i="102"/>
  <c r="FS46" i="102"/>
  <c r="FR46" i="102"/>
  <c r="FS45" i="102"/>
  <c r="FR45" i="102"/>
  <c r="FS44" i="102"/>
  <c r="FR44" i="102"/>
  <c r="FS43" i="102"/>
  <c r="FR43" i="102"/>
  <c r="FS42" i="102"/>
  <c r="FR42" i="102"/>
  <c r="FS41" i="102"/>
  <c r="FR41" i="102"/>
  <c r="FS40" i="102"/>
  <c r="FR40" i="102"/>
  <c r="FS39" i="102"/>
  <c r="FR39" i="102"/>
  <c r="FS38" i="102"/>
  <c r="FR38" i="102"/>
  <c r="FS37" i="102"/>
  <c r="FR37" i="102"/>
  <c r="FS36" i="102"/>
  <c r="FR36" i="102"/>
  <c r="FS35" i="102"/>
  <c r="FR35" i="102"/>
  <c r="FS34" i="102"/>
  <c r="FR34" i="102"/>
  <c r="FS33" i="102"/>
  <c r="FR33" i="102"/>
  <c r="FS32" i="102"/>
  <c r="FR32" i="102"/>
  <c r="FS31" i="102"/>
  <c r="FR31" i="102"/>
  <c r="FS30" i="102"/>
  <c r="FR30" i="102"/>
  <c r="FS29" i="102"/>
  <c r="FR29" i="102"/>
  <c r="FS28" i="102"/>
  <c r="FR28" i="102"/>
  <c r="FS27" i="102"/>
  <c r="FR27" i="102"/>
  <c r="FS26" i="102"/>
  <c r="FR26" i="102"/>
  <c r="FS25" i="102"/>
  <c r="FR25" i="102"/>
  <c r="FS24" i="102"/>
  <c r="FR24" i="102"/>
  <c r="FS23" i="102"/>
  <c r="FR23" i="102"/>
  <c r="FS22" i="102"/>
  <c r="FR22" i="102"/>
  <c r="FS21" i="102"/>
  <c r="FR21" i="102"/>
  <c r="FS20" i="102"/>
  <c r="FR20" i="102"/>
  <c r="FS19" i="102"/>
  <c r="FR19" i="102"/>
  <c r="FS18" i="102"/>
  <c r="FR18" i="102"/>
  <c r="FS17" i="102"/>
  <c r="FR17" i="102"/>
  <c r="FS16" i="102"/>
  <c r="FR16" i="102"/>
  <c r="FS15" i="102"/>
  <c r="FR15" i="102"/>
  <c r="FS14" i="102"/>
  <c r="FR14" i="102"/>
  <c r="FS13" i="102"/>
  <c r="FR13" i="102"/>
  <c r="FS12" i="102"/>
  <c r="FR12" i="102"/>
  <c r="FS11" i="102"/>
  <c r="FR11" i="102"/>
  <c r="FS10" i="102"/>
  <c r="FR10" i="102"/>
  <c r="FS9" i="102"/>
  <c r="FR9" i="102"/>
  <c r="FS8" i="102"/>
  <c r="FR8" i="102"/>
  <c r="FS7" i="102"/>
  <c r="FR7" i="102"/>
  <c r="FS6" i="102"/>
  <c r="FR6" i="102"/>
  <c r="FS5" i="102"/>
  <c r="FQ61" i="102"/>
  <c r="FP61" i="102"/>
  <c r="FQ60" i="102"/>
  <c r="FP60" i="102"/>
  <c r="FQ59" i="102"/>
  <c r="FP59" i="102"/>
  <c r="FQ58" i="102"/>
  <c r="FP58" i="102"/>
  <c r="FQ57" i="102"/>
  <c r="FP57" i="102"/>
  <c r="FQ56" i="102"/>
  <c r="FP56" i="102"/>
  <c r="FQ55" i="102"/>
  <c r="FP55" i="102"/>
  <c r="FQ54" i="102"/>
  <c r="FP54" i="102"/>
  <c r="FQ53" i="102"/>
  <c r="FP53" i="102"/>
  <c r="FQ52" i="102"/>
  <c r="FP52" i="102"/>
  <c r="FQ51" i="102"/>
  <c r="FP51" i="102"/>
  <c r="FQ50" i="102"/>
  <c r="FP50" i="102"/>
  <c r="FQ49" i="102"/>
  <c r="FP49" i="102"/>
  <c r="FQ48" i="102"/>
  <c r="FP48" i="102"/>
  <c r="FQ47" i="102"/>
  <c r="FP47" i="102"/>
  <c r="FQ46" i="102"/>
  <c r="FP46" i="102"/>
  <c r="FQ45" i="102"/>
  <c r="FP45" i="102"/>
  <c r="FQ44" i="102"/>
  <c r="FP44" i="102"/>
  <c r="FQ43" i="102"/>
  <c r="FP43" i="102"/>
  <c r="FQ42" i="102"/>
  <c r="FP42" i="102"/>
  <c r="FQ41" i="102"/>
  <c r="FP41" i="102"/>
  <c r="FQ40" i="102"/>
  <c r="FP40" i="102"/>
  <c r="FQ39" i="102"/>
  <c r="FP39" i="102"/>
  <c r="FQ38" i="102"/>
  <c r="FP38" i="102"/>
  <c r="FQ37" i="102"/>
  <c r="FP37" i="102"/>
  <c r="FQ36" i="102"/>
  <c r="FP36" i="102"/>
  <c r="FQ35" i="102"/>
  <c r="FP35" i="102"/>
  <c r="FQ34" i="102"/>
  <c r="FP34" i="102"/>
  <c r="FQ33" i="102"/>
  <c r="FP33" i="102"/>
  <c r="FQ32" i="102"/>
  <c r="FP32" i="102"/>
  <c r="FQ31" i="102"/>
  <c r="FP31" i="102"/>
  <c r="FQ30" i="102"/>
  <c r="FP30" i="102"/>
  <c r="FQ29" i="102"/>
  <c r="FP29" i="102"/>
  <c r="FQ28" i="102"/>
  <c r="FP28" i="102"/>
  <c r="FQ27" i="102"/>
  <c r="FP27" i="102"/>
  <c r="FQ26" i="102"/>
  <c r="FP26" i="102"/>
  <c r="FQ25" i="102"/>
  <c r="FP25" i="102"/>
  <c r="FQ24" i="102"/>
  <c r="FP24" i="102"/>
  <c r="FQ23" i="102"/>
  <c r="FP23" i="102"/>
  <c r="FQ22" i="102"/>
  <c r="FP22" i="102"/>
  <c r="FQ21" i="102"/>
  <c r="FP21" i="102"/>
  <c r="FQ20" i="102"/>
  <c r="FP20" i="102"/>
  <c r="FQ19" i="102"/>
  <c r="FP19" i="102"/>
  <c r="FQ18" i="102"/>
  <c r="FP18" i="102"/>
  <c r="FQ17" i="102"/>
  <c r="FP17" i="102"/>
  <c r="FQ16" i="102"/>
  <c r="FP16" i="102"/>
  <c r="FQ15" i="102"/>
  <c r="FP15" i="102"/>
  <c r="FQ14" i="102"/>
  <c r="FP14" i="102"/>
  <c r="FQ13" i="102"/>
  <c r="FP13" i="102"/>
  <c r="FQ12" i="102"/>
  <c r="FP12" i="102"/>
  <c r="FQ11" i="102"/>
  <c r="FP11" i="102"/>
  <c r="FQ10" i="102"/>
  <c r="FP10" i="102"/>
  <c r="FQ9" i="102"/>
  <c r="FP9" i="102"/>
  <c r="FQ8" i="102"/>
  <c r="FP8" i="102"/>
  <c r="FQ7" i="102"/>
  <c r="FP7" i="102"/>
  <c r="FQ6" i="102"/>
  <c r="FP6" i="102"/>
  <c r="FQ5" i="102"/>
  <c r="FN61" i="102"/>
  <c r="FM61" i="102"/>
  <c r="FN60" i="102"/>
  <c r="FM60" i="102"/>
  <c r="FN59" i="102"/>
  <c r="FM59" i="102"/>
  <c r="FN58" i="102"/>
  <c r="FM58" i="102"/>
  <c r="FN57" i="102"/>
  <c r="FM57" i="102"/>
  <c r="FN56" i="102"/>
  <c r="FM56" i="102"/>
  <c r="FN55" i="102"/>
  <c r="FM55" i="102"/>
  <c r="FN54" i="102"/>
  <c r="FM54" i="102"/>
  <c r="FN53" i="102"/>
  <c r="FM53" i="102"/>
  <c r="FN52" i="102"/>
  <c r="FM52" i="102"/>
  <c r="FN51" i="102"/>
  <c r="FM51" i="102"/>
  <c r="FN50" i="102"/>
  <c r="FM50" i="102"/>
  <c r="FN49" i="102"/>
  <c r="FM49" i="102"/>
  <c r="FN48" i="102"/>
  <c r="FM48" i="102"/>
  <c r="FN47" i="102"/>
  <c r="FM47" i="102"/>
  <c r="FN46" i="102"/>
  <c r="FM46" i="102"/>
  <c r="FN45" i="102"/>
  <c r="FM45" i="102"/>
  <c r="FN44" i="102"/>
  <c r="FM44" i="102"/>
  <c r="FN43" i="102"/>
  <c r="FM43" i="102"/>
  <c r="FN42" i="102"/>
  <c r="FM42" i="102"/>
  <c r="FN41" i="102"/>
  <c r="FM41" i="102"/>
  <c r="FN40" i="102"/>
  <c r="FM40" i="102"/>
  <c r="FN39" i="102"/>
  <c r="FM39" i="102"/>
  <c r="FN38" i="102"/>
  <c r="FM38" i="102"/>
  <c r="FN37" i="102"/>
  <c r="FM37" i="102"/>
  <c r="FN36" i="102"/>
  <c r="FM36" i="102"/>
  <c r="FN35" i="102"/>
  <c r="FM35" i="102"/>
  <c r="FN34" i="102"/>
  <c r="FM34" i="102"/>
  <c r="FN33" i="102"/>
  <c r="FM33" i="102"/>
  <c r="FN32" i="102"/>
  <c r="FM32" i="102"/>
  <c r="FN31" i="102"/>
  <c r="FM31" i="102"/>
  <c r="FN30" i="102"/>
  <c r="FM30" i="102"/>
  <c r="FN29" i="102"/>
  <c r="FM29" i="102"/>
  <c r="FN28" i="102"/>
  <c r="FM28" i="102"/>
  <c r="FN27" i="102"/>
  <c r="FM27" i="102"/>
  <c r="FN26" i="102"/>
  <c r="FM26" i="102"/>
  <c r="FN25" i="102"/>
  <c r="FM25" i="102"/>
  <c r="FN24" i="102"/>
  <c r="FM24" i="102"/>
  <c r="FN23" i="102"/>
  <c r="FM23" i="102"/>
  <c r="FN22" i="102"/>
  <c r="FM22" i="102"/>
  <c r="FN21" i="102"/>
  <c r="FM21" i="102"/>
  <c r="FN20" i="102"/>
  <c r="FM20" i="102"/>
  <c r="FN19" i="102"/>
  <c r="FM19" i="102"/>
  <c r="FN18" i="102"/>
  <c r="FM18" i="102"/>
  <c r="FN17" i="102"/>
  <c r="FM17" i="102"/>
  <c r="FN16" i="102"/>
  <c r="FM16" i="102"/>
  <c r="FN15" i="102"/>
  <c r="FM15" i="102"/>
  <c r="FN14" i="102"/>
  <c r="FM14" i="102"/>
  <c r="FN13" i="102"/>
  <c r="FM13" i="102"/>
  <c r="FN12" i="102"/>
  <c r="FM12" i="102"/>
  <c r="FN11" i="102"/>
  <c r="FM11" i="102"/>
  <c r="FN10" i="102"/>
  <c r="FM10" i="102"/>
  <c r="FN9" i="102"/>
  <c r="FM9" i="102"/>
  <c r="FN8" i="102"/>
  <c r="FM8" i="102"/>
  <c r="FN7" i="102"/>
  <c r="FM7" i="102"/>
  <c r="FN6" i="102"/>
  <c r="FM6" i="102"/>
  <c r="FN5" i="102"/>
  <c r="FL61" i="102"/>
  <c r="FK61" i="102"/>
  <c r="FL60" i="102"/>
  <c r="FK60" i="102"/>
  <c r="FL59" i="102"/>
  <c r="FK59" i="102"/>
  <c r="FL58" i="102"/>
  <c r="FK58" i="102"/>
  <c r="FL57" i="102"/>
  <c r="FK57" i="102"/>
  <c r="FL56" i="102"/>
  <c r="FK56" i="102"/>
  <c r="FL55" i="102"/>
  <c r="FK55" i="102"/>
  <c r="FL54" i="102"/>
  <c r="FK54" i="102"/>
  <c r="FL53" i="102"/>
  <c r="FK53" i="102"/>
  <c r="FL52" i="102"/>
  <c r="FK52" i="102"/>
  <c r="FL51" i="102"/>
  <c r="FK51" i="102"/>
  <c r="FL50" i="102"/>
  <c r="FK50" i="102"/>
  <c r="FL49" i="102"/>
  <c r="FK49" i="102"/>
  <c r="FL48" i="102"/>
  <c r="FK48" i="102"/>
  <c r="FL47" i="102"/>
  <c r="FK47" i="102"/>
  <c r="FL46" i="102"/>
  <c r="FK46" i="102"/>
  <c r="FL45" i="102"/>
  <c r="FK45" i="102"/>
  <c r="FL44" i="102"/>
  <c r="FK44" i="102"/>
  <c r="FL43" i="102"/>
  <c r="FK43" i="102"/>
  <c r="FL42" i="102"/>
  <c r="FK42" i="102"/>
  <c r="FL41" i="102"/>
  <c r="FK41" i="102"/>
  <c r="FL40" i="102"/>
  <c r="FK40" i="102"/>
  <c r="FL39" i="102"/>
  <c r="FK39" i="102"/>
  <c r="FL38" i="102"/>
  <c r="FK38" i="102"/>
  <c r="FL37" i="102"/>
  <c r="FK37" i="102"/>
  <c r="FL36" i="102"/>
  <c r="FK36" i="102"/>
  <c r="FL35" i="102"/>
  <c r="FK35" i="102"/>
  <c r="FL34" i="102"/>
  <c r="FK34" i="102"/>
  <c r="FL33" i="102"/>
  <c r="FK33" i="102"/>
  <c r="FL32" i="102"/>
  <c r="FK32" i="102"/>
  <c r="FL31" i="102"/>
  <c r="FK31" i="102"/>
  <c r="FL30" i="102"/>
  <c r="FK30" i="102"/>
  <c r="FL29" i="102"/>
  <c r="FK29" i="102"/>
  <c r="FL28" i="102"/>
  <c r="FK28" i="102"/>
  <c r="FL27" i="102"/>
  <c r="FK27" i="102"/>
  <c r="FL26" i="102"/>
  <c r="FK26" i="102"/>
  <c r="FL25" i="102"/>
  <c r="FK25" i="102"/>
  <c r="FL24" i="102"/>
  <c r="FK24" i="102"/>
  <c r="FL23" i="102"/>
  <c r="FK23" i="102"/>
  <c r="FL22" i="102"/>
  <c r="FK22" i="102"/>
  <c r="FL21" i="102"/>
  <c r="FK21" i="102"/>
  <c r="FL20" i="102"/>
  <c r="FK20" i="102"/>
  <c r="FL19" i="102"/>
  <c r="FK19" i="102"/>
  <c r="FL18" i="102"/>
  <c r="FK18" i="102"/>
  <c r="FL17" i="102"/>
  <c r="FK17" i="102"/>
  <c r="FL16" i="102"/>
  <c r="FK16" i="102"/>
  <c r="FL15" i="102"/>
  <c r="FK15" i="102"/>
  <c r="FL14" i="102"/>
  <c r="FK14" i="102"/>
  <c r="FL13" i="102"/>
  <c r="FK13" i="102"/>
  <c r="FL12" i="102"/>
  <c r="FK12" i="102"/>
  <c r="FL11" i="102"/>
  <c r="FK11" i="102"/>
  <c r="FL10" i="102"/>
  <c r="FK10" i="102"/>
  <c r="FL9" i="102"/>
  <c r="FK9" i="102"/>
  <c r="FL8" i="102"/>
  <c r="FK8" i="102"/>
  <c r="FL7" i="102"/>
  <c r="FK7" i="102"/>
  <c r="FL6" i="102"/>
  <c r="FK6" i="102"/>
  <c r="FL5" i="102"/>
  <c r="FI61" i="102"/>
  <c r="FH61" i="102"/>
  <c r="FG61" i="102"/>
  <c r="FF61" i="102"/>
  <c r="FE61" i="102"/>
  <c r="FD61" i="102"/>
  <c r="FI60" i="102"/>
  <c r="FH60" i="102"/>
  <c r="FG60" i="102"/>
  <c r="FF60" i="102"/>
  <c r="FE60" i="102"/>
  <c r="FD60" i="102"/>
  <c r="FI59" i="102"/>
  <c r="FH59" i="102"/>
  <c r="FG59" i="102"/>
  <c r="FF59" i="102"/>
  <c r="FE59" i="102"/>
  <c r="FD59" i="102"/>
  <c r="FI58" i="102"/>
  <c r="FH58" i="102"/>
  <c r="FG58" i="102"/>
  <c r="FF58" i="102"/>
  <c r="FE58" i="102"/>
  <c r="FD58" i="102"/>
  <c r="FI57" i="102"/>
  <c r="FH57" i="102"/>
  <c r="FG57" i="102"/>
  <c r="FF57" i="102"/>
  <c r="FE57" i="102"/>
  <c r="FD57" i="102"/>
  <c r="FI56" i="102"/>
  <c r="FH56" i="102"/>
  <c r="FG56" i="102"/>
  <c r="FF56" i="102"/>
  <c r="FE56" i="102"/>
  <c r="FD56" i="102"/>
  <c r="FI55" i="102"/>
  <c r="FH55" i="102"/>
  <c r="FG55" i="102"/>
  <c r="FF55" i="102"/>
  <c r="FE55" i="102"/>
  <c r="FD55" i="102"/>
  <c r="FI54" i="102"/>
  <c r="FH54" i="102"/>
  <c r="FG54" i="102"/>
  <c r="FF54" i="102"/>
  <c r="FE54" i="102"/>
  <c r="FD54" i="102"/>
  <c r="FI53" i="102"/>
  <c r="FH53" i="102"/>
  <c r="FG53" i="102"/>
  <c r="FF53" i="102"/>
  <c r="FE53" i="102"/>
  <c r="FD53" i="102"/>
  <c r="FI52" i="102"/>
  <c r="FH52" i="102"/>
  <c r="FG52" i="102"/>
  <c r="FF52" i="102"/>
  <c r="FE52" i="102"/>
  <c r="FD52" i="102"/>
  <c r="FI51" i="102"/>
  <c r="FH51" i="102"/>
  <c r="FG51" i="102"/>
  <c r="FF51" i="102"/>
  <c r="FE51" i="102"/>
  <c r="FD51" i="102"/>
  <c r="FI50" i="102"/>
  <c r="FH50" i="102"/>
  <c r="FG50" i="102"/>
  <c r="FF50" i="102"/>
  <c r="FE50" i="102"/>
  <c r="FD50" i="102"/>
  <c r="FI49" i="102"/>
  <c r="FH49" i="102"/>
  <c r="FG49" i="102"/>
  <c r="FF49" i="102"/>
  <c r="FE49" i="102"/>
  <c r="FD49" i="102"/>
  <c r="FI48" i="102"/>
  <c r="FH48" i="102"/>
  <c r="FG48" i="102"/>
  <c r="FF48" i="102"/>
  <c r="FE48" i="102"/>
  <c r="FD48" i="102"/>
  <c r="FI47" i="102"/>
  <c r="FH47" i="102"/>
  <c r="FG47" i="102"/>
  <c r="FF47" i="102"/>
  <c r="FE47" i="102"/>
  <c r="FD47" i="102"/>
  <c r="FI46" i="102"/>
  <c r="FH46" i="102"/>
  <c r="FG46" i="102"/>
  <c r="FF46" i="102"/>
  <c r="FE46" i="102"/>
  <c r="FD46" i="102"/>
  <c r="FI45" i="102"/>
  <c r="FH45" i="102"/>
  <c r="FG45" i="102"/>
  <c r="FF45" i="102"/>
  <c r="FE45" i="102"/>
  <c r="FD45" i="102"/>
  <c r="FI44" i="102"/>
  <c r="FH44" i="102"/>
  <c r="FG44" i="102"/>
  <c r="FF44" i="102"/>
  <c r="FE44" i="102"/>
  <c r="FD44" i="102"/>
  <c r="FI43" i="102"/>
  <c r="FH43" i="102"/>
  <c r="FG43" i="102"/>
  <c r="FF43" i="102"/>
  <c r="FE43" i="102"/>
  <c r="FD43" i="102"/>
  <c r="FI42" i="102"/>
  <c r="FH42" i="102"/>
  <c r="FG42" i="102"/>
  <c r="FF42" i="102"/>
  <c r="FE42" i="102"/>
  <c r="FD42" i="102"/>
  <c r="FI41" i="102"/>
  <c r="FH41" i="102"/>
  <c r="FG41" i="102"/>
  <c r="FF41" i="102"/>
  <c r="FE41" i="102"/>
  <c r="FD41" i="102"/>
  <c r="FI40" i="102"/>
  <c r="FH40" i="102"/>
  <c r="FG40" i="102"/>
  <c r="FF40" i="102"/>
  <c r="FE40" i="102"/>
  <c r="FD40" i="102"/>
  <c r="FI39" i="102"/>
  <c r="FH39" i="102"/>
  <c r="FG39" i="102"/>
  <c r="FF39" i="102"/>
  <c r="FE39" i="102"/>
  <c r="FD39" i="102"/>
  <c r="FI38" i="102"/>
  <c r="FH38" i="102"/>
  <c r="FG38" i="102"/>
  <c r="FF38" i="102"/>
  <c r="FE38" i="102"/>
  <c r="FD38" i="102"/>
  <c r="FI37" i="102"/>
  <c r="FH37" i="102"/>
  <c r="FG37" i="102"/>
  <c r="FF37" i="102"/>
  <c r="FE37" i="102"/>
  <c r="FD37" i="102"/>
  <c r="FI36" i="102"/>
  <c r="FH36" i="102"/>
  <c r="FG36" i="102"/>
  <c r="FF36" i="102"/>
  <c r="FE36" i="102"/>
  <c r="FD36" i="102"/>
  <c r="FI35" i="102"/>
  <c r="FH35" i="102"/>
  <c r="FG35" i="102"/>
  <c r="FF35" i="102"/>
  <c r="FE35" i="102"/>
  <c r="FD35" i="102"/>
  <c r="FI34" i="102"/>
  <c r="FH34" i="102"/>
  <c r="FG34" i="102"/>
  <c r="FF34" i="102"/>
  <c r="FE34" i="102"/>
  <c r="FD34" i="102"/>
  <c r="FI33" i="102"/>
  <c r="FH33" i="102"/>
  <c r="FG33" i="102"/>
  <c r="FF33" i="102"/>
  <c r="FE33" i="102"/>
  <c r="FD33" i="102"/>
  <c r="FI32" i="102"/>
  <c r="FH32" i="102"/>
  <c r="FG32" i="102"/>
  <c r="FF32" i="102"/>
  <c r="FE32" i="102"/>
  <c r="FD32" i="102"/>
  <c r="FI31" i="102"/>
  <c r="FH31" i="102"/>
  <c r="FG31" i="102"/>
  <c r="FF31" i="102"/>
  <c r="FE31" i="102"/>
  <c r="FD31" i="102"/>
  <c r="FI30" i="102"/>
  <c r="FH30" i="102"/>
  <c r="FG30" i="102"/>
  <c r="FF30" i="102"/>
  <c r="FE30" i="102"/>
  <c r="FD30" i="102"/>
  <c r="FI29" i="102"/>
  <c r="FH29" i="102"/>
  <c r="FG29" i="102"/>
  <c r="FF29" i="102"/>
  <c r="FE29" i="102"/>
  <c r="FD29" i="102"/>
  <c r="FI28" i="102"/>
  <c r="FH28" i="102"/>
  <c r="FG28" i="102"/>
  <c r="FF28" i="102"/>
  <c r="FE28" i="102"/>
  <c r="FD28" i="102"/>
  <c r="FI27" i="102"/>
  <c r="FH27" i="102"/>
  <c r="FG27" i="102"/>
  <c r="FF27" i="102"/>
  <c r="FE27" i="102"/>
  <c r="FD27" i="102"/>
  <c r="FI26" i="102"/>
  <c r="FH26" i="102"/>
  <c r="FG26" i="102"/>
  <c r="FF26" i="102"/>
  <c r="FE26" i="102"/>
  <c r="FD26" i="102"/>
  <c r="FI25" i="102"/>
  <c r="FH25" i="102"/>
  <c r="FG25" i="102"/>
  <c r="FF25" i="102"/>
  <c r="FE25" i="102"/>
  <c r="FD25" i="102"/>
  <c r="FI24" i="102"/>
  <c r="FH24" i="102"/>
  <c r="FG24" i="102"/>
  <c r="FF24" i="102"/>
  <c r="FE24" i="102"/>
  <c r="FD24" i="102"/>
  <c r="FI23" i="102"/>
  <c r="FH23" i="102"/>
  <c r="FG23" i="102"/>
  <c r="FF23" i="102"/>
  <c r="FE23" i="102"/>
  <c r="FD23" i="102"/>
  <c r="FI22" i="102"/>
  <c r="FH22" i="102"/>
  <c r="FG22" i="102"/>
  <c r="FF22" i="102"/>
  <c r="FE22" i="102"/>
  <c r="FD22" i="102"/>
  <c r="FI21" i="102"/>
  <c r="FH21" i="102"/>
  <c r="FG21" i="102"/>
  <c r="FF21" i="102"/>
  <c r="FE21" i="102"/>
  <c r="FD21" i="102"/>
  <c r="FI20" i="102"/>
  <c r="FH20" i="102"/>
  <c r="FG20" i="102"/>
  <c r="FF20" i="102"/>
  <c r="FE20" i="102"/>
  <c r="FD20" i="102"/>
  <c r="FI19" i="102"/>
  <c r="FH19" i="102"/>
  <c r="FG19" i="102"/>
  <c r="FF19" i="102"/>
  <c r="FE19" i="102"/>
  <c r="FD19" i="102"/>
  <c r="FI18" i="102"/>
  <c r="FH18" i="102"/>
  <c r="FG18" i="102"/>
  <c r="FF18" i="102"/>
  <c r="FE18" i="102"/>
  <c r="FD18" i="102"/>
  <c r="FI17" i="102"/>
  <c r="FH17" i="102"/>
  <c r="FG17" i="102"/>
  <c r="FF17" i="102"/>
  <c r="FE17" i="102"/>
  <c r="FD17" i="102"/>
  <c r="FI16" i="102"/>
  <c r="FH16" i="102"/>
  <c r="FG16" i="102"/>
  <c r="FF16" i="102"/>
  <c r="FE16" i="102"/>
  <c r="FD16" i="102"/>
  <c r="FI15" i="102"/>
  <c r="FH15" i="102"/>
  <c r="FG15" i="102"/>
  <c r="FF15" i="102"/>
  <c r="FE15" i="102"/>
  <c r="FD15" i="102"/>
  <c r="FI14" i="102"/>
  <c r="FH14" i="102"/>
  <c r="FG14" i="102"/>
  <c r="FF14" i="102"/>
  <c r="FE14" i="102"/>
  <c r="FD14" i="102"/>
  <c r="FI13" i="102"/>
  <c r="FH13" i="102"/>
  <c r="FG13" i="102"/>
  <c r="FF13" i="102"/>
  <c r="FE13" i="102"/>
  <c r="FD13" i="102"/>
  <c r="FI12" i="102"/>
  <c r="FH12" i="102"/>
  <c r="FG12" i="102"/>
  <c r="FF12" i="102"/>
  <c r="FE12" i="102"/>
  <c r="FD12" i="102"/>
  <c r="FI11" i="102"/>
  <c r="FH11" i="102"/>
  <c r="FG11" i="102"/>
  <c r="FF11" i="102"/>
  <c r="FE11" i="102"/>
  <c r="FD11" i="102"/>
  <c r="FI10" i="102"/>
  <c r="FH10" i="102"/>
  <c r="FG10" i="102"/>
  <c r="FF10" i="102"/>
  <c r="FE10" i="102"/>
  <c r="FD10" i="102"/>
  <c r="FI9" i="102"/>
  <c r="FH9" i="102"/>
  <c r="FG9" i="102"/>
  <c r="FF9" i="102"/>
  <c r="FE9" i="102"/>
  <c r="FD9" i="102"/>
  <c r="FI8" i="102"/>
  <c r="FH8" i="102"/>
  <c r="FG8" i="102"/>
  <c r="FF8" i="102"/>
  <c r="FE8" i="102"/>
  <c r="FD8" i="102"/>
  <c r="FI7" i="102"/>
  <c r="FH7" i="102"/>
  <c r="FG7" i="102"/>
  <c r="FF7" i="102"/>
  <c r="FE7" i="102"/>
  <c r="FD7" i="102"/>
  <c r="FI6" i="102"/>
  <c r="FH6" i="102"/>
  <c r="FG6" i="102"/>
  <c r="FF6" i="102"/>
  <c r="FE6" i="102"/>
  <c r="FD6" i="102"/>
  <c r="FI5" i="102"/>
  <c r="FH5" i="102"/>
  <c r="FG5" i="102"/>
  <c r="FF5" i="102"/>
  <c r="FE5" i="102"/>
  <c r="FC65" i="102"/>
  <c r="FB65" i="102"/>
  <c r="FC64" i="102"/>
  <c r="FB64" i="102"/>
  <c r="FC63" i="102"/>
  <c r="FB63" i="102"/>
  <c r="FC62" i="102"/>
  <c r="FB62" i="102"/>
  <c r="FC61" i="102"/>
  <c r="FB61" i="102"/>
  <c r="FC60" i="102"/>
  <c r="FB60" i="102"/>
  <c r="FC59" i="102"/>
  <c r="FB59" i="102"/>
  <c r="FC58" i="102"/>
  <c r="FB58" i="102"/>
  <c r="FC57" i="102"/>
  <c r="FB57" i="102"/>
  <c r="FC56" i="102"/>
  <c r="FB56" i="102"/>
  <c r="FC55" i="102"/>
  <c r="FB55" i="102"/>
  <c r="FC54" i="102"/>
  <c r="FB54" i="102"/>
  <c r="FC53" i="102"/>
  <c r="FB53" i="102"/>
  <c r="FC52" i="102"/>
  <c r="FB52" i="102"/>
  <c r="FC51" i="102"/>
  <c r="FB51" i="102"/>
  <c r="FC50" i="102"/>
  <c r="FB50" i="102"/>
  <c r="FC49" i="102"/>
  <c r="FB49" i="102"/>
  <c r="FC48" i="102"/>
  <c r="FB48" i="102"/>
  <c r="FC47" i="102"/>
  <c r="FB47" i="102"/>
  <c r="FC46" i="102"/>
  <c r="FB46" i="102"/>
  <c r="FC45" i="102"/>
  <c r="FB45" i="102"/>
  <c r="FC44" i="102"/>
  <c r="FB44" i="102"/>
  <c r="FC43" i="102"/>
  <c r="FB43" i="102"/>
  <c r="FC42" i="102"/>
  <c r="FB42" i="102"/>
  <c r="FC41" i="102"/>
  <c r="FB41" i="102"/>
  <c r="FC40" i="102"/>
  <c r="FB40" i="102"/>
  <c r="FC39" i="102"/>
  <c r="FB39" i="102"/>
  <c r="FC38" i="102"/>
  <c r="FB38" i="102"/>
  <c r="FC37" i="102"/>
  <c r="FB37" i="102"/>
  <c r="FC36" i="102"/>
  <c r="FB36" i="102"/>
  <c r="FC35" i="102"/>
  <c r="FB35" i="102"/>
  <c r="FC34" i="102"/>
  <c r="FB34" i="102"/>
  <c r="FC33" i="102"/>
  <c r="FB33" i="102"/>
  <c r="FC32" i="102"/>
  <c r="FB32" i="102"/>
  <c r="FC31" i="102"/>
  <c r="FB31" i="102"/>
  <c r="FC30" i="102"/>
  <c r="FB30" i="102"/>
  <c r="FC29" i="102"/>
  <c r="FB29" i="102"/>
  <c r="FC28" i="102"/>
  <c r="FB28" i="102"/>
  <c r="FC27" i="102"/>
  <c r="FB27" i="102"/>
  <c r="FC26" i="102"/>
  <c r="FB26" i="102"/>
  <c r="FC25" i="102"/>
  <c r="FB25" i="102"/>
  <c r="FC24" i="102"/>
  <c r="FB24" i="102"/>
  <c r="FC23" i="102"/>
  <c r="FB23" i="102"/>
  <c r="FC22" i="102"/>
  <c r="FB22" i="102"/>
  <c r="FC21" i="102"/>
  <c r="FB21" i="102"/>
  <c r="FC20" i="102"/>
  <c r="FB20" i="102"/>
  <c r="FC19" i="102"/>
  <c r="FB19" i="102"/>
  <c r="FC18" i="102"/>
  <c r="FB18" i="102"/>
  <c r="FC17" i="102"/>
  <c r="FB17" i="102"/>
  <c r="FC16" i="102"/>
  <c r="FB16" i="102"/>
  <c r="FC15" i="102"/>
  <c r="FB15" i="102"/>
  <c r="FC14" i="102"/>
  <c r="FB14" i="102"/>
  <c r="FC13" i="102"/>
  <c r="FB13" i="102"/>
  <c r="FC12" i="102"/>
  <c r="FB12" i="102"/>
  <c r="FC11" i="102"/>
  <c r="FB11" i="102"/>
  <c r="FC10" i="102"/>
  <c r="FB10" i="102"/>
  <c r="FC9" i="102"/>
  <c r="FB9" i="102"/>
  <c r="FC8" i="102"/>
  <c r="FB8" i="102"/>
  <c r="FC7" i="102"/>
  <c r="FB7" i="102"/>
  <c r="FC6" i="102"/>
  <c r="FB6" i="102"/>
  <c r="FC5" i="102"/>
  <c r="FA61" i="102"/>
  <c r="EZ61" i="102"/>
  <c r="FA60" i="102"/>
  <c r="EZ60" i="102"/>
  <c r="FA59" i="102"/>
  <c r="EZ59" i="102"/>
  <c r="FA58" i="102"/>
  <c r="EZ58" i="102"/>
  <c r="FA57" i="102"/>
  <c r="EZ57" i="102"/>
  <c r="FA56" i="102"/>
  <c r="EZ56" i="102"/>
  <c r="FA55" i="102"/>
  <c r="EZ55" i="102"/>
  <c r="FA54" i="102"/>
  <c r="EZ54" i="102"/>
  <c r="FA53" i="102"/>
  <c r="EZ53" i="102"/>
  <c r="FA52" i="102"/>
  <c r="EZ52" i="102"/>
  <c r="FA51" i="102"/>
  <c r="EZ51" i="102"/>
  <c r="FA50" i="102"/>
  <c r="EZ50" i="102"/>
  <c r="FA49" i="102"/>
  <c r="EZ49" i="102"/>
  <c r="FA48" i="102"/>
  <c r="EZ48" i="102"/>
  <c r="FA47" i="102"/>
  <c r="EZ47" i="102"/>
  <c r="FA46" i="102"/>
  <c r="EZ46" i="102"/>
  <c r="FA45" i="102"/>
  <c r="EZ45" i="102"/>
  <c r="FA44" i="102"/>
  <c r="EZ44" i="102"/>
  <c r="FA43" i="102"/>
  <c r="EZ43" i="102"/>
  <c r="FA42" i="102"/>
  <c r="EZ42" i="102"/>
  <c r="FA41" i="102"/>
  <c r="EZ41" i="102"/>
  <c r="FA40" i="102"/>
  <c r="EZ40" i="102"/>
  <c r="FA39" i="102"/>
  <c r="EZ39" i="102"/>
  <c r="FA38" i="102"/>
  <c r="EZ38" i="102"/>
  <c r="FA37" i="102"/>
  <c r="EZ37" i="102"/>
  <c r="FA36" i="102"/>
  <c r="EZ36" i="102"/>
  <c r="FA35" i="102"/>
  <c r="EZ35" i="102"/>
  <c r="FA34" i="102"/>
  <c r="EZ34" i="102"/>
  <c r="FA33" i="102"/>
  <c r="EZ33" i="102"/>
  <c r="FA32" i="102"/>
  <c r="EZ32" i="102"/>
  <c r="FA31" i="102"/>
  <c r="EZ31" i="102"/>
  <c r="FA30" i="102"/>
  <c r="EZ30" i="102"/>
  <c r="FA29" i="102"/>
  <c r="EZ29" i="102"/>
  <c r="FA28" i="102"/>
  <c r="EZ28" i="102"/>
  <c r="FA27" i="102"/>
  <c r="EZ27" i="102"/>
  <c r="FA26" i="102"/>
  <c r="EZ26" i="102"/>
  <c r="FA25" i="102"/>
  <c r="EZ25" i="102"/>
  <c r="FA24" i="102"/>
  <c r="EZ24" i="102"/>
  <c r="FA23" i="102"/>
  <c r="EZ23" i="102"/>
  <c r="FA22" i="102"/>
  <c r="EZ22" i="102"/>
  <c r="FA21" i="102"/>
  <c r="EZ21" i="102"/>
  <c r="FA20" i="102"/>
  <c r="EZ20" i="102"/>
  <c r="FA19" i="102"/>
  <c r="EZ19" i="102"/>
  <c r="FA18" i="102"/>
  <c r="EZ18" i="102"/>
  <c r="FA17" i="102"/>
  <c r="EZ17" i="102"/>
  <c r="FA16" i="102"/>
  <c r="EZ16" i="102"/>
  <c r="FA15" i="102"/>
  <c r="EZ15" i="102"/>
  <c r="FA14" i="102"/>
  <c r="EZ14" i="102"/>
  <c r="FA13" i="102"/>
  <c r="EZ13" i="102"/>
  <c r="FA12" i="102"/>
  <c r="EZ12" i="102"/>
  <c r="FA11" i="102"/>
  <c r="EZ11" i="102"/>
  <c r="FA10" i="102"/>
  <c r="EZ10" i="102"/>
  <c r="FA9" i="102"/>
  <c r="EZ9" i="102"/>
  <c r="FA8" i="102"/>
  <c r="EZ8" i="102"/>
  <c r="FA7" i="102"/>
  <c r="EZ7" i="102"/>
  <c r="FA6" i="102"/>
  <c r="EZ6" i="102"/>
  <c r="FA5" i="102"/>
  <c r="EY58" i="102"/>
  <c r="EX58" i="102"/>
  <c r="EY57" i="102"/>
  <c r="EX57" i="102"/>
  <c r="EY56" i="102"/>
  <c r="EX56" i="102"/>
  <c r="EY55" i="102"/>
  <c r="EX55" i="102"/>
  <c r="EY54" i="102"/>
  <c r="EX54" i="102"/>
  <c r="EY53" i="102"/>
  <c r="EX53" i="102"/>
  <c r="EY52" i="102"/>
  <c r="EX52" i="102"/>
  <c r="EY51" i="102"/>
  <c r="EX51" i="102"/>
  <c r="EY50" i="102"/>
  <c r="EX50" i="102"/>
  <c r="EY49" i="102"/>
  <c r="EX49" i="102"/>
  <c r="EY48" i="102"/>
  <c r="EX48" i="102"/>
  <c r="EY47" i="102"/>
  <c r="EX47" i="102"/>
  <c r="EY46" i="102"/>
  <c r="EX46" i="102"/>
  <c r="EY45" i="102"/>
  <c r="EX45" i="102"/>
  <c r="EY44" i="102"/>
  <c r="EX44" i="102"/>
  <c r="EY43" i="102"/>
  <c r="EX43" i="102"/>
  <c r="EY42" i="102"/>
  <c r="EX42" i="102"/>
  <c r="EY41" i="102"/>
  <c r="EX41" i="102"/>
  <c r="EY40" i="102"/>
  <c r="EX40" i="102"/>
  <c r="EY39" i="102"/>
  <c r="EX39" i="102"/>
  <c r="EY38" i="102"/>
  <c r="EX38" i="102"/>
  <c r="EY37" i="102"/>
  <c r="EX37" i="102"/>
  <c r="EY36" i="102"/>
  <c r="EX36" i="102"/>
  <c r="EY35" i="102"/>
  <c r="EX35" i="102"/>
  <c r="EY34" i="102"/>
  <c r="EX34" i="102"/>
  <c r="EY33" i="102"/>
  <c r="EX33" i="102"/>
  <c r="EY32" i="102"/>
  <c r="EX32" i="102"/>
  <c r="EY31" i="102"/>
  <c r="EX31" i="102"/>
  <c r="EY30" i="102"/>
  <c r="EX30" i="102"/>
  <c r="EY29" i="102"/>
  <c r="EX29" i="102"/>
  <c r="EY28" i="102"/>
  <c r="EX28" i="102"/>
  <c r="EY27" i="102"/>
  <c r="EX27" i="102"/>
  <c r="EY26" i="102"/>
  <c r="EX26" i="102"/>
  <c r="EY25" i="102"/>
  <c r="EX25" i="102"/>
  <c r="EY24" i="102"/>
  <c r="EX24" i="102"/>
  <c r="EY23" i="102"/>
  <c r="EX23" i="102"/>
  <c r="EY22" i="102"/>
  <c r="EX22" i="102"/>
  <c r="EY21" i="102"/>
  <c r="EX21" i="102"/>
  <c r="EY20" i="102"/>
  <c r="EX20" i="102"/>
  <c r="EY19" i="102"/>
  <c r="EX19" i="102"/>
  <c r="EY18" i="102"/>
  <c r="EX18" i="102"/>
  <c r="EY17" i="102"/>
  <c r="EX17" i="102"/>
  <c r="EY16" i="102"/>
  <c r="EX16" i="102"/>
  <c r="EY15" i="102"/>
  <c r="EX15" i="102"/>
  <c r="EY14" i="102"/>
  <c r="EX14" i="102"/>
  <c r="EY13" i="102"/>
  <c r="EX13" i="102"/>
  <c r="EY12" i="102"/>
  <c r="EX12" i="102"/>
  <c r="EY11" i="102"/>
  <c r="EX11" i="102"/>
  <c r="EY10" i="102"/>
  <c r="EX10" i="102"/>
  <c r="EY9" i="102"/>
  <c r="EX9" i="102"/>
  <c r="EY8" i="102"/>
  <c r="EX8" i="102"/>
  <c r="EY7" i="102"/>
  <c r="EX7" i="102"/>
  <c r="EY6" i="102"/>
  <c r="EX6" i="102"/>
  <c r="EY5" i="102"/>
  <c r="EW55" i="102"/>
  <c r="EV55" i="102"/>
  <c r="EW54" i="102"/>
  <c r="EV54" i="102"/>
  <c r="EW53" i="102"/>
  <c r="EV53" i="102"/>
  <c r="EW52" i="102"/>
  <c r="EV52" i="102"/>
  <c r="EW51" i="102"/>
  <c r="EV51" i="102"/>
  <c r="EW50" i="102"/>
  <c r="EV50" i="102"/>
  <c r="EW49" i="102"/>
  <c r="EV49" i="102"/>
  <c r="EW48" i="102"/>
  <c r="EV48" i="102"/>
  <c r="EW47" i="102"/>
  <c r="EV47" i="102"/>
  <c r="EW46" i="102"/>
  <c r="EV46" i="102"/>
  <c r="EW45" i="102"/>
  <c r="EV45" i="102"/>
  <c r="EW44" i="102"/>
  <c r="EV44" i="102"/>
  <c r="EW43" i="102"/>
  <c r="EV43" i="102"/>
  <c r="EW42" i="102"/>
  <c r="EV42" i="102"/>
  <c r="EW41" i="102"/>
  <c r="EV41" i="102"/>
  <c r="EW40" i="102"/>
  <c r="EV40" i="102"/>
  <c r="EW39" i="102"/>
  <c r="EV39" i="102"/>
  <c r="EW38" i="102"/>
  <c r="EV38" i="102"/>
  <c r="EW37" i="102"/>
  <c r="EV37" i="102"/>
  <c r="EW36" i="102"/>
  <c r="EV36" i="102"/>
  <c r="EW35" i="102"/>
  <c r="EV35" i="102"/>
  <c r="EW34" i="102"/>
  <c r="EV34" i="102"/>
  <c r="EW33" i="102"/>
  <c r="EV33" i="102"/>
  <c r="EW32" i="102"/>
  <c r="EV32" i="102"/>
  <c r="EW31" i="102"/>
  <c r="EV31" i="102"/>
  <c r="EW30" i="102"/>
  <c r="EV30" i="102"/>
  <c r="EW29" i="102"/>
  <c r="EV29" i="102"/>
  <c r="EW28" i="102"/>
  <c r="EV28" i="102"/>
  <c r="EW27" i="102"/>
  <c r="EV27" i="102"/>
  <c r="EW26" i="102"/>
  <c r="EV26" i="102"/>
  <c r="EW25" i="102"/>
  <c r="EV25" i="102"/>
  <c r="EW24" i="102"/>
  <c r="EV24" i="102"/>
  <c r="EW23" i="102"/>
  <c r="EV23" i="102"/>
  <c r="EW22" i="102"/>
  <c r="EV22" i="102"/>
  <c r="EW21" i="102"/>
  <c r="EV21" i="102"/>
  <c r="EW20" i="102"/>
  <c r="EV20" i="102"/>
  <c r="EW19" i="102"/>
  <c r="EV19" i="102"/>
  <c r="EW18" i="102"/>
  <c r="EV18" i="102"/>
  <c r="EW17" i="102"/>
  <c r="EV17" i="102"/>
  <c r="EW16" i="102"/>
  <c r="EV16" i="102"/>
  <c r="EW15" i="102"/>
  <c r="EV15" i="102"/>
  <c r="EW14" i="102"/>
  <c r="EV14" i="102"/>
  <c r="EW13" i="102"/>
  <c r="EV13" i="102"/>
  <c r="EW12" i="102"/>
  <c r="EV12" i="102"/>
  <c r="EW11" i="102"/>
  <c r="EV11" i="102"/>
  <c r="EW10" i="102"/>
  <c r="EV10" i="102"/>
  <c r="EW9" i="102"/>
  <c r="EV9" i="102"/>
  <c r="EW8" i="102"/>
  <c r="EV8" i="102"/>
  <c r="EW7" i="102"/>
  <c r="EV7" i="102"/>
  <c r="EW6" i="102"/>
  <c r="EV6" i="102"/>
  <c r="EW5" i="102"/>
  <c r="EU64" i="102"/>
  <c r="ET64" i="102"/>
  <c r="EU63" i="102"/>
  <c r="ET63" i="102"/>
  <c r="EU62" i="102"/>
  <c r="ET62" i="102"/>
  <c r="EU61" i="102"/>
  <c r="ET61" i="102"/>
  <c r="EU60" i="102"/>
  <c r="ET60" i="102"/>
  <c r="EU59" i="102"/>
  <c r="ET59" i="102"/>
  <c r="EU58" i="102"/>
  <c r="ET58" i="102"/>
  <c r="EU57" i="102"/>
  <c r="ET57" i="102"/>
  <c r="EU56" i="102"/>
  <c r="ET56" i="102"/>
  <c r="EU55" i="102"/>
  <c r="ET55" i="102"/>
  <c r="EU54" i="102"/>
  <c r="ET54" i="102"/>
  <c r="EU53" i="102"/>
  <c r="ET53" i="102"/>
  <c r="EU52" i="102"/>
  <c r="ET52" i="102"/>
  <c r="EU51" i="102"/>
  <c r="ET51" i="102"/>
  <c r="EU50" i="102"/>
  <c r="ET50" i="102"/>
  <c r="EU49" i="102"/>
  <c r="ET49" i="102"/>
  <c r="EU48" i="102"/>
  <c r="ET48" i="102"/>
  <c r="EU47" i="102"/>
  <c r="ET47" i="102"/>
  <c r="EU46" i="102"/>
  <c r="ET46" i="102"/>
  <c r="EU45" i="102"/>
  <c r="ET45" i="102"/>
  <c r="EU44" i="102"/>
  <c r="ET44" i="102"/>
  <c r="EU43" i="102"/>
  <c r="ET43" i="102"/>
  <c r="EU42" i="102"/>
  <c r="ET42" i="102"/>
  <c r="EU41" i="102"/>
  <c r="ET41" i="102"/>
  <c r="EU40" i="102"/>
  <c r="ET40" i="102"/>
  <c r="EU39" i="102"/>
  <c r="ET39" i="102"/>
  <c r="EU38" i="102"/>
  <c r="ET38" i="102"/>
  <c r="EU37" i="102"/>
  <c r="ET37" i="102"/>
  <c r="EU36" i="102"/>
  <c r="ET36" i="102"/>
  <c r="EU35" i="102"/>
  <c r="ET35" i="102"/>
  <c r="EU34" i="102"/>
  <c r="ET34" i="102"/>
  <c r="EU33" i="102"/>
  <c r="ET33" i="102"/>
  <c r="EU32" i="102"/>
  <c r="ET32" i="102"/>
  <c r="EU31" i="102"/>
  <c r="ET31" i="102"/>
  <c r="EU30" i="102"/>
  <c r="ET30" i="102"/>
  <c r="EU29" i="102"/>
  <c r="ET29" i="102"/>
  <c r="EU28" i="102"/>
  <c r="ET28" i="102"/>
  <c r="EU27" i="102"/>
  <c r="ET27" i="102"/>
  <c r="EU26" i="102"/>
  <c r="ET26" i="102"/>
  <c r="EU25" i="102"/>
  <c r="ET25" i="102"/>
  <c r="EU24" i="102"/>
  <c r="ET24" i="102"/>
  <c r="EU23" i="102"/>
  <c r="ET23" i="102"/>
  <c r="EU22" i="102"/>
  <c r="ET22" i="102"/>
  <c r="EU21" i="102"/>
  <c r="ET21" i="102"/>
  <c r="EU20" i="102"/>
  <c r="ET20" i="102"/>
  <c r="EU19" i="102"/>
  <c r="ET19" i="102"/>
  <c r="EU18" i="102"/>
  <c r="ET18" i="102"/>
  <c r="EU17" i="102"/>
  <c r="ET17" i="102"/>
  <c r="EU16" i="102"/>
  <c r="ET16" i="102"/>
  <c r="EU15" i="102"/>
  <c r="ET15" i="102"/>
  <c r="EU14" i="102"/>
  <c r="ET14" i="102"/>
  <c r="EU13" i="102"/>
  <c r="ET13" i="102"/>
  <c r="EU12" i="102"/>
  <c r="ET12" i="102"/>
  <c r="EU11" i="102"/>
  <c r="ET11" i="102"/>
  <c r="EU10" i="102"/>
  <c r="ET10" i="102"/>
  <c r="EU9" i="102"/>
  <c r="ET9" i="102"/>
  <c r="EU8" i="102"/>
  <c r="ET8" i="102"/>
  <c r="EU7" i="102"/>
  <c r="ET7" i="102"/>
  <c r="EU6" i="102"/>
  <c r="ET6" i="102"/>
  <c r="EU5" i="102"/>
  <c r="ES71" i="102"/>
  <c r="ER71" i="102"/>
  <c r="ES70" i="102"/>
  <c r="ER70" i="102"/>
  <c r="ES69" i="102"/>
  <c r="ER69" i="102"/>
  <c r="ES68" i="102"/>
  <c r="ER68" i="102"/>
  <c r="ES67" i="102"/>
  <c r="ER67" i="102"/>
  <c r="ES66" i="102"/>
  <c r="ER66" i="102"/>
  <c r="ES65" i="102"/>
  <c r="ER65" i="102"/>
  <c r="ES64" i="102"/>
  <c r="ER64" i="102"/>
  <c r="ES63" i="102"/>
  <c r="ER63" i="102"/>
  <c r="ES62" i="102"/>
  <c r="ER62" i="102"/>
  <c r="ES61" i="102"/>
  <c r="ER61" i="102"/>
  <c r="ES60" i="102"/>
  <c r="ER60" i="102"/>
  <c r="ES59" i="102"/>
  <c r="ER59" i="102"/>
  <c r="ES58" i="102"/>
  <c r="ER58" i="102"/>
  <c r="ES57" i="102"/>
  <c r="ER57" i="102"/>
  <c r="ES56" i="102"/>
  <c r="ER56" i="102"/>
  <c r="ES55" i="102"/>
  <c r="ER55" i="102"/>
  <c r="ES54" i="102"/>
  <c r="ER54" i="102"/>
  <c r="ES53" i="102"/>
  <c r="ER53" i="102"/>
  <c r="ES52" i="102"/>
  <c r="ER52" i="102"/>
  <c r="ES51" i="102"/>
  <c r="ER51" i="102"/>
  <c r="ES50" i="102"/>
  <c r="ER50" i="102"/>
  <c r="ES49" i="102"/>
  <c r="ER49" i="102"/>
  <c r="ES48" i="102"/>
  <c r="ER48" i="102"/>
  <c r="ES47" i="102"/>
  <c r="ER47" i="102"/>
  <c r="ES46" i="102"/>
  <c r="ER46" i="102"/>
  <c r="ES45" i="102"/>
  <c r="ER45" i="102"/>
  <c r="ES44" i="102"/>
  <c r="ER44" i="102"/>
  <c r="ES43" i="102"/>
  <c r="ER43" i="102"/>
  <c r="ES42" i="102"/>
  <c r="ER42" i="102"/>
  <c r="ES41" i="102"/>
  <c r="ER41" i="102"/>
  <c r="ES40" i="102"/>
  <c r="ER40" i="102"/>
  <c r="ES39" i="102"/>
  <c r="ER39" i="102"/>
  <c r="ES38" i="102"/>
  <c r="ER38" i="102"/>
  <c r="ES37" i="102"/>
  <c r="ER37" i="102"/>
  <c r="ES36" i="102"/>
  <c r="ER36" i="102"/>
  <c r="ES35" i="102"/>
  <c r="ER35" i="102"/>
  <c r="ES34" i="102"/>
  <c r="ER34" i="102"/>
  <c r="ES33" i="102"/>
  <c r="ER33" i="102"/>
  <c r="ES32" i="102"/>
  <c r="ER32" i="102"/>
  <c r="ES31" i="102"/>
  <c r="ER31" i="102"/>
  <c r="ES30" i="102"/>
  <c r="ER30" i="102"/>
  <c r="ES29" i="102"/>
  <c r="ER29" i="102"/>
  <c r="ES28" i="102"/>
  <c r="ER28" i="102"/>
  <c r="ES27" i="102"/>
  <c r="ER27" i="102"/>
  <c r="ES26" i="102"/>
  <c r="ER26" i="102"/>
  <c r="ES25" i="102"/>
  <c r="ER25" i="102"/>
  <c r="ES24" i="102"/>
  <c r="ER24" i="102"/>
  <c r="ES23" i="102"/>
  <c r="ER23" i="102"/>
  <c r="ES22" i="102"/>
  <c r="ER22" i="102"/>
  <c r="ES21" i="102"/>
  <c r="ER21" i="102"/>
  <c r="ES20" i="102"/>
  <c r="ER20" i="102"/>
  <c r="ES19" i="102"/>
  <c r="ER19" i="102"/>
  <c r="ES18" i="102"/>
  <c r="ER18" i="102"/>
  <c r="ES17" i="102"/>
  <c r="ER17" i="102"/>
  <c r="ES16" i="102"/>
  <c r="ER16" i="102"/>
  <c r="ES15" i="102"/>
  <c r="ER15" i="102"/>
  <c r="ES14" i="102"/>
  <c r="ER14" i="102"/>
  <c r="ES13" i="102"/>
  <c r="ER13" i="102"/>
  <c r="ES12" i="102"/>
  <c r="ER12" i="102"/>
  <c r="ES11" i="102"/>
  <c r="ER11" i="102"/>
  <c r="ES10" i="102"/>
  <c r="ER10" i="102"/>
  <c r="ES9" i="102"/>
  <c r="ER9" i="102"/>
  <c r="ES8" i="102"/>
  <c r="ER8" i="102"/>
  <c r="ES7" i="102"/>
  <c r="ER7" i="102"/>
  <c r="ES6" i="102"/>
  <c r="ER6" i="102"/>
  <c r="ES5" i="102"/>
  <c r="EQ61" i="102"/>
  <c r="EP61" i="102"/>
  <c r="EO61" i="102"/>
  <c r="EN61" i="102"/>
  <c r="EM61" i="102"/>
  <c r="EL61" i="102"/>
  <c r="EK61" i="102"/>
  <c r="EJ61" i="102"/>
  <c r="EI61" i="102"/>
  <c r="EH61" i="102"/>
  <c r="EG61" i="102"/>
  <c r="EF61" i="102"/>
  <c r="EE61" i="102"/>
  <c r="ED61" i="102"/>
  <c r="EC61" i="102"/>
  <c r="EB61" i="102"/>
  <c r="EA61" i="102"/>
  <c r="DZ61" i="102"/>
  <c r="EQ60" i="102"/>
  <c r="EP60" i="102"/>
  <c r="EO60" i="102"/>
  <c r="EN60" i="102"/>
  <c r="EM60" i="102"/>
  <c r="EL60" i="102"/>
  <c r="EK60" i="102"/>
  <c r="EJ60" i="102"/>
  <c r="EI60" i="102"/>
  <c r="EH60" i="102"/>
  <c r="EG60" i="102"/>
  <c r="EF60" i="102"/>
  <c r="EE60" i="102"/>
  <c r="ED60" i="102"/>
  <c r="EC60" i="102"/>
  <c r="EB60" i="102"/>
  <c r="EA60" i="102"/>
  <c r="DZ60" i="102"/>
  <c r="EQ59" i="102"/>
  <c r="EP59" i="102"/>
  <c r="EO59" i="102"/>
  <c r="EN59" i="102"/>
  <c r="EM59" i="102"/>
  <c r="EL59" i="102"/>
  <c r="EK59" i="102"/>
  <c r="EJ59" i="102"/>
  <c r="EI59" i="102"/>
  <c r="EH59" i="102"/>
  <c r="EG59" i="102"/>
  <c r="EF59" i="102"/>
  <c r="EE59" i="102"/>
  <c r="ED59" i="102"/>
  <c r="EC59" i="102"/>
  <c r="EB59" i="102"/>
  <c r="EA59" i="102"/>
  <c r="DZ59" i="102"/>
  <c r="EQ58" i="102"/>
  <c r="EP58" i="102"/>
  <c r="EO58" i="102"/>
  <c r="EN58" i="102"/>
  <c r="EM58" i="102"/>
  <c r="EL58" i="102"/>
  <c r="EK58" i="102"/>
  <c r="EJ58" i="102"/>
  <c r="EI58" i="102"/>
  <c r="EH58" i="102"/>
  <c r="EG58" i="102"/>
  <c r="EF58" i="102"/>
  <c r="EE58" i="102"/>
  <c r="ED58" i="102"/>
  <c r="EC58" i="102"/>
  <c r="EB58" i="102"/>
  <c r="EA58" i="102"/>
  <c r="DZ58" i="102"/>
  <c r="EQ57" i="102"/>
  <c r="EP57" i="102"/>
  <c r="EO57" i="102"/>
  <c r="EN57" i="102"/>
  <c r="EM57" i="102"/>
  <c r="EL57" i="102"/>
  <c r="EK57" i="102"/>
  <c r="EJ57" i="102"/>
  <c r="EI57" i="102"/>
  <c r="EH57" i="102"/>
  <c r="EG57" i="102"/>
  <c r="EF57" i="102"/>
  <c r="EE57" i="102"/>
  <c r="ED57" i="102"/>
  <c r="EC57" i="102"/>
  <c r="EB57" i="102"/>
  <c r="EA57" i="102"/>
  <c r="DZ57" i="102"/>
  <c r="EQ56" i="102"/>
  <c r="EP56" i="102"/>
  <c r="EO56" i="102"/>
  <c r="EN56" i="102"/>
  <c r="EM56" i="102"/>
  <c r="EL56" i="102"/>
  <c r="EK56" i="102"/>
  <c r="EJ56" i="102"/>
  <c r="EI56" i="102"/>
  <c r="EH56" i="102"/>
  <c r="EG56" i="102"/>
  <c r="EF56" i="102"/>
  <c r="EE56" i="102"/>
  <c r="ED56" i="102"/>
  <c r="EC56" i="102"/>
  <c r="EB56" i="102"/>
  <c r="EA56" i="102"/>
  <c r="DZ56" i="102"/>
  <c r="EQ55" i="102"/>
  <c r="EP55" i="102"/>
  <c r="EO55" i="102"/>
  <c r="EN55" i="102"/>
  <c r="EM55" i="102"/>
  <c r="EL55" i="102"/>
  <c r="EK55" i="102"/>
  <c r="EJ55" i="102"/>
  <c r="EI55" i="102"/>
  <c r="EH55" i="102"/>
  <c r="EG55" i="102"/>
  <c r="EF55" i="102"/>
  <c r="EE55" i="102"/>
  <c r="ED55" i="102"/>
  <c r="EC55" i="102"/>
  <c r="EB55" i="102"/>
  <c r="EA55" i="102"/>
  <c r="DZ55" i="102"/>
  <c r="EQ54" i="102"/>
  <c r="EP54" i="102"/>
  <c r="EO54" i="102"/>
  <c r="EN54" i="102"/>
  <c r="EM54" i="102"/>
  <c r="EL54" i="102"/>
  <c r="EK54" i="102"/>
  <c r="EJ54" i="102"/>
  <c r="EI54" i="102"/>
  <c r="EH54" i="102"/>
  <c r="EG54" i="102"/>
  <c r="EF54" i="102"/>
  <c r="EE54" i="102"/>
  <c r="ED54" i="102"/>
  <c r="EC54" i="102"/>
  <c r="EB54" i="102"/>
  <c r="EA54" i="102"/>
  <c r="DZ54" i="102"/>
  <c r="EQ53" i="102"/>
  <c r="EP53" i="102"/>
  <c r="EO53" i="102"/>
  <c r="EN53" i="102"/>
  <c r="EM53" i="102"/>
  <c r="EL53" i="102"/>
  <c r="EK53" i="102"/>
  <c r="EJ53" i="102"/>
  <c r="EI53" i="102"/>
  <c r="EH53" i="102"/>
  <c r="EG53" i="102"/>
  <c r="EF53" i="102"/>
  <c r="EE53" i="102"/>
  <c r="ED53" i="102"/>
  <c r="EC53" i="102"/>
  <c r="EB53" i="102"/>
  <c r="EA53" i="102"/>
  <c r="DZ53" i="102"/>
  <c r="EQ52" i="102"/>
  <c r="EP52" i="102"/>
  <c r="EO52" i="102"/>
  <c r="EN52" i="102"/>
  <c r="EM52" i="102"/>
  <c r="EL52" i="102"/>
  <c r="EK52" i="102"/>
  <c r="EJ52" i="102"/>
  <c r="EI52" i="102"/>
  <c r="EH52" i="102"/>
  <c r="EG52" i="102"/>
  <c r="EF52" i="102"/>
  <c r="EE52" i="102"/>
  <c r="ED52" i="102"/>
  <c r="EC52" i="102"/>
  <c r="EB52" i="102"/>
  <c r="EA52" i="102"/>
  <c r="DZ52" i="102"/>
  <c r="EQ51" i="102"/>
  <c r="EP51" i="102"/>
  <c r="EO51" i="102"/>
  <c r="EN51" i="102"/>
  <c r="EM51" i="102"/>
  <c r="EL51" i="102"/>
  <c r="EK51" i="102"/>
  <c r="EJ51" i="102"/>
  <c r="EI51" i="102"/>
  <c r="EH51" i="102"/>
  <c r="EG51" i="102"/>
  <c r="EF51" i="102"/>
  <c r="EE51" i="102"/>
  <c r="ED51" i="102"/>
  <c r="EC51" i="102"/>
  <c r="EB51" i="102"/>
  <c r="EA51" i="102"/>
  <c r="DZ51" i="102"/>
  <c r="EQ50" i="102"/>
  <c r="EP50" i="102"/>
  <c r="EO50" i="102"/>
  <c r="EN50" i="102"/>
  <c r="EM50" i="102"/>
  <c r="EL50" i="102"/>
  <c r="EK50" i="102"/>
  <c r="EJ50" i="102"/>
  <c r="EI50" i="102"/>
  <c r="EH50" i="102"/>
  <c r="EG50" i="102"/>
  <c r="EF50" i="102"/>
  <c r="EE50" i="102"/>
  <c r="ED50" i="102"/>
  <c r="EC50" i="102"/>
  <c r="EB50" i="102"/>
  <c r="EA50" i="102"/>
  <c r="DZ50" i="102"/>
  <c r="EQ49" i="102"/>
  <c r="EP49" i="102"/>
  <c r="EO49" i="102"/>
  <c r="EN49" i="102"/>
  <c r="EM49" i="102"/>
  <c r="EL49" i="102"/>
  <c r="EK49" i="102"/>
  <c r="EJ49" i="102"/>
  <c r="EI49" i="102"/>
  <c r="EH49" i="102"/>
  <c r="EG49" i="102"/>
  <c r="EF49" i="102"/>
  <c r="EE49" i="102"/>
  <c r="ED49" i="102"/>
  <c r="EC49" i="102"/>
  <c r="EB49" i="102"/>
  <c r="EA49" i="102"/>
  <c r="DZ49" i="102"/>
  <c r="EQ48" i="102"/>
  <c r="EP48" i="102"/>
  <c r="EO48" i="102"/>
  <c r="EN48" i="102"/>
  <c r="EM48" i="102"/>
  <c r="EL48" i="102"/>
  <c r="EK48" i="102"/>
  <c r="EJ48" i="102"/>
  <c r="EI48" i="102"/>
  <c r="EH48" i="102"/>
  <c r="EG48" i="102"/>
  <c r="EF48" i="102"/>
  <c r="EE48" i="102"/>
  <c r="ED48" i="102"/>
  <c r="EC48" i="102"/>
  <c r="EB48" i="102"/>
  <c r="EA48" i="102"/>
  <c r="DZ48" i="102"/>
  <c r="EQ47" i="102"/>
  <c r="EP47" i="102"/>
  <c r="EO47" i="102"/>
  <c r="EN47" i="102"/>
  <c r="EM47" i="102"/>
  <c r="EL47" i="102"/>
  <c r="EK47" i="102"/>
  <c r="EJ47" i="102"/>
  <c r="EI47" i="102"/>
  <c r="EH47" i="102"/>
  <c r="EG47" i="102"/>
  <c r="EF47" i="102"/>
  <c r="EE47" i="102"/>
  <c r="ED47" i="102"/>
  <c r="EC47" i="102"/>
  <c r="EB47" i="102"/>
  <c r="EA47" i="102"/>
  <c r="DZ47" i="102"/>
  <c r="EQ46" i="102"/>
  <c r="EP46" i="102"/>
  <c r="EO46" i="102"/>
  <c r="EN46" i="102"/>
  <c r="EM46" i="102"/>
  <c r="EL46" i="102"/>
  <c r="EK46" i="102"/>
  <c r="EJ46" i="102"/>
  <c r="EI46" i="102"/>
  <c r="EH46" i="102"/>
  <c r="EG46" i="102"/>
  <c r="EF46" i="102"/>
  <c r="EE46" i="102"/>
  <c r="ED46" i="102"/>
  <c r="EC46" i="102"/>
  <c r="EB46" i="102"/>
  <c r="EA46" i="102"/>
  <c r="DZ46" i="102"/>
  <c r="EQ45" i="102"/>
  <c r="EP45" i="102"/>
  <c r="EO45" i="102"/>
  <c r="EN45" i="102"/>
  <c r="EM45" i="102"/>
  <c r="EL45" i="102"/>
  <c r="EK45" i="102"/>
  <c r="EJ45" i="102"/>
  <c r="EI45" i="102"/>
  <c r="EH45" i="102"/>
  <c r="EG45" i="102"/>
  <c r="EF45" i="102"/>
  <c r="EE45" i="102"/>
  <c r="ED45" i="102"/>
  <c r="EC45" i="102"/>
  <c r="EB45" i="102"/>
  <c r="EA45" i="102"/>
  <c r="DZ45" i="102"/>
  <c r="EQ44" i="102"/>
  <c r="EP44" i="102"/>
  <c r="EO44" i="102"/>
  <c r="EN44" i="102"/>
  <c r="EM44" i="102"/>
  <c r="EL44" i="102"/>
  <c r="EK44" i="102"/>
  <c r="EJ44" i="102"/>
  <c r="EI44" i="102"/>
  <c r="EH44" i="102"/>
  <c r="EG44" i="102"/>
  <c r="EF44" i="102"/>
  <c r="EE44" i="102"/>
  <c r="ED44" i="102"/>
  <c r="EC44" i="102"/>
  <c r="EB44" i="102"/>
  <c r="EA44" i="102"/>
  <c r="DZ44" i="102"/>
  <c r="EQ43" i="102"/>
  <c r="EP43" i="102"/>
  <c r="EO43" i="102"/>
  <c r="EN43" i="102"/>
  <c r="EM43" i="102"/>
  <c r="EL43" i="102"/>
  <c r="EK43" i="102"/>
  <c r="EJ43" i="102"/>
  <c r="EI43" i="102"/>
  <c r="EH43" i="102"/>
  <c r="EG43" i="102"/>
  <c r="EF43" i="102"/>
  <c r="EE43" i="102"/>
  <c r="ED43" i="102"/>
  <c r="EC43" i="102"/>
  <c r="EB43" i="102"/>
  <c r="EA43" i="102"/>
  <c r="DZ43" i="102"/>
  <c r="EQ42" i="102"/>
  <c r="EP42" i="102"/>
  <c r="EO42" i="102"/>
  <c r="EN42" i="102"/>
  <c r="EM42" i="102"/>
  <c r="EL42" i="102"/>
  <c r="EK42" i="102"/>
  <c r="EJ42" i="102"/>
  <c r="EI42" i="102"/>
  <c r="EH42" i="102"/>
  <c r="EG42" i="102"/>
  <c r="EF42" i="102"/>
  <c r="EE42" i="102"/>
  <c r="ED42" i="102"/>
  <c r="EC42" i="102"/>
  <c r="EB42" i="102"/>
  <c r="EA42" i="102"/>
  <c r="DZ42" i="102"/>
  <c r="EQ41" i="102"/>
  <c r="EP41" i="102"/>
  <c r="EO41" i="102"/>
  <c r="EN41" i="102"/>
  <c r="EM41" i="102"/>
  <c r="EL41" i="102"/>
  <c r="EK41" i="102"/>
  <c r="EJ41" i="102"/>
  <c r="EI41" i="102"/>
  <c r="EH41" i="102"/>
  <c r="EG41" i="102"/>
  <c r="EF41" i="102"/>
  <c r="EE41" i="102"/>
  <c r="ED41" i="102"/>
  <c r="EC41" i="102"/>
  <c r="EB41" i="102"/>
  <c r="EA41" i="102"/>
  <c r="DZ41" i="102"/>
  <c r="EQ40" i="102"/>
  <c r="EP40" i="102"/>
  <c r="EO40" i="102"/>
  <c r="EN40" i="102"/>
  <c r="EM40" i="102"/>
  <c r="EL40" i="102"/>
  <c r="EK40" i="102"/>
  <c r="EJ40" i="102"/>
  <c r="EI40" i="102"/>
  <c r="EH40" i="102"/>
  <c r="EG40" i="102"/>
  <c r="EF40" i="102"/>
  <c r="EE40" i="102"/>
  <c r="ED40" i="102"/>
  <c r="EC40" i="102"/>
  <c r="EB40" i="102"/>
  <c r="EA40" i="102"/>
  <c r="DZ40" i="102"/>
  <c r="EQ39" i="102"/>
  <c r="EP39" i="102"/>
  <c r="EO39" i="102"/>
  <c r="EN39" i="102"/>
  <c r="EM39" i="102"/>
  <c r="EL39" i="102"/>
  <c r="EK39" i="102"/>
  <c r="EJ39" i="102"/>
  <c r="EI39" i="102"/>
  <c r="EH39" i="102"/>
  <c r="EG39" i="102"/>
  <c r="EF39" i="102"/>
  <c r="EE39" i="102"/>
  <c r="ED39" i="102"/>
  <c r="EC39" i="102"/>
  <c r="EB39" i="102"/>
  <c r="EA39" i="102"/>
  <c r="DZ39" i="102"/>
  <c r="EQ38" i="102"/>
  <c r="EP38" i="102"/>
  <c r="EO38" i="102"/>
  <c r="EN38" i="102"/>
  <c r="EM38" i="102"/>
  <c r="EL38" i="102"/>
  <c r="EK38" i="102"/>
  <c r="EJ38" i="102"/>
  <c r="EI38" i="102"/>
  <c r="EH38" i="102"/>
  <c r="EG38" i="102"/>
  <c r="EF38" i="102"/>
  <c r="EE38" i="102"/>
  <c r="ED38" i="102"/>
  <c r="EC38" i="102"/>
  <c r="EB38" i="102"/>
  <c r="EA38" i="102"/>
  <c r="DZ38" i="102"/>
  <c r="EQ37" i="102"/>
  <c r="EP37" i="102"/>
  <c r="EO37" i="102"/>
  <c r="EN37" i="102"/>
  <c r="EM37" i="102"/>
  <c r="EL37" i="102"/>
  <c r="EK37" i="102"/>
  <c r="EJ37" i="102"/>
  <c r="EI37" i="102"/>
  <c r="EH37" i="102"/>
  <c r="EG37" i="102"/>
  <c r="EF37" i="102"/>
  <c r="EE37" i="102"/>
  <c r="ED37" i="102"/>
  <c r="EC37" i="102"/>
  <c r="EB37" i="102"/>
  <c r="EA37" i="102"/>
  <c r="DZ37" i="102"/>
  <c r="EQ36" i="102"/>
  <c r="EP36" i="102"/>
  <c r="EO36" i="102"/>
  <c r="EN36" i="102"/>
  <c r="EM36" i="102"/>
  <c r="EL36" i="102"/>
  <c r="EK36" i="102"/>
  <c r="EJ36" i="102"/>
  <c r="EI36" i="102"/>
  <c r="EH36" i="102"/>
  <c r="EG36" i="102"/>
  <c r="EF36" i="102"/>
  <c r="EE36" i="102"/>
  <c r="ED36" i="102"/>
  <c r="EC36" i="102"/>
  <c r="EB36" i="102"/>
  <c r="EA36" i="102"/>
  <c r="DZ36" i="102"/>
  <c r="EQ35" i="102"/>
  <c r="EP35" i="102"/>
  <c r="EO35" i="102"/>
  <c r="EN35" i="102"/>
  <c r="EM35" i="102"/>
  <c r="EL35" i="102"/>
  <c r="EK35" i="102"/>
  <c r="EJ35" i="102"/>
  <c r="EI35" i="102"/>
  <c r="EH35" i="102"/>
  <c r="EG35" i="102"/>
  <c r="EF35" i="102"/>
  <c r="EE35" i="102"/>
  <c r="ED35" i="102"/>
  <c r="EC35" i="102"/>
  <c r="EB35" i="102"/>
  <c r="EA35" i="102"/>
  <c r="DZ35" i="102"/>
  <c r="EQ34" i="102"/>
  <c r="EP34" i="102"/>
  <c r="EO34" i="102"/>
  <c r="EN34" i="102"/>
  <c r="EM34" i="102"/>
  <c r="EL34" i="102"/>
  <c r="EK34" i="102"/>
  <c r="EJ34" i="102"/>
  <c r="EI34" i="102"/>
  <c r="EH34" i="102"/>
  <c r="EG34" i="102"/>
  <c r="EF34" i="102"/>
  <c r="EE34" i="102"/>
  <c r="ED34" i="102"/>
  <c r="EC34" i="102"/>
  <c r="EB34" i="102"/>
  <c r="EA34" i="102"/>
  <c r="DZ34" i="102"/>
  <c r="EQ33" i="102"/>
  <c r="EP33" i="102"/>
  <c r="EO33" i="102"/>
  <c r="EN33" i="102"/>
  <c r="EM33" i="102"/>
  <c r="EL33" i="102"/>
  <c r="EK33" i="102"/>
  <c r="EJ33" i="102"/>
  <c r="EI33" i="102"/>
  <c r="EH33" i="102"/>
  <c r="EG33" i="102"/>
  <c r="EF33" i="102"/>
  <c r="EE33" i="102"/>
  <c r="ED33" i="102"/>
  <c r="EC33" i="102"/>
  <c r="EB33" i="102"/>
  <c r="EA33" i="102"/>
  <c r="DZ33" i="102"/>
  <c r="EQ32" i="102"/>
  <c r="EP32" i="102"/>
  <c r="EO32" i="102"/>
  <c r="EN32" i="102"/>
  <c r="EM32" i="102"/>
  <c r="EL32" i="102"/>
  <c r="EK32" i="102"/>
  <c r="EJ32" i="102"/>
  <c r="EI32" i="102"/>
  <c r="EH32" i="102"/>
  <c r="EG32" i="102"/>
  <c r="EF32" i="102"/>
  <c r="EE32" i="102"/>
  <c r="ED32" i="102"/>
  <c r="EC32" i="102"/>
  <c r="EB32" i="102"/>
  <c r="EA32" i="102"/>
  <c r="DZ32" i="102"/>
  <c r="EQ31" i="102"/>
  <c r="EP31" i="102"/>
  <c r="EO31" i="102"/>
  <c r="EN31" i="102"/>
  <c r="EM31" i="102"/>
  <c r="EL31" i="102"/>
  <c r="EK31" i="102"/>
  <c r="EJ31" i="102"/>
  <c r="EI31" i="102"/>
  <c r="EH31" i="102"/>
  <c r="EG31" i="102"/>
  <c r="EF31" i="102"/>
  <c r="EE31" i="102"/>
  <c r="ED31" i="102"/>
  <c r="EC31" i="102"/>
  <c r="EB31" i="102"/>
  <c r="EA31" i="102"/>
  <c r="DZ31" i="102"/>
  <c r="EQ30" i="102"/>
  <c r="EP30" i="102"/>
  <c r="EO30" i="102"/>
  <c r="EN30" i="102"/>
  <c r="EM30" i="102"/>
  <c r="EL30" i="102"/>
  <c r="EK30" i="102"/>
  <c r="EJ30" i="102"/>
  <c r="EI30" i="102"/>
  <c r="EH30" i="102"/>
  <c r="EG30" i="102"/>
  <c r="EF30" i="102"/>
  <c r="EE30" i="102"/>
  <c r="ED30" i="102"/>
  <c r="EC30" i="102"/>
  <c r="EB30" i="102"/>
  <c r="EA30" i="102"/>
  <c r="DZ30" i="102"/>
  <c r="EQ29" i="102"/>
  <c r="EP29" i="102"/>
  <c r="EO29" i="102"/>
  <c r="EN29" i="102"/>
  <c r="EM29" i="102"/>
  <c r="EL29" i="102"/>
  <c r="EK29" i="102"/>
  <c r="EJ29" i="102"/>
  <c r="EI29" i="102"/>
  <c r="EH29" i="102"/>
  <c r="EG29" i="102"/>
  <c r="EF29" i="102"/>
  <c r="EE29" i="102"/>
  <c r="ED29" i="102"/>
  <c r="EC29" i="102"/>
  <c r="EB29" i="102"/>
  <c r="EA29" i="102"/>
  <c r="DZ29" i="102"/>
  <c r="EQ28" i="102"/>
  <c r="EP28" i="102"/>
  <c r="EO28" i="102"/>
  <c r="EN28" i="102"/>
  <c r="EM28" i="102"/>
  <c r="EL28" i="102"/>
  <c r="EK28" i="102"/>
  <c r="EJ28" i="102"/>
  <c r="EI28" i="102"/>
  <c r="EH28" i="102"/>
  <c r="EG28" i="102"/>
  <c r="EF28" i="102"/>
  <c r="EE28" i="102"/>
  <c r="ED28" i="102"/>
  <c r="EC28" i="102"/>
  <c r="EB28" i="102"/>
  <c r="EA28" i="102"/>
  <c r="DZ28" i="102"/>
  <c r="EQ27" i="102"/>
  <c r="EP27" i="102"/>
  <c r="EO27" i="102"/>
  <c r="EN27" i="102"/>
  <c r="EM27" i="102"/>
  <c r="EL27" i="102"/>
  <c r="EK27" i="102"/>
  <c r="EJ27" i="102"/>
  <c r="EI27" i="102"/>
  <c r="EH27" i="102"/>
  <c r="EG27" i="102"/>
  <c r="EF27" i="102"/>
  <c r="EE27" i="102"/>
  <c r="ED27" i="102"/>
  <c r="EC27" i="102"/>
  <c r="EB27" i="102"/>
  <c r="EA27" i="102"/>
  <c r="DZ27" i="102"/>
  <c r="EQ26" i="102"/>
  <c r="EP26" i="102"/>
  <c r="EO26" i="102"/>
  <c r="EN26" i="102"/>
  <c r="EM26" i="102"/>
  <c r="EL26" i="102"/>
  <c r="EK26" i="102"/>
  <c r="EJ26" i="102"/>
  <c r="EI26" i="102"/>
  <c r="EH26" i="102"/>
  <c r="EG26" i="102"/>
  <c r="EF26" i="102"/>
  <c r="EE26" i="102"/>
  <c r="ED26" i="102"/>
  <c r="EC26" i="102"/>
  <c r="EB26" i="102"/>
  <c r="EA26" i="102"/>
  <c r="DZ26" i="102"/>
  <c r="EQ25" i="102"/>
  <c r="EP25" i="102"/>
  <c r="EO25" i="102"/>
  <c r="EN25" i="102"/>
  <c r="EM25" i="102"/>
  <c r="EL25" i="102"/>
  <c r="EK25" i="102"/>
  <c r="EJ25" i="102"/>
  <c r="EI25" i="102"/>
  <c r="EH25" i="102"/>
  <c r="EG25" i="102"/>
  <c r="EF25" i="102"/>
  <c r="EE25" i="102"/>
  <c r="ED25" i="102"/>
  <c r="EC25" i="102"/>
  <c r="EB25" i="102"/>
  <c r="EA25" i="102"/>
  <c r="DZ25" i="102"/>
  <c r="EQ24" i="102"/>
  <c r="EP24" i="102"/>
  <c r="EO24" i="102"/>
  <c r="EN24" i="102"/>
  <c r="EM24" i="102"/>
  <c r="EL24" i="102"/>
  <c r="EK24" i="102"/>
  <c r="EJ24" i="102"/>
  <c r="EI24" i="102"/>
  <c r="EH24" i="102"/>
  <c r="EG24" i="102"/>
  <c r="EF24" i="102"/>
  <c r="EE24" i="102"/>
  <c r="ED24" i="102"/>
  <c r="EC24" i="102"/>
  <c r="EB24" i="102"/>
  <c r="EA24" i="102"/>
  <c r="DZ24" i="102"/>
  <c r="EQ23" i="102"/>
  <c r="EP23" i="102"/>
  <c r="EO23" i="102"/>
  <c r="EN23" i="102"/>
  <c r="EM23" i="102"/>
  <c r="EL23" i="102"/>
  <c r="EK23" i="102"/>
  <c r="EJ23" i="102"/>
  <c r="EI23" i="102"/>
  <c r="EH23" i="102"/>
  <c r="EG23" i="102"/>
  <c r="EF23" i="102"/>
  <c r="EE23" i="102"/>
  <c r="ED23" i="102"/>
  <c r="EC23" i="102"/>
  <c r="EB23" i="102"/>
  <c r="EA23" i="102"/>
  <c r="DZ23" i="102"/>
  <c r="EQ22" i="102"/>
  <c r="EP22" i="102"/>
  <c r="EO22" i="102"/>
  <c r="EN22" i="102"/>
  <c r="EM22" i="102"/>
  <c r="EL22" i="102"/>
  <c r="EK22" i="102"/>
  <c r="EJ22" i="102"/>
  <c r="EI22" i="102"/>
  <c r="EH22" i="102"/>
  <c r="EG22" i="102"/>
  <c r="EF22" i="102"/>
  <c r="EE22" i="102"/>
  <c r="ED22" i="102"/>
  <c r="EC22" i="102"/>
  <c r="EB22" i="102"/>
  <c r="EA22" i="102"/>
  <c r="DZ22" i="102"/>
  <c r="EQ21" i="102"/>
  <c r="EP21" i="102"/>
  <c r="EO21" i="102"/>
  <c r="EN21" i="102"/>
  <c r="EM21" i="102"/>
  <c r="EL21" i="102"/>
  <c r="EK21" i="102"/>
  <c r="EJ21" i="102"/>
  <c r="EI21" i="102"/>
  <c r="EH21" i="102"/>
  <c r="EG21" i="102"/>
  <c r="EF21" i="102"/>
  <c r="EE21" i="102"/>
  <c r="ED21" i="102"/>
  <c r="EC21" i="102"/>
  <c r="EB21" i="102"/>
  <c r="EA21" i="102"/>
  <c r="DZ21" i="102"/>
  <c r="EQ20" i="102"/>
  <c r="EP20" i="102"/>
  <c r="EO20" i="102"/>
  <c r="EN20" i="102"/>
  <c r="EM20" i="102"/>
  <c r="EL20" i="102"/>
  <c r="EK20" i="102"/>
  <c r="EJ20" i="102"/>
  <c r="EI20" i="102"/>
  <c r="EH20" i="102"/>
  <c r="EG20" i="102"/>
  <c r="EF20" i="102"/>
  <c r="EE20" i="102"/>
  <c r="ED20" i="102"/>
  <c r="EC20" i="102"/>
  <c r="EB20" i="102"/>
  <c r="EA20" i="102"/>
  <c r="DZ20" i="102"/>
  <c r="EQ19" i="102"/>
  <c r="EP19" i="102"/>
  <c r="EO19" i="102"/>
  <c r="EN19" i="102"/>
  <c r="EM19" i="102"/>
  <c r="EL19" i="102"/>
  <c r="EK19" i="102"/>
  <c r="EJ19" i="102"/>
  <c r="EI19" i="102"/>
  <c r="EH19" i="102"/>
  <c r="EG19" i="102"/>
  <c r="EF19" i="102"/>
  <c r="EE19" i="102"/>
  <c r="ED19" i="102"/>
  <c r="EC19" i="102"/>
  <c r="EB19" i="102"/>
  <c r="EA19" i="102"/>
  <c r="DZ19" i="102"/>
  <c r="EQ18" i="102"/>
  <c r="EP18" i="102"/>
  <c r="EO18" i="102"/>
  <c r="EN18" i="102"/>
  <c r="EM18" i="102"/>
  <c r="EL18" i="102"/>
  <c r="EK18" i="102"/>
  <c r="EJ18" i="102"/>
  <c r="EI18" i="102"/>
  <c r="EH18" i="102"/>
  <c r="EG18" i="102"/>
  <c r="EF18" i="102"/>
  <c r="EE18" i="102"/>
  <c r="ED18" i="102"/>
  <c r="EC18" i="102"/>
  <c r="EB18" i="102"/>
  <c r="EA18" i="102"/>
  <c r="DZ18" i="102"/>
  <c r="EQ17" i="102"/>
  <c r="EP17" i="102"/>
  <c r="EO17" i="102"/>
  <c r="EN17" i="102"/>
  <c r="EM17" i="102"/>
  <c r="EL17" i="102"/>
  <c r="EK17" i="102"/>
  <c r="EJ17" i="102"/>
  <c r="EI17" i="102"/>
  <c r="EH17" i="102"/>
  <c r="EG17" i="102"/>
  <c r="EF17" i="102"/>
  <c r="EE17" i="102"/>
  <c r="ED17" i="102"/>
  <c r="EC17" i="102"/>
  <c r="EB17" i="102"/>
  <c r="EA17" i="102"/>
  <c r="DZ17" i="102"/>
  <c r="EQ16" i="102"/>
  <c r="EP16" i="102"/>
  <c r="EO16" i="102"/>
  <c r="EN16" i="102"/>
  <c r="EM16" i="102"/>
  <c r="EL16" i="102"/>
  <c r="EK16" i="102"/>
  <c r="EJ16" i="102"/>
  <c r="EI16" i="102"/>
  <c r="EH16" i="102"/>
  <c r="EG16" i="102"/>
  <c r="EF16" i="102"/>
  <c r="EE16" i="102"/>
  <c r="ED16" i="102"/>
  <c r="EC16" i="102"/>
  <c r="EB16" i="102"/>
  <c r="EA16" i="102"/>
  <c r="DZ16" i="102"/>
  <c r="EQ15" i="102"/>
  <c r="EP15" i="102"/>
  <c r="EO15" i="102"/>
  <c r="EN15" i="102"/>
  <c r="EM15" i="102"/>
  <c r="EL15" i="102"/>
  <c r="EK15" i="102"/>
  <c r="EJ15" i="102"/>
  <c r="EI15" i="102"/>
  <c r="EH15" i="102"/>
  <c r="EG15" i="102"/>
  <c r="EF15" i="102"/>
  <c r="EE15" i="102"/>
  <c r="ED15" i="102"/>
  <c r="EC15" i="102"/>
  <c r="EB15" i="102"/>
  <c r="EA15" i="102"/>
  <c r="DZ15" i="102"/>
  <c r="EQ14" i="102"/>
  <c r="EP14" i="102"/>
  <c r="EO14" i="102"/>
  <c r="EN14" i="102"/>
  <c r="EM14" i="102"/>
  <c r="EL14" i="102"/>
  <c r="EK14" i="102"/>
  <c r="EJ14" i="102"/>
  <c r="EI14" i="102"/>
  <c r="EH14" i="102"/>
  <c r="EG14" i="102"/>
  <c r="EF14" i="102"/>
  <c r="EE14" i="102"/>
  <c r="ED14" i="102"/>
  <c r="EC14" i="102"/>
  <c r="EB14" i="102"/>
  <c r="EA14" i="102"/>
  <c r="DZ14" i="102"/>
  <c r="EQ13" i="102"/>
  <c r="EP13" i="102"/>
  <c r="EO13" i="102"/>
  <c r="EN13" i="102"/>
  <c r="EM13" i="102"/>
  <c r="EL13" i="102"/>
  <c r="EK13" i="102"/>
  <c r="EJ13" i="102"/>
  <c r="EI13" i="102"/>
  <c r="EH13" i="102"/>
  <c r="EG13" i="102"/>
  <c r="EF13" i="102"/>
  <c r="EE13" i="102"/>
  <c r="ED13" i="102"/>
  <c r="EC13" i="102"/>
  <c r="EB13" i="102"/>
  <c r="EA13" i="102"/>
  <c r="DZ13" i="102"/>
  <c r="EQ12" i="102"/>
  <c r="EP12" i="102"/>
  <c r="EO12" i="102"/>
  <c r="EN12" i="102"/>
  <c r="EM12" i="102"/>
  <c r="EL12" i="102"/>
  <c r="EK12" i="102"/>
  <c r="EJ12" i="102"/>
  <c r="EI12" i="102"/>
  <c r="EH12" i="102"/>
  <c r="EG12" i="102"/>
  <c r="EF12" i="102"/>
  <c r="EE12" i="102"/>
  <c r="ED12" i="102"/>
  <c r="EC12" i="102"/>
  <c r="EB12" i="102"/>
  <c r="EA12" i="102"/>
  <c r="DZ12" i="102"/>
  <c r="EQ11" i="102"/>
  <c r="EP11" i="102"/>
  <c r="EO11" i="102"/>
  <c r="EN11" i="102"/>
  <c r="EM11" i="102"/>
  <c r="EL11" i="102"/>
  <c r="EK11" i="102"/>
  <c r="EJ11" i="102"/>
  <c r="EI11" i="102"/>
  <c r="EH11" i="102"/>
  <c r="EG11" i="102"/>
  <c r="EF11" i="102"/>
  <c r="EE11" i="102"/>
  <c r="ED11" i="102"/>
  <c r="EC11" i="102"/>
  <c r="EB11" i="102"/>
  <c r="EA11" i="102"/>
  <c r="DZ11" i="102"/>
  <c r="EQ10" i="102"/>
  <c r="EP10" i="102"/>
  <c r="EO10" i="102"/>
  <c r="EN10" i="102"/>
  <c r="EM10" i="102"/>
  <c r="EL10" i="102"/>
  <c r="EK10" i="102"/>
  <c r="EJ10" i="102"/>
  <c r="EI10" i="102"/>
  <c r="EH10" i="102"/>
  <c r="EG10" i="102"/>
  <c r="EF10" i="102"/>
  <c r="EE10" i="102"/>
  <c r="ED10" i="102"/>
  <c r="EC10" i="102"/>
  <c r="EB10" i="102"/>
  <c r="EA10" i="102"/>
  <c r="DZ10" i="102"/>
  <c r="EQ9" i="102"/>
  <c r="EP9" i="102"/>
  <c r="EO9" i="102"/>
  <c r="EN9" i="102"/>
  <c r="EM9" i="102"/>
  <c r="EL9" i="102"/>
  <c r="EK9" i="102"/>
  <c r="EJ9" i="102"/>
  <c r="EI9" i="102"/>
  <c r="EH9" i="102"/>
  <c r="EG9" i="102"/>
  <c r="EF9" i="102"/>
  <c r="EE9" i="102"/>
  <c r="ED9" i="102"/>
  <c r="EC9" i="102"/>
  <c r="EB9" i="102"/>
  <c r="EA9" i="102"/>
  <c r="DZ9" i="102"/>
  <c r="EQ8" i="102"/>
  <c r="EP8" i="102"/>
  <c r="EO8" i="102"/>
  <c r="EN8" i="102"/>
  <c r="EM8" i="102"/>
  <c r="EL8" i="102"/>
  <c r="EK8" i="102"/>
  <c r="EJ8" i="102"/>
  <c r="EI8" i="102"/>
  <c r="EH8" i="102"/>
  <c r="EG8" i="102"/>
  <c r="EF8" i="102"/>
  <c r="EE8" i="102"/>
  <c r="ED8" i="102"/>
  <c r="EC8" i="102"/>
  <c r="EB8" i="102"/>
  <c r="EA8" i="102"/>
  <c r="DZ8" i="102"/>
  <c r="EQ7" i="102"/>
  <c r="EP7" i="102"/>
  <c r="EO7" i="102"/>
  <c r="EN7" i="102"/>
  <c r="EM7" i="102"/>
  <c r="EL7" i="102"/>
  <c r="EK7" i="102"/>
  <c r="EJ7" i="102"/>
  <c r="EI7" i="102"/>
  <c r="EH7" i="102"/>
  <c r="EG7" i="102"/>
  <c r="EF7" i="102"/>
  <c r="EE7" i="102"/>
  <c r="ED7" i="102"/>
  <c r="EC7" i="102"/>
  <c r="EB7" i="102"/>
  <c r="EA7" i="102"/>
  <c r="DZ7" i="102"/>
  <c r="EQ6" i="102"/>
  <c r="EP6" i="102"/>
  <c r="EO6" i="102"/>
  <c r="EN6" i="102"/>
  <c r="EM6" i="102"/>
  <c r="EL6" i="102"/>
  <c r="EK6" i="102"/>
  <c r="EJ6" i="102"/>
  <c r="EI6" i="102"/>
  <c r="EH6" i="102"/>
  <c r="EG6" i="102"/>
  <c r="EF6" i="102"/>
  <c r="EE6" i="102"/>
  <c r="ED6" i="102"/>
  <c r="EC6" i="102"/>
  <c r="EB6" i="102"/>
  <c r="EA6" i="102"/>
  <c r="DZ6" i="102"/>
  <c r="EQ5" i="102"/>
  <c r="EP5" i="102"/>
  <c r="EO5" i="102"/>
  <c r="EN5" i="102"/>
  <c r="EM5" i="102"/>
  <c r="EL5" i="102"/>
  <c r="EK5" i="102"/>
  <c r="EJ5" i="102"/>
  <c r="EI5" i="102"/>
  <c r="EH5" i="102"/>
  <c r="EG5" i="102"/>
  <c r="EF5" i="102"/>
  <c r="EE5" i="102"/>
  <c r="ED5" i="102"/>
  <c r="EC5" i="102"/>
  <c r="EB5" i="102"/>
  <c r="EA5" i="102"/>
  <c r="DX61" i="102"/>
  <c r="DW61" i="102"/>
  <c r="DV61" i="102"/>
  <c r="DU61" i="102"/>
  <c r="DT61" i="102"/>
  <c r="DS61" i="102"/>
  <c r="DX60" i="102"/>
  <c r="DW60" i="102"/>
  <c r="DV60" i="102"/>
  <c r="DU60" i="102"/>
  <c r="DT60" i="102"/>
  <c r="DS60" i="102"/>
  <c r="DX59" i="102"/>
  <c r="DW59" i="102"/>
  <c r="DV59" i="102"/>
  <c r="DU59" i="102"/>
  <c r="DT59" i="102"/>
  <c r="DS59" i="102"/>
  <c r="DX58" i="102"/>
  <c r="DW58" i="102"/>
  <c r="DV58" i="102"/>
  <c r="DU58" i="102"/>
  <c r="DT58" i="102"/>
  <c r="DS58" i="102"/>
  <c r="DX57" i="102"/>
  <c r="DW57" i="102"/>
  <c r="DV57" i="102"/>
  <c r="DU57" i="102"/>
  <c r="DT57" i="102"/>
  <c r="DS57" i="102"/>
  <c r="DX56" i="102"/>
  <c r="DW56" i="102"/>
  <c r="DV56" i="102"/>
  <c r="DU56" i="102"/>
  <c r="DT56" i="102"/>
  <c r="DS56" i="102"/>
  <c r="DX55" i="102"/>
  <c r="DW55" i="102"/>
  <c r="DV55" i="102"/>
  <c r="DU55" i="102"/>
  <c r="DT55" i="102"/>
  <c r="DS55" i="102"/>
  <c r="DX54" i="102"/>
  <c r="DW54" i="102"/>
  <c r="DV54" i="102"/>
  <c r="DU54" i="102"/>
  <c r="DT54" i="102"/>
  <c r="DS54" i="102"/>
  <c r="DX53" i="102"/>
  <c r="DW53" i="102"/>
  <c r="DV53" i="102"/>
  <c r="DU53" i="102"/>
  <c r="DT53" i="102"/>
  <c r="DS53" i="102"/>
  <c r="DX52" i="102"/>
  <c r="DW52" i="102"/>
  <c r="DV52" i="102"/>
  <c r="DU52" i="102"/>
  <c r="DT52" i="102"/>
  <c r="DS52" i="102"/>
  <c r="DX51" i="102"/>
  <c r="DW51" i="102"/>
  <c r="DV51" i="102"/>
  <c r="DU51" i="102"/>
  <c r="DT51" i="102"/>
  <c r="DS51" i="102"/>
  <c r="DX50" i="102"/>
  <c r="DW50" i="102"/>
  <c r="DV50" i="102"/>
  <c r="DU50" i="102"/>
  <c r="DT50" i="102"/>
  <c r="DS50" i="102"/>
  <c r="DX49" i="102"/>
  <c r="DW49" i="102"/>
  <c r="DV49" i="102"/>
  <c r="DU49" i="102"/>
  <c r="DT49" i="102"/>
  <c r="DS49" i="102"/>
  <c r="DX48" i="102"/>
  <c r="DW48" i="102"/>
  <c r="DV48" i="102"/>
  <c r="DU48" i="102"/>
  <c r="DT48" i="102"/>
  <c r="DS48" i="102"/>
  <c r="DX47" i="102"/>
  <c r="DW47" i="102"/>
  <c r="DV47" i="102"/>
  <c r="DU47" i="102"/>
  <c r="DT47" i="102"/>
  <c r="DS47" i="102"/>
  <c r="DX46" i="102"/>
  <c r="DW46" i="102"/>
  <c r="DV46" i="102"/>
  <c r="DU46" i="102"/>
  <c r="DT46" i="102"/>
  <c r="DS46" i="102"/>
  <c r="DX45" i="102"/>
  <c r="DW45" i="102"/>
  <c r="DV45" i="102"/>
  <c r="DU45" i="102"/>
  <c r="DT45" i="102"/>
  <c r="DS45" i="102"/>
  <c r="DX44" i="102"/>
  <c r="DW44" i="102"/>
  <c r="DV44" i="102"/>
  <c r="DU44" i="102"/>
  <c r="DT44" i="102"/>
  <c r="DS44" i="102"/>
  <c r="DX43" i="102"/>
  <c r="DW43" i="102"/>
  <c r="DV43" i="102"/>
  <c r="DU43" i="102"/>
  <c r="DT43" i="102"/>
  <c r="DS43" i="102"/>
  <c r="DX42" i="102"/>
  <c r="DW42" i="102"/>
  <c r="DV42" i="102"/>
  <c r="DU42" i="102"/>
  <c r="DT42" i="102"/>
  <c r="DS42" i="102"/>
  <c r="DX41" i="102"/>
  <c r="DW41" i="102"/>
  <c r="DV41" i="102"/>
  <c r="DU41" i="102"/>
  <c r="DT41" i="102"/>
  <c r="DS41" i="102"/>
  <c r="DX40" i="102"/>
  <c r="DW40" i="102"/>
  <c r="DV40" i="102"/>
  <c r="DU40" i="102"/>
  <c r="DT40" i="102"/>
  <c r="DS40" i="102"/>
  <c r="DX39" i="102"/>
  <c r="DW39" i="102"/>
  <c r="DV39" i="102"/>
  <c r="DU39" i="102"/>
  <c r="DT39" i="102"/>
  <c r="DS39" i="102"/>
  <c r="DX38" i="102"/>
  <c r="DW38" i="102"/>
  <c r="DV38" i="102"/>
  <c r="DU38" i="102"/>
  <c r="DT38" i="102"/>
  <c r="DS38" i="102"/>
  <c r="DX37" i="102"/>
  <c r="DW37" i="102"/>
  <c r="DV37" i="102"/>
  <c r="DU37" i="102"/>
  <c r="DT37" i="102"/>
  <c r="DS37" i="102"/>
  <c r="DX36" i="102"/>
  <c r="DW36" i="102"/>
  <c r="DV36" i="102"/>
  <c r="DU36" i="102"/>
  <c r="DT36" i="102"/>
  <c r="DS36" i="102"/>
  <c r="DX35" i="102"/>
  <c r="DW35" i="102"/>
  <c r="DV35" i="102"/>
  <c r="DU35" i="102"/>
  <c r="DT35" i="102"/>
  <c r="DS35" i="102"/>
  <c r="DX34" i="102"/>
  <c r="DW34" i="102"/>
  <c r="DV34" i="102"/>
  <c r="DU34" i="102"/>
  <c r="DT34" i="102"/>
  <c r="DS34" i="102"/>
  <c r="DX33" i="102"/>
  <c r="DW33" i="102"/>
  <c r="DV33" i="102"/>
  <c r="DU33" i="102"/>
  <c r="DT33" i="102"/>
  <c r="DS33" i="102"/>
  <c r="DX32" i="102"/>
  <c r="DW32" i="102"/>
  <c r="DV32" i="102"/>
  <c r="DU32" i="102"/>
  <c r="DT32" i="102"/>
  <c r="DS32" i="102"/>
  <c r="DX31" i="102"/>
  <c r="DW31" i="102"/>
  <c r="DV31" i="102"/>
  <c r="DU31" i="102"/>
  <c r="DT31" i="102"/>
  <c r="DS31" i="102"/>
  <c r="DX30" i="102"/>
  <c r="DW30" i="102"/>
  <c r="DV30" i="102"/>
  <c r="DU30" i="102"/>
  <c r="DT30" i="102"/>
  <c r="DS30" i="102"/>
  <c r="DX29" i="102"/>
  <c r="DW29" i="102"/>
  <c r="DV29" i="102"/>
  <c r="DU29" i="102"/>
  <c r="DT29" i="102"/>
  <c r="DS29" i="102"/>
  <c r="DX28" i="102"/>
  <c r="DW28" i="102"/>
  <c r="DV28" i="102"/>
  <c r="DU28" i="102"/>
  <c r="DT28" i="102"/>
  <c r="DS28" i="102"/>
  <c r="DX27" i="102"/>
  <c r="DW27" i="102"/>
  <c r="DV27" i="102"/>
  <c r="DU27" i="102"/>
  <c r="DT27" i="102"/>
  <c r="DS27" i="102"/>
  <c r="DX26" i="102"/>
  <c r="DW26" i="102"/>
  <c r="DV26" i="102"/>
  <c r="DU26" i="102"/>
  <c r="DT26" i="102"/>
  <c r="DS26" i="102"/>
  <c r="DX25" i="102"/>
  <c r="DW25" i="102"/>
  <c r="DV25" i="102"/>
  <c r="DU25" i="102"/>
  <c r="DT25" i="102"/>
  <c r="DS25" i="102"/>
  <c r="DX24" i="102"/>
  <c r="DW24" i="102"/>
  <c r="DV24" i="102"/>
  <c r="DU24" i="102"/>
  <c r="DT24" i="102"/>
  <c r="DS24" i="102"/>
  <c r="DX23" i="102"/>
  <c r="DW23" i="102"/>
  <c r="DV23" i="102"/>
  <c r="DU23" i="102"/>
  <c r="DT23" i="102"/>
  <c r="DS23" i="102"/>
  <c r="DX22" i="102"/>
  <c r="DW22" i="102"/>
  <c r="DV22" i="102"/>
  <c r="DU22" i="102"/>
  <c r="DT22" i="102"/>
  <c r="DS22" i="102"/>
  <c r="DX21" i="102"/>
  <c r="DW21" i="102"/>
  <c r="DV21" i="102"/>
  <c r="DU21" i="102"/>
  <c r="DT21" i="102"/>
  <c r="DS21" i="102"/>
  <c r="DX20" i="102"/>
  <c r="DW20" i="102"/>
  <c r="DV20" i="102"/>
  <c r="DU20" i="102"/>
  <c r="DT20" i="102"/>
  <c r="DS20" i="102"/>
  <c r="DX19" i="102"/>
  <c r="DW19" i="102"/>
  <c r="DV19" i="102"/>
  <c r="DU19" i="102"/>
  <c r="DT19" i="102"/>
  <c r="DS19" i="102"/>
  <c r="DX18" i="102"/>
  <c r="DW18" i="102"/>
  <c r="DV18" i="102"/>
  <c r="DU18" i="102"/>
  <c r="DT18" i="102"/>
  <c r="DS18" i="102"/>
  <c r="DX17" i="102"/>
  <c r="DW17" i="102"/>
  <c r="DV17" i="102"/>
  <c r="DU17" i="102"/>
  <c r="DT17" i="102"/>
  <c r="DS17" i="102"/>
  <c r="DX16" i="102"/>
  <c r="DW16" i="102"/>
  <c r="DV16" i="102"/>
  <c r="DU16" i="102"/>
  <c r="DT16" i="102"/>
  <c r="DS16" i="102"/>
  <c r="DX15" i="102"/>
  <c r="DW15" i="102"/>
  <c r="DV15" i="102"/>
  <c r="DU15" i="102"/>
  <c r="DT15" i="102"/>
  <c r="DS15" i="102"/>
  <c r="DX14" i="102"/>
  <c r="DW14" i="102"/>
  <c r="DV14" i="102"/>
  <c r="DU14" i="102"/>
  <c r="DT14" i="102"/>
  <c r="DS14" i="102"/>
  <c r="DX13" i="102"/>
  <c r="DW13" i="102"/>
  <c r="DV13" i="102"/>
  <c r="DU13" i="102"/>
  <c r="DT13" i="102"/>
  <c r="DS13" i="102"/>
  <c r="DX12" i="102"/>
  <c r="DW12" i="102"/>
  <c r="DV12" i="102"/>
  <c r="DU12" i="102"/>
  <c r="DT12" i="102"/>
  <c r="DS12" i="102"/>
  <c r="DX11" i="102"/>
  <c r="DW11" i="102"/>
  <c r="DV11" i="102"/>
  <c r="DU11" i="102"/>
  <c r="DT11" i="102"/>
  <c r="DS11" i="102"/>
  <c r="DX10" i="102"/>
  <c r="DW10" i="102"/>
  <c r="DV10" i="102"/>
  <c r="DU10" i="102"/>
  <c r="DT10" i="102"/>
  <c r="DS10" i="102"/>
  <c r="DX9" i="102"/>
  <c r="DW9" i="102"/>
  <c r="DV9" i="102"/>
  <c r="DU9" i="102"/>
  <c r="DT9" i="102"/>
  <c r="DS9" i="102"/>
  <c r="DX8" i="102"/>
  <c r="DW8" i="102"/>
  <c r="DV8" i="102"/>
  <c r="DU8" i="102"/>
  <c r="DT8" i="102"/>
  <c r="DS8" i="102"/>
  <c r="DX7" i="102"/>
  <c r="DW7" i="102"/>
  <c r="DV7" i="102"/>
  <c r="DU7" i="102"/>
  <c r="DT7" i="102"/>
  <c r="DS7" i="102"/>
  <c r="DX6" i="102"/>
  <c r="DW6" i="102"/>
  <c r="DV6" i="102"/>
  <c r="DU6" i="102"/>
  <c r="DT6" i="102"/>
  <c r="DS6" i="102"/>
  <c r="DX5" i="102"/>
  <c r="DW5" i="102"/>
  <c r="DV5" i="102"/>
  <c r="DU5" i="102"/>
  <c r="DT5" i="102"/>
  <c r="DR65" i="102"/>
  <c r="DQ65" i="102"/>
  <c r="DR64" i="102"/>
  <c r="DQ64" i="102"/>
  <c r="DR63" i="102"/>
  <c r="DQ63" i="102"/>
  <c r="DR62" i="102"/>
  <c r="DQ62" i="102"/>
  <c r="DR61" i="102"/>
  <c r="DQ61" i="102"/>
  <c r="DR60" i="102"/>
  <c r="DQ60" i="102"/>
  <c r="DR59" i="102"/>
  <c r="DQ59" i="102"/>
  <c r="DR58" i="102"/>
  <c r="DQ58" i="102"/>
  <c r="DR57" i="102"/>
  <c r="DQ57" i="102"/>
  <c r="DR56" i="102"/>
  <c r="DQ56" i="102"/>
  <c r="DR55" i="102"/>
  <c r="DQ55" i="102"/>
  <c r="DR54" i="102"/>
  <c r="DQ54" i="102"/>
  <c r="DR53" i="102"/>
  <c r="DQ53" i="102"/>
  <c r="DR52" i="102"/>
  <c r="DQ52" i="102"/>
  <c r="DR51" i="102"/>
  <c r="DQ51" i="102"/>
  <c r="DR50" i="102"/>
  <c r="DQ50" i="102"/>
  <c r="DR49" i="102"/>
  <c r="DQ49" i="102"/>
  <c r="DR48" i="102"/>
  <c r="DQ48" i="102"/>
  <c r="DR47" i="102"/>
  <c r="DQ47" i="102"/>
  <c r="DR46" i="102"/>
  <c r="DQ46" i="102"/>
  <c r="DR45" i="102"/>
  <c r="DQ45" i="102"/>
  <c r="DR44" i="102"/>
  <c r="DQ44" i="102"/>
  <c r="DR43" i="102"/>
  <c r="DQ43" i="102"/>
  <c r="DR42" i="102"/>
  <c r="DQ42" i="102"/>
  <c r="DR41" i="102"/>
  <c r="DQ41" i="102"/>
  <c r="DR40" i="102"/>
  <c r="DQ40" i="102"/>
  <c r="DR39" i="102"/>
  <c r="DQ39" i="102"/>
  <c r="DR38" i="102"/>
  <c r="DQ38" i="102"/>
  <c r="DR37" i="102"/>
  <c r="DQ37" i="102"/>
  <c r="DR36" i="102"/>
  <c r="DQ36" i="102"/>
  <c r="DR35" i="102"/>
  <c r="DQ35" i="102"/>
  <c r="DR34" i="102"/>
  <c r="DQ34" i="102"/>
  <c r="DR33" i="102"/>
  <c r="DQ33" i="102"/>
  <c r="DR32" i="102"/>
  <c r="DQ32" i="102"/>
  <c r="DR31" i="102"/>
  <c r="DQ31" i="102"/>
  <c r="DR30" i="102"/>
  <c r="DQ30" i="102"/>
  <c r="DR29" i="102"/>
  <c r="DQ29" i="102"/>
  <c r="DR28" i="102"/>
  <c r="DQ28" i="102"/>
  <c r="DR27" i="102"/>
  <c r="DQ27" i="102"/>
  <c r="DR26" i="102"/>
  <c r="DQ26" i="102"/>
  <c r="DR25" i="102"/>
  <c r="DQ25" i="102"/>
  <c r="DR24" i="102"/>
  <c r="DQ24" i="102"/>
  <c r="DR23" i="102"/>
  <c r="DQ23" i="102"/>
  <c r="DR22" i="102"/>
  <c r="DQ22" i="102"/>
  <c r="DR21" i="102"/>
  <c r="DQ21" i="102"/>
  <c r="DR20" i="102"/>
  <c r="DQ20" i="102"/>
  <c r="DR19" i="102"/>
  <c r="DQ19" i="102"/>
  <c r="DR18" i="102"/>
  <c r="DQ18" i="102"/>
  <c r="DR17" i="102"/>
  <c r="DQ17" i="102"/>
  <c r="DR16" i="102"/>
  <c r="DQ16" i="102"/>
  <c r="DR15" i="102"/>
  <c r="DQ15" i="102"/>
  <c r="DR14" i="102"/>
  <c r="DQ14" i="102"/>
  <c r="DR13" i="102"/>
  <c r="DQ13" i="102"/>
  <c r="DR12" i="102"/>
  <c r="DQ12" i="102"/>
  <c r="DR11" i="102"/>
  <c r="DQ11" i="102"/>
  <c r="DR10" i="102"/>
  <c r="DQ10" i="102"/>
  <c r="DR9" i="102"/>
  <c r="DQ9" i="102"/>
  <c r="DR8" i="102"/>
  <c r="DQ8" i="102"/>
  <c r="DR7" i="102"/>
  <c r="DQ7" i="102"/>
  <c r="DR6" i="102"/>
  <c r="DQ6" i="102"/>
  <c r="DR5" i="102"/>
  <c r="DP61" i="102"/>
  <c r="DO61" i="102"/>
  <c r="DP60" i="102"/>
  <c r="DO60" i="102"/>
  <c r="DP59" i="102"/>
  <c r="DO59" i="102"/>
  <c r="DP58" i="102"/>
  <c r="DO58" i="102"/>
  <c r="DP57" i="102"/>
  <c r="DO57" i="102"/>
  <c r="DP56" i="102"/>
  <c r="DO56" i="102"/>
  <c r="DP55" i="102"/>
  <c r="DO55" i="102"/>
  <c r="DP54" i="102"/>
  <c r="DO54" i="102"/>
  <c r="DP53" i="102"/>
  <c r="DO53" i="102"/>
  <c r="DP52" i="102"/>
  <c r="DO52" i="102"/>
  <c r="DP51" i="102"/>
  <c r="DO51" i="102"/>
  <c r="DP50" i="102"/>
  <c r="DO50" i="102"/>
  <c r="DP49" i="102"/>
  <c r="DO49" i="102"/>
  <c r="DP48" i="102"/>
  <c r="DO48" i="102"/>
  <c r="DP47" i="102"/>
  <c r="DO47" i="102"/>
  <c r="DP46" i="102"/>
  <c r="DO46" i="102"/>
  <c r="DP45" i="102"/>
  <c r="DO45" i="102"/>
  <c r="DP44" i="102"/>
  <c r="DO44" i="102"/>
  <c r="DP43" i="102"/>
  <c r="DO43" i="102"/>
  <c r="DP42" i="102"/>
  <c r="DO42" i="102"/>
  <c r="DP41" i="102"/>
  <c r="DO41" i="102"/>
  <c r="DP40" i="102"/>
  <c r="DO40" i="102"/>
  <c r="DP39" i="102"/>
  <c r="DO39" i="102"/>
  <c r="DP38" i="102"/>
  <c r="DO38" i="102"/>
  <c r="DP37" i="102"/>
  <c r="DO37" i="102"/>
  <c r="DP36" i="102"/>
  <c r="DO36" i="102"/>
  <c r="DP35" i="102"/>
  <c r="DO35" i="102"/>
  <c r="DP34" i="102"/>
  <c r="DO34" i="102"/>
  <c r="DP33" i="102"/>
  <c r="DO33" i="102"/>
  <c r="DP32" i="102"/>
  <c r="DO32" i="102"/>
  <c r="DP31" i="102"/>
  <c r="DO31" i="102"/>
  <c r="DP30" i="102"/>
  <c r="DO30" i="102"/>
  <c r="DP29" i="102"/>
  <c r="DO29" i="102"/>
  <c r="DP28" i="102"/>
  <c r="DO28" i="102"/>
  <c r="DP27" i="102"/>
  <c r="DO27" i="102"/>
  <c r="DP26" i="102"/>
  <c r="DO26" i="102"/>
  <c r="DP25" i="102"/>
  <c r="DO25" i="102"/>
  <c r="DP24" i="102"/>
  <c r="DO24" i="102"/>
  <c r="DP23" i="102"/>
  <c r="DO23" i="102"/>
  <c r="DP22" i="102"/>
  <c r="DO22" i="102"/>
  <c r="DP21" i="102"/>
  <c r="DO21" i="102"/>
  <c r="DP20" i="102"/>
  <c r="DO20" i="102"/>
  <c r="DP19" i="102"/>
  <c r="DO19" i="102"/>
  <c r="DP18" i="102"/>
  <c r="DO18" i="102"/>
  <c r="DP17" i="102"/>
  <c r="DO17" i="102"/>
  <c r="DP16" i="102"/>
  <c r="DO16" i="102"/>
  <c r="DP15" i="102"/>
  <c r="DO15" i="102"/>
  <c r="DP14" i="102"/>
  <c r="DO14" i="102"/>
  <c r="DP13" i="102"/>
  <c r="DO13" i="102"/>
  <c r="DP12" i="102"/>
  <c r="DO12" i="102"/>
  <c r="DP11" i="102"/>
  <c r="DO11" i="102"/>
  <c r="DP10" i="102"/>
  <c r="DO10" i="102"/>
  <c r="DP9" i="102"/>
  <c r="DO9" i="102"/>
  <c r="DP8" i="102"/>
  <c r="DO8" i="102"/>
  <c r="DP7" i="102"/>
  <c r="DO7" i="102"/>
  <c r="DP6" i="102"/>
  <c r="DO6" i="102"/>
  <c r="DP5" i="102"/>
  <c r="DN58" i="102"/>
  <c r="DM58" i="102"/>
  <c r="DN57" i="102"/>
  <c r="DM57" i="102"/>
  <c r="DN56" i="102"/>
  <c r="DM56" i="102"/>
  <c r="DN55" i="102"/>
  <c r="DM55" i="102"/>
  <c r="DN54" i="102"/>
  <c r="DM54" i="102"/>
  <c r="DN53" i="102"/>
  <c r="DM53" i="102"/>
  <c r="DN52" i="102"/>
  <c r="DM52" i="102"/>
  <c r="DN51" i="102"/>
  <c r="DM51" i="102"/>
  <c r="DN50" i="102"/>
  <c r="DM50" i="102"/>
  <c r="DN49" i="102"/>
  <c r="DM49" i="102"/>
  <c r="DN48" i="102"/>
  <c r="DM48" i="102"/>
  <c r="DN47" i="102"/>
  <c r="DM47" i="102"/>
  <c r="DN46" i="102"/>
  <c r="DM46" i="102"/>
  <c r="DN45" i="102"/>
  <c r="DM45" i="102"/>
  <c r="DN44" i="102"/>
  <c r="DM44" i="102"/>
  <c r="DN43" i="102"/>
  <c r="DM43" i="102"/>
  <c r="DN42" i="102"/>
  <c r="DM42" i="102"/>
  <c r="DN41" i="102"/>
  <c r="DM41" i="102"/>
  <c r="DN40" i="102"/>
  <c r="DM40" i="102"/>
  <c r="DN39" i="102"/>
  <c r="DM39" i="102"/>
  <c r="DN38" i="102"/>
  <c r="DM38" i="102"/>
  <c r="DN37" i="102"/>
  <c r="DM37" i="102"/>
  <c r="DN36" i="102"/>
  <c r="DM36" i="102"/>
  <c r="DN35" i="102"/>
  <c r="DM35" i="102"/>
  <c r="DN34" i="102"/>
  <c r="DM34" i="102"/>
  <c r="DN33" i="102"/>
  <c r="DM33" i="102"/>
  <c r="DN32" i="102"/>
  <c r="DM32" i="102"/>
  <c r="DN31" i="102"/>
  <c r="DM31" i="102"/>
  <c r="DN30" i="102"/>
  <c r="DM30" i="102"/>
  <c r="DN29" i="102"/>
  <c r="DM29" i="102"/>
  <c r="DN28" i="102"/>
  <c r="DM28" i="102"/>
  <c r="DN27" i="102"/>
  <c r="DM27" i="102"/>
  <c r="DN26" i="102"/>
  <c r="DM26" i="102"/>
  <c r="DN25" i="102"/>
  <c r="DM25" i="102"/>
  <c r="DN24" i="102"/>
  <c r="DM24" i="102"/>
  <c r="DN23" i="102"/>
  <c r="DM23" i="102"/>
  <c r="DN22" i="102"/>
  <c r="DM22" i="102"/>
  <c r="DN21" i="102"/>
  <c r="DM21" i="102"/>
  <c r="DN20" i="102"/>
  <c r="DM20" i="102"/>
  <c r="DN19" i="102"/>
  <c r="DM19" i="102"/>
  <c r="DN18" i="102"/>
  <c r="DM18" i="102"/>
  <c r="DN17" i="102"/>
  <c r="DM17" i="102"/>
  <c r="DN16" i="102"/>
  <c r="DM16" i="102"/>
  <c r="DN15" i="102"/>
  <c r="DM15" i="102"/>
  <c r="DN14" i="102"/>
  <c r="DM14" i="102"/>
  <c r="DN13" i="102"/>
  <c r="DM13" i="102"/>
  <c r="DN12" i="102"/>
  <c r="DM12" i="102"/>
  <c r="DN11" i="102"/>
  <c r="DM11" i="102"/>
  <c r="DN10" i="102"/>
  <c r="DM10" i="102"/>
  <c r="DN9" i="102"/>
  <c r="DM9" i="102"/>
  <c r="DN8" i="102"/>
  <c r="DM8" i="102"/>
  <c r="DN7" i="102"/>
  <c r="DM7" i="102"/>
  <c r="DN6" i="102"/>
  <c r="DM6" i="102"/>
  <c r="DN5" i="102"/>
  <c r="DL55" i="102"/>
  <c r="DK55" i="102"/>
  <c r="DL54" i="102"/>
  <c r="DK54" i="102"/>
  <c r="DL53" i="102"/>
  <c r="DK53" i="102"/>
  <c r="DL52" i="102"/>
  <c r="DK52" i="102"/>
  <c r="DL51" i="102"/>
  <c r="DK51" i="102"/>
  <c r="DL50" i="102"/>
  <c r="DK50" i="102"/>
  <c r="DL49" i="102"/>
  <c r="DK49" i="102"/>
  <c r="DL48" i="102"/>
  <c r="DK48" i="102"/>
  <c r="DL47" i="102"/>
  <c r="DK47" i="102"/>
  <c r="DL46" i="102"/>
  <c r="DK46" i="102"/>
  <c r="DL45" i="102"/>
  <c r="DK45" i="102"/>
  <c r="DL44" i="102"/>
  <c r="DK44" i="102"/>
  <c r="DL43" i="102"/>
  <c r="DK43" i="102"/>
  <c r="DL42" i="102"/>
  <c r="DK42" i="102"/>
  <c r="DL41" i="102"/>
  <c r="DK41" i="102"/>
  <c r="DL40" i="102"/>
  <c r="DK40" i="102"/>
  <c r="DL39" i="102"/>
  <c r="DK39" i="102"/>
  <c r="DL38" i="102"/>
  <c r="DK38" i="102"/>
  <c r="DL37" i="102"/>
  <c r="DK37" i="102"/>
  <c r="DL36" i="102"/>
  <c r="DK36" i="102"/>
  <c r="DL35" i="102"/>
  <c r="DK35" i="102"/>
  <c r="DL34" i="102"/>
  <c r="DK34" i="102"/>
  <c r="DL33" i="102"/>
  <c r="DK33" i="102"/>
  <c r="DL32" i="102"/>
  <c r="DK32" i="102"/>
  <c r="DL31" i="102"/>
  <c r="DK31" i="102"/>
  <c r="DL30" i="102"/>
  <c r="DK30" i="102"/>
  <c r="DL29" i="102"/>
  <c r="DK29" i="102"/>
  <c r="DL28" i="102"/>
  <c r="DK28" i="102"/>
  <c r="DL27" i="102"/>
  <c r="DK27" i="102"/>
  <c r="DL26" i="102"/>
  <c r="DK26" i="102"/>
  <c r="DL25" i="102"/>
  <c r="DK25" i="102"/>
  <c r="DL24" i="102"/>
  <c r="DK24" i="102"/>
  <c r="DL23" i="102"/>
  <c r="DK23" i="102"/>
  <c r="DL22" i="102"/>
  <c r="DK22" i="102"/>
  <c r="DL21" i="102"/>
  <c r="DK21" i="102"/>
  <c r="DL20" i="102"/>
  <c r="DK20" i="102"/>
  <c r="DL19" i="102"/>
  <c r="DK19" i="102"/>
  <c r="DL18" i="102"/>
  <c r="DK18" i="102"/>
  <c r="DL17" i="102"/>
  <c r="DK17" i="102"/>
  <c r="DL16" i="102"/>
  <c r="DK16" i="102"/>
  <c r="DL15" i="102"/>
  <c r="DK15" i="102"/>
  <c r="DL14" i="102"/>
  <c r="DK14" i="102"/>
  <c r="DL13" i="102"/>
  <c r="DK13" i="102"/>
  <c r="DL12" i="102"/>
  <c r="DK12" i="102"/>
  <c r="DL11" i="102"/>
  <c r="DK11" i="102"/>
  <c r="DL10" i="102"/>
  <c r="DK10" i="102"/>
  <c r="DL9" i="102"/>
  <c r="DK9" i="102"/>
  <c r="DL8" i="102"/>
  <c r="DK8" i="102"/>
  <c r="DL7" i="102"/>
  <c r="DK7" i="102"/>
  <c r="DL6" i="102"/>
  <c r="DK6" i="102"/>
  <c r="DL5" i="102"/>
  <c r="DI64" i="102"/>
  <c r="DH64" i="102"/>
  <c r="DI63" i="102"/>
  <c r="DH63" i="102"/>
  <c r="DI62" i="102"/>
  <c r="DH62" i="102"/>
  <c r="DI61" i="102"/>
  <c r="DH61" i="102"/>
  <c r="DI60" i="102"/>
  <c r="DH60" i="102"/>
  <c r="DI59" i="102"/>
  <c r="DH59" i="102"/>
  <c r="DI58" i="102"/>
  <c r="DH58" i="102"/>
  <c r="DI57" i="102"/>
  <c r="DH57" i="102"/>
  <c r="DI56" i="102"/>
  <c r="DH56" i="102"/>
  <c r="DI55" i="102"/>
  <c r="DH55" i="102"/>
  <c r="DI54" i="102"/>
  <c r="DH54" i="102"/>
  <c r="DI53" i="102"/>
  <c r="DH53" i="102"/>
  <c r="DI52" i="102"/>
  <c r="DH52" i="102"/>
  <c r="DI51" i="102"/>
  <c r="DH51" i="102"/>
  <c r="DI50" i="102"/>
  <c r="DH50" i="102"/>
  <c r="DI49" i="102"/>
  <c r="DH49" i="102"/>
  <c r="DI48" i="102"/>
  <c r="DH48" i="102"/>
  <c r="DI47" i="102"/>
  <c r="DH47" i="102"/>
  <c r="DI46" i="102"/>
  <c r="DH46" i="102"/>
  <c r="DI45" i="102"/>
  <c r="DH45" i="102"/>
  <c r="DI44" i="102"/>
  <c r="DH44" i="102"/>
  <c r="DI43" i="102"/>
  <c r="DH43" i="102"/>
  <c r="DI42" i="102"/>
  <c r="DH42" i="102"/>
  <c r="DI41" i="102"/>
  <c r="DH41" i="102"/>
  <c r="DI40" i="102"/>
  <c r="DH40" i="102"/>
  <c r="DI39" i="102"/>
  <c r="DH39" i="102"/>
  <c r="DI38" i="102"/>
  <c r="DH38" i="102"/>
  <c r="DI37" i="102"/>
  <c r="DH37" i="102"/>
  <c r="DI36" i="102"/>
  <c r="DH36" i="102"/>
  <c r="DI35" i="102"/>
  <c r="DH35" i="102"/>
  <c r="DI34" i="102"/>
  <c r="DH34" i="102"/>
  <c r="DI33" i="102"/>
  <c r="DH33" i="102"/>
  <c r="DI32" i="102"/>
  <c r="DH32" i="102"/>
  <c r="DI31" i="102"/>
  <c r="DH31" i="102"/>
  <c r="DI30" i="102"/>
  <c r="DH30" i="102"/>
  <c r="DI29" i="102"/>
  <c r="DH29" i="102"/>
  <c r="DI28" i="102"/>
  <c r="DH28" i="102"/>
  <c r="DI27" i="102"/>
  <c r="DH27" i="102"/>
  <c r="DI26" i="102"/>
  <c r="DH26" i="102"/>
  <c r="DI25" i="102"/>
  <c r="DH25" i="102"/>
  <c r="DI24" i="102"/>
  <c r="DH24" i="102"/>
  <c r="DI23" i="102"/>
  <c r="DH23" i="102"/>
  <c r="DI22" i="102"/>
  <c r="DH22" i="102"/>
  <c r="DI21" i="102"/>
  <c r="DH21" i="102"/>
  <c r="DI20" i="102"/>
  <c r="DH20" i="102"/>
  <c r="DI19" i="102"/>
  <c r="DH19" i="102"/>
  <c r="DI18" i="102"/>
  <c r="DH18" i="102"/>
  <c r="DI17" i="102"/>
  <c r="DH17" i="102"/>
  <c r="DI16" i="102"/>
  <c r="DH16" i="102"/>
  <c r="DI15" i="102"/>
  <c r="DH15" i="102"/>
  <c r="DI14" i="102"/>
  <c r="DH14" i="102"/>
  <c r="DI13" i="102"/>
  <c r="DH13" i="102"/>
  <c r="DI12" i="102"/>
  <c r="DH12" i="102"/>
  <c r="DI11" i="102"/>
  <c r="DH11" i="102"/>
  <c r="DI10" i="102"/>
  <c r="DH10" i="102"/>
  <c r="DI9" i="102"/>
  <c r="DH9" i="102"/>
  <c r="DI8" i="102"/>
  <c r="DH8" i="102"/>
  <c r="DI7" i="102"/>
  <c r="DH7" i="102"/>
  <c r="DI6" i="102"/>
  <c r="DH6" i="102"/>
  <c r="DI5" i="102"/>
  <c r="DF71" i="102"/>
  <c r="DE71" i="102"/>
  <c r="DF70" i="102"/>
  <c r="DE70" i="102"/>
  <c r="DF69" i="102"/>
  <c r="DE69" i="102"/>
  <c r="DF68" i="102"/>
  <c r="DE68" i="102"/>
  <c r="DF67" i="102"/>
  <c r="DE67" i="102"/>
  <c r="DF66" i="102"/>
  <c r="DE66" i="102"/>
  <c r="DF65" i="102"/>
  <c r="DE65" i="102"/>
  <c r="DF64" i="102"/>
  <c r="DE64" i="102"/>
  <c r="DF63" i="102"/>
  <c r="DE63" i="102"/>
  <c r="DF62" i="102"/>
  <c r="DE62" i="102"/>
  <c r="DF61" i="102"/>
  <c r="DE61" i="102"/>
  <c r="DF60" i="102"/>
  <c r="DE60" i="102"/>
  <c r="DF59" i="102"/>
  <c r="DE59" i="102"/>
  <c r="DF58" i="102"/>
  <c r="DE58" i="102"/>
  <c r="DF57" i="102"/>
  <c r="DE57" i="102"/>
  <c r="DF56" i="102"/>
  <c r="DE56" i="102"/>
  <c r="DF55" i="102"/>
  <c r="DE55" i="102"/>
  <c r="DF54" i="102"/>
  <c r="DE54" i="102"/>
  <c r="DF53" i="102"/>
  <c r="DE53" i="102"/>
  <c r="DF52" i="102"/>
  <c r="DE52" i="102"/>
  <c r="DF51" i="102"/>
  <c r="DE51" i="102"/>
  <c r="DF50" i="102"/>
  <c r="DE50" i="102"/>
  <c r="DF49" i="102"/>
  <c r="DE49" i="102"/>
  <c r="DF48" i="102"/>
  <c r="DE48" i="102"/>
  <c r="DF47" i="102"/>
  <c r="DE47" i="102"/>
  <c r="DF46" i="102"/>
  <c r="DE46" i="102"/>
  <c r="DF45" i="102"/>
  <c r="DE45" i="102"/>
  <c r="DF44" i="102"/>
  <c r="DE44" i="102"/>
  <c r="DF43" i="102"/>
  <c r="DE43" i="102"/>
  <c r="DF42" i="102"/>
  <c r="DE42" i="102"/>
  <c r="DF41" i="102"/>
  <c r="DE41" i="102"/>
  <c r="DF40" i="102"/>
  <c r="DE40" i="102"/>
  <c r="DF39" i="102"/>
  <c r="DE39" i="102"/>
  <c r="DF38" i="102"/>
  <c r="DE38" i="102"/>
  <c r="DF37" i="102"/>
  <c r="DE37" i="102"/>
  <c r="DF36" i="102"/>
  <c r="DE36" i="102"/>
  <c r="DF35" i="102"/>
  <c r="DE35" i="102"/>
  <c r="DF34" i="102"/>
  <c r="DE34" i="102"/>
  <c r="DF33" i="102"/>
  <c r="DE33" i="102"/>
  <c r="DF32" i="102"/>
  <c r="DE32" i="102"/>
  <c r="DF31" i="102"/>
  <c r="DE31" i="102"/>
  <c r="DF30" i="102"/>
  <c r="DE30" i="102"/>
  <c r="DF29" i="102"/>
  <c r="DE29" i="102"/>
  <c r="DF28" i="102"/>
  <c r="DE28" i="102"/>
  <c r="DF27" i="102"/>
  <c r="DE27" i="102"/>
  <c r="DF26" i="102"/>
  <c r="DE26" i="102"/>
  <c r="DF25" i="102"/>
  <c r="DE25" i="102"/>
  <c r="DF24" i="102"/>
  <c r="DE24" i="102"/>
  <c r="DF23" i="102"/>
  <c r="DE23" i="102"/>
  <c r="DF22" i="102"/>
  <c r="DE22" i="102"/>
  <c r="DF21" i="102"/>
  <c r="DE21" i="102"/>
  <c r="DF20" i="102"/>
  <c r="DE20" i="102"/>
  <c r="DF19" i="102"/>
  <c r="DE19" i="102"/>
  <c r="DF18" i="102"/>
  <c r="DE18" i="102"/>
  <c r="DF17" i="102"/>
  <c r="DE17" i="102"/>
  <c r="DF16" i="102"/>
  <c r="DE16" i="102"/>
  <c r="DF15" i="102"/>
  <c r="DE15" i="102"/>
  <c r="DF14" i="102"/>
  <c r="DE14" i="102"/>
  <c r="DF13" i="102"/>
  <c r="DE13" i="102"/>
  <c r="DF12" i="102"/>
  <c r="DE12" i="102"/>
  <c r="DF11" i="102"/>
  <c r="DE11" i="102"/>
  <c r="DF10" i="102"/>
  <c r="DE10" i="102"/>
  <c r="DF9" i="102"/>
  <c r="DE9" i="102"/>
  <c r="DF8" i="102"/>
  <c r="DE8" i="102"/>
  <c r="DF7" i="102"/>
  <c r="DE7" i="102"/>
  <c r="DF6" i="102"/>
  <c r="DE6" i="102"/>
  <c r="DF5" i="102"/>
  <c r="DC61" i="102"/>
  <c r="DB61" i="102"/>
  <c r="DA61" i="102"/>
  <c r="CZ61" i="102"/>
  <c r="CY61" i="102"/>
  <c r="CX61" i="102"/>
  <c r="CW61" i="102"/>
  <c r="CV61" i="102"/>
  <c r="CU61" i="102"/>
  <c r="CT61" i="102"/>
  <c r="CS61" i="102"/>
  <c r="CR61" i="102"/>
  <c r="CQ61" i="102"/>
  <c r="CP61" i="102"/>
  <c r="CO61" i="102"/>
  <c r="CN61" i="102"/>
  <c r="CM61" i="102"/>
  <c r="CL61" i="102"/>
  <c r="DC60" i="102"/>
  <c r="DB60" i="102"/>
  <c r="DA60" i="102"/>
  <c r="CZ60" i="102"/>
  <c r="CY60" i="102"/>
  <c r="CX60" i="102"/>
  <c r="CW60" i="102"/>
  <c r="CV60" i="102"/>
  <c r="CU60" i="102"/>
  <c r="CT60" i="102"/>
  <c r="CS60" i="102"/>
  <c r="CR60" i="102"/>
  <c r="CQ60" i="102"/>
  <c r="CP60" i="102"/>
  <c r="CO60" i="102"/>
  <c r="CN60" i="102"/>
  <c r="CM60" i="102"/>
  <c r="CL60" i="102"/>
  <c r="DC59" i="102"/>
  <c r="DB59" i="102"/>
  <c r="DA59" i="102"/>
  <c r="CZ59" i="102"/>
  <c r="CY59" i="102"/>
  <c r="CX59" i="102"/>
  <c r="CW59" i="102"/>
  <c r="CV59" i="102"/>
  <c r="CU59" i="102"/>
  <c r="CT59" i="102"/>
  <c r="CS59" i="102"/>
  <c r="CR59" i="102"/>
  <c r="CQ59" i="102"/>
  <c r="CP59" i="102"/>
  <c r="CO59" i="102"/>
  <c r="CN59" i="102"/>
  <c r="CM59" i="102"/>
  <c r="CL59" i="102"/>
  <c r="DC58" i="102"/>
  <c r="DB58" i="102"/>
  <c r="DA58" i="102"/>
  <c r="CZ58" i="102"/>
  <c r="CY58" i="102"/>
  <c r="CX58" i="102"/>
  <c r="CW58" i="102"/>
  <c r="CV58" i="102"/>
  <c r="CU58" i="102"/>
  <c r="CT58" i="102"/>
  <c r="CS58" i="102"/>
  <c r="CR58" i="102"/>
  <c r="CQ58" i="102"/>
  <c r="CP58" i="102"/>
  <c r="CO58" i="102"/>
  <c r="CN58" i="102"/>
  <c r="CM58" i="102"/>
  <c r="CL58" i="102"/>
  <c r="DC57" i="102"/>
  <c r="DB57" i="102"/>
  <c r="DA57" i="102"/>
  <c r="CZ57" i="102"/>
  <c r="CY57" i="102"/>
  <c r="CX57" i="102"/>
  <c r="CW57" i="102"/>
  <c r="CV57" i="102"/>
  <c r="CU57" i="102"/>
  <c r="CT57" i="102"/>
  <c r="CS57" i="102"/>
  <c r="CR57" i="102"/>
  <c r="CQ57" i="102"/>
  <c r="CP57" i="102"/>
  <c r="CO57" i="102"/>
  <c r="CN57" i="102"/>
  <c r="CM57" i="102"/>
  <c r="CL57" i="102"/>
  <c r="DC56" i="102"/>
  <c r="DB56" i="102"/>
  <c r="DA56" i="102"/>
  <c r="CZ56" i="102"/>
  <c r="CY56" i="102"/>
  <c r="CX56" i="102"/>
  <c r="CW56" i="102"/>
  <c r="CV56" i="102"/>
  <c r="CU56" i="102"/>
  <c r="CT56" i="102"/>
  <c r="CS56" i="102"/>
  <c r="CR56" i="102"/>
  <c r="CQ56" i="102"/>
  <c r="CP56" i="102"/>
  <c r="CO56" i="102"/>
  <c r="CN56" i="102"/>
  <c r="CM56" i="102"/>
  <c r="CL56" i="102"/>
  <c r="DC55" i="102"/>
  <c r="DB55" i="102"/>
  <c r="DA55" i="102"/>
  <c r="CZ55" i="102"/>
  <c r="CY55" i="102"/>
  <c r="CX55" i="102"/>
  <c r="CW55" i="102"/>
  <c r="CV55" i="102"/>
  <c r="CU55" i="102"/>
  <c r="CT55" i="102"/>
  <c r="CS55" i="102"/>
  <c r="CR55" i="102"/>
  <c r="CQ55" i="102"/>
  <c r="CP55" i="102"/>
  <c r="CO55" i="102"/>
  <c r="CN55" i="102"/>
  <c r="CM55" i="102"/>
  <c r="CL55" i="102"/>
  <c r="DC54" i="102"/>
  <c r="DB54" i="102"/>
  <c r="DA54" i="102"/>
  <c r="CZ54" i="102"/>
  <c r="CY54" i="102"/>
  <c r="CX54" i="102"/>
  <c r="CW54" i="102"/>
  <c r="CV54" i="102"/>
  <c r="CU54" i="102"/>
  <c r="CT54" i="102"/>
  <c r="CS54" i="102"/>
  <c r="CR54" i="102"/>
  <c r="CQ54" i="102"/>
  <c r="CP54" i="102"/>
  <c r="CO54" i="102"/>
  <c r="CN54" i="102"/>
  <c r="CM54" i="102"/>
  <c r="CL54" i="102"/>
  <c r="DC53" i="102"/>
  <c r="DB53" i="102"/>
  <c r="DA53" i="102"/>
  <c r="CZ53" i="102"/>
  <c r="CY53" i="102"/>
  <c r="CX53" i="102"/>
  <c r="CW53" i="102"/>
  <c r="CV53" i="102"/>
  <c r="CU53" i="102"/>
  <c r="CT53" i="102"/>
  <c r="CS53" i="102"/>
  <c r="CR53" i="102"/>
  <c r="CQ53" i="102"/>
  <c r="CP53" i="102"/>
  <c r="CO53" i="102"/>
  <c r="CN53" i="102"/>
  <c r="CM53" i="102"/>
  <c r="CL53" i="102"/>
  <c r="DC52" i="102"/>
  <c r="DB52" i="102"/>
  <c r="DA52" i="102"/>
  <c r="CZ52" i="102"/>
  <c r="CY52" i="102"/>
  <c r="CX52" i="102"/>
  <c r="CW52" i="102"/>
  <c r="CV52" i="102"/>
  <c r="CU52" i="102"/>
  <c r="CT52" i="102"/>
  <c r="CS52" i="102"/>
  <c r="CR52" i="102"/>
  <c r="CQ52" i="102"/>
  <c r="CP52" i="102"/>
  <c r="CO52" i="102"/>
  <c r="CN52" i="102"/>
  <c r="CM52" i="102"/>
  <c r="CL52" i="102"/>
  <c r="DC51" i="102"/>
  <c r="DB51" i="102"/>
  <c r="DA51" i="102"/>
  <c r="CZ51" i="102"/>
  <c r="CY51" i="102"/>
  <c r="CX51" i="102"/>
  <c r="CW51" i="102"/>
  <c r="CV51" i="102"/>
  <c r="CU51" i="102"/>
  <c r="CT51" i="102"/>
  <c r="CS51" i="102"/>
  <c r="CR51" i="102"/>
  <c r="CQ51" i="102"/>
  <c r="CP51" i="102"/>
  <c r="CO51" i="102"/>
  <c r="CN51" i="102"/>
  <c r="CM51" i="102"/>
  <c r="CL51" i="102"/>
  <c r="DC50" i="102"/>
  <c r="DB50" i="102"/>
  <c r="DA50" i="102"/>
  <c r="CZ50" i="102"/>
  <c r="CY50" i="102"/>
  <c r="CX50" i="102"/>
  <c r="CW50" i="102"/>
  <c r="CV50" i="102"/>
  <c r="CU50" i="102"/>
  <c r="CT50" i="102"/>
  <c r="CS50" i="102"/>
  <c r="CR50" i="102"/>
  <c r="CQ50" i="102"/>
  <c r="CP50" i="102"/>
  <c r="CO50" i="102"/>
  <c r="CN50" i="102"/>
  <c r="CM50" i="102"/>
  <c r="CL50" i="102"/>
  <c r="DC49" i="102"/>
  <c r="DB49" i="102"/>
  <c r="DA49" i="102"/>
  <c r="CZ49" i="102"/>
  <c r="CY49" i="102"/>
  <c r="CX49" i="102"/>
  <c r="CW49" i="102"/>
  <c r="CV49" i="102"/>
  <c r="CU49" i="102"/>
  <c r="CT49" i="102"/>
  <c r="CS49" i="102"/>
  <c r="CR49" i="102"/>
  <c r="CQ49" i="102"/>
  <c r="CP49" i="102"/>
  <c r="CO49" i="102"/>
  <c r="CN49" i="102"/>
  <c r="CM49" i="102"/>
  <c r="CL49" i="102"/>
  <c r="DC48" i="102"/>
  <c r="DB48" i="102"/>
  <c r="DA48" i="102"/>
  <c r="CZ48" i="102"/>
  <c r="CY48" i="102"/>
  <c r="CX48" i="102"/>
  <c r="CW48" i="102"/>
  <c r="CV48" i="102"/>
  <c r="CU48" i="102"/>
  <c r="CT48" i="102"/>
  <c r="CS48" i="102"/>
  <c r="CR48" i="102"/>
  <c r="CQ48" i="102"/>
  <c r="CP48" i="102"/>
  <c r="CO48" i="102"/>
  <c r="CN48" i="102"/>
  <c r="CM48" i="102"/>
  <c r="CL48" i="102"/>
  <c r="DC47" i="102"/>
  <c r="DB47" i="102"/>
  <c r="DA47" i="102"/>
  <c r="CZ47" i="102"/>
  <c r="CY47" i="102"/>
  <c r="CX47" i="102"/>
  <c r="CW47" i="102"/>
  <c r="CV47" i="102"/>
  <c r="CU47" i="102"/>
  <c r="CT47" i="102"/>
  <c r="CS47" i="102"/>
  <c r="CR47" i="102"/>
  <c r="CQ47" i="102"/>
  <c r="CP47" i="102"/>
  <c r="CO47" i="102"/>
  <c r="CN47" i="102"/>
  <c r="CM47" i="102"/>
  <c r="CL47" i="102"/>
  <c r="DC46" i="102"/>
  <c r="DB46" i="102"/>
  <c r="DA46" i="102"/>
  <c r="CZ46" i="102"/>
  <c r="CY46" i="102"/>
  <c r="CX46" i="102"/>
  <c r="CW46" i="102"/>
  <c r="CV46" i="102"/>
  <c r="CU46" i="102"/>
  <c r="CT46" i="102"/>
  <c r="CS46" i="102"/>
  <c r="CR46" i="102"/>
  <c r="CQ46" i="102"/>
  <c r="CP46" i="102"/>
  <c r="CO46" i="102"/>
  <c r="CN46" i="102"/>
  <c r="CM46" i="102"/>
  <c r="CL46" i="102"/>
  <c r="DC45" i="102"/>
  <c r="DB45" i="102"/>
  <c r="DA45" i="102"/>
  <c r="CZ45" i="102"/>
  <c r="CY45" i="102"/>
  <c r="CX45" i="102"/>
  <c r="CW45" i="102"/>
  <c r="CV45" i="102"/>
  <c r="CU45" i="102"/>
  <c r="CT45" i="102"/>
  <c r="CS45" i="102"/>
  <c r="CR45" i="102"/>
  <c r="CQ45" i="102"/>
  <c r="CP45" i="102"/>
  <c r="CO45" i="102"/>
  <c r="CN45" i="102"/>
  <c r="CM45" i="102"/>
  <c r="CL45" i="102"/>
  <c r="DC44" i="102"/>
  <c r="DB44" i="102"/>
  <c r="DA44" i="102"/>
  <c r="CZ44" i="102"/>
  <c r="CY44" i="102"/>
  <c r="CX44" i="102"/>
  <c r="CW44" i="102"/>
  <c r="CV44" i="102"/>
  <c r="CU44" i="102"/>
  <c r="CT44" i="102"/>
  <c r="CS44" i="102"/>
  <c r="CR44" i="102"/>
  <c r="CQ44" i="102"/>
  <c r="CP44" i="102"/>
  <c r="CO44" i="102"/>
  <c r="CN44" i="102"/>
  <c r="CM44" i="102"/>
  <c r="CL44" i="102"/>
  <c r="DC43" i="102"/>
  <c r="DB43" i="102"/>
  <c r="DA43" i="102"/>
  <c r="CZ43" i="102"/>
  <c r="CY43" i="102"/>
  <c r="CX43" i="102"/>
  <c r="CW43" i="102"/>
  <c r="CV43" i="102"/>
  <c r="CU43" i="102"/>
  <c r="CT43" i="102"/>
  <c r="CS43" i="102"/>
  <c r="CR43" i="102"/>
  <c r="CQ43" i="102"/>
  <c r="CP43" i="102"/>
  <c r="CO43" i="102"/>
  <c r="CN43" i="102"/>
  <c r="CM43" i="102"/>
  <c r="CL43" i="102"/>
  <c r="DC42" i="102"/>
  <c r="DB42" i="102"/>
  <c r="DA42" i="102"/>
  <c r="CZ42" i="102"/>
  <c r="CY42" i="102"/>
  <c r="CX42" i="102"/>
  <c r="CW42" i="102"/>
  <c r="CV42" i="102"/>
  <c r="CU42" i="102"/>
  <c r="CT42" i="102"/>
  <c r="CS42" i="102"/>
  <c r="CR42" i="102"/>
  <c r="CQ42" i="102"/>
  <c r="CP42" i="102"/>
  <c r="CO42" i="102"/>
  <c r="CN42" i="102"/>
  <c r="CM42" i="102"/>
  <c r="CL42" i="102"/>
  <c r="DC41" i="102"/>
  <c r="DB41" i="102"/>
  <c r="DA41" i="102"/>
  <c r="CZ41" i="102"/>
  <c r="CY41" i="102"/>
  <c r="CX41" i="102"/>
  <c r="CW41" i="102"/>
  <c r="CV41" i="102"/>
  <c r="CU41" i="102"/>
  <c r="CT41" i="102"/>
  <c r="CS41" i="102"/>
  <c r="CR41" i="102"/>
  <c r="CQ41" i="102"/>
  <c r="CP41" i="102"/>
  <c r="CO41" i="102"/>
  <c r="CN41" i="102"/>
  <c r="CM41" i="102"/>
  <c r="CL41" i="102"/>
  <c r="DC40" i="102"/>
  <c r="DB40" i="102"/>
  <c r="DA40" i="102"/>
  <c r="CZ40" i="102"/>
  <c r="CY40" i="102"/>
  <c r="CX40" i="102"/>
  <c r="CW40" i="102"/>
  <c r="CV40" i="102"/>
  <c r="CU40" i="102"/>
  <c r="CT40" i="102"/>
  <c r="CS40" i="102"/>
  <c r="CR40" i="102"/>
  <c r="CQ40" i="102"/>
  <c r="CP40" i="102"/>
  <c r="CO40" i="102"/>
  <c r="CN40" i="102"/>
  <c r="CM40" i="102"/>
  <c r="CL40" i="102"/>
  <c r="DC39" i="102"/>
  <c r="DB39" i="102"/>
  <c r="DA39" i="102"/>
  <c r="CZ39" i="102"/>
  <c r="CY39" i="102"/>
  <c r="CX39" i="102"/>
  <c r="CW39" i="102"/>
  <c r="CV39" i="102"/>
  <c r="CU39" i="102"/>
  <c r="CT39" i="102"/>
  <c r="CS39" i="102"/>
  <c r="CR39" i="102"/>
  <c r="CQ39" i="102"/>
  <c r="CP39" i="102"/>
  <c r="CO39" i="102"/>
  <c r="CN39" i="102"/>
  <c r="CM39" i="102"/>
  <c r="CL39" i="102"/>
  <c r="DC38" i="102"/>
  <c r="DB38" i="102"/>
  <c r="DA38" i="102"/>
  <c r="CZ38" i="102"/>
  <c r="CY38" i="102"/>
  <c r="CX38" i="102"/>
  <c r="CW38" i="102"/>
  <c r="CV38" i="102"/>
  <c r="CU38" i="102"/>
  <c r="CT38" i="102"/>
  <c r="CS38" i="102"/>
  <c r="CR38" i="102"/>
  <c r="CQ38" i="102"/>
  <c r="CP38" i="102"/>
  <c r="CO38" i="102"/>
  <c r="CN38" i="102"/>
  <c r="CM38" i="102"/>
  <c r="CL38" i="102"/>
  <c r="DC37" i="102"/>
  <c r="DB37" i="102"/>
  <c r="DA37" i="102"/>
  <c r="CZ37" i="102"/>
  <c r="CY37" i="102"/>
  <c r="CX37" i="102"/>
  <c r="CW37" i="102"/>
  <c r="CV37" i="102"/>
  <c r="CU37" i="102"/>
  <c r="CT37" i="102"/>
  <c r="CS37" i="102"/>
  <c r="CR37" i="102"/>
  <c r="CQ37" i="102"/>
  <c r="CP37" i="102"/>
  <c r="CO37" i="102"/>
  <c r="CN37" i="102"/>
  <c r="CM37" i="102"/>
  <c r="CL37" i="102"/>
  <c r="DC36" i="102"/>
  <c r="DB36" i="102"/>
  <c r="DA36" i="102"/>
  <c r="CZ36" i="102"/>
  <c r="CY36" i="102"/>
  <c r="CX36" i="102"/>
  <c r="CW36" i="102"/>
  <c r="CV36" i="102"/>
  <c r="CU36" i="102"/>
  <c r="CT36" i="102"/>
  <c r="CS36" i="102"/>
  <c r="CR36" i="102"/>
  <c r="CQ36" i="102"/>
  <c r="CP36" i="102"/>
  <c r="CO36" i="102"/>
  <c r="CN36" i="102"/>
  <c r="CM36" i="102"/>
  <c r="CL36" i="102"/>
  <c r="DC35" i="102"/>
  <c r="DB35" i="102"/>
  <c r="DA35" i="102"/>
  <c r="CZ35" i="102"/>
  <c r="CY35" i="102"/>
  <c r="CX35" i="102"/>
  <c r="CW35" i="102"/>
  <c r="CV35" i="102"/>
  <c r="CU35" i="102"/>
  <c r="CT35" i="102"/>
  <c r="CS35" i="102"/>
  <c r="CR35" i="102"/>
  <c r="CQ35" i="102"/>
  <c r="CP35" i="102"/>
  <c r="CO35" i="102"/>
  <c r="CN35" i="102"/>
  <c r="CM35" i="102"/>
  <c r="CL35" i="102"/>
  <c r="DC34" i="102"/>
  <c r="DB34" i="102"/>
  <c r="DA34" i="102"/>
  <c r="CZ34" i="102"/>
  <c r="CY34" i="102"/>
  <c r="CX34" i="102"/>
  <c r="CW34" i="102"/>
  <c r="CV34" i="102"/>
  <c r="CU34" i="102"/>
  <c r="CT34" i="102"/>
  <c r="CS34" i="102"/>
  <c r="CR34" i="102"/>
  <c r="CQ34" i="102"/>
  <c r="CP34" i="102"/>
  <c r="CO34" i="102"/>
  <c r="CN34" i="102"/>
  <c r="CM34" i="102"/>
  <c r="CL34" i="102"/>
  <c r="DC33" i="102"/>
  <c r="DB33" i="102"/>
  <c r="DA33" i="102"/>
  <c r="CZ33" i="102"/>
  <c r="CY33" i="102"/>
  <c r="CX33" i="102"/>
  <c r="CW33" i="102"/>
  <c r="CV33" i="102"/>
  <c r="CU33" i="102"/>
  <c r="CT33" i="102"/>
  <c r="CS33" i="102"/>
  <c r="CR33" i="102"/>
  <c r="CQ33" i="102"/>
  <c r="CP33" i="102"/>
  <c r="CO33" i="102"/>
  <c r="CN33" i="102"/>
  <c r="CM33" i="102"/>
  <c r="CL33" i="102"/>
  <c r="DC32" i="102"/>
  <c r="DB32" i="102"/>
  <c r="DA32" i="102"/>
  <c r="CZ32" i="102"/>
  <c r="CY32" i="102"/>
  <c r="CX32" i="102"/>
  <c r="CW32" i="102"/>
  <c r="CV32" i="102"/>
  <c r="CU32" i="102"/>
  <c r="CT32" i="102"/>
  <c r="CS32" i="102"/>
  <c r="CR32" i="102"/>
  <c r="CQ32" i="102"/>
  <c r="CP32" i="102"/>
  <c r="CO32" i="102"/>
  <c r="CN32" i="102"/>
  <c r="CM32" i="102"/>
  <c r="CL32" i="102"/>
  <c r="DC31" i="102"/>
  <c r="DB31" i="102"/>
  <c r="DA31" i="102"/>
  <c r="CZ31" i="102"/>
  <c r="CY31" i="102"/>
  <c r="CX31" i="102"/>
  <c r="CW31" i="102"/>
  <c r="CV31" i="102"/>
  <c r="CU31" i="102"/>
  <c r="CT31" i="102"/>
  <c r="CS31" i="102"/>
  <c r="CR31" i="102"/>
  <c r="CQ31" i="102"/>
  <c r="CP31" i="102"/>
  <c r="CO31" i="102"/>
  <c r="CN31" i="102"/>
  <c r="CM31" i="102"/>
  <c r="CL31" i="102"/>
  <c r="DC30" i="102"/>
  <c r="DB30" i="102"/>
  <c r="DA30" i="102"/>
  <c r="CZ30" i="102"/>
  <c r="CY30" i="102"/>
  <c r="CX30" i="102"/>
  <c r="CW30" i="102"/>
  <c r="CV30" i="102"/>
  <c r="CU30" i="102"/>
  <c r="CT30" i="102"/>
  <c r="CS30" i="102"/>
  <c r="CR30" i="102"/>
  <c r="CQ30" i="102"/>
  <c r="CP30" i="102"/>
  <c r="CO30" i="102"/>
  <c r="CN30" i="102"/>
  <c r="CM30" i="102"/>
  <c r="CL30" i="102"/>
  <c r="DC29" i="102"/>
  <c r="DB29" i="102"/>
  <c r="DA29" i="102"/>
  <c r="CZ29" i="102"/>
  <c r="CY29" i="102"/>
  <c r="CX29" i="102"/>
  <c r="CW29" i="102"/>
  <c r="CV29" i="102"/>
  <c r="CU29" i="102"/>
  <c r="CT29" i="102"/>
  <c r="CS29" i="102"/>
  <c r="CR29" i="102"/>
  <c r="CQ29" i="102"/>
  <c r="CP29" i="102"/>
  <c r="CO29" i="102"/>
  <c r="CN29" i="102"/>
  <c r="CM29" i="102"/>
  <c r="CL29" i="102"/>
  <c r="DC28" i="102"/>
  <c r="DB28" i="102"/>
  <c r="DA28" i="102"/>
  <c r="CZ28" i="102"/>
  <c r="CY28" i="102"/>
  <c r="CX28" i="102"/>
  <c r="CW28" i="102"/>
  <c r="CV28" i="102"/>
  <c r="CU28" i="102"/>
  <c r="CT28" i="102"/>
  <c r="CS28" i="102"/>
  <c r="CR28" i="102"/>
  <c r="CQ28" i="102"/>
  <c r="CP28" i="102"/>
  <c r="CO28" i="102"/>
  <c r="CN28" i="102"/>
  <c r="CM28" i="102"/>
  <c r="CL28" i="102"/>
  <c r="DC27" i="102"/>
  <c r="DB27" i="102"/>
  <c r="DA27" i="102"/>
  <c r="CZ27" i="102"/>
  <c r="CY27" i="102"/>
  <c r="CX27" i="102"/>
  <c r="CW27" i="102"/>
  <c r="CV27" i="102"/>
  <c r="CU27" i="102"/>
  <c r="CT27" i="102"/>
  <c r="CS27" i="102"/>
  <c r="CR27" i="102"/>
  <c r="CQ27" i="102"/>
  <c r="CP27" i="102"/>
  <c r="CO27" i="102"/>
  <c r="CN27" i="102"/>
  <c r="CM27" i="102"/>
  <c r="CL27" i="102"/>
  <c r="DC26" i="102"/>
  <c r="DB26" i="102"/>
  <c r="DA26" i="102"/>
  <c r="CZ26" i="102"/>
  <c r="CY26" i="102"/>
  <c r="CX26" i="102"/>
  <c r="CW26" i="102"/>
  <c r="CV26" i="102"/>
  <c r="CU26" i="102"/>
  <c r="CT26" i="102"/>
  <c r="CS26" i="102"/>
  <c r="CR26" i="102"/>
  <c r="CQ26" i="102"/>
  <c r="CP26" i="102"/>
  <c r="CO26" i="102"/>
  <c r="CN26" i="102"/>
  <c r="CM26" i="102"/>
  <c r="CL26" i="102"/>
  <c r="DC25" i="102"/>
  <c r="DB25" i="102"/>
  <c r="DA25" i="102"/>
  <c r="CZ25" i="102"/>
  <c r="CY25" i="102"/>
  <c r="CX25" i="102"/>
  <c r="CW25" i="102"/>
  <c r="CV25" i="102"/>
  <c r="CU25" i="102"/>
  <c r="CT25" i="102"/>
  <c r="CS25" i="102"/>
  <c r="CR25" i="102"/>
  <c r="CQ25" i="102"/>
  <c r="CP25" i="102"/>
  <c r="CO25" i="102"/>
  <c r="CN25" i="102"/>
  <c r="CM25" i="102"/>
  <c r="CL25" i="102"/>
  <c r="DC24" i="102"/>
  <c r="DB24" i="102"/>
  <c r="DA24" i="102"/>
  <c r="CZ24" i="102"/>
  <c r="CY24" i="102"/>
  <c r="CX24" i="102"/>
  <c r="CW24" i="102"/>
  <c r="CV24" i="102"/>
  <c r="CU24" i="102"/>
  <c r="CT24" i="102"/>
  <c r="CS24" i="102"/>
  <c r="CR24" i="102"/>
  <c r="CQ24" i="102"/>
  <c r="CP24" i="102"/>
  <c r="CO24" i="102"/>
  <c r="CN24" i="102"/>
  <c r="CM24" i="102"/>
  <c r="CL24" i="102"/>
  <c r="DC23" i="102"/>
  <c r="DB23" i="102"/>
  <c r="DA23" i="102"/>
  <c r="CZ23" i="102"/>
  <c r="CY23" i="102"/>
  <c r="CX23" i="102"/>
  <c r="CW23" i="102"/>
  <c r="CV23" i="102"/>
  <c r="CU23" i="102"/>
  <c r="CT23" i="102"/>
  <c r="CS23" i="102"/>
  <c r="CR23" i="102"/>
  <c r="CQ23" i="102"/>
  <c r="CP23" i="102"/>
  <c r="CO23" i="102"/>
  <c r="CN23" i="102"/>
  <c r="CM23" i="102"/>
  <c r="CL23" i="102"/>
  <c r="DC22" i="102"/>
  <c r="DB22" i="102"/>
  <c r="DA22" i="102"/>
  <c r="CZ22" i="102"/>
  <c r="CY22" i="102"/>
  <c r="CX22" i="102"/>
  <c r="CW22" i="102"/>
  <c r="CV22" i="102"/>
  <c r="CU22" i="102"/>
  <c r="CT22" i="102"/>
  <c r="CS22" i="102"/>
  <c r="CR22" i="102"/>
  <c r="CQ22" i="102"/>
  <c r="CP22" i="102"/>
  <c r="CO22" i="102"/>
  <c r="CN22" i="102"/>
  <c r="CM22" i="102"/>
  <c r="CL22" i="102"/>
  <c r="DC21" i="102"/>
  <c r="DB21" i="102"/>
  <c r="DA21" i="102"/>
  <c r="CZ21" i="102"/>
  <c r="CY21" i="102"/>
  <c r="CX21" i="102"/>
  <c r="CW21" i="102"/>
  <c r="CV21" i="102"/>
  <c r="CU21" i="102"/>
  <c r="CT21" i="102"/>
  <c r="CS21" i="102"/>
  <c r="CR21" i="102"/>
  <c r="CQ21" i="102"/>
  <c r="CP21" i="102"/>
  <c r="CO21" i="102"/>
  <c r="CN21" i="102"/>
  <c r="CM21" i="102"/>
  <c r="CL21" i="102"/>
  <c r="DC20" i="102"/>
  <c r="DB20" i="102"/>
  <c r="DA20" i="102"/>
  <c r="CZ20" i="102"/>
  <c r="CY20" i="102"/>
  <c r="CX20" i="102"/>
  <c r="CW20" i="102"/>
  <c r="CV20" i="102"/>
  <c r="CU20" i="102"/>
  <c r="CT20" i="102"/>
  <c r="CS20" i="102"/>
  <c r="CR20" i="102"/>
  <c r="CQ20" i="102"/>
  <c r="CP20" i="102"/>
  <c r="CO20" i="102"/>
  <c r="CN20" i="102"/>
  <c r="CM20" i="102"/>
  <c r="CL20" i="102"/>
  <c r="DC19" i="102"/>
  <c r="DB19" i="102"/>
  <c r="DA19" i="102"/>
  <c r="CZ19" i="102"/>
  <c r="CY19" i="102"/>
  <c r="CX19" i="102"/>
  <c r="CW19" i="102"/>
  <c r="CV19" i="102"/>
  <c r="CU19" i="102"/>
  <c r="CT19" i="102"/>
  <c r="CS19" i="102"/>
  <c r="CR19" i="102"/>
  <c r="CQ19" i="102"/>
  <c r="CP19" i="102"/>
  <c r="CO19" i="102"/>
  <c r="CN19" i="102"/>
  <c r="CM19" i="102"/>
  <c r="CL19" i="102"/>
  <c r="DC18" i="102"/>
  <c r="DB18" i="102"/>
  <c r="DA18" i="102"/>
  <c r="CZ18" i="102"/>
  <c r="CY18" i="102"/>
  <c r="CX18" i="102"/>
  <c r="CW18" i="102"/>
  <c r="CV18" i="102"/>
  <c r="CU18" i="102"/>
  <c r="CT18" i="102"/>
  <c r="CS18" i="102"/>
  <c r="CR18" i="102"/>
  <c r="CQ18" i="102"/>
  <c r="CP18" i="102"/>
  <c r="CO18" i="102"/>
  <c r="CN18" i="102"/>
  <c r="CM18" i="102"/>
  <c r="CL18" i="102"/>
  <c r="DC17" i="102"/>
  <c r="DB17" i="102"/>
  <c r="DA17" i="102"/>
  <c r="CZ17" i="102"/>
  <c r="CY17" i="102"/>
  <c r="CX17" i="102"/>
  <c r="CW17" i="102"/>
  <c r="CV17" i="102"/>
  <c r="CU17" i="102"/>
  <c r="CT17" i="102"/>
  <c r="CS17" i="102"/>
  <c r="CR17" i="102"/>
  <c r="CQ17" i="102"/>
  <c r="CP17" i="102"/>
  <c r="CO17" i="102"/>
  <c r="CN17" i="102"/>
  <c r="CM17" i="102"/>
  <c r="CL17" i="102"/>
  <c r="DC16" i="102"/>
  <c r="DB16" i="102"/>
  <c r="DA16" i="102"/>
  <c r="CZ16" i="102"/>
  <c r="CY16" i="102"/>
  <c r="CX16" i="102"/>
  <c r="CW16" i="102"/>
  <c r="CV16" i="102"/>
  <c r="CU16" i="102"/>
  <c r="CT16" i="102"/>
  <c r="CS16" i="102"/>
  <c r="CR16" i="102"/>
  <c r="CQ16" i="102"/>
  <c r="CP16" i="102"/>
  <c r="CO16" i="102"/>
  <c r="CN16" i="102"/>
  <c r="CM16" i="102"/>
  <c r="CL16" i="102"/>
  <c r="DC15" i="102"/>
  <c r="DB15" i="102"/>
  <c r="DA15" i="102"/>
  <c r="CZ15" i="102"/>
  <c r="CY15" i="102"/>
  <c r="CX15" i="102"/>
  <c r="CW15" i="102"/>
  <c r="CV15" i="102"/>
  <c r="CU15" i="102"/>
  <c r="CT15" i="102"/>
  <c r="CS15" i="102"/>
  <c r="CR15" i="102"/>
  <c r="CQ15" i="102"/>
  <c r="CP15" i="102"/>
  <c r="CO15" i="102"/>
  <c r="CN15" i="102"/>
  <c r="CM15" i="102"/>
  <c r="CL15" i="102"/>
  <c r="DC14" i="102"/>
  <c r="DB14" i="102"/>
  <c r="DA14" i="102"/>
  <c r="CZ14" i="102"/>
  <c r="CY14" i="102"/>
  <c r="CX14" i="102"/>
  <c r="CW14" i="102"/>
  <c r="CV14" i="102"/>
  <c r="CU14" i="102"/>
  <c r="CT14" i="102"/>
  <c r="CS14" i="102"/>
  <c r="CR14" i="102"/>
  <c r="CQ14" i="102"/>
  <c r="CP14" i="102"/>
  <c r="CO14" i="102"/>
  <c r="CN14" i="102"/>
  <c r="CM14" i="102"/>
  <c r="CL14" i="102"/>
  <c r="DC13" i="102"/>
  <c r="DB13" i="102"/>
  <c r="DA13" i="102"/>
  <c r="CZ13" i="102"/>
  <c r="CY13" i="102"/>
  <c r="CX13" i="102"/>
  <c r="CW13" i="102"/>
  <c r="CV13" i="102"/>
  <c r="CU13" i="102"/>
  <c r="CT13" i="102"/>
  <c r="CS13" i="102"/>
  <c r="CR13" i="102"/>
  <c r="CQ13" i="102"/>
  <c r="CP13" i="102"/>
  <c r="CO13" i="102"/>
  <c r="CN13" i="102"/>
  <c r="CM13" i="102"/>
  <c r="CL13" i="102"/>
  <c r="DC12" i="102"/>
  <c r="DB12" i="102"/>
  <c r="DA12" i="102"/>
  <c r="CZ12" i="102"/>
  <c r="CY12" i="102"/>
  <c r="CX12" i="102"/>
  <c r="CW12" i="102"/>
  <c r="CV12" i="102"/>
  <c r="CU12" i="102"/>
  <c r="CT12" i="102"/>
  <c r="CS12" i="102"/>
  <c r="CR12" i="102"/>
  <c r="CQ12" i="102"/>
  <c r="CP12" i="102"/>
  <c r="CO12" i="102"/>
  <c r="CN12" i="102"/>
  <c r="CM12" i="102"/>
  <c r="CL12" i="102"/>
  <c r="DC11" i="102"/>
  <c r="DB11" i="102"/>
  <c r="DA11" i="102"/>
  <c r="CZ11" i="102"/>
  <c r="CY11" i="102"/>
  <c r="CX11" i="102"/>
  <c r="CW11" i="102"/>
  <c r="CV11" i="102"/>
  <c r="CU11" i="102"/>
  <c r="CT11" i="102"/>
  <c r="CS11" i="102"/>
  <c r="CR11" i="102"/>
  <c r="CQ11" i="102"/>
  <c r="CP11" i="102"/>
  <c r="CO11" i="102"/>
  <c r="CN11" i="102"/>
  <c r="CM11" i="102"/>
  <c r="CL11" i="102"/>
  <c r="DC10" i="102"/>
  <c r="DB10" i="102"/>
  <c r="DA10" i="102"/>
  <c r="CZ10" i="102"/>
  <c r="CY10" i="102"/>
  <c r="CX10" i="102"/>
  <c r="CW10" i="102"/>
  <c r="CV10" i="102"/>
  <c r="CU10" i="102"/>
  <c r="CT10" i="102"/>
  <c r="CS10" i="102"/>
  <c r="CR10" i="102"/>
  <c r="CQ10" i="102"/>
  <c r="CP10" i="102"/>
  <c r="CO10" i="102"/>
  <c r="CN10" i="102"/>
  <c r="CM10" i="102"/>
  <c r="CL10" i="102"/>
  <c r="DC9" i="102"/>
  <c r="DB9" i="102"/>
  <c r="DA9" i="102"/>
  <c r="CZ9" i="102"/>
  <c r="CY9" i="102"/>
  <c r="CX9" i="102"/>
  <c r="CW9" i="102"/>
  <c r="CV9" i="102"/>
  <c r="CU9" i="102"/>
  <c r="CT9" i="102"/>
  <c r="CS9" i="102"/>
  <c r="CR9" i="102"/>
  <c r="CQ9" i="102"/>
  <c r="CP9" i="102"/>
  <c r="CO9" i="102"/>
  <c r="CN9" i="102"/>
  <c r="CM9" i="102"/>
  <c r="CL9" i="102"/>
  <c r="DC8" i="102"/>
  <c r="DB8" i="102"/>
  <c r="DA8" i="102"/>
  <c r="CZ8" i="102"/>
  <c r="CY8" i="102"/>
  <c r="CX8" i="102"/>
  <c r="CW8" i="102"/>
  <c r="CV8" i="102"/>
  <c r="CU8" i="102"/>
  <c r="CT8" i="102"/>
  <c r="CS8" i="102"/>
  <c r="CR8" i="102"/>
  <c r="CQ8" i="102"/>
  <c r="CP8" i="102"/>
  <c r="CO8" i="102"/>
  <c r="CN8" i="102"/>
  <c r="CM8" i="102"/>
  <c r="CL8" i="102"/>
  <c r="DC7" i="102"/>
  <c r="DB7" i="102"/>
  <c r="DA7" i="102"/>
  <c r="CZ7" i="102"/>
  <c r="CY7" i="102"/>
  <c r="CX7" i="102"/>
  <c r="CW7" i="102"/>
  <c r="CV7" i="102"/>
  <c r="CU7" i="102"/>
  <c r="CT7" i="102"/>
  <c r="CS7" i="102"/>
  <c r="CR7" i="102"/>
  <c r="CQ7" i="102"/>
  <c r="CP7" i="102"/>
  <c r="CO7" i="102"/>
  <c r="CN7" i="102"/>
  <c r="CM7" i="102"/>
  <c r="CL7" i="102"/>
  <c r="DC6" i="102"/>
  <c r="DB6" i="102"/>
  <c r="DA6" i="102"/>
  <c r="CZ6" i="102"/>
  <c r="CY6" i="102"/>
  <c r="CX6" i="102"/>
  <c r="CW6" i="102"/>
  <c r="CV6" i="102"/>
  <c r="CU6" i="102"/>
  <c r="CT6" i="102"/>
  <c r="CS6" i="102"/>
  <c r="CR6" i="102"/>
  <c r="CQ6" i="102"/>
  <c r="CP6" i="102"/>
  <c r="CO6" i="102"/>
  <c r="CN6" i="102"/>
  <c r="CM6" i="102"/>
  <c r="CL6" i="102"/>
  <c r="DC5" i="102"/>
  <c r="DB5" i="102"/>
  <c r="DA5" i="102"/>
  <c r="CZ5" i="102"/>
  <c r="CY5" i="102"/>
  <c r="CX5" i="102"/>
  <c r="CW5" i="102"/>
  <c r="CV5" i="102"/>
  <c r="CU5" i="102"/>
  <c r="CT5" i="102"/>
  <c r="CS5" i="102"/>
  <c r="CR5" i="102"/>
  <c r="CQ5" i="102"/>
  <c r="CP5" i="102"/>
  <c r="CO5" i="102"/>
  <c r="CN5" i="102"/>
  <c r="CM5" i="102"/>
  <c r="FS71" i="101"/>
  <c r="FR71" i="101"/>
  <c r="FS70" i="101"/>
  <c r="FR70" i="101"/>
  <c r="FS69" i="101"/>
  <c r="FR69" i="101"/>
  <c r="FS68" i="101"/>
  <c r="FR68" i="101"/>
  <c r="FS67" i="101"/>
  <c r="FR67" i="101"/>
  <c r="FS66" i="101"/>
  <c r="FR66" i="101"/>
  <c r="FS65" i="101"/>
  <c r="FR65" i="101"/>
  <c r="FS64" i="101"/>
  <c r="FR64" i="101"/>
  <c r="FS63" i="101"/>
  <c r="FR63" i="101"/>
  <c r="FS62" i="101"/>
  <c r="FR62" i="101"/>
  <c r="FS61" i="101"/>
  <c r="FR61" i="101"/>
  <c r="FS60" i="101"/>
  <c r="FR60" i="101"/>
  <c r="FS59" i="101"/>
  <c r="FR59" i="101"/>
  <c r="FS58" i="101"/>
  <c r="FR58" i="101"/>
  <c r="FS57" i="101"/>
  <c r="FR57" i="101"/>
  <c r="FS56" i="101"/>
  <c r="FR56" i="101"/>
  <c r="FS55" i="101"/>
  <c r="FR55" i="101"/>
  <c r="FS54" i="101"/>
  <c r="FR54" i="101"/>
  <c r="FS53" i="101"/>
  <c r="FR53" i="101"/>
  <c r="FS52" i="101"/>
  <c r="FR52" i="101"/>
  <c r="FS51" i="101"/>
  <c r="FR51" i="101"/>
  <c r="FS50" i="101"/>
  <c r="FR50" i="101"/>
  <c r="FS49" i="101"/>
  <c r="FR49" i="101"/>
  <c r="FS48" i="101"/>
  <c r="FR48" i="101"/>
  <c r="FS47" i="101"/>
  <c r="FR47" i="101"/>
  <c r="FS46" i="101"/>
  <c r="FR46" i="101"/>
  <c r="FS45" i="101"/>
  <c r="FR45" i="101"/>
  <c r="FS44" i="101"/>
  <c r="FR44" i="101"/>
  <c r="FS43" i="101"/>
  <c r="FR43" i="101"/>
  <c r="FS42" i="101"/>
  <c r="FR42" i="101"/>
  <c r="FS41" i="101"/>
  <c r="FR41" i="101"/>
  <c r="FS40" i="101"/>
  <c r="FR40" i="101"/>
  <c r="FS39" i="101"/>
  <c r="FR39" i="101"/>
  <c r="FS38" i="101"/>
  <c r="FR38" i="101"/>
  <c r="FS37" i="101"/>
  <c r="FR37" i="101"/>
  <c r="FS36" i="101"/>
  <c r="FR36" i="101"/>
  <c r="FS35" i="101"/>
  <c r="FR35" i="101"/>
  <c r="FS34" i="101"/>
  <c r="FR34" i="101"/>
  <c r="FS33" i="101"/>
  <c r="FR33" i="101"/>
  <c r="FS32" i="101"/>
  <c r="FR32" i="101"/>
  <c r="FS31" i="101"/>
  <c r="FR31" i="101"/>
  <c r="FS30" i="101"/>
  <c r="FR30" i="101"/>
  <c r="FS29" i="101"/>
  <c r="FR29" i="101"/>
  <c r="FS28" i="101"/>
  <c r="FR28" i="101"/>
  <c r="FS27" i="101"/>
  <c r="FR27" i="101"/>
  <c r="FS26" i="101"/>
  <c r="FR26" i="101"/>
  <c r="FS25" i="101"/>
  <c r="FR25" i="101"/>
  <c r="FS24" i="101"/>
  <c r="FR24" i="101"/>
  <c r="FS23" i="101"/>
  <c r="FR23" i="101"/>
  <c r="FS22" i="101"/>
  <c r="FR22" i="101"/>
  <c r="FS21" i="101"/>
  <c r="FR21" i="101"/>
  <c r="FS20" i="101"/>
  <c r="FR20" i="101"/>
  <c r="FS19" i="101"/>
  <c r="FR19" i="101"/>
  <c r="FS18" i="101"/>
  <c r="FR18" i="101"/>
  <c r="FS17" i="101"/>
  <c r="FR17" i="101"/>
  <c r="FS16" i="101"/>
  <c r="FR16" i="101"/>
  <c r="FS15" i="101"/>
  <c r="FR15" i="101"/>
  <c r="FS14" i="101"/>
  <c r="FR14" i="101"/>
  <c r="FS13" i="101"/>
  <c r="FR13" i="101"/>
  <c r="FS12" i="101"/>
  <c r="FR12" i="101"/>
  <c r="FS11" i="101"/>
  <c r="FR11" i="101"/>
  <c r="FS10" i="101"/>
  <c r="FR10" i="101"/>
  <c r="FS9" i="101"/>
  <c r="FR9" i="101"/>
  <c r="FS8" i="101"/>
  <c r="FR8" i="101"/>
  <c r="FS7" i="101"/>
  <c r="FR7" i="101"/>
  <c r="FS6" i="101"/>
  <c r="FR6" i="101"/>
  <c r="FS5" i="101"/>
  <c r="FQ71" i="101"/>
  <c r="FP71" i="101"/>
  <c r="FQ70" i="101"/>
  <c r="FP70" i="101"/>
  <c r="FQ69" i="101"/>
  <c r="FP69" i="101"/>
  <c r="FQ68" i="101"/>
  <c r="FP68" i="101"/>
  <c r="FQ67" i="101"/>
  <c r="FP67" i="101"/>
  <c r="FQ66" i="101"/>
  <c r="FP66" i="101"/>
  <c r="FQ65" i="101"/>
  <c r="FP65" i="101"/>
  <c r="FQ64" i="101"/>
  <c r="FP64" i="101"/>
  <c r="FQ63" i="101"/>
  <c r="FP63" i="101"/>
  <c r="FQ62" i="101"/>
  <c r="FP62" i="101"/>
  <c r="FQ61" i="101"/>
  <c r="FP61" i="101"/>
  <c r="FQ60" i="101"/>
  <c r="FP60" i="101"/>
  <c r="FQ59" i="101"/>
  <c r="FP59" i="101"/>
  <c r="FQ58" i="101"/>
  <c r="FP58" i="101"/>
  <c r="FQ57" i="101"/>
  <c r="FP57" i="101"/>
  <c r="FQ56" i="101"/>
  <c r="FP56" i="101"/>
  <c r="FQ55" i="101"/>
  <c r="FP55" i="101"/>
  <c r="FQ54" i="101"/>
  <c r="FP54" i="101"/>
  <c r="FQ53" i="101"/>
  <c r="FP53" i="101"/>
  <c r="FQ52" i="101"/>
  <c r="FP52" i="101"/>
  <c r="FQ51" i="101"/>
  <c r="FP51" i="101"/>
  <c r="FQ50" i="101"/>
  <c r="FP50" i="101"/>
  <c r="FQ49" i="101"/>
  <c r="FP49" i="101"/>
  <c r="FQ48" i="101"/>
  <c r="FP48" i="101"/>
  <c r="FQ47" i="101"/>
  <c r="FP47" i="101"/>
  <c r="FQ46" i="101"/>
  <c r="FP46" i="101"/>
  <c r="FQ45" i="101"/>
  <c r="FP45" i="101"/>
  <c r="FQ44" i="101"/>
  <c r="FP44" i="101"/>
  <c r="FQ43" i="101"/>
  <c r="FP43" i="101"/>
  <c r="FQ42" i="101"/>
  <c r="FP42" i="101"/>
  <c r="FQ41" i="101"/>
  <c r="FP41" i="101"/>
  <c r="FQ40" i="101"/>
  <c r="FP40" i="101"/>
  <c r="FQ39" i="101"/>
  <c r="FP39" i="101"/>
  <c r="FQ38" i="101"/>
  <c r="FP38" i="101"/>
  <c r="FQ37" i="101"/>
  <c r="FP37" i="101"/>
  <c r="FQ36" i="101"/>
  <c r="FP36" i="101"/>
  <c r="FQ35" i="101"/>
  <c r="FP35" i="101"/>
  <c r="FQ34" i="101"/>
  <c r="FP34" i="101"/>
  <c r="FQ33" i="101"/>
  <c r="FP33" i="101"/>
  <c r="FQ32" i="101"/>
  <c r="FP32" i="101"/>
  <c r="FQ31" i="101"/>
  <c r="FP31" i="101"/>
  <c r="FQ30" i="101"/>
  <c r="FP30" i="101"/>
  <c r="FQ29" i="101"/>
  <c r="FP29" i="101"/>
  <c r="FQ28" i="101"/>
  <c r="FP28" i="101"/>
  <c r="FQ27" i="101"/>
  <c r="FP27" i="101"/>
  <c r="FQ26" i="101"/>
  <c r="FP26" i="101"/>
  <c r="FQ25" i="101"/>
  <c r="FP25" i="101"/>
  <c r="FQ24" i="101"/>
  <c r="FP24" i="101"/>
  <c r="FQ23" i="101"/>
  <c r="FP23" i="101"/>
  <c r="FQ22" i="101"/>
  <c r="FP22" i="101"/>
  <c r="FQ21" i="101"/>
  <c r="FP21" i="101"/>
  <c r="FQ20" i="101"/>
  <c r="FP20" i="101"/>
  <c r="FQ19" i="101"/>
  <c r="FP19" i="101"/>
  <c r="FQ18" i="101"/>
  <c r="FP18" i="101"/>
  <c r="FQ17" i="101"/>
  <c r="FP17" i="101"/>
  <c r="FQ16" i="101"/>
  <c r="FP16" i="101"/>
  <c r="FQ15" i="101"/>
  <c r="FP15" i="101"/>
  <c r="FQ14" i="101"/>
  <c r="FP14" i="101"/>
  <c r="FQ13" i="101"/>
  <c r="FP13" i="101"/>
  <c r="FQ12" i="101"/>
  <c r="FP12" i="101"/>
  <c r="FQ11" i="101"/>
  <c r="FP11" i="101"/>
  <c r="FQ10" i="101"/>
  <c r="FP10" i="101"/>
  <c r="FQ9" i="101"/>
  <c r="FP9" i="101"/>
  <c r="FQ8" i="101"/>
  <c r="FP8" i="101"/>
  <c r="FQ7" i="101"/>
  <c r="FP7" i="101"/>
  <c r="FQ6" i="101"/>
  <c r="FP6" i="101"/>
  <c r="FQ5" i="101"/>
  <c r="FN71" i="101"/>
  <c r="FM71" i="101"/>
  <c r="FN70" i="101"/>
  <c r="FM70" i="101"/>
  <c r="FN69" i="101"/>
  <c r="FM69" i="101"/>
  <c r="FN68" i="101"/>
  <c r="FM68" i="101"/>
  <c r="FN67" i="101"/>
  <c r="FM67" i="101"/>
  <c r="FN66" i="101"/>
  <c r="FM66" i="101"/>
  <c r="FN65" i="101"/>
  <c r="FM65" i="101"/>
  <c r="FN64" i="101"/>
  <c r="FM64" i="101"/>
  <c r="FN63" i="101"/>
  <c r="FM63" i="101"/>
  <c r="FN62" i="101"/>
  <c r="FM62" i="101"/>
  <c r="FN61" i="101"/>
  <c r="FM61" i="101"/>
  <c r="FN60" i="101"/>
  <c r="FM60" i="101"/>
  <c r="FN59" i="101"/>
  <c r="FM59" i="101"/>
  <c r="FN58" i="101"/>
  <c r="FM58" i="101"/>
  <c r="FN57" i="101"/>
  <c r="FM57" i="101"/>
  <c r="FN56" i="101"/>
  <c r="FM56" i="101"/>
  <c r="FN55" i="101"/>
  <c r="FM55" i="101"/>
  <c r="FN54" i="101"/>
  <c r="FM54" i="101"/>
  <c r="FN53" i="101"/>
  <c r="FM53" i="101"/>
  <c r="FN52" i="101"/>
  <c r="FM52" i="101"/>
  <c r="FN51" i="101"/>
  <c r="FM51" i="101"/>
  <c r="FN50" i="101"/>
  <c r="FM50" i="101"/>
  <c r="FN49" i="101"/>
  <c r="FM49" i="101"/>
  <c r="FN48" i="101"/>
  <c r="FM48" i="101"/>
  <c r="FN47" i="101"/>
  <c r="FM47" i="101"/>
  <c r="FN46" i="101"/>
  <c r="FM46" i="101"/>
  <c r="FN45" i="101"/>
  <c r="FM45" i="101"/>
  <c r="FN44" i="101"/>
  <c r="FM44" i="101"/>
  <c r="FN43" i="101"/>
  <c r="FM43" i="101"/>
  <c r="FN42" i="101"/>
  <c r="FM42" i="101"/>
  <c r="FN41" i="101"/>
  <c r="FM41" i="101"/>
  <c r="FN40" i="101"/>
  <c r="FM40" i="101"/>
  <c r="FN39" i="101"/>
  <c r="FM39" i="101"/>
  <c r="FN38" i="101"/>
  <c r="FM38" i="101"/>
  <c r="FN37" i="101"/>
  <c r="FM37" i="101"/>
  <c r="FN36" i="101"/>
  <c r="FM36" i="101"/>
  <c r="FN35" i="101"/>
  <c r="FM35" i="101"/>
  <c r="FN34" i="101"/>
  <c r="FM34" i="101"/>
  <c r="FN33" i="101"/>
  <c r="FM33" i="101"/>
  <c r="FN32" i="101"/>
  <c r="FM32" i="101"/>
  <c r="FN31" i="101"/>
  <c r="FM31" i="101"/>
  <c r="FN30" i="101"/>
  <c r="FM30" i="101"/>
  <c r="FN29" i="101"/>
  <c r="FM29" i="101"/>
  <c r="FN28" i="101"/>
  <c r="FM28" i="101"/>
  <c r="FN27" i="101"/>
  <c r="FM27" i="101"/>
  <c r="FN26" i="101"/>
  <c r="FM26" i="101"/>
  <c r="FN25" i="101"/>
  <c r="FM25" i="101"/>
  <c r="FN24" i="101"/>
  <c r="FM24" i="101"/>
  <c r="FN23" i="101"/>
  <c r="FM23" i="101"/>
  <c r="FN22" i="101"/>
  <c r="FM22" i="101"/>
  <c r="FN21" i="101"/>
  <c r="FM21" i="101"/>
  <c r="FN20" i="101"/>
  <c r="FM20" i="101"/>
  <c r="FN19" i="101"/>
  <c r="FM19" i="101"/>
  <c r="FN18" i="101"/>
  <c r="FM18" i="101"/>
  <c r="FN17" i="101"/>
  <c r="FM17" i="101"/>
  <c r="FN16" i="101"/>
  <c r="FM16" i="101"/>
  <c r="FN15" i="101"/>
  <c r="FM15" i="101"/>
  <c r="FN14" i="101"/>
  <c r="FM14" i="101"/>
  <c r="FN13" i="101"/>
  <c r="FM13" i="101"/>
  <c r="FN12" i="101"/>
  <c r="FM12" i="101"/>
  <c r="FN11" i="101"/>
  <c r="FM11" i="101"/>
  <c r="FN10" i="101"/>
  <c r="FM10" i="101"/>
  <c r="FN9" i="101"/>
  <c r="FM9" i="101"/>
  <c r="FN8" i="101"/>
  <c r="FM8" i="101"/>
  <c r="FN7" i="101"/>
  <c r="FM7" i="101"/>
  <c r="FN6" i="101"/>
  <c r="FM6" i="101"/>
  <c r="FN5" i="101"/>
  <c r="FL71" i="101"/>
  <c r="FK71" i="101"/>
  <c r="FL70" i="101"/>
  <c r="FK70" i="101"/>
  <c r="FL69" i="101"/>
  <c r="FK69" i="101"/>
  <c r="FL68" i="101"/>
  <c r="FK68" i="101"/>
  <c r="FL67" i="101"/>
  <c r="FK67" i="101"/>
  <c r="FL66" i="101"/>
  <c r="FK66" i="101"/>
  <c r="FL65" i="101"/>
  <c r="FK65" i="101"/>
  <c r="FL64" i="101"/>
  <c r="FK64" i="101"/>
  <c r="FL63" i="101"/>
  <c r="FK63" i="101"/>
  <c r="FL62" i="101"/>
  <c r="FK62" i="101"/>
  <c r="FL61" i="101"/>
  <c r="FK61" i="101"/>
  <c r="FL60" i="101"/>
  <c r="FK60" i="101"/>
  <c r="FL59" i="101"/>
  <c r="FK59" i="101"/>
  <c r="FL58" i="101"/>
  <c r="FK58" i="101"/>
  <c r="FL57" i="101"/>
  <c r="FK57" i="101"/>
  <c r="FL56" i="101"/>
  <c r="FK56" i="101"/>
  <c r="FL55" i="101"/>
  <c r="FK55" i="101"/>
  <c r="FL54" i="101"/>
  <c r="FK54" i="101"/>
  <c r="FL53" i="101"/>
  <c r="FK53" i="101"/>
  <c r="FL52" i="101"/>
  <c r="FK52" i="101"/>
  <c r="FL51" i="101"/>
  <c r="FK51" i="101"/>
  <c r="FL50" i="101"/>
  <c r="FK50" i="101"/>
  <c r="FL49" i="101"/>
  <c r="FK49" i="101"/>
  <c r="FL48" i="101"/>
  <c r="FK48" i="101"/>
  <c r="FL47" i="101"/>
  <c r="FK47" i="101"/>
  <c r="FL46" i="101"/>
  <c r="FK46" i="101"/>
  <c r="FL45" i="101"/>
  <c r="FK45" i="101"/>
  <c r="FL44" i="101"/>
  <c r="FK44" i="101"/>
  <c r="FL43" i="101"/>
  <c r="FK43" i="101"/>
  <c r="FL42" i="101"/>
  <c r="FK42" i="101"/>
  <c r="FL41" i="101"/>
  <c r="FK41" i="101"/>
  <c r="FL40" i="101"/>
  <c r="FK40" i="101"/>
  <c r="FL39" i="101"/>
  <c r="FK39" i="101"/>
  <c r="FL38" i="101"/>
  <c r="FK38" i="101"/>
  <c r="FL37" i="101"/>
  <c r="FK37" i="101"/>
  <c r="FL36" i="101"/>
  <c r="FK36" i="101"/>
  <c r="FL35" i="101"/>
  <c r="FK35" i="101"/>
  <c r="FL34" i="101"/>
  <c r="FK34" i="101"/>
  <c r="FL33" i="101"/>
  <c r="FK33" i="101"/>
  <c r="FL32" i="101"/>
  <c r="FK32" i="101"/>
  <c r="FL31" i="101"/>
  <c r="FK31" i="101"/>
  <c r="FL30" i="101"/>
  <c r="FK30" i="101"/>
  <c r="FL29" i="101"/>
  <c r="FK29" i="101"/>
  <c r="FL28" i="101"/>
  <c r="FK28" i="101"/>
  <c r="FL27" i="101"/>
  <c r="FK27" i="101"/>
  <c r="FL26" i="101"/>
  <c r="FK26" i="101"/>
  <c r="FL25" i="101"/>
  <c r="FK25" i="101"/>
  <c r="FL24" i="101"/>
  <c r="FK24" i="101"/>
  <c r="FL23" i="101"/>
  <c r="FK23" i="101"/>
  <c r="FL22" i="101"/>
  <c r="FK22" i="101"/>
  <c r="FL21" i="101"/>
  <c r="FK21" i="101"/>
  <c r="FL20" i="101"/>
  <c r="FK20" i="101"/>
  <c r="FL19" i="101"/>
  <c r="FK19" i="101"/>
  <c r="FL18" i="101"/>
  <c r="FK18" i="101"/>
  <c r="FL17" i="101"/>
  <c r="FK17" i="101"/>
  <c r="FL16" i="101"/>
  <c r="FK16" i="101"/>
  <c r="FL15" i="101"/>
  <c r="FK15" i="101"/>
  <c r="FL14" i="101"/>
  <c r="FK14" i="101"/>
  <c r="FL13" i="101"/>
  <c r="FK13" i="101"/>
  <c r="FL12" i="101"/>
  <c r="FK12" i="101"/>
  <c r="FL11" i="101"/>
  <c r="FK11" i="101"/>
  <c r="FL10" i="101"/>
  <c r="FK10" i="101"/>
  <c r="FL9" i="101"/>
  <c r="FK9" i="101"/>
  <c r="FL8" i="101"/>
  <c r="FK8" i="101"/>
  <c r="FL7" i="101"/>
  <c r="FK7" i="101"/>
  <c r="FL6" i="101"/>
  <c r="FK6" i="101"/>
  <c r="FL5" i="101"/>
  <c r="FI68" i="101"/>
  <c r="FH68" i="101"/>
  <c r="FG68" i="101"/>
  <c r="FF68" i="101"/>
  <c r="FE68" i="101"/>
  <c r="FD68" i="101"/>
  <c r="FI67" i="101"/>
  <c r="FH67" i="101"/>
  <c r="FG67" i="101"/>
  <c r="FF67" i="101"/>
  <c r="FE67" i="101"/>
  <c r="FD67" i="101"/>
  <c r="FI66" i="101"/>
  <c r="FH66" i="101"/>
  <c r="FG66" i="101"/>
  <c r="FF66" i="101"/>
  <c r="FE66" i="101"/>
  <c r="FD66" i="101"/>
  <c r="FI65" i="101"/>
  <c r="FH65" i="101"/>
  <c r="FG65" i="101"/>
  <c r="FF65" i="101"/>
  <c r="FE65" i="101"/>
  <c r="FD65" i="101"/>
  <c r="FI64" i="101"/>
  <c r="FH64" i="101"/>
  <c r="FG64" i="101"/>
  <c r="FF64" i="101"/>
  <c r="FE64" i="101"/>
  <c r="FD64" i="101"/>
  <c r="FI63" i="101"/>
  <c r="FH63" i="101"/>
  <c r="FG63" i="101"/>
  <c r="FF63" i="101"/>
  <c r="FE63" i="101"/>
  <c r="FD63" i="101"/>
  <c r="FI62" i="101"/>
  <c r="FH62" i="101"/>
  <c r="FG62" i="101"/>
  <c r="FF62" i="101"/>
  <c r="FE62" i="101"/>
  <c r="FD62" i="101"/>
  <c r="FI61" i="101"/>
  <c r="FH61" i="101"/>
  <c r="FG61" i="101"/>
  <c r="FF61" i="101"/>
  <c r="FE61" i="101"/>
  <c r="FD61" i="101"/>
  <c r="FI60" i="101"/>
  <c r="FH60" i="101"/>
  <c r="FG60" i="101"/>
  <c r="FF60" i="101"/>
  <c r="FE60" i="101"/>
  <c r="FD60" i="101"/>
  <c r="FI59" i="101"/>
  <c r="FH59" i="101"/>
  <c r="FG59" i="101"/>
  <c r="FF59" i="101"/>
  <c r="FE59" i="101"/>
  <c r="FD59" i="101"/>
  <c r="FI58" i="101"/>
  <c r="FH58" i="101"/>
  <c r="FG58" i="101"/>
  <c r="FF58" i="101"/>
  <c r="FE58" i="101"/>
  <c r="FD58" i="101"/>
  <c r="FI57" i="101"/>
  <c r="FH57" i="101"/>
  <c r="FG57" i="101"/>
  <c r="FF57" i="101"/>
  <c r="FE57" i="101"/>
  <c r="FD57" i="101"/>
  <c r="FI56" i="101"/>
  <c r="FH56" i="101"/>
  <c r="FG56" i="101"/>
  <c r="FF56" i="101"/>
  <c r="FE56" i="101"/>
  <c r="FD56" i="101"/>
  <c r="FI55" i="101"/>
  <c r="FH55" i="101"/>
  <c r="FG55" i="101"/>
  <c r="FF55" i="101"/>
  <c r="FE55" i="101"/>
  <c r="FD55" i="101"/>
  <c r="FI54" i="101"/>
  <c r="FH54" i="101"/>
  <c r="FG54" i="101"/>
  <c r="FF54" i="101"/>
  <c r="FE54" i="101"/>
  <c r="FD54" i="101"/>
  <c r="FI53" i="101"/>
  <c r="FH53" i="101"/>
  <c r="FG53" i="101"/>
  <c r="FF53" i="101"/>
  <c r="FE53" i="101"/>
  <c r="FD53" i="101"/>
  <c r="FI52" i="101"/>
  <c r="FH52" i="101"/>
  <c r="FG52" i="101"/>
  <c r="FF52" i="101"/>
  <c r="FE52" i="101"/>
  <c r="FD52" i="101"/>
  <c r="FI51" i="101"/>
  <c r="FH51" i="101"/>
  <c r="FG51" i="101"/>
  <c r="FF51" i="101"/>
  <c r="FE51" i="101"/>
  <c r="FD51" i="101"/>
  <c r="FI50" i="101"/>
  <c r="FH50" i="101"/>
  <c r="FG50" i="101"/>
  <c r="FF50" i="101"/>
  <c r="FE50" i="101"/>
  <c r="FD50" i="101"/>
  <c r="FI49" i="101"/>
  <c r="FH49" i="101"/>
  <c r="FG49" i="101"/>
  <c r="FF49" i="101"/>
  <c r="FE49" i="101"/>
  <c r="FD49" i="101"/>
  <c r="FI48" i="101"/>
  <c r="FH48" i="101"/>
  <c r="FG48" i="101"/>
  <c r="FF48" i="101"/>
  <c r="FE48" i="101"/>
  <c r="FD48" i="101"/>
  <c r="FI47" i="101"/>
  <c r="FH47" i="101"/>
  <c r="FG47" i="101"/>
  <c r="FF47" i="101"/>
  <c r="FE47" i="101"/>
  <c r="FD47" i="101"/>
  <c r="FI46" i="101"/>
  <c r="FH46" i="101"/>
  <c r="FG46" i="101"/>
  <c r="FF46" i="101"/>
  <c r="FE46" i="101"/>
  <c r="FD46" i="101"/>
  <c r="FI45" i="101"/>
  <c r="FH45" i="101"/>
  <c r="FG45" i="101"/>
  <c r="FF45" i="101"/>
  <c r="FE45" i="101"/>
  <c r="FD45" i="101"/>
  <c r="FI44" i="101"/>
  <c r="FH44" i="101"/>
  <c r="FG44" i="101"/>
  <c r="FF44" i="101"/>
  <c r="FE44" i="101"/>
  <c r="FD44" i="101"/>
  <c r="FI43" i="101"/>
  <c r="FH43" i="101"/>
  <c r="FG43" i="101"/>
  <c r="FF43" i="101"/>
  <c r="FE43" i="101"/>
  <c r="FD43" i="101"/>
  <c r="FI42" i="101"/>
  <c r="FH42" i="101"/>
  <c r="FG42" i="101"/>
  <c r="FF42" i="101"/>
  <c r="FE42" i="101"/>
  <c r="FD42" i="101"/>
  <c r="FI41" i="101"/>
  <c r="FH41" i="101"/>
  <c r="FG41" i="101"/>
  <c r="FF41" i="101"/>
  <c r="FE41" i="101"/>
  <c r="FD41" i="101"/>
  <c r="FI40" i="101"/>
  <c r="FH40" i="101"/>
  <c r="FG40" i="101"/>
  <c r="FF40" i="101"/>
  <c r="FE40" i="101"/>
  <c r="FD40" i="101"/>
  <c r="FI39" i="101"/>
  <c r="FH39" i="101"/>
  <c r="FG39" i="101"/>
  <c r="FF39" i="101"/>
  <c r="FE39" i="101"/>
  <c r="FD39" i="101"/>
  <c r="FI38" i="101"/>
  <c r="FH38" i="101"/>
  <c r="FG38" i="101"/>
  <c r="FF38" i="101"/>
  <c r="FE38" i="101"/>
  <c r="FD38" i="101"/>
  <c r="FI37" i="101"/>
  <c r="FH37" i="101"/>
  <c r="FG37" i="101"/>
  <c r="FF37" i="101"/>
  <c r="FE37" i="101"/>
  <c r="FD37" i="101"/>
  <c r="FI36" i="101"/>
  <c r="FH36" i="101"/>
  <c r="FG36" i="101"/>
  <c r="FF36" i="101"/>
  <c r="FE36" i="101"/>
  <c r="FD36" i="101"/>
  <c r="FI35" i="101"/>
  <c r="FH35" i="101"/>
  <c r="FG35" i="101"/>
  <c r="FF35" i="101"/>
  <c r="FE35" i="101"/>
  <c r="FD35" i="101"/>
  <c r="FI34" i="101"/>
  <c r="FH34" i="101"/>
  <c r="FG34" i="101"/>
  <c r="FF34" i="101"/>
  <c r="FE34" i="101"/>
  <c r="FD34" i="101"/>
  <c r="FI33" i="101"/>
  <c r="FH33" i="101"/>
  <c r="FG33" i="101"/>
  <c r="FF33" i="101"/>
  <c r="FE33" i="101"/>
  <c r="FD33" i="101"/>
  <c r="FI32" i="101"/>
  <c r="FH32" i="101"/>
  <c r="FG32" i="101"/>
  <c r="FF32" i="101"/>
  <c r="FE32" i="101"/>
  <c r="FD32" i="101"/>
  <c r="FI31" i="101"/>
  <c r="FH31" i="101"/>
  <c r="FG31" i="101"/>
  <c r="FF31" i="101"/>
  <c r="FE31" i="101"/>
  <c r="FD31" i="101"/>
  <c r="FI30" i="101"/>
  <c r="FH30" i="101"/>
  <c r="FG30" i="101"/>
  <c r="FF30" i="101"/>
  <c r="FE30" i="101"/>
  <c r="FD30" i="101"/>
  <c r="FI29" i="101"/>
  <c r="FH29" i="101"/>
  <c r="FG29" i="101"/>
  <c r="FF29" i="101"/>
  <c r="FE29" i="101"/>
  <c r="FD29" i="101"/>
  <c r="FI28" i="101"/>
  <c r="FH28" i="101"/>
  <c r="FG28" i="101"/>
  <c r="FF28" i="101"/>
  <c r="FE28" i="101"/>
  <c r="FD28" i="101"/>
  <c r="FI27" i="101"/>
  <c r="FH27" i="101"/>
  <c r="FG27" i="101"/>
  <c r="FF27" i="101"/>
  <c r="FE27" i="101"/>
  <c r="FD27" i="101"/>
  <c r="FI26" i="101"/>
  <c r="FH26" i="101"/>
  <c r="FG26" i="101"/>
  <c r="FF26" i="101"/>
  <c r="FE26" i="101"/>
  <c r="FD26" i="101"/>
  <c r="FI25" i="101"/>
  <c r="FH25" i="101"/>
  <c r="FG25" i="101"/>
  <c r="FF25" i="101"/>
  <c r="FE25" i="101"/>
  <c r="FD25" i="101"/>
  <c r="FI24" i="101"/>
  <c r="FH24" i="101"/>
  <c r="FG24" i="101"/>
  <c r="FF24" i="101"/>
  <c r="FE24" i="101"/>
  <c r="FD24" i="101"/>
  <c r="FI23" i="101"/>
  <c r="FH23" i="101"/>
  <c r="FG23" i="101"/>
  <c r="FF23" i="101"/>
  <c r="FE23" i="101"/>
  <c r="FD23" i="101"/>
  <c r="FI22" i="101"/>
  <c r="FH22" i="101"/>
  <c r="FG22" i="101"/>
  <c r="FF22" i="101"/>
  <c r="FE22" i="101"/>
  <c r="FD22" i="101"/>
  <c r="FI21" i="101"/>
  <c r="FH21" i="101"/>
  <c r="FG21" i="101"/>
  <c r="FF21" i="101"/>
  <c r="FE21" i="101"/>
  <c r="FD21" i="101"/>
  <c r="FI20" i="101"/>
  <c r="FH20" i="101"/>
  <c r="FG20" i="101"/>
  <c r="FF20" i="101"/>
  <c r="FE20" i="101"/>
  <c r="FD20" i="101"/>
  <c r="FI19" i="101"/>
  <c r="FH19" i="101"/>
  <c r="FG19" i="101"/>
  <c r="FF19" i="101"/>
  <c r="FE19" i="101"/>
  <c r="FD19" i="101"/>
  <c r="FI18" i="101"/>
  <c r="FH18" i="101"/>
  <c r="FG18" i="101"/>
  <c r="FF18" i="101"/>
  <c r="FE18" i="101"/>
  <c r="FD18" i="101"/>
  <c r="FI17" i="101"/>
  <c r="FH17" i="101"/>
  <c r="FG17" i="101"/>
  <c r="FF17" i="101"/>
  <c r="FE17" i="101"/>
  <c r="FD17" i="101"/>
  <c r="FI16" i="101"/>
  <c r="FH16" i="101"/>
  <c r="FG16" i="101"/>
  <c r="FF16" i="101"/>
  <c r="FE16" i="101"/>
  <c r="FD16" i="101"/>
  <c r="FI15" i="101"/>
  <c r="FH15" i="101"/>
  <c r="FG15" i="101"/>
  <c r="FF15" i="101"/>
  <c r="FE15" i="101"/>
  <c r="FD15" i="101"/>
  <c r="FI14" i="101"/>
  <c r="FH14" i="101"/>
  <c r="FG14" i="101"/>
  <c r="FF14" i="101"/>
  <c r="FE14" i="101"/>
  <c r="FD14" i="101"/>
  <c r="FI13" i="101"/>
  <c r="FH13" i="101"/>
  <c r="FG13" i="101"/>
  <c r="FF13" i="101"/>
  <c r="FE13" i="101"/>
  <c r="FD13" i="101"/>
  <c r="FI12" i="101"/>
  <c r="FH12" i="101"/>
  <c r="FG12" i="101"/>
  <c r="FF12" i="101"/>
  <c r="FE12" i="101"/>
  <c r="FD12" i="101"/>
  <c r="FI11" i="101"/>
  <c r="FH11" i="101"/>
  <c r="FG11" i="101"/>
  <c r="FF11" i="101"/>
  <c r="FE11" i="101"/>
  <c r="FD11" i="101"/>
  <c r="FI10" i="101"/>
  <c r="FH10" i="101"/>
  <c r="FG10" i="101"/>
  <c r="FF10" i="101"/>
  <c r="FE10" i="101"/>
  <c r="FD10" i="101"/>
  <c r="FI9" i="101"/>
  <c r="FH9" i="101"/>
  <c r="FG9" i="101"/>
  <c r="FF9" i="101"/>
  <c r="FE9" i="101"/>
  <c r="FD9" i="101"/>
  <c r="FI8" i="101"/>
  <c r="FH8" i="101"/>
  <c r="FG8" i="101"/>
  <c r="FF8" i="101"/>
  <c r="FE8" i="101"/>
  <c r="FD8" i="101"/>
  <c r="FI7" i="101"/>
  <c r="FH7" i="101"/>
  <c r="FG7" i="101"/>
  <c r="FF7" i="101"/>
  <c r="FE7" i="101"/>
  <c r="FD7" i="101"/>
  <c r="FI6" i="101"/>
  <c r="FH6" i="101"/>
  <c r="FG6" i="101"/>
  <c r="FF6" i="101"/>
  <c r="FE6" i="101"/>
  <c r="FD6" i="101"/>
  <c r="FI5" i="101"/>
  <c r="FH5" i="101"/>
  <c r="FG5" i="101"/>
  <c r="FF5" i="101"/>
  <c r="FE5" i="101"/>
  <c r="FC72" i="101"/>
  <c r="FB72" i="101"/>
  <c r="FC71" i="101"/>
  <c r="FB71" i="101"/>
  <c r="FC70" i="101"/>
  <c r="FB70" i="101"/>
  <c r="FC69" i="101"/>
  <c r="FB69" i="101"/>
  <c r="FC68" i="101"/>
  <c r="FB68" i="101"/>
  <c r="FC67" i="101"/>
  <c r="FB67" i="101"/>
  <c r="FC66" i="101"/>
  <c r="FB66" i="101"/>
  <c r="FC65" i="101"/>
  <c r="FB65" i="101"/>
  <c r="FC64" i="101"/>
  <c r="FB64" i="101"/>
  <c r="FC63" i="101"/>
  <c r="FB63" i="101"/>
  <c r="FC62" i="101"/>
  <c r="FB62" i="101"/>
  <c r="FC61" i="101"/>
  <c r="FB61" i="101"/>
  <c r="FC60" i="101"/>
  <c r="FB60" i="101"/>
  <c r="FC59" i="101"/>
  <c r="FB59" i="101"/>
  <c r="FC58" i="101"/>
  <c r="FB58" i="101"/>
  <c r="FC57" i="101"/>
  <c r="FB57" i="101"/>
  <c r="FC56" i="101"/>
  <c r="FB56" i="101"/>
  <c r="FC55" i="101"/>
  <c r="FB55" i="101"/>
  <c r="FC54" i="101"/>
  <c r="FB54" i="101"/>
  <c r="FC53" i="101"/>
  <c r="FB53" i="101"/>
  <c r="FC52" i="101"/>
  <c r="FB52" i="101"/>
  <c r="FC51" i="101"/>
  <c r="FB51" i="101"/>
  <c r="FC50" i="101"/>
  <c r="FB50" i="101"/>
  <c r="FC49" i="101"/>
  <c r="FB49" i="101"/>
  <c r="FC48" i="101"/>
  <c r="FB48" i="101"/>
  <c r="FC47" i="101"/>
  <c r="FB47" i="101"/>
  <c r="FC46" i="101"/>
  <c r="FB46" i="101"/>
  <c r="FC45" i="101"/>
  <c r="FB45" i="101"/>
  <c r="FC44" i="101"/>
  <c r="FB44" i="101"/>
  <c r="FC43" i="101"/>
  <c r="FB43" i="101"/>
  <c r="FC42" i="101"/>
  <c r="FB42" i="101"/>
  <c r="FC41" i="101"/>
  <c r="FB41" i="101"/>
  <c r="FC40" i="101"/>
  <c r="FB40" i="101"/>
  <c r="FC39" i="101"/>
  <c r="FB39" i="101"/>
  <c r="FC38" i="101"/>
  <c r="FB38" i="101"/>
  <c r="FC37" i="101"/>
  <c r="FB37" i="101"/>
  <c r="FC36" i="101"/>
  <c r="FB36" i="101"/>
  <c r="FC35" i="101"/>
  <c r="FB35" i="101"/>
  <c r="FC34" i="101"/>
  <c r="FB34" i="101"/>
  <c r="FC33" i="101"/>
  <c r="FB33" i="101"/>
  <c r="FC32" i="101"/>
  <c r="FB32" i="101"/>
  <c r="FC31" i="101"/>
  <c r="FB31" i="101"/>
  <c r="FC30" i="101"/>
  <c r="FB30" i="101"/>
  <c r="FC29" i="101"/>
  <c r="FB29" i="101"/>
  <c r="FC28" i="101"/>
  <c r="FB28" i="101"/>
  <c r="FC27" i="101"/>
  <c r="FB27" i="101"/>
  <c r="FC26" i="101"/>
  <c r="FB26" i="101"/>
  <c r="FC25" i="101"/>
  <c r="FB25" i="101"/>
  <c r="FC24" i="101"/>
  <c r="FB24" i="101"/>
  <c r="FC23" i="101"/>
  <c r="FB23" i="101"/>
  <c r="FC22" i="101"/>
  <c r="FB22" i="101"/>
  <c r="FC21" i="101"/>
  <c r="FB21" i="101"/>
  <c r="FC20" i="101"/>
  <c r="FB20" i="101"/>
  <c r="FC19" i="101"/>
  <c r="FB19" i="101"/>
  <c r="FC18" i="101"/>
  <c r="FB18" i="101"/>
  <c r="FC17" i="101"/>
  <c r="FB17" i="101"/>
  <c r="FC16" i="101"/>
  <c r="FB16" i="101"/>
  <c r="FC15" i="101"/>
  <c r="FB15" i="101"/>
  <c r="FC14" i="101"/>
  <c r="FB14" i="101"/>
  <c r="FC13" i="101"/>
  <c r="FB13" i="101"/>
  <c r="FC12" i="101"/>
  <c r="FB12" i="101"/>
  <c r="FC11" i="101"/>
  <c r="FB11" i="101"/>
  <c r="FC10" i="101"/>
  <c r="FB10" i="101"/>
  <c r="FC9" i="101"/>
  <c r="FB9" i="101"/>
  <c r="FC8" i="101"/>
  <c r="FB8" i="101"/>
  <c r="FC7" i="101"/>
  <c r="FB7" i="101"/>
  <c r="FC6" i="101"/>
  <c r="FB6" i="101"/>
  <c r="FC5" i="101"/>
  <c r="FA67" i="101"/>
  <c r="EZ67" i="101"/>
  <c r="FA66" i="101"/>
  <c r="EZ66" i="101"/>
  <c r="FA65" i="101"/>
  <c r="EZ65" i="101"/>
  <c r="FA64" i="101"/>
  <c r="EZ64" i="101"/>
  <c r="FA63" i="101"/>
  <c r="EZ63" i="101"/>
  <c r="FA62" i="101"/>
  <c r="EZ62" i="101"/>
  <c r="FA61" i="101"/>
  <c r="EZ61" i="101"/>
  <c r="FA60" i="101"/>
  <c r="EZ60" i="101"/>
  <c r="FA59" i="101"/>
  <c r="EZ59" i="101"/>
  <c r="FA58" i="101"/>
  <c r="EZ58" i="101"/>
  <c r="FA57" i="101"/>
  <c r="EZ57" i="101"/>
  <c r="FA56" i="101"/>
  <c r="EZ56" i="101"/>
  <c r="FA55" i="101"/>
  <c r="EZ55" i="101"/>
  <c r="FA54" i="101"/>
  <c r="EZ54" i="101"/>
  <c r="FA53" i="101"/>
  <c r="EZ53" i="101"/>
  <c r="FA52" i="101"/>
  <c r="EZ52" i="101"/>
  <c r="FA51" i="101"/>
  <c r="EZ51" i="101"/>
  <c r="FA50" i="101"/>
  <c r="EZ50" i="101"/>
  <c r="FA49" i="101"/>
  <c r="EZ49" i="101"/>
  <c r="FA48" i="101"/>
  <c r="EZ48" i="101"/>
  <c r="FA47" i="101"/>
  <c r="EZ47" i="101"/>
  <c r="FA46" i="101"/>
  <c r="EZ46" i="101"/>
  <c r="FA45" i="101"/>
  <c r="EZ45" i="101"/>
  <c r="FA44" i="101"/>
  <c r="EZ44" i="101"/>
  <c r="FA43" i="101"/>
  <c r="EZ43" i="101"/>
  <c r="FA42" i="101"/>
  <c r="EZ42" i="101"/>
  <c r="FA41" i="101"/>
  <c r="EZ41" i="101"/>
  <c r="FA40" i="101"/>
  <c r="EZ40" i="101"/>
  <c r="FA39" i="101"/>
  <c r="EZ39" i="101"/>
  <c r="FA38" i="101"/>
  <c r="EZ38" i="101"/>
  <c r="FA37" i="101"/>
  <c r="EZ37" i="101"/>
  <c r="FA36" i="101"/>
  <c r="EZ36" i="101"/>
  <c r="FA35" i="101"/>
  <c r="EZ35" i="101"/>
  <c r="FA34" i="101"/>
  <c r="EZ34" i="101"/>
  <c r="FA33" i="101"/>
  <c r="EZ33" i="101"/>
  <c r="FA32" i="101"/>
  <c r="EZ32" i="101"/>
  <c r="FA31" i="101"/>
  <c r="EZ31" i="101"/>
  <c r="FA30" i="101"/>
  <c r="EZ30" i="101"/>
  <c r="FA29" i="101"/>
  <c r="EZ29" i="101"/>
  <c r="FA28" i="101"/>
  <c r="EZ28" i="101"/>
  <c r="FA27" i="101"/>
  <c r="EZ27" i="101"/>
  <c r="FA26" i="101"/>
  <c r="EZ26" i="101"/>
  <c r="FA25" i="101"/>
  <c r="EZ25" i="101"/>
  <c r="FA24" i="101"/>
  <c r="EZ24" i="101"/>
  <c r="FA23" i="101"/>
  <c r="EZ23" i="101"/>
  <c r="FA22" i="101"/>
  <c r="EZ22" i="101"/>
  <c r="FA21" i="101"/>
  <c r="EZ21" i="101"/>
  <c r="FA20" i="101"/>
  <c r="EZ20" i="101"/>
  <c r="FA19" i="101"/>
  <c r="EZ19" i="101"/>
  <c r="FA18" i="101"/>
  <c r="EZ18" i="101"/>
  <c r="FA17" i="101"/>
  <c r="EZ17" i="101"/>
  <c r="FA16" i="101"/>
  <c r="EZ16" i="101"/>
  <c r="FA15" i="101"/>
  <c r="EZ15" i="101"/>
  <c r="FA14" i="101"/>
  <c r="EZ14" i="101"/>
  <c r="FA13" i="101"/>
  <c r="EZ13" i="101"/>
  <c r="FA12" i="101"/>
  <c r="EZ12" i="101"/>
  <c r="FA11" i="101"/>
  <c r="EZ11" i="101"/>
  <c r="FA10" i="101"/>
  <c r="EZ10" i="101"/>
  <c r="FA9" i="101"/>
  <c r="EZ9" i="101"/>
  <c r="FA8" i="101"/>
  <c r="EZ8" i="101"/>
  <c r="FA7" i="101"/>
  <c r="EZ7" i="101"/>
  <c r="FA6" i="101"/>
  <c r="EZ6" i="101"/>
  <c r="FA5" i="101"/>
  <c r="EY52" i="101"/>
  <c r="EX52" i="101"/>
  <c r="EY51" i="101"/>
  <c r="EX51" i="101"/>
  <c r="EY50" i="101"/>
  <c r="EX50" i="101"/>
  <c r="EY49" i="101"/>
  <c r="EX49" i="101"/>
  <c r="EY48" i="101"/>
  <c r="EX48" i="101"/>
  <c r="EY47" i="101"/>
  <c r="EX47" i="101"/>
  <c r="EY46" i="101"/>
  <c r="EX46" i="101"/>
  <c r="EY45" i="101"/>
  <c r="EX45" i="101"/>
  <c r="EY44" i="101"/>
  <c r="EX44" i="101"/>
  <c r="EY43" i="101"/>
  <c r="EX43" i="101"/>
  <c r="EY42" i="101"/>
  <c r="EX42" i="101"/>
  <c r="EY41" i="101"/>
  <c r="EX41" i="101"/>
  <c r="EY40" i="101"/>
  <c r="EX40" i="101"/>
  <c r="EY39" i="101"/>
  <c r="EX39" i="101"/>
  <c r="EY38" i="101"/>
  <c r="EX38" i="101"/>
  <c r="EY37" i="101"/>
  <c r="EX37" i="101"/>
  <c r="EY36" i="101"/>
  <c r="EX36" i="101"/>
  <c r="EY35" i="101"/>
  <c r="EX35" i="101"/>
  <c r="EY34" i="101"/>
  <c r="EX34" i="101"/>
  <c r="EY33" i="101"/>
  <c r="EX33" i="101"/>
  <c r="EY32" i="101"/>
  <c r="EX32" i="101"/>
  <c r="EY31" i="101"/>
  <c r="EX31" i="101"/>
  <c r="EY30" i="101"/>
  <c r="EX30" i="101"/>
  <c r="EY29" i="101"/>
  <c r="EX29" i="101"/>
  <c r="EY28" i="101"/>
  <c r="EX28" i="101"/>
  <c r="EY27" i="101"/>
  <c r="EX27" i="101"/>
  <c r="EY26" i="101"/>
  <c r="EX26" i="101"/>
  <c r="EY25" i="101"/>
  <c r="EX25" i="101"/>
  <c r="EY24" i="101"/>
  <c r="EX24" i="101"/>
  <c r="EY23" i="101"/>
  <c r="EX23" i="101"/>
  <c r="EY22" i="101"/>
  <c r="EX22" i="101"/>
  <c r="EY21" i="101"/>
  <c r="EX21" i="101"/>
  <c r="EY20" i="101"/>
  <c r="EX20" i="101"/>
  <c r="EY19" i="101"/>
  <c r="EX19" i="101"/>
  <c r="EY18" i="101"/>
  <c r="EX18" i="101"/>
  <c r="EY17" i="101"/>
  <c r="EX17" i="101"/>
  <c r="EY16" i="101"/>
  <c r="EX16" i="101"/>
  <c r="EY15" i="101"/>
  <c r="EX15" i="101"/>
  <c r="EY14" i="101"/>
  <c r="EX14" i="101"/>
  <c r="EY13" i="101"/>
  <c r="EX13" i="101"/>
  <c r="EY12" i="101"/>
  <c r="EX12" i="101"/>
  <c r="EY11" i="101"/>
  <c r="EX11" i="101"/>
  <c r="EY10" i="101"/>
  <c r="EX10" i="101"/>
  <c r="EY9" i="101"/>
  <c r="EX9" i="101"/>
  <c r="EY8" i="101"/>
  <c r="EX8" i="101"/>
  <c r="EY7" i="101"/>
  <c r="EX7" i="101"/>
  <c r="EY6" i="101"/>
  <c r="EX6" i="101"/>
  <c r="EY5" i="101"/>
  <c r="EW52" i="101"/>
  <c r="EV52" i="101"/>
  <c r="EW51" i="101"/>
  <c r="EV51" i="101"/>
  <c r="EW50" i="101"/>
  <c r="EV50" i="101"/>
  <c r="EW49" i="101"/>
  <c r="EV49" i="101"/>
  <c r="EW48" i="101"/>
  <c r="EV48" i="101"/>
  <c r="EW47" i="101"/>
  <c r="EV47" i="101"/>
  <c r="EW46" i="101"/>
  <c r="EV46" i="101"/>
  <c r="EW45" i="101"/>
  <c r="EV45" i="101"/>
  <c r="EW44" i="101"/>
  <c r="EV44" i="101"/>
  <c r="EW43" i="101"/>
  <c r="EV43" i="101"/>
  <c r="EW42" i="101"/>
  <c r="EV42" i="101"/>
  <c r="EW41" i="101"/>
  <c r="EV41" i="101"/>
  <c r="EW40" i="101"/>
  <c r="EV40" i="101"/>
  <c r="EW39" i="101"/>
  <c r="EV39" i="101"/>
  <c r="EW38" i="101"/>
  <c r="EV38" i="101"/>
  <c r="EW37" i="101"/>
  <c r="EV37" i="101"/>
  <c r="EW36" i="101"/>
  <c r="EV36" i="101"/>
  <c r="EW35" i="101"/>
  <c r="EV35" i="101"/>
  <c r="EW34" i="101"/>
  <c r="EV34" i="101"/>
  <c r="EW33" i="101"/>
  <c r="EV33" i="101"/>
  <c r="EW32" i="101"/>
  <c r="EV32" i="101"/>
  <c r="EW31" i="101"/>
  <c r="EV31" i="101"/>
  <c r="EW30" i="101"/>
  <c r="EV30" i="101"/>
  <c r="EW29" i="101"/>
  <c r="EV29" i="101"/>
  <c r="EW28" i="101"/>
  <c r="EV28" i="101"/>
  <c r="EW27" i="101"/>
  <c r="EV27" i="101"/>
  <c r="EW26" i="101"/>
  <c r="EV26" i="101"/>
  <c r="EW25" i="101"/>
  <c r="EV25" i="101"/>
  <c r="EW24" i="101"/>
  <c r="EV24" i="101"/>
  <c r="EW23" i="101"/>
  <c r="EV23" i="101"/>
  <c r="EW22" i="101"/>
  <c r="EV22" i="101"/>
  <c r="EW21" i="101"/>
  <c r="EV21" i="101"/>
  <c r="EW20" i="101"/>
  <c r="EV20" i="101"/>
  <c r="EW19" i="101"/>
  <c r="EV19" i="101"/>
  <c r="EW18" i="101"/>
  <c r="EV18" i="101"/>
  <c r="EW17" i="101"/>
  <c r="EV17" i="101"/>
  <c r="EW16" i="101"/>
  <c r="EV16" i="101"/>
  <c r="EW15" i="101"/>
  <c r="EV15" i="101"/>
  <c r="EW14" i="101"/>
  <c r="EV14" i="101"/>
  <c r="EW13" i="101"/>
  <c r="EV13" i="101"/>
  <c r="EW12" i="101"/>
  <c r="EV12" i="101"/>
  <c r="EW11" i="101"/>
  <c r="EV11" i="101"/>
  <c r="EW10" i="101"/>
  <c r="EV10" i="101"/>
  <c r="EW9" i="101"/>
  <c r="EV9" i="101"/>
  <c r="EW8" i="101"/>
  <c r="EV8" i="101"/>
  <c r="EW7" i="101"/>
  <c r="EV7" i="101"/>
  <c r="EW6" i="101"/>
  <c r="EV6" i="101"/>
  <c r="EW5" i="101"/>
  <c r="EU65" i="101"/>
  <c r="ET65" i="101"/>
  <c r="EU64" i="101"/>
  <c r="ET64" i="101"/>
  <c r="EU63" i="101"/>
  <c r="ET63" i="101"/>
  <c r="EU62" i="101"/>
  <c r="ET62" i="101"/>
  <c r="EU61" i="101"/>
  <c r="ET61" i="101"/>
  <c r="EU60" i="101"/>
  <c r="ET60" i="101"/>
  <c r="EU59" i="101"/>
  <c r="ET59" i="101"/>
  <c r="EU58" i="101"/>
  <c r="ET58" i="101"/>
  <c r="EU57" i="101"/>
  <c r="ET57" i="101"/>
  <c r="EU56" i="101"/>
  <c r="ET56" i="101"/>
  <c r="EU55" i="101"/>
  <c r="ET55" i="101"/>
  <c r="EU54" i="101"/>
  <c r="ET54" i="101"/>
  <c r="EU53" i="101"/>
  <c r="ET53" i="101"/>
  <c r="EU52" i="101"/>
  <c r="ET52" i="101"/>
  <c r="EU51" i="101"/>
  <c r="ET51" i="101"/>
  <c r="EU50" i="101"/>
  <c r="ET50" i="101"/>
  <c r="EU49" i="101"/>
  <c r="ET49" i="101"/>
  <c r="EU48" i="101"/>
  <c r="ET48" i="101"/>
  <c r="EU47" i="101"/>
  <c r="ET47" i="101"/>
  <c r="EU46" i="101"/>
  <c r="ET46" i="101"/>
  <c r="EU45" i="101"/>
  <c r="ET45" i="101"/>
  <c r="EU44" i="101"/>
  <c r="ET44" i="101"/>
  <c r="EU43" i="101"/>
  <c r="ET43" i="101"/>
  <c r="EU42" i="101"/>
  <c r="ET42" i="101"/>
  <c r="EU41" i="101"/>
  <c r="ET41" i="101"/>
  <c r="EU40" i="101"/>
  <c r="ET40" i="101"/>
  <c r="EU39" i="101"/>
  <c r="ET39" i="101"/>
  <c r="EU38" i="101"/>
  <c r="ET38" i="101"/>
  <c r="EU37" i="101"/>
  <c r="ET37" i="101"/>
  <c r="EU36" i="101"/>
  <c r="ET36" i="101"/>
  <c r="EU35" i="101"/>
  <c r="ET35" i="101"/>
  <c r="EU34" i="101"/>
  <c r="ET34" i="101"/>
  <c r="EU33" i="101"/>
  <c r="ET33" i="101"/>
  <c r="EU32" i="101"/>
  <c r="ET32" i="101"/>
  <c r="EU31" i="101"/>
  <c r="ET31" i="101"/>
  <c r="EU30" i="101"/>
  <c r="ET30" i="101"/>
  <c r="EU29" i="101"/>
  <c r="ET29" i="101"/>
  <c r="EU28" i="101"/>
  <c r="ET28" i="101"/>
  <c r="EU27" i="101"/>
  <c r="ET27" i="101"/>
  <c r="EU26" i="101"/>
  <c r="ET26" i="101"/>
  <c r="EU25" i="101"/>
  <c r="ET25" i="101"/>
  <c r="EU24" i="101"/>
  <c r="ET24" i="101"/>
  <c r="EU23" i="101"/>
  <c r="ET23" i="101"/>
  <c r="EU22" i="101"/>
  <c r="ET22" i="101"/>
  <c r="EU21" i="101"/>
  <c r="ET21" i="101"/>
  <c r="EU20" i="101"/>
  <c r="ET20" i="101"/>
  <c r="EU19" i="101"/>
  <c r="ET19" i="101"/>
  <c r="EU18" i="101"/>
  <c r="ET18" i="101"/>
  <c r="EU17" i="101"/>
  <c r="ET17" i="101"/>
  <c r="EU16" i="101"/>
  <c r="ET16" i="101"/>
  <c r="EU15" i="101"/>
  <c r="ET15" i="101"/>
  <c r="EU14" i="101"/>
  <c r="ET14" i="101"/>
  <c r="EU13" i="101"/>
  <c r="ET13" i="101"/>
  <c r="EU12" i="101"/>
  <c r="ET12" i="101"/>
  <c r="EU11" i="101"/>
  <c r="ET11" i="101"/>
  <c r="EU10" i="101"/>
  <c r="ET10" i="101"/>
  <c r="EU9" i="101"/>
  <c r="ET9" i="101"/>
  <c r="EU8" i="101"/>
  <c r="ET8" i="101"/>
  <c r="EU7" i="101"/>
  <c r="ET7" i="101"/>
  <c r="EU6" i="101"/>
  <c r="ET6" i="101"/>
  <c r="EU5" i="101"/>
  <c r="ES62" i="101"/>
  <c r="ER62" i="101"/>
  <c r="ES61" i="101"/>
  <c r="ER61" i="101"/>
  <c r="ES60" i="101"/>
  <c r="ER60" i="101"/>
  <c r="ES59" i="101"/>
  <c r="ER59" i="101"/>
  <c r="ES58" i="101"/>
  <c r="ER58" i="101"/>
  <c r="ES57" i="101"/>
  <c r="ER57" i="101"/>
  <c r="ES56" i="101"/>
  <c r="ER56" i="101"/>
  <c r="ES55" i="101"/>
  <c r="ER55" i="101"/>
  <c r="ES54" i="101"/>
  <c r="ER54" i="101"/>
  <c r="ES53" i="101"/>
  <c r="ER53" i="101"/>
  <c r="ES52" i="101"/>
  <c r="ER52" i="101"/>
  <c r="ES51" i="101"/>
  <c r="ER51" i="101"/>
  <c r="ES50" i="101"/>
  <c r="ER50" i="101"/>
  <c r="ES49" i="101"/>
  <c r="ER49" i="101"/>
  <c r="ES48" i="101"/>
  <c r="ER48" i="101"/>
  <c r="ES47" i="101"/>
  <c r="ER47" i="101"/>
  <c r="ES46" i="101"/>
  <c r="ER46" i="101"/>
  <c r="ES45" i="101"/>
  <c r="ER45" i="101"/>
  <c r="ES44" i="101"/>
  <c r="ER44" i="101"/>
  <c r="ES43" i="101"/>
  <c r="ER43" i="101"/>
  <c r="ES42" i="101"/>
  <c r="ER42" i="101"/>
  <c r="ES41" i="101"/>
  <c r="ER41" i="101"/>
  <c r="ES40" i="101"/>
  <c r="ER40" i="101"/>
  <c r="ES39" i="101"/>
  <c r="ER39" i="101"/>
  <c r="ES38" i="101"/>
  <c r="ER38" i="101"/>
  <c r="ES37" i="101"/>
  <c r="ER37" i="101"/>
  <c r="ES36" i="101"/>
  <c r="ER36" i="101"/>
  <c r="ES35" i="101"/>
  <c r="ER35" i="101"/>
  <c r="ES34" i="101"/>
  <c r="ER34" i="101"/>
  <c r="ES33" i="101"/>
  <c r="ER33" i="101"/>
  <c r="ES32" i="101"/>
  <c r="ER32" i="101"/>
  <c r="ES31" i="101"/>
  <c r="ER31" i="101"/>
  <c r="ES30" i="101"/>
  <c r="ER30" i="101"/>
  <c r="ES29" i="101"/>
  <c r="ER29" i="101"/>
  <c r="ES28" i="101"/>
  <c r="ER28" i="101"/>
  <c r="ES27" i="101"/>
  <c r="ER27" i="101"/>
  <c r="ES26" i="101"/>
  <c r="ER26" i="101"/>
  <c r="ES25" i="101"/>
  <c r="ER25" i="101"/>
  <c r="ES24" i="101"/>
  <c r="ER24" i="101"/>
  <c r="ES23" i="101"/>
  <c r="ER23" i="101"/>
  <c r="ES22" i="101"/>
  <c r="ER22" i="101"/>
  <c r="ES21" i="101"/>
  <c r="ER21" i="101"/>
  <c r="ES20" i="101"/>
  <c r="ER20" i="101"/>
  <c r="ES19" i="101"/>
  <c r="ER19" i="101"/>
  <c r="ES18" i="101"/>
  <c r="ER18" i="101"/>
  <c r="ES17" i="101"/>
  <c r="ER17" i="101"/>
  <c r="ES16" i="101"/>
  <c r="ER16" i="101"/>
  <c r="ES15" i="101"/>
  <c r="ER15" i="101"/>
  <c r="ES14" i="101"/>
  <c r="ER14" i="101"/>
  <c r="ES13" i="101"/>
  <c r="ER13" i="101"/>
  <c r="ES12" i="101"/>
  <c r="ER12" i="101"/>
  <c r="ES11" i="101"/>
  <c r="ER11" i="101"/>
  <c r="ES10" i="101"/>
  <c r="ER10" i="101"/>
  <c r="ES9" i="101"/>
  <c r="ER9" i="101"/>
  <c r="ES8" i="101"/>
  <c r="ER8" i="101"/>
  <c r="ES7" i="101"/>
  <c r="ER7" i="101"/>
  <c r="ES6" i="101"/>
  <c r="ER6" i="101"/>
  <c r="ES5" i="101"/>
  <c r="EQ68" i="101"/>
  <c r="EP68" i="101"/>
  <c r="EO68" i="101"/>
  <c r="EN68" i="101"/>
  <c r="EM68" i="101"/>
  <c r="EL68" i="101"/>
  <c r="EK68" i="101"/>
  <c r="EJ68" i="101"/>
  <c r="EI68" i="101"/>
  <c r="EH68" i="101"/>
  <c r="EG68" i="101"/>
  <c r="EF68" i="101"/>
  <c r="EE68" i="101"/>
  <c r="ED68" i="101"/>
  <c r="EC68" i="101"/>
  <c r="EB68" i="101"/>
  <c r="EA68" i="101"/>
  <c r="DZ68" i="101"/>
  <c r="EQ67" i="101"/>
  <c r="EP67" i="101"/>
  <c r="EO67" i="101"/>
  <c r="EN67" i="101"/>
  <c r="EM67" i="101"/>
  <c r="EL67" i="101"/>
  <c r="EK67" i="101"/>
  <c r="EJ67" i="101"/>
  <c r="EI67" i="101"/>
  <c r="EH67" i="101"/>
  <c r="EG67" i="101"/>
  <c r="EF67" i="101"/>
  <c r="EE67" i="101"/>
  <c r="ED67" i="101"/>
  <c r="EC67" i="101"/>
  <c r="EB67" i="101"/>
  <c r="EA67" i="101"/>
  <c r="DZ67" i="101"/>
  <c r="EQ66" i="101"/>
  <c r="EP66" i="101"/>
  <c r="EO66" i="101"/>
  <c r="EN66" i="101"/>
  <c r="EM66" i="101"/>
  <c r="EL66" i="101"/>
  <c r="EK66" i="101"/>
  <c r="EJ66" i="101"/>
  <c r="EI66" i="101"/>
  <c r="EH66" i="101"/>
  <c r="EG66" i="101"/>
  <c r="EF66" i="101"/>
  <c r="EE66" i="101"/>
  <c r="ED66" i="101"/>
  <c r="EC66" i="101"/>
  <c r="EB66" i="101"/>
  <c r="EA66" i="101"/>
  <c r="DZ66" i="101"/>
  <c r="EQ65" i="101"/>
  <c r="EP65" i="101"/>
  <c r="EO65" i="101"/>
  <c r="EN65" i="101"/>
  <c r="EM65" i="101"/>
  <c r="EL65" i="101"/>
  <c r="EK65" i="101"/>
  <c r="EJ65" i="101"/>
  <c r="EI65" i="101"/>
  <c r="EH65" i="101"/>
  <c r="EG65" i="101"/>
  <c r="EF65" i="101"/>
  <c r="EE65" i="101"/>
  <c r="ED65" i="101"/>
  <c r="EC65" i="101"/>
  <c r="EB65" i="101"/>
  <c r="EA65" i="101"/>
  <c r="DZ65" i="101"/>
  <c r="EQ64" i="101"/>
  <c r="EP64" i="101"/>
  <c r="EO64" i="101"/>
  <c r="EN64" i="101"/>
  <c r="EM64" i="101"/>
  <c r="EL64" i="101"/>
  <c r="EK64" i="101"/>
  <c r="EJ64" i="101"/>
  <c r="EI64" i="101"/>
  <c r="EH64" i="101"/>
  <c r="EG64" i="101"/>
  <c r="EF64" i="101"/>
  <c r="EE64" i="101"/>
  <c r="ED64" i="101"/>
  <c r="EC64" i="101"/>
  <c r="EB64" i="101"/>
  <c r="EA64" i="101"/>
  <c r="DZ64" i="101"/>
  <c r="EQ63" i="101"/>
  <c r="EP63" i="101"/>
  <c r="EO63" i="101"/>
  <c r="EN63" i="101"/>
  <c r="EM63" i="101"/>
  <c r="EL63" i="101"/>
  <c r="EK63" i="101"/>
  <c r="EJ63" i="101"/>
  <c r="EI63" i="101"/>
  <c r="EH63" i="101"/>
  <c r="EG63" i="101"/>
  <c r="EF63" i="101"/>
  <c r="EE63" i="101"/>
  <c r="ED63" i="101"/>
  <c r="EC63" i="101"/>
  <c r="EB63" i="101"/>
  <c r="EA63" i="101"/>
  <c r="DZ63" i="101"/>
  <c r="EQ62" i="101"/>
  <c r="EP62" i="101"/>
  <c r="EO62" i="101"/>
  <c r="EN62" i="101"/>
  <c r="EM62" i="101"/>
  <c r="EL62" i="101"/>
  <c r="EK62" i="101"/>
  <c r="EJ62" i="101"/>
  <c r="EI62" i="101"/>
  <c r="EH62" i="101"/>
  <c r="EG62" i="101"/>
  <c r="EF62" i="101"/>
  <c r="EE62" i="101"/>
  <c r="ED62" i="101"/>
  <c r="EC62" i="101"/>
  <c r="EB62" i="101"/>
  <c r="EA62" i="101"/>
  <c r="DZ62" i="101"/>
  <c r="EQ61" i="101"/>
  <c r="EP61" i="101"/>
  <c r="EO61" i="101"/>
  <c r="EN61" i="101"/>
  <c r="EM61" i="101"/>
  <c r="EL61" i="101"/>
  <c r="EK61" i="101"/>
  <c r="EJ61" i="101"/>
  <c r="EI61" i="101"/>
  <c r="EH61" i="101"/>
  <c r="EG61" i="101"/>
  <c r="EF61" i="101"/>
  <c r="EE61" i="101"/>
  <c r="ED61" i="101"/>
  <c r="EC61" i="101"/>
  <c r="EB61" i="101"/>
  <c r="EA61" i="101"/>
  <c r="DZ61" i="101"/>
  <c r="EQ60" i="101"/>
  <c r="EP60" i="101"/>
  <c r="EO60" i="101"/>
  <c r="EN60" i="101"/>
  <c r="EM60" i="101"/>
  <c r="EL60" i="101"/>
  <c r="EK60" i="101"/>
  <c r="EJ60" i="101"/>
  <c r="EI60" i="101"/>
  <c r="EH60" i="101"/>
  <c r="EG60" i="101"/>
  <c r="EF60" i="101"/>
  <c r="EE60" i="101"/>
  <c r="ED60" i="101"/>
  <c r="EC60" i="101"/>
  <c r="EB60" i="101"/>
  <c r="EA60" i="101"/>
  <c r="DZ60" i="101"/>
  <c r="EQ59" i="101"/>
  <c r="EP59" i="101"/>
  <c r="EO59" i="101"/>
  <c r="EN59" i="101"/>
  <c r="EM59" i="101"/>
  <c r="EL59" i="101"/>
  <c r="EK59" i="101"/>
  <c r="EJ59" i="101"/>
  <c r="EI59" i="101"/>
  <c r="EH59" i="101"/>
  <c r="EG59" i="101"/>
  <c r="EF59" i="101"/>
  <c r="EE59" i="101"/>
  <c r="ED59" i="101"/>
  <c r="EC59" i="101"/>
  <c r="EB59" i="101"/>
  <c r="EA59" i="101"/>
  <c r="DZ59" i="101"/>
  <c r="EQ58" i="101"/>
  <c r="EP58" i="101"/>
  <c r="EO58" i="101"/>
  <c r="EN58" i="101"/>
  <c r="EM58" i="101"/>
  <c r="EL58" i="101"/>
  <c r="EK58" i="101"/>
  <c r="EJ58" i="101"/>
  <c r="EI58" i="101"/>
  <c r="EH58" i="101"/>
  <c r="EG58" i="101"/>
  <c r="EF58" i="101"/>
  <c r="EE58" i="101"/>
  <c r="ED58" i="101"/>
  <c r="EC58" i="101"/>
  <c r="EB58" i="101"/>
  <c r="EA58" i="101"/>
  <c r="DZ58" i="101"/>
  <c r="EQ57" i="101"/>
  <c r="EP57" i="101"/>
  <c r="EO57" i="101"/>
  <c r="EN57" i="101"/>
  <c r="EM57" i="101"/>
  <c r="EL57" i="101"/>
  <c r="EK57" i="101"/>
  <c r="EJ57" i="101"/>
  <c r="EI57" i="101"/>
  <c r="EH57" i="101"/>
  <c r="EG57" i="101"/>
  <c r="EF57" i="101"/>
  <c r="EE57" i="101"/>
  <c r="ED57" i="101"/>
  <c r="EC57" i="101"/>
  <c r="EB57" i="101"/>
  <c r="EA57" i="101"/>
  <c r="DZ57" i="101"/>
  <c r="EQ56" i="101"/>
  <c r="EP56" i="101"/>
  <c r="EO56" i="101"/>
  <c r="EN56" i="101"/>
  <c r="EM56" i="101"/>
  <c r="EL56" i="101"/>
  <c r="EK56" i="101"/>
  <c r="EJ56" i="101"/>
  <c r="EI56" i="101"/>
  <c r="EH56" i="101"/>
  <c r="EG56" i="101"/>
  <c r="EF56" i="101"/>
  <c r="EE56" i="101"/>
  <c r="ED56" i="101"/>
  <c r="EC56" i="101"/>
  <c r="EB56" i="101"/>
  <c r="EA56" i="101"/>
  <c r="DZ56" i="101"/>
  <c r="EQ55" i="101"/>
  <c r="EP55" i="101"/>
  <c r="EO55" i="101"/>
  <c r="EN55" i="101"/>
  <c r="EM55" i="101"/>
  <c r="EL55" i="101"/>
  <c r="EK55" i="101"/>
  <c r="EJ55" i="101"/>
  <c r="EI55" i="101"/>
  <c r="EH55" i="101"/>
  <c r="EG55" i="101"/>
  <c r="EF55" i="101"/>
  <c r="EE55" i="101"/>
  <c r="ED55" i="101"/>
  <c r="EC55" i="101"/>
  <c r="EB55" i="101"/>
  <c r="EA55" i="101"/>
  <c r="DZ55" i="101"/>
  <c r="EQ54" i="101"/>
  <c r="EP54" i="101"/>
  <c r="EO54" i="101"/>
  <c r="EN54" i="101"/>
  <c r="EM54" i="101"/>
  <c r="EL54" i="101"/>
  <c r="EK54" i="101"/>
  <c r="EJ54" i="101"/>
  <c r="EI54" i="101"/>
  <c r="EH54" i="101"/>
  <c r="EG54" i="101"/>
  <c r="EF54" i="101"/>
  <c r="EE54" i="101"/>
  <c r="ED54" i="101"/>
  <c r="EC54" i="101"/>
  <c r="EB54" i="101"/>
  <c r="EA54" i="101"/>
  <c r="DZ54" i="101"/>
  <c r="EQ53" i="101"/>
  <c r="EP53" i="101"/>
  <c r="EO53" i="101"/>
  <c r="EN53" i="101"/>
  <c r="EM53" i="101"/>
  <c r="EL53" i="101"/>
  <c r="EK53" i="101"/>
  <c r="EJ53" i="101"/>
  <c r="EI53" i="101"/>
  <c r="EH53" i="101"/>
  <c r="EG53" i="101"/>
  <c r="EF53" i="101"/>
  <c r="EE53" i="101"/>
  <c r="ED53" i="101"/>
  <c r="EC53" i="101"/>
  <c r="EB53" i="101"/>
  <c r="EA53" i="101"/>
  <c r="DZ53" i="101"/>
  <c r="EQ52" i="101"/>
  <c r="EP52" i="101"/>
  <c r="EO52" i="101"/>
  <c r="EN52" i="101"/>
  <c r="EM52" i="101"/>
  <c r="EL52" i="101"/>
  <c r="EK52" i="101"/>
  <c r="EJ52" i="101"/>
  <c r="EI52" i="101"/>
  <c r="EH52" i="101"/>
  <c r="EG52" i="101"/>
  <c r="EF52" i="101"/>
  <c r="EE52" i="101"/>
  <c r="ED52" i="101"/>
  <c r="EC52" i="101"/>
  <c r="EB52" i="101"/>
  <c r="EA52" i="101"/>
  <c r="DZ52" i="101"/>
  <c r="EQ51" i="101"/>
  <c r="EP51" i="101"/>
  <c r="EO51" i="101"/>
  <c r="EN51" i="101"/>
  <c r="EM51" i="101"/>
  <c r="EL51" i="101"/>
  <c r="EK51" i="101"/>
  <c r="EJ51" i="101"/>
  <c r="EI51" i="101"/>
  <c r="EH51" i="101"/>
  <c r="EG51" i="101"/>
  <c r="EF51" i="101"/>
  <c r="EE51" i="101"/>
  <c r="ED51" i="101"/>
  <c r="EC51" i="101"/>
  <c r="EB51" i="101"/>
  <c r="EA51" i="101"/>
  <c r="DZ51" i="101"/>
  <c r="EQ50" i="101"/>
  <c r="EP50" i="101"/>
  <c r="EO50" i="101"/>
  <c r="EN50" i="101"/>
  <c r="EM50" i="101"/>
  <c r="EL50" i="101"/>
  <c r="EK50" i="101"/>
  <c r="EJ50" i="101"/>
  <c r="EI50" i="101"/>
  <c r="EH50" i="101"/>
  <c r="EG50" i="101"/>
  <c r="EF50" i="101"/>
  <c r="EE50" i="101"/>
  <c r="ED50" i="101"/>
  <c r="EC50" i="101"/>
  <c r="EB50" i="101"/>
  <c r="EA50" i="101"/>
  <c r="DZ50" i="101"/>
  <c r="EQ49" i="101"/>
  <c r="EP49" i="101"/>
  <c r="EO49" i="101"/>
  <c r="EN49" i="101"/>
  <c r="EM49" i="101"/>
  <c r="EL49" i="101"/>
  <c r="EK49" i="101"/>
  <c r="EJ49" i="101"/>
  <c r="EI49" i="101"/>
  <c r="EH49" i="101"/>
  <c r="EG49" i="101"/>
  <c r="EF49" i="101"/>
  <c r="EE49" i="101"/>
  <c r="ED49" i="101"/>
  <c r="EC49" i="101"/>
  <c r="EB49" i="101"/>
  <c r="EA49" i="101"/>
  <c r="DZ49" i="101"/>
  <c r="EQ48" i="101"/>
  <c r="EP48" i="101"/>
  <c r="EO48" i="101"/>
  <c r="EN48" i="101"/>
  <c r="EM48" i="101"/>
  <c r="EL48" i="101"/>
  <c r="EK48" i="101"/>
  <c r="EJ48" i="101"/>
  <c r="EI48" i="101"/>
  <c r="EH48" i="101"/>
  <c r="EG48" i="101"/>
  <c r="EF48" i="101"/>
  <c r="EE48" i="101"/>
  <c r="ED48" i="101"/>
  <c r="EC48" i="101"/>
  <c r="EB48" i="101"/>
  <c r="EA48" i="101"/>
  <c r="DZ48" i="101"/>
  <c r="EQ47" i="101"/>
  <c r="EP47" i="101"/>
  <c r="EO47" i="101"/>
  <c r="EN47" i="101"/>
  <c r="EM47" i="101"/>
  <c r="EL47" i="101"/>
  <c r="EK47" i="101"/>
  <c r="EJ47" i="101"/>
  <c r="EI47" i="101"/>
  <c r="EH47" i="101"/>
  <c r="EG47" i="101"/>
  <c r="EF47" i="101"/>
  <c r="EE47" i="101"/>
  <c r="ED47" i="101"/>
  <c r="EC47" i="101"/>
  <c r="EB47" i="101"/>
  <c r="EA47" i="101"/>
  <c r="DZ47" i="101"/>
  <c r="EQ46" i="101"/>
  <c r="EP46" i="101"/>
  <c r="EO46" i="101"/>
  <c r="EN46" i="101"/>
  <c r="EM46" i="101"/>
  <c r="EL46" i="101"/>
  <c r="EK46" i="101"/>
  <c r="EJ46" i="101"/>
  <c r="EI46" i="101"/>
  <c r="EH46" i="101"/>
  <c r="EG46" i="101"/>
  <c r="EF46" i="101"/>
  <c r="EE46" i="101"/>
  <c r="ED46" i="101"/>
  <c r="EC46" i="101"/>
  <c r="EB46" i="101"/>
  <c r="EA46" i="101"/>
  <c r="DZ46" i="101"/>
  <c r="EQ45" i="101"/>
  <c r="EP45" i="101"/>
  <c r="EO45" i="101"/>
  <c r="EN45" i="101"/>
  <c r="EM45" i="101"/>
  <c r="EL45" i="101"/>
  <c r="EK45" i="101"/>
  <c r="EJ45" i="101"/>
  <c r="EI45" i="101"/>
  <c r="EH45" i="101"/>
  <c r="EG45" i="101"/>
  <c r="EF45" i="101"/>
  <c r="EE45" i="101"/>
  <c r="ED45" i="101"/>
  <c r="EC45" i="101"/>
  <c r="EB45" i="101"/>
  <c r="EA45" i="101"/>
  <c r="DZ45" i="101"/>
  <c r="EQ44" i="101"/>
  <c r="EP44" i="101"/>
  <c r="EO44" i="101"/>
  <c r="EN44" i="101"/>
  <c r="EM44" i="101"/>
  <c r="EL44" i="101"/>
  <c r="EK44" i="101"/>
  <c r="EJ44" i="101"/>
  <c r="EI44" i="101"/>
  <c r="EH44" i="101"/>
  <c r="EG44" i="101"/>
  <c r="EF44" i="101"/>
  <c r="EE44" i="101"/>
  <c r="ED44" i="101"/>
  <c r="EC44" i="101"/>
  <c r="EB44" i="101"/>
  <c r="EA44" i="101"/>
  <c r="DZ44" i="101"/>
  <c r="EQ43" i="101"/>
  <c r="EP43" i="101"/>
  <c r="EO43" i="101"/>
  <c r="EN43" i="101"/>
  <c r="EM43" i="101"/>
  <c r="EL43" i="101"/>
  <c r="EK43" i="101"/>
  <c r="EJ43" i="101"/>
  <c r="EI43" i="101"/>
  <c r="EH43" i="101"/>
  <c r="EG43" i="101"/>
  <c r="EF43" i="101"/>
  <c r="EE43" i="101"/>
  <c r="ED43" i="101"/>
  <c r="EC43" i="101"/>
  <c r="EB43" i="101"/>
  <c r="EA43" i="101"/>
  <c r="DZ43" i="101"/>
  <c r="EQ42" i="101"/>
  <c r="EP42" i="101"/>
  <c r="EO42" i="101"/>
  <c r="EN42" i="101"/>
  <c r="EM42" i="101"/>
  <c r="EL42" i="101"/>
  <c r="EK42" i="101"/>
  <c r="EJ42" i="101"/>
  <c r="EI42" i="101"/>
  <c r="EH42" i="101"/>
  <c r="EG42" i="101"/>
  <c r="EF42" i="101"/>
  <c r="EE42" i="101"/>
  <c r="ED42" i="101"/>
  <c r="EC42" i="101"/>
  <c r="EB42" i="101"/>
  <c r="EA42" i="101"/>
  <c r="DZ42" i="101"/>
  <c r="EQ41" i="101"/>
  <c r="EP41" i="101"/>
  <c r="EO41" i="101"/>
  <c r="EN41" i="101"/>
  <c r="EM41" i="101"/>
  <c r="EL41" i="101"/>
  <c r="EK41" i="101"/>
  <c r="EJ41" i="101"/>
  <c r="EI41" i="101"/>
  <c r="EH41" i="101"/>
  <c r="EG41" i="101"/>
  <c r="EF41" i="101"/>
  <c r="EE41" i="101"/>
  <c r="ED41" i="101"/>
  <c r="EC41" i="101"/>
  <c r="EB41" i="101"/>
  <c r="EA41" i="101"/>
  <c r="DZ41" i="101"/>
  <c r="EQ40" i="101"/>
  <c r="EP40" i="101"/>
  <c r="EO40" i="101"/>
  <c r="EN40" i="101"/>
  <c r="EM40" i="101"/>
  <c r="EL40" i="101"/>
  <c r="EK40" i="101"/>
  <c r="EJ40" i="101"/>
  <c r="EI40" i="101"/>
  <c r="EH40" i="101"/>
  <c r="EG40" i="101"/>
  <c r="EF40" i="101"/>
  <c r="EE40" i="101"/>
  <c r="ED40" i="101"/>
  <c r="EC40" i="101"/>
  <c r="EB40" i="101"/>
  <c r="EA40" i="101"/>
  <c r="DZ40" i="101"/>
  <c r="EQ39" i="101"/>
  <c r="EP39" i="101"/>
  <c r="EO39" i="101"/>
  <c r="EN39" i="101"/>
  <c r="EM39" i="101"/>
  <c r="EL39" i="101"/>
  <c r="EK39" i="101"/>
  <c r="EJ39" i="101"/>
  <c r="EI39" i="101"/>
  <c r="EH39" i="101"/>
  <c r="EG39" i="101"/>
  <c r="EF39" i="101"/>
  <c r="EE39" i="101"/>
  <c r="ED39" i="101"/>
  <c r="EC39" i="101"/>
  <c r="EB39" i="101"/>
  <c r="EA39" i="101"/>
  <c r="DZ39" i="101"/>
  <c r="EQ38" i="101"/>
  <c r="EP38" i="101"/>
  <c r="EO38" i="101"/>
  <c r="EN38" i="101"/>
  <c r="EM38" i="101"/>
  <c r="EL38" i="101"/>
  <c r="EK38" i="101"/>
  <c r="EJ38" i="101"/>
  <c r="EI38" i="101"/>
  <c r="EH38" i="101"/>
  <c r="EG38" i="101"/>
  <c r="EF38" i="101"/>
  <c r="EE38" i="101"/>
  <c r="ED38" i="101"/>
  <c r="EC38" i="101"/>
  <c r="EB38" i="101"/>
  <c r="EA38" i="101"/>
  <c r="DZ38" i="101"/>
  <c r="EQ37" i="101"/>
  <c r="EP37" i="101"/>
  <c r="EO37" i="101"/>
  <c r="EN37" i="101"/>
  <c r="EM37" i="101"/>
  <c r="EL37" i="101"/>
  <c r="EK37" i="101"/>
  <c r="EJ37" i="101"/>
  <c r="EI37" i="101"/>
  <c r="EH37" i="101"/>
  <c r="EG37" i="101"/>
  <c r="EF37" i="101"/>
  <c r="EE37" i="101"/>
  <c r="ED37" i="101"/>
  <c r="EC37" i="101"/>
  <c r="EB37" i="101"/>
  <c r="EA37" i="101"/>
  <c r="DZ37" i="101"/>
  <c r="EQ36" i="101"/>
  <c r="EP36" i="101"/>
  <c r="EO36" i="101"/>
  <c r="EN36" i="101"/>
  <c r="EM36" i="101"/>
  <c r="EL36" i="101"/>
  <c r="EK36" i="101"/>
  <c r="EJ36" i="101"/>
  <c r="EI36" i="101"/>
  <c r="EH36" i="101"/>
  <c r="EG36" i="101"/>
  <c r="EF36" i="101"/>
  <c r="EE36" i="101"/>
  <c r="ED36" i="101"/>
  <c r="EC36" i="101"/>
  <c r="EB36" i="101"/>
  <c r="EA36" i="101"/>
  <c r="DZ36" i="101"/>
  <c r="EQ35" i="101"/>
  <c r="EP35" i="101"/>
  <c r="EO35" i="101"/>
  <c r="EN35" i="101"/>
  <c r="EM35" i="101"/>
  <c r="EL35" i="101"/>
  <c r="EK35" i="101"/>
  <c r="EJ35" i="101"/>
  <c r="EI35" i="101"/>
  <c r="EH35" i="101"/>
  <c r="EG35" i="101"/>
  <c r="EF35" i="101"/>
  <c r="EE35" i="101"/>
  <c r="ED35" i="101"/>
  <c r="EC35" i="101"/>
  <c r="EB35" i="101"/>
  <c r="EA35" i="101"/>
  <c r="DZ35" i="101"/>
  <c r="EQ34" i="101"/>
  <c r="EP34" i="101"/>
  <c r="EO34" i="101"/>
  <c r="EN34" i="101"/>
  <c r="EM34" i="101"/>
  <c r="EL34" i="101"/>
  <c r="EK34" i="101"/>
  <c r="EJ34" i="101"/>
  <c r="EI34" i="101"/>
  <c r="EH34" i="101"/>
  <c r="EG34" i="101"/>
  <c r="EF34" i="101"/>
  <c r="EE34" i="101"/>
  <c r="ED34" i="101"/>
  <c r="EC34" i="101"/>
  <c r="EB34" i="101"/>
  <c r="EA34" i="101"/>
  <c r="DZ34" i="101"/>
  <c r="EQ33" i="101"/>
  <c r="EP33" i="101"/>
  <c r="EO33" i="101"/>
  <c r="EN33" i="101"/>
  <c r="EM33" i="101"/>
  <c r="EL33" i="101"/>
  <c r="EK33" i="101"/>
  <c r="EJ33" i="101"/>
  <c r="EI33" i="101"/>
  <c r="EH33" i="101"/>
  <c r="EG33" i="101"/>
  <c r="EF33" i="101"/>
  <c r="EE33" i="101"/>
  <c r="ED33" i="101"/>
  <c r="EC33" i="101"/>
  <c r="EB33" i="101"/>
  <c r="EA33" i="101"/>
  <c r="DZ33" i="101"/>
  <c r="EQ32" i="101"/>
  <c r="EP32" i="101"/>
  <c r="EO32" i="101"/>
  <c r="EN32" i="101"/>
  <c r="EM32" i="101"/>
  <c r="EL32" i="101"/>
  <c r="EK32" i="101"/>
  <c r="EJ32" i="101"/>
  <c r="EI32" i="101"/>
  <c r="EH32" i="101"/>
  <c r="EG32" i="101"/>
  <c r="EF32" i="101"/>
  <c r="EE32" i="101"/>
  <c r="ED32" i="101"/>
  <c r="EC32" i="101"/>
  <c r="EB32" i="101"/>
  <c r="EA32" i="101"/>
  <c r="DZ32" i="101"/>
  <c r="EQ31" i="101"/>
  <c r="EP31" i="101"/>
  <c r="EO31" i="101"/>
  <c r="EN31" i="101"/>
  <c r="EM31" i="101"/>
  <c r="EL31" i="101"/>
  <c r="EK31" i="101"/>
  <c r="EJ31" i="101"/>
  <c r="EI31" i="101"/>
  <c r="EH31" i="101"/>
  <c r="EG31" i="101"/>
  <c r="EF31" i="101"/>
  <c r="EE31" i="101"/>
  <c r="ED31" i="101"/>
  <c r="EC31" i="101"/>
  <c r="EB31" i="101"/>
  <c r="EA31" i="101"/>
  <c r="DZ31" i="101"/>
  <c r="EQ30" i="101"/>
  <c r="EP30" i="101"/>
  <c r="EO30" i="101"/>
  <c r="EN30" i="101"/>
  <c r="EM30" i="101"/>
  <c r="EL30" i="101"/>
  <c r="EK30" i="101"/>
  <c r="EJ30" i="101"/>
  <c r="EI30" i="101"/>
  <c r="EH30" i="101"/>
  <c r="EG30" i="101"/>
  <c r="EF30" i="101"/>
  <c r="EE30" i="101"/>
  <c r="ED30" i="101"/>
  <c r="EC30" i="101"/>
  <c r="EB30" i="101"/>
  <c r="EA30" i="101"/>
  <c r="DZ30" i="101"/>
  <c r="EQ29" i="101"/>
  <c r="EP29" i="101"/>
  <c r="EO29" i="101"/>
  <c r="EN29" i="101"/>
  <c r="EM29" i="101"/>
  <c r="EL29" i="101"/>
  <c r="EK29" i="101"/>
  <c r="EJ29" i="101"/>
  <c r="EI29" i="101"/>
  <c r="EH29" i="101"/>
  <c r="EG29" i="101"/>
  <c r="EF29" i="101"/>
  <c r="EE29" i="101"/>
  <c r="ED29" i="101"/>
  <c r="EC29" i="101"/>
  <c r="EB29" i="101"/>
  <c r="EA29" i="101"/>
  <c r="DZ29" i="101"/>
  <c r="EQ28" i="101"/>
  <c r="EP28" i="101"/>
  <c r="EO28" i="101"/>
  <c r="EN28" i="101"/>
  <c r="EM28" i="101"/>
  <c r="EL28" i="101"/>
  <c r="EK28" i="101"/>
  <c r="EJ28" i="101"/>
  <c r="EI28" i="101"/>
  <c r="EH28" i="101"/>
  <c r="EG28" i="101"/>
  <c r="EF28" i="101"/>
  <c r="EE28" i="101"/>
  <c r="ED28" i="101"/>
  <c r="EC28" i="101"/>
  <c r="EB28" i="101"/>
  <c r="EA28" i="101"/>
  <c r="DZ28" i="101"/>
  <c r="EQ27" i="101"/>
  <c r="EP27" i="101"/>
  <c r="EO27" i="101"/>
  <c r="EN27" i="101"/>
  <c r="EM27" i="101"/>
  <c r="EL27" i="101"/>
  <c r="EK27" i="101"/>
  <c r="EJ27" i="101"/>
  <c r="EI27" i="101"/>
  <c r="EH27" i="101"/>
  <c r="EG27" i="101"/>
  <c r="EF27" i="101"/>
  <c r="EE27" i="101"/>
  <c r="ED27" i="101"/>
  <c r="EC27" i="101"/>
  <c r="EB27" i="101"/>
  <c r="EA27" i="101"/>
  <c r="DZ27" i="101"/>
  <c r="EQ26" i="101"/>
  <c r="EP26" i="101"/>
  <c r="EO26" i="101"/>
  <c r="EN26" i="101"/>
  <c r="EM26" i="101"/>
  <c r="EL26" i="101"/>
  <c r="EK26" i="101"/>
  <c r="EJ26" i="101"/>
  <c r="EI26" i="101"/>
  <c r="EH26" i="101"/>
  <c r="EG26" i="101"/>
  <c r="EF26" i="101"/>
  <c r="EE26" i="101"/>
  <c r="ED26" i="101"/>
  <c r="EC26" i="101"/>
  <c r="EB26" i="101"/>
  <c r="EA26" i="101"/>
  <c r="DZ26" i="101"/>
  <c r="EQ25" i="101"/>
  <c r="EP25" i="101"/>
  <c r="EO25" i="101"/>
  <c r="EN25" i="101"/>
  <c r="EM25" i="101"/>
  <c r="EL25" i="101"/>
  <c r="EK25" i="101"/>
  <c r="EJ25" i="101"/>
  <c r="EI25" i="101"/>
  <c r="EH25" i="101"/>
  <c r="EG25" i="101"/>
  <c r="EF25" i="101"/>
  <c r="EE25" i="101"/>
  <c r="ED25" i="101"/>
  <c r="EC25" i="101"/>
  <c r="EB25" i="101"/>
  <c r="EA25" i="101"/>
  <c r="DZ25" i="101"/>
  <c r="EQ24" i="101"/>
  <c r="EP24" i="101"/>
  <c r="EO24" i="101"/>
  <c r="EN24" i="101"/>
  <c r="EM24" i="101"/>
  <c r="EL24" i="101"/>
  <c r="EK24" i="101"/>
  <c r="EJ24" i="101"/>
  <c r="EI24" i="101"/>
  <c r="EH24" i="101"/>
  <c r="EG24" i="101"/>
  <c r="EF24" i="101"/>
  <c r="EE24" i="101"/>
  <c r="ED24" i="101"/>
  <c r="EC24" i="101"/>
  <c r="EB24" i="101"/>
  <c r="EA24" i="101"/>
  <c r="DZ24" i="101"/>
  <c r="EQ23" i="101"/>
  <c r="EP23" i="101"/>
  <c r="EO23" i="101"/>
  <c r="EN23" i="101"/>
  <c r="EM23" i="101"/>
  <c r="EL23" i="101"/>
  <c r="EK23" i="101"/>
  <c r="EJ23" i="101"/>
  <c r="EI23" i="101"/>
  <c r="EH23" i="101"/>
  <c r="EG23" i="101"/>
  <c r="EF23" i="101"/>
  <c r="EE23" i="101"/>
  <c r="ED23" i="101"/>
  <c r="EC23" i="101"/>
  <c r="EB23" i="101"/>
  <c r="EA23" i="101"/>
  <c r="DZ23" i="101"/>
  <c r="EQ22" i="101"/>
  <c r="EP22" i="101"/>
  <c r="EO22" i="101"/>
  <c r="EN22" i="101"/>
  <c r="EM22" i="101"/>
  <c r="EL22" i="101"/>
  <c r="EK22" i="101"/>
  <c r="EJ22" i="101"/>
  <c r="EI22" i="101"/>
  <c r="EH22" i="101"/>
  <c r="EG22" i="101"/>
  <c r="EF22" i="101"/>
  <c r="EE22" i="101"/>
  <c r="ED22" i="101"/>
  <c r="EC22" i="101"/>
  <c r="EB22" i="101"/>
  <c r="EA22" i="101"/>
  <c r="DZ22" i="101"/>
  <c r="EQ21" i="101"/>
  <c r="EP21" i="101"/>
  <c r="EO21" i="101"/>
  <c r="EN21" i="101"/>
  <c r="EM21" i="101"/>
  <c r="EL21" i="101"/>
  <c r="EK21" i="101"/>
  <c r="EJ21" i="101"/>
  <c r="EI21" i="101"/>
  <c r="EH21" i="101"/>
  <c r="EG21" i="101"/>
  <c r="EF21" i="101"/>
  <c r="EE21" i="101"/>
  <c r="ED21" i="101"/>
  <c r="EC21" i="101"/>
  <c r="EB21" i="101"/>
  <c r="EA21" i="101"/>
  <c r="DZ21" i="101"/>
  <c r="EQ20" i="101"/>
  <c r="EP20" i="101"/>
  <c r="EO20" i="101"/>
  <c r="EN20" i="101"/>
  <c r="EM20" i="101"/>
  <c r="EL20" i="101"/>
  <c r="EK20" i="101"/>
  <c r="EJ20" i="101"/>
  <c r="EI20" i="101"/>
  <c r="EH20" i="101"/>
  <c r="EG20" i="101"/>
  <c r="EF20" i="101"/>
  <c r="EE20" i="101"/>
  <c r="ED20" i="101"/>
  <c r="EC20" i="101"/>
  <c r="EB20" i="101"/>
  <c r="EA20" i="101"/>
  <c r="DZ20" i="101"/>
  <c r="EQ19" i="101"/>
  <c r="EP19" i="101"/>
  <c r="EO19" i="101"/>
  <c r="EN19" i="101"/>
  <c r="EM19" i="101"/>
  <c r="EL19" i="101"/>
  <c r="EK19" i="101"/>
  <c r="EJ19" i="101"/>
  <c r="EI19" i="101"/>
  <c r="EH19" i="101"/>
  <c r="EG19" i="101"/>
  <c r="EF19" i="101"/>
  <c r="EE19" i="101"/>
  <c r="ED19" i="101"/>
  <c r="EC19" i="101"/>
  <c r="EB19" i="101"/>
  <c r="EA19" i="101"/>
  <c r="DZ19" i="101"/>
  <c r="EQ18" i="101"/>
  <c r="EP18" i="101"/>
  <c r="EO18" i="101"/>
  <c r="EN18" i="101"/>
  <c r="EM18" i="101"/>
  <c r="EL18" i="101"/>
  <c r="EK18" i="101"/>
  <c r="EJ18" i="101"/>
  <c r="EI18" i="101"/>
  <c r="EH18" i="101"/>
  <c r="EG18" i="101"/>
  <c r="EF18" i="101"/>
  <c r="EE18" i="101"/>
  <c r="ED18" i="101"/>
  <c r="EC18" i="101"/>
  <c r="EB18" i="101"/>
  <c r="EA18" i="101"/>
  <c r="DZ18" i="101"/>
  <c r="EQ17" i="101"/>
  <c r="EP17" i="101"/>
  <c r="EO17" i="101"/>
  <c r="EN17" i="101"/>
  <c r="EM17" i="101"/>
  <c r="EL17" i="101"/>
  <c r="EK17" i="101"/>
  <c r="EJ17" i="101"/>
  <c r="EI17" i="101"/>
  <c r="EH17" i="101"/>
  <c r="EG17" i="101"/>
  <c r="EF17" i="101"/>
  <c r="EE17" i="101"/>
  <c r="ED17" i="101"/>
  <c r="EC17" i="101"/>
  <c r="EB17" i="101"/>
  <c r="EA17" i="101"/>
  <c r="DZ17" i="101"/>
  <c r="EQ16" i="101"/>
  <c r="EP16" i="101"/>
  <c r="EO16" i="101"/>
  <c r="EN16" i="101"/>
  <c r="EM16" i="101"/>
  <c r="EL16" i="101"/>
  <c r="EK16" i="101"/>
  <c r="EJ16" i="101"/>
  <c r="EI16" i="101"/>
  <c r="EH16" i="101"/>
  <c r="EG16" i="101"/>
  <c r="EF16" i="101"/>
  <c r="EE16" i="101"/>
  <c r="ED16" i="101"/>
  <c r="EC16" i="101"/>
  <c r="EB16" i="101"/>
  <c r="EA16" i="101"/>
  <c r="DZ16" i="101"/>
  <c r="EQ15" i="101"/>
  <c r="EP15" i="101"/>
  <c r="EO15" i="101"/>
  <c r="EN15" i="101"/>
  <c r="EM15" i="101"/>
  <c r="EL15" i="101"/>
  <c r="EK15" i="101"/>
  <c r="EJ15" i="101"/>
  <c r="EI15" i="101"/>
  <c r="EH15" i="101"/>
  <c r="EG15" i="101"/>
  <c r="EF15" i="101"/>
  <c r="EE15" i="101"/>
  <c r="ED15" i="101"/>
  <c r="EC15" i="101"/>
  <c r="EB15" i="101"/>
  <c r="EA15" i="101"/>
  <c r="DZ15" i="101"/>
  <c r="EQ14" i="101"/>
  <c r="EP14" i="101"/>
  <c r="EO14" i="101"/>
  <c r="EN14" i="101"/>
  <c r="EM14" i="101"/>
  <c r="EL14" i="101"/>
  <c r="EK14" i="101"/>
  <c r="EJ14" i="101"/>
  <c r="EI14" i="101"/>
  <c r="EH14" i="101"/>
  <c r="EG14" i="101"/>
  <c r="EF14" i="101"/>
  <c r="EE14" i="101"/>
  <c r="ED14" i="101"/>
  <c r="EC14" i="101"/>
  <c r="EB14" i="101"/>
  <c r="EA14" i="101"/>
  <c r="DZ14" i="101"/>
  <c r="EQ13" i="101"/>
  <c r="EP13" i="101"/>
  <c r="EO13" i="101"/>
  <c r="EN13" i="101"/>
  <c r="EM13" i="101"/>
  <c r="EL13" i="101"/>
  <c r="EK13" i="101"/>
  <c r="EJ13" i="101"/>
  <c r="EI13" i="101"/>
  <c r="EH13" i="101"/>
  <c r="EG13" i="101"/>
  <c r="EF13" i="101"/>
  <c r="EE13" i="101"/>
  <c r="ED13" i="101"/>
  <c r="EC13" i="101"/>
  <c r="EB13" i="101"/>
  <c r="EA13" i="101"/>
  <c r="DZ13" i="101"/>
  <c r="EQ12" i="101"/>
  <c r="EP12" i="101"/>
  <c r="EO12" i="101"/>
  <c r="EN12" i="101"/>
  <c r="EM12" i="101"/>
  <c r="EL12" i="101"/>
  <c r="EK12" i="101"/>
  <c r="EJ12" i="101"/>
  <c r="EI12" i="101"/>
  <c r="EH12" i="101"/>
  <c r="EG12" i="101"/>
  <c r="EF12" i="101"/>
  <c r="EE12" i="101"/>
  <c r="ED12" i="101"/>
  <c r="EC12" i="101"/>
  <c r="EB12" i="101"/>
  <c r="EA12" i="101"/>
  <c r="DZ12" i="101"/>
  <c r="EQ11" i="101"/>
  <c r="EP11" i="101"/>
  <c r="EO11" i="101"/>
  <c r="EN11" i="101"/>
  <c r="EM11" i="101"/>
  <c r="EL11" i="101"/>
  <c r="EK11" i="101"/>
  <c r="EJ11" i="101"/>
  <c r="EI11" i="101"/>
  <c r="EH11" i="101"/>
  <c r="EG11" i="101"/>
  <c r="EF11" i="101"/>
  <c r="EE11" i="101"/>
  <c r="ED11" i="101"/>
  <c r="EC11" i="101"/>
  <c r="EB11" i="101"/>
  <c r="EA11" i="101"/>
  <c r="DZ11" i="101"/>
  <c r="EQ10" i="101"/>
  <c r="EP10" i="101"/>
  <c r="EO10" i="101"/>
  <c r="EN10" i="101"/>
  <c r="EM10" i="101"/>
  <c r="EL10" i="101"/>
  <c r="EK10" i="101"/>
  <c r="EJ10" i="101"/>
  <c r="EI10" i="101"/>
  <c r="EH10" i="101"/>
  <c r="EG10" i="101"/>
  <c r="EF10" i="101"/>
  <c r="EE10" i="101"/>
  <c r="ED10" i="101"/>
  <c r="EC10" i="101"/>
  <c r="EB10" i="101"/>
  <c r="EA10" i="101"/>
  <c r="DZ10" i="101"/>
  <c r="EQ9" i="101"/>
  <c r="EP9" i="101"/>
  <c r="EO9" i="101"/>
  <c r="EN9" i="101"/>
  <c r="EM9" i="101"/>
  <c r="EL9" i="101"/>
  <c r="EK9" i="101"/>
  <c r="EJ9" i="101"/>
  <c r="EI9" i="101"/>
  <c r="EH9" i="101"/>
  <c r="EG9" i="101"/>
  <c r="EF9" i="101"/>
  <c r="EE9" i="101"/>
  <c r="ED9" i="101"/>
  <c r="EC9" i="101"/>
  <c r="EB9" i="101"/>
  <c r="EA9" i="101"/>
  <c r="DZ9" i="101"/>
  <c r="EQ8" i="101"/>
  <c r="EP8" i="101"/>
  <c r="EO8" i="101"/>
  <c r="EN8" i="101"/>
  <c r="EM8" i="101"/>
  <c r="EL8" i="101"/>
  <c r="EK8" i="101"/>
  <c r="EJ8" i="101"/>
  <c r="EI8" i="101"/>
  <c r="EH8" i="101"/>
  <c r="EG8" i="101"/>
  <c r="EF8" i="101"/>
  <c r="EE8" i="101"/>
  <c r="ED8" i="101"/>
  <c r="EC8" i="101"/>
  <c r="EB8" i="101"/>
  <c r="EA8" i="101"/>
  <c r="DZ8" i="101"/>
  <c r="EQ7" i="101"/>
  <c r="EP7" i="101"/>
  <c r="EO7" i="101"/>
  <c r="EN7" i="101"/>
  <c r="EM7" i="101"/>
  <c r="EL7" i="101"/>
  <c r="EK7" i="101"/>
  <c r="EJ7" i="101"/>
  <c r="EI7" i="101"/>
  <c r="EH7" i="101"/>
  <c r="EG7" i="101"/>
  <c r="EF7" i="101"/>
  <c r="EE7" i="101"/>
  <c r="ED7" i="101"/>
  <c r="EC7" i="101"/>
  <c r="EB7" i="101"/>
  <c r="EA7" i="101"/>
  <c r="DZ7" i="101"/>
  <c r="EQ6" i="101"/>
  <c r="EP6" i="101"/>
  <c r="EO6" i="101"/>
  <c r="EN6" i="101"/>
  <c r="EM6" i="101"/>
  <c r="EL6" i="101"/>
  <c r="EK6" i="101"/>
  <c r="EJ6" i="101"/>
  <c r="EI6" i="101"/>
  <c r="EH6" i="101"/>
  <c r="EG6" i="101"/>
  <c r="EF6" i="101"/>
  <c r="EE6" i="101"/>
  <c r="ED6" i="101"/>
  <c r="EC6" i="101"/>
  <c r="EB6" i="101"/>
  <c r="EA6" i="101"/>
  <c r="DZ6" i="101"/>
  <c r="EQ5" i="101"/>
  <c r="EP5" i="101"/>
  <c r="EO5" i="101"/>
  <c r="EN5" i="101"/>
  <c r="EM5" i="101"/>
  <c r="EL5" i="101"/>
  <c r="EK5" i="101"/>
  <c r="EJ5" i="101"/>
  <c r="EI5" i="101"/>
  <c r="EH5" i="101"/>
  <c r="EG5" i="101"/>
  <c r="EF5" i="101"/>
  <c r="EE5" i="101"/>
  <c r="ED5" i="101"/>
  <c r="EC5" i="101"/>
  <c r="EB5" i="101"/>
  <c r="EA5" i="101"/>
  <c r="DX68" i="101"/>
  <c r="DW68" i="101"/>
  <c r="DV68" i="101"/>
  <c r="DU68" i="101"/>
  <c r="DT68" i="101"/>
  <c r="DS68" i="101"/>
  <c r="DX67" i="101"/>
  <c r="DW67" i="101"/>
  <c r="DV67" i="101"/>
  <c r="DU67" i="101"/>
  <c r="DT67" i="101"/>
  <c r="DS67" i="101"/>
  <c r="DX66" i="101"/>
  <c r="DW66" i="101"/>
  <c r="DV66" i="101"/>
  <c r="DU66" i="101"/>
  <c r="DT66" i="101"/>
  <c r="DS66" i="101"/>
  <c r="DX65" i="101"/>
  <c r="DW65" i="101"/>
  <c r="DV65" i="101"/>
  <c r="DU65" i="101"/>
  <c r="DT65" i="101"/>
  <c r="DS65" i="101"/>
  <c r="DX64" i="101"/>
  <c r="DW64" i="101"/>
  <c r="DV64" i="101"/>
  <c r="DU64" i="101"/>
  <c r="DT64" i="101"/>
  <c r="DS64" i="101"/>
  <c r="DX63" i="101"/>
  <c r="DW63" i="101"/>
  <c r="DV63" i="101"/>
  <c r="DU63" i="101"/>
  <c r="DT63" i="101"/>
  <c r="DS63" i="101"/>
  <c r="DX62" i="101"/>
  <c r="DW62" i="101"/>
  <c r="DV62" i="101"/>
  <c r="DU62" i="101"/>
  <c r="DT62" i="101"/>
  <c r="DS62" i="101"/>
  <c r="DX61" i="101"/>
  <c r="DW61" i="101"/>
  <c r="DV61" i="101"/>
  <c r="DU61" i="101"/>
  <c r="DT61" i="101"/>
  <c r="DS61" i="101"/>
  <c r="DX60" i="101"/>
  <c r="DW60" i="101"/>
  <c r="DV60" i="101"/>
  <c r="DU60" i="101"/>
  <c r="DT60" i="101"/>
  <c r="DS60" i="101"/>
  <c r="DX59" i="101"/>
  <c r="DW59" i="101"/>
  <c r="DV59" i="101"/>
  <c r="DU59" i="101"/>
  <c r="DT59" i="101"/>
  <c r="DS59" i="101"/>
  <c r="DX58" i="101"/>
  <c r="DW58" i="101"/>
  <c r="DV58" i="101"/>
  <c r="DU58" i="101"/>
  <c r="DT58" i="101"/>
  <c r="DS58" i="101"/>
  <c r="DX57" i="101"/>
  <c r="DW57" i="101"/>
  <c r="DV57" i="101"/>
  <c r="DU57" i="101"/>
  <c r="DT57" i="101"/>
  <c r="DS57" i="101"/>
  <c r="DX56" i="101"/>
  <c r="DW56" i="101"/>
  <c r="DV56" i="101"/>
  <c r="DU56" i="101"/>
  <c r="DT56" i="101"/>
  <c r="DS56" i="101"/>
  <c r="DX55" i="101"/>
  <c r="DW55" i="101"/>
  <c r="DV55" i="101"/>
  <c r="DU55" i="101"/>
  <c r="DT55" i="101"/>
  <c r="DS55" i="101"/>
  <c r="DX54" i="101"/>
  <c r="DW54" i="101"/>
  <c r="DV54" i="101"/>
  <c r="DU54" i="101"/>
  <c r="DT54" i="101"/>
  <c r="DS54" i="101"/>
  <c r="DX53" i="101"/>
  <c r="DW53" i="101"/>
  <c r="DV53" i="101"/>
  <c r="DU53" i="101"/>
  <c r="DT53" i="101"/>
  <c r="DS53" i="101"/>
  <c r="DX52" i="101"/>
  <c r="DW52" i="101"/>
  <c r="DV52" i="101"/>
  <c r="DU52" i="101"/>
  <c r="DT52" i="101"/>
  <c r="DS52" i="101"/>
  <c r="DX51" i="101"/>
  <c r="DW51" i="101"/>
  <c r="DV51" i="101"/>
  <c r="DU51" i="101"/>
  <c r="DT51" i="101"/>
  <c r="DS51" i="101"/>
  <c r="DX50" i="101"/>
  <c r="DW50" i="101"/>
  <c r="DV50" i="101"/>
  <c r="DU50" i="101"/>
  <c r="DT50" i="101"/>
  <c r="DS50" i="101"/>
  <c r="DX49" i="101"/>
  <c r="DW49" i="101"/>
  <c r="DV49" i="101"/>
  <c r="DU49" i="101"/>
  <c r="DT49" i="101"/>
  <c r="DS49" i="101"/>
  <c r="DX48" i="101"/>
  <c r="DW48" i="101"/>
  <c r="DV48" i="101"/>
  <c r="DU48" i="101"/>
  <c r="DT48" i="101"/>
  <c r="DS48" i="101"/>
  <c r="DX47" i="101"/>
  <c r="DW47" i="101"/>
  <c r="DV47" i="101"/>
  <c r="DU47" i="101"/>
  <c r="DT47" i="101"/>
  <c r="DS47" i="101"/>
  <c r="DX46" i="101"/>
  <c r="DW46" i="101"/>
  <c r="DV46" i="101"/>
  <c r="DU46" i="101"/>
  <c r="DT46" i="101"/>
  <c r="DS46" i="101"/>
  <c r="DX45" i="101"/>
  <c r="DW45" i="101"/>
  <c r="DV45" i="101"/>
  <c r="DU45" i="101"/>
  <c r="DT45" i="101"/>
  <c r="DS45" i="101"/>
  <c r="DX44" i="101"/>
  <c r="DW44" i="101"/>
  <c r="DV44" i="101"/>
  <c r="DU44" i="101"/>
  <c r="DT44" i="101"/>
  <c r="DS44" i="101"/>
  <c r="DX43" i="101"/>
  <c r="DW43" i="101"/>
  <c r="DV43" i="101"/>
  <c r="DU43" i="101"/>
  <c r="DT43" i="101"/>
  <c r="DS43" i="101"/>
  <c r="DX42" i="101"/>
  <c r="DW42" i="101"/>
  <c r="DV42" i="101"/>
  <c r="DU42" i="101"/>
  <c r="DT42" i="101"/>
  <c r="DS42" i="101"/>
  <c r="DX41" i="101"/>
  <c r="DW41" i="101"/>
  <c r="DV41" i="101"/>
  <c r="DU41" i="101"/>
  <c r="DT41" i="101"/>
  <c r="DS41" i="101"/>
  <c r="DX40" i="101"/>
  <c r="DW40" i="101"/>
  <c r="DV40" i="101"/>
  <c r="DU40" i="101"/>
  <c r="DT40" i="101"/>
  <c r="DS40" i="101"/>
  <c r="DX39" i="101"/>
  <c r="DW39" i="101"/>
  <c r="DV39" i="101"/>
  <c r="DU39" i="101"/>
  <c r="DT39" i="101"/>
  <c r="DS39" i="101"/>
  <c r="DX38" i="101"/>
  <c r="DW38" i="101"/>
  <c r="DV38" i="101"/>
  <c r="DU38" i="101"/>
  <c r="DT38" i="101"/>
  <c r="DS38" i="101"/>
  <c r="DX37" i="101"/>
  <c r="DW37" i="101"/>
  <c r="DV37" i="101"/>
  <c r="DU37" i="101"/>
  <c r="DT37" i="101"/>
  <c r="DS37" i="101"/>
  <c r="DX36" i="101"/>
  <c r="DW36" i="101"/>
  <c r="DV36" i="101"/>
  <c r="DU36" i="101"/>
  <c r="DT36" i="101"/>
  <c r="DS36" i="101"/>
  <c r="DX35" i="101"/>
  <c r="DW35" i="101"/>
  <c r="DV35" i="101"/>
  <c r="DU35" i="101"/>
  <c r="DT35" i="101"/>
  <c r="DS35" i="101"/>
  <c r="DX34" i="101"/>
  <c r="DW34" i="101"/>
  <c r="DV34" i="101"/>
  <c r="DU34" i="101"/>
  <c r="DT34" i="101"/>
  <c r="DS34" i="101"/>
  <c r="DX33" i="101"/>
  <c r="DW33" i="101"/>
  <c r="DV33" i="101"/>
  <c r="DU33" i="101"/>
  <c r="DT33" i="101"/>
  <c r="DS33" i="101"/>
  <c r="DX32" i="101"/>
  <c r="DW32" i="101"/>
  <c r="DV32" i="101"/>
  <c r="DU32" i="101"/>
  <c r="DT32" i="101"/>
  <c r="DS32" i="101"/>
  <c r="DX31" i="101"/>
  <c r="DW31" i="101"/>
  <c r="DV31" i="101"/>
  <c r="DU31" i="101"/>
  <c r="DT31" i="101"/>
  <c r="DS31" i="101"/>
  <c r="DX30" i="101"/>
  <c r="DW30" i="101"/>
  <c r="DV30" i="101"/>
  <c r="DU30" i="101"/>
  <c r="DT30" i="101"/>
  <c r="DS30" i="101"/>
  <c r="DX29" i="101"/>
  <c r="DW29" i="101"/>
  <c r="DV29" i="101"/>
  <c r="DU29" i="101"/>
  <c r="DT29" i="101"/>
  <c r="DS29" i="101"/>
  <c r="DX28" i="101"/>
  <c r="DW28" i="101"/>
  <c r="DV28" i="101"/>
  <c r="DU28" i="101"/>
  <c r="DT28" i="101"/>
  <c r="DS28" i="101"/>
  <c r="DX27" i="101"/>
  <c r="DW27" i="101"/>
  <c r="DV27" i="101"/>
  <c r="DU27" i="101"/>
  <c r="DT27" i="101"/>
  <c r="DS27" i="101"/>
  <c r="DX26" i="101"/>
  <c r="DW26" i="101"/>
  <c r="DV26" i="101"/>
  <c r="DU26" i="101"/>
  <c r="DT26" i="101"/>
  <c r="DS26" i="101"/>
  <c r="DX25" i="101"/>
  <c r="DW25" i="101"/>
  <c r="DV25" i="101"/>
  <c r="DU25" i="101"/>
  <c r="DT25" i="101"/>
  <c r="DS25" i="101"/>
  <c r="DX24" i="101"/>
  <c r="DW24" i="101"/>
  <c r="DV24" i="101"/>
  <c r="DU24" i="101"/>
  <c r="DT24" i="101"/>
  <c r="DS24" i="101"/>
  <c r="DX23" i="101"/>
  <c r="DW23" i="101"/>
  <c r="DV23" i="101"/>
  <c r="DU23" i="101"/>
  <c r="DT23" i="101"/>
  <c r="DS23" i="101"/>
  <c r="DX22" i="101"/>
  <c r="DW22" i="101"/>
  <c r="DV22" i="101"/>
  <c r="DU22" i="101"/>
  <c r="DT22" i="101"/>
  <c r="DS22" i="101"/>
  <c r="DX21" i="101"/>
  <c r="DW21" i="101"/>
  <c r="DV21" i="101"/>
  <c r="DU21" i="101"/>
  <c r="DT21" i="101"/>
  <c r="DS21" i="101"/>
  <c r="DX20" i="101"/>
  <c r="DW20" i="101"/>
  <c r="DV20" i="101"/>
  <c r="DU20" i="101"/>
  <c r="DT20" i="101"/>
  <c r="DS20" i="101"/>
  <c r="DX19" i="101"/>
  <c r="DW19" i="101"/>
  <c r="DV19" i="101"/>
  <c r="DU19" i="101"/>
  <c r="DT19" i="101"/>
  <c r="DS19" i="101"/>
  <c r="DX18" i="101"/>
  <c r="DW18" i="101"/>
  <c r="DV18" i="101"/>
  <c r="DU18" i="101"/>
  <c r="DT18" i="101"/>
  <c r="DS18" i="101"/>
  <c r="DX17" i="101"/>
  <c r="DW17" i="101"/>
  <c r="DV17" i="101"/>
  <c r="DU17" i="101"/>
  <c r="DT17" i="101"/>
  <c r="DS17" i="101"/>
  <c r="DX16" i="101"/>
  <c r="DW16" i="101"/>
  <c r="DV16" i="101"/>
  <c r="DU16" i="101"/>
  <c r="DT16" i="101"/>
  <c r="DS16" i="101"/>
  <c r="DX15" i="101"/>
  <c r="DW15" i="101"/>
  <c r="DV15" i="101"/>
  <c r="DU15" i="101"/>
  <c r="DT15" i="101"/>
  <c r="DS15" i="101"/>
  <c r="DX14" i="101"/>
  <c r="DW14" i="101"/>
  <c r="DV14" i="101"/>
  <c r="DU14" i="101"/>
  <c r="DT14" i="101"/>
  <c r="DS14" i="101"/>
  <c r="DX13" i="101"/>
  <c r="DW13" i="101"/>
  <c r="DV13" i="101"/>
  <c r="DU13" i="101"/>
  <c r="DT13" i="101"/>
  <c r="DS13" i="101"/>
  <c r="DX12" i="101"/>
  <c r="DW12" i="101"/>
  <c r="DV12" i="101"/>
  <c r="DU12" i="101"/>
  <c r="DT12" i="101"/>
  <c r="DS12" i="101"/>
  <c r="DX11" i="101"/>
  <c r="DW11" i="101"/>
  <c r="DV11" i="101"/>
  <c r="DU11" i="101"/>
  <c r="DT11" i="101"/>
  <c r="DS11" i="101"/>
  <c r="DX10" i="101"/>
  <c r="DW10" i="101"/>
  <c r="DV10" i="101"/>
  <c r="DU10" i="101"/>
  <c r="DT10" i="101"/>
  <c r="DS10" i="101"/>
  <c r="DX9" i="101"/>
  <c r="DW9" i="101"/>
  <c r="DV9" i="101"/>
  <c r="DU9" i="101"/>
  <c r="DT9" i="101"/>
  <c r="DS9" i="101"/>
  <c r="DX8" i="101"/>
  <c r="DW8" i="101"/>
  <c r="DV8" i="101"/>
  <c r="DU8" i="101"/>
  <c r="DT8" i="101"/>
  <c r="DS8" i="101"/>
  <c r="DX7" i="101"/>
  <c r="DW7" i="101"/>
  <c r="DV7" i="101"/>
  <c r="DU7" i="101"/>
  <c r="DT7" i="101"/>
  <c r="DS7" i="101"/>
  <c r="DX6" i="101"/>
  <c r="DW6" i="101"/>
  <c r="DV6" i="101"/>
  <c r="DU6" i="101"/>
  <c r="DT6" i="101"/>
  <c r="DS6" i="101"/>
  <c r="DX5" i="101"/>
  <c r="DW5" i="101"/>
  <c r="DV5" i="101"/>
  <c r="DU5" i="101"/>
  <c r="DT5" i="101"/>
  <c r="DR72" i="101"/>
  <c r="DQ72" i="101"/>
  <c r="DR71" i="101"/>
  <c r="DQ71" i="101"/>
  <c r="DR70" i="101"/>
  <c r="DQ70" i="101"/>
  <c r="DR69" i="101"/>
  <c r="DQ69" i="101"/>
  <c r="DR68" i="101"/>
  <c r="DQ68" i="101"/>
  <c r="DR67" i="101"/>
  <c r="DQ67" i="101"/>
  <c r="DR66" i="101"/>
  <c r="DQ66" i="101"/>
  <c r="DR65" i="101"/>
  <c r="DQ65" i="101"/>
  <c r="DR64" i="101"/>
  <c r="DQ64" i="101"/>
  <c r="DR63" i="101"/>
  <c r="DQ63" i="101"/>
  <c r="DR62" i="101"/>
  <c r="DQ62" i="101"/>
  <c r="DR61" i="101"/>
  <c r="DQ61" i="101"/>
  <c r="DR60" i="101"/>
  <c r="DQ60" i="101"/>
  <c r="DR59" i="101"/>
  <c r="DQ59" i="101"/>
  <c r="DR58" i="101"/>
  <c r="DQ58" i="101"/>
  <c r="DR57" i="101"/>
  <c r="DQ57" i="101"/>
  <c r="DR56" i="101"/>
  <c r="DQ56" i="101"/>
  <c r="DR55" i="101"/>
  <c r="DQ55" i="101"/>
  <c r="DR54" i="101"/>
  <c r="DQ54" i="101"/>
  <c r="DR53" i="101"/>
  <c r="DQ53" i="101"/>
  <c r="DR52" i="101"/>
  <c r="DQ52" i="101"/>
  <c r="DR51" i="101"/>
  <c r="DQ51" i="101"/>
  <c r="DR50" i="101"/>
  <c r="DQ50" i="101"/>
  <c r="DR49" i="101"/>
  <c r="DQ49" i="101"/>
  <c r="DR48" i="101"/>
  <c r="DQ48" i="101"/>
  <c r="DR47" i="101"/>
  <c r="DQ47" i="101"/>
  <c r="DR46" i="101"/>
  <c r="DQ46" i="101"/>
  <c r="DR45" i="101"/>
  <c r="DQ45" i="101"/>
  <c r="DR44" i="101"/>
  <c r="DQ44" i="101"/>
  <c r="DR43" i="101"/>
  <c r="DQ43" i="101"/>
  <c r="DR42" i="101"/>
  <c r="DQ42" i="101"/>
  <c r="DR41" i="101"/>
  <c r="DQ41" i="101"/>
  <c r="DR40" i="101"/>
  <c r="DQ40" i="101"/>
  <c r="DR39" i="101"/>
  <c r="DQ39" i="101"/>
  <c r="DR38" i="101"/>
  <c r="DQ38" i="101"/>
  <c r="DR37" i="101"/>
  <c r="DQ37" i="101"/>
  <c r="DR36" i="101"/>
  <c r="DQ36" i="101"/>
  <c r="DR35" i="101"/>
  <c r="DQ35" i="101"/>
  <c r="DR34" i="101"/>
  <c r="DQ34" i="101"/>
  <c r="DR33" i="101"/>
  <c r="DQ33" i="101"/>
  <c r="DR32" i="101"/>
  <c r="DQ32" i="101"/>
  <c r="DR31" i="101"/>
  <c r="DQ31" i="101"/>
  <c r="DR30" i="101"/>
  <c r="DQ30" i="101"/>
  <c r="DR29" i="101"/>
  <c r="DQ29" i="101"/>
  <c r="DR28" i="101"/>
  <c r="DQ28" i="101"/>
  <c r="DR27" i="101"/>
  <c r="DQ27" i="101"/>
  <c r="DR26" i="101"/>
  <c r="DQ26" i="101"/>
  <c r="DR25" i="101"/>
  <c r="DQ25" i="101"/>
  <c r="DR24" i="101"/>
  <c r="DQ24" i="101"/>
  <c r="DR23" i="101"/>
  <c r="DQ23" i="101"/>
  <c r="DR22" i="101"/>
  <c r="DQ22" i="101"/>
  <c r="DR21" i="101"/>
  <c r="DQ21" i="101"/>
  <c r="DR20" i="101"/>
  <c r="DQ20" i="101"/>
  <c r="DR19" i="101"/>
  <c r="DQ19" i="101"/>
  <c r="DR18" i="101"/>
  <c r="DQ18" i="101"/>
  <c r="DR17" i="101"/>
  <c r="DQ17" i="101"/>
  <c r="DR16" i="101"/>
  <c r="DQ16" i="101"/>
  <c r="DR15" i="101"/>
  <c r="DQ15" i="101"/>
  <c r="DR14" i="101"/>
  <c r="DQ14" i="101"/>
  <c r="DR13" i="101"/>
  <c r="DQ13" i="101"/>
  <c r="DR12" i="101"/>
  <c r="DQ12" i="101"/>
  <c r="DR11" i="101"/>
  <c r="DQ11" i="101"/>
  <c r="DR10" i="101"/>
  <c r="DQ10" i="101"/>
  <c r="DR9" i="101"/>
  <c r="DQ9" i="101"/>
  <c r="DR8" i="101"/>
  <c r="DQ8" i="101"/>
  <c r="DR7" i="101"/>
  <c r="DQ7" i="101"/>
  <c r="DR6" i="101"/>
  <c r="DQ6" i="101"/>
  <c r="DR5" i="101"/>
  <c r="DP67" i="101"/>
  <c r="DO67" i="101"/>
  <c r="DP66" i="101"/>
  <c r="DO66" i="101"/>
  <c r="DP65" i="101"/>
  <c r="DO65" i="101"/>
  <c r="DP64" i="101"/>
  <c r="DO64" i="101"/>
  <c r="DP63" i="101"/>
  <c r="DO63" i="101"/>
  <c r="DP62" i="101"/>
  <c r="DO62" i="101"/>
  <c r="DP61" i="101"/>
  <c r="DO61" i="101"/>
  <c r="DP60" i="101"/>
  <c r="DO60" i="101"/>
  <c r="DP59" i="101"/>
  <c r="DO59" i="101"/>
  <c r="DP58" i="101"/>
  <c r="DO58" i="101"/>
  <c r="DP57" i="101"/>
  <c r="DO57" i="101"/>
  <c r="DP56" i="101"/>
  <c r="DO56" i="101"/>
  <c r="DP55" i="101"/>
  <c r="DO55" i="101"/>
  <c r="DP54" i="101"/>
  <c r="DO54" i="101"/>
  <c r="DP53" i="101"/>
  <c r="DO53" i="101"/>
  <c r="DP52" i="101"/>
  <c r="DO52" i="101"/>
  <c r="DP51" i="101"/>
  <c r="DO51" i="101"/>
  <c r="DP50" i="101"/>
  <c r="DO50" i="101"/>
  <c r="DP49" i="101"/>
  <c r="DO49" i="101"/>
  <c r="DP48" i="101"/>
  <c r="DO48" i="101"/>
  <c r="DP47" i="101"/>
  <c r="DO47" i="101"/>
  <c r="DP46" i="101"/>
  <c r="DO46" i="101"/>
  <c r="DP45" i="101"/>
  <c r="DO45" i="101"/>
  <c r="DP44" i="101"/>
  <c r="DO44" i="101"/>
  <c r="DP43" i="101"/>
  <c r="DO43" i="101"/>
  <c r="DP42" i="101"/>
  <c r="DO42" i="101"/>
  <c r="DP41" i="101"/>
  <c r="DO41" i="101"/>
  <c r="DP40" i="101"/>
  <c r="DO40" i="101"/>
  <c r="DP39" i="101"/>
  <c r="DO39" i="101"/>
  <c r="DP38" i="101"/>
  <c r="DO38" i="101"/>
  <c r="DP37" i="101"/>
  <c r="DO37" i="101"/>
  <c r="DP36" i="101"/>
  <c r="DO36" i="101"/>
  <c r="DP35" i="101"/>
  <c r="DO35" i="101"/>
  <c r="DP34" i="101"/>
  <c r="DO34" i="101"/>
  <c r="DP33" i="101"/>
  <c r="DO33" i="101"/>
  <c r="DP32" i="101"/>
  <c r="DO32" i="101"/>
  <c r="DP31" i="101"/>
  <c r="DO31" i="101"/>
  <c r="DP30" i="101"/>
  <c r="DO30" i="101"/>
  <c r="DP29" i="101"/>
  <c r="DO29" i="101"/>
  <c r="DP28" i="101"/>
  <c r="DO28" i="101"/>
  <c r="DP27" i="101"/>
  <c r="DO27" i="101"/>
  <c r="DP26" i="101"/>
  <c r="DO26" i="101"/>
  <c r="DP25" i="101"/>
  <c r="DO25" i="101"/>
  <c r="DP24" i="101"/>
  <c r="DO24" i="101"/>
  <c r="DP23" i="101"/>
  <c r="DO23" i="101"/>
  <c r="DP22" i="101"/>
  <c r="DO22" i="101"/>
  <c r="DP21" i="101"/>
  <c r="DO21" i="101"/>
  <c r="DP20" i="101"/>
  <c r="DO20" i="101"/>
  <c r="DP19" i="101"/>
  <c r="DO19" i="101"/>
  <c r="DP18" i="101"/>
  <c r="DO18" i="101"/>
  <c r="DP17" i="101"/>
  <c r="DO17" i="101"/>
  <c r="DP16" i="101"/>
  <c r="DO16" i="101"/>
  <c r="DP15" i="101"/>
  <c r="DO15" i="101"/>
  <c r="DP14" i="101"/>
  <c r="DO14" i="101"/>
  <c r="DP13" i="101"/>
  <c r="DO13" i="101"/>
  <c r="DP12" i="101"/>
  <c r="DO12" i="101"/>
  <c r="DP11" i="101"/>
  <c r="DO11" i="101"/>
  <c r="DP10" i="101"/>
  <c r="DO10" i="101"/>
  <c r="DP9" i="101"/>
  <c r="DO9" i="101"/>
  <c r="DP8" i="101"/>
  <c r="DO8" i="101"/>
  <c r="DP7" i="101"/>
  <c r="DO7" i="101"/>
  <c r="DP6" i="101"/>
  <c r="DO6" i="101"/>
  <c r="DP5" i="101"/>
  <c r="DN52" i="101"/>
  <c r="DM52" i="101"/>
  <c r="DN51" i="101"/>
  <c r="DM51" i="101"/>
  <c r="DN50" i="101"/>
  <c r="DM50" i="101"/>
  <c r="DN49" i="101"/>
  <c r="DM49" i="101"/>
  <c r="DN48" i="101"/>
  <c r="DM48" i="101"/>
  <c r="DN47" i="101"/>
  <c r="DM47" i="101"/>
  <c r="DN46" i="101"/>
  <c r="DM46" i="101"/>
  <c r="DN45" i="101"/>
  <c r="DM45" i="101"/>
  <c r="DN44" i="101"/>
  <c r="DM44" i="101"/>
  <c r="DN43" i="101"/>
  <c r="DM43" i="101"/>
  <c r="DN42" i="101"/>
  <c r="DM42" i="101"/>
  <c r="DN41" i="101"/>
  <c r="DM41" i="101"/>
  <c r="DN40" i="101"/>
  <c r="DM40" i="101"/>
  <c r="DN39" i="101"/>
  <c r="DM39" i="101"/>
  <c r="DN38" i="101"/>
  <c r="DM38" i="101"/>
  <c r="DN37" i="101"/>
  <c r="DM37" i="101"/>
  <c r="DN36" i="101"/>
  <c r="DM36" i="101"/>
  <c r="DN35" i="101"/>
  <c r="DM35" i="101"/>
  <c r="DN34" i="101"/>
  <c r="DM34" i="101"/>
  <c r="DN33" i="101"/>
  <c r="DM33" i="101"/>
  <c r="DN32" i="101"/>
  <c r="DM32" i="101"/>
  <c r="DN31" i="101"/>
  <c r="DM31" i="101"/>
  <c r="DN30" i="101"/>
  <c r="DM30" i="101"/>
  <c r="DN29" i="101"/>
  <c r="DM29" i="101"/>
  <c r="DN28" i="101"/>
  <c r="DM28" i="101"/>
  <c r="DN27" i="101"/>
  <c r="DM27" i="101"/>
  <c r="DN26" i="101"/>
  <c r="DM26" i="101"/>
  <c r="DN25" i="101"/>
  <c r="DM25" i="101"/>
  <c r="DN24" i="101"/>
  <c r="DM24" i="101"/>
  <c r="DN23" i="101"/>
  <c r="DM23" i="101"/>
  <c r="DN22" i="101"/>
  <c r="DM22" i="101"/>
  <c r="DN21" i="101"/>
  <c r="DM21" i="101"/>
  <c r="DN20" i="101"/>
  <c r="DM20" i="101"/>
  <c r="DN19" i="101"/>
  <c r="DM19" i="101"/>
  <c r="DN18" i="101"/>
  <c r="DM18" i="101"/>
  <c r="DN17" i="101"/>
  <c r="DM17" i="101"/>
  <c r="DN16" i="101"/>
  <c r="DM16" i="101"/>
  <c r="DN15" i="101"/>
  <c r="DM15" i="101"/>
  <c r="DN14" i="101"/>
  <c r="DM14" i="101"/>
  <c r="DN13" i="101"/>
  <c r="DM13" i="101"/>
  <c r="DN12" i="101"/>
  <c r="DM12" i="101"/>
  <c r="DN11" i="101"/>
  <c r="DM11" i="101"/>
  <c r="DN10" i="101"/>
  <c r="DM10" i="101"/>
  <c r="DN9" i="101"/>
  <c r="DM9" i="101"/>
  <c r="DN8" i="101"/>
  <c r="DM8" i="101"/>
  <c r="DN7" i="101"/>
  <c r="DM7" i="101"/>
  <c r="DN6" i="101"/>
  <c r="DM6" i="101"/>
  <c r="DN5" i="101"/>
  <c r="DL52" i="101"/>
  <c r="DK52" i="101"/>
  <c r="DL51" i="101"/>
  <c r="DK51" i="101"/>
  <c r="DL50" i="101"/>
  <c r="DK50" i="101"/>
  <c r="DL49" i="101"/>
  <c r="DK49" i="101"/>
  <c r="DL48" i="101"/>
  <c r="DK48" i="101"/>
  <c r="DL47" i="101"/>
  <c r="DK47" i="101"/>
  <c r="DL46" i="101"/>
  <c r="DK46" i="101"/>
  <c r="DL45" i="101"/>
  <c r="DK45" i="101"/>
  <c r="DL44" i="101"/>
  <c r="DK44" i="101"/>
  <c r="DL43" i="101"/>
  <c r="DK43" i="101"/>
  <c r="DL42" i="101"/>
  <c r="DK42" i="101"/>
  <c r="DL41" i="101"/>
  <c r="DK41" i="101"/>
  <c r="DL40" i="101"/>
  <c r="DK40" i="101"/>
  <c r="DL39" i="101"/>
  <c r="DK39" i="101"/>
  <c r="DL38" i="101"/>
  <c r="DK38" i="101"/>
  <c r="DL37" i="101"/>
  <c r="DK37" i="101"/>
  <c r="DL36" i="101"/>
  <c r="DK36" i="101"/>
  <c r="DL35" i="101"/>
  <c r="DK35" i="101"/>
  <c r="DL34" i="101"/>
  <c r="DK34" i="101"/>
  <c r="DL33" i="101"/>
  <c r="DK33" i="101"/>
  <c r="DL32" i="101"/>
  <c r="DK32" i="101"/>
  <c r="DL31" i="101"/>
  <c r="DK31" i="101"/>
  <c r="DL30" i="101"/>
  <c r="DK30" i="101"/>
  <c r="DL29" i="101"/>
  <c r="DK29" i="101"/>
  <c r="DL28" i="101"/>
  <c r="DK28" i="101"/>
  <c r="DL27" i="101"/>
  <c r="DK27" i="101"/>
  <c r="DL26" i="101"/>
  <c r="DK26" i="101"/>
  <c r="DL25" i="101"/>
  <c r="DK25" i="101"/>
  <c r="DL24" i="101"/>
  <c r="DK24" i="101"/>
  <c r="DL23" i="101"/>
  <c r="DK23" i="101"/>
  <c r="DL22" i="101"/>
  <c r="DK22" i="101"/>
  <c r="DL21" i="101"/>
  <c r="DK21" i="101"/>
  <c r="DL20" i="101"/>
  <c r="DK20" i="101"/>
  <c r="DL19" i="101"/>
  <c r="DK19" i="101"/>
  <c r="DL18" i="101"/>
  <c r="DK18" i="101"/>
  <c r="DL17" i="101"/>
  <c r="DK17" i="101"/>
  <c r="DL16" i="101"/>
  <c r="DK16" i="101"/>
  <c r="DL15" i="101"/>
  <c r="DK15" i="101"/>
  <c r="DL14" i="101"/>
  <c r="DK14" i="101"/>
  <c r="DL13" i="101"/>
  <c r="DK13" i="101"/>
  <c r="DL12" i="101"/>
  <c r="DK12" i="101"/>
  <c r="DL11" i="101"/>
  <c r="DK11" i="101"/>
  <c r="DL10" i="101"/>
  <c r="DK10" i="101"/>
  <c r="DL9" i="101"/>
  <c r="DK9" i="101"/>
  <c r="DL8" i="101"/>
  <c r="DK8" i="101"/>
  <c r="DL7" i="101"/>
  <c r="DK7" i="101"/>
  <c r="DL6" i="101"/>
  <c r="DK6" i="101"/>
  <c r="DL5" i="101"/>
  <c r="DI65" i="101"/>
  <c r="DH65" i="101"/>
  <c r="DI64" i="101"/>
  <c r="DH64" i="101"/>
  <c r="DI63" i="101"/>
  <c r="DH63" i="101"/>
  <c r="DI62" i="101"/>
  <c r="DH62" i="101"/>
  <c r="DI61" i="101"/>
  <c r="DH61" i="101"/>
  <c r="DI60" i="101"/>
  <c r="DH60" i="101"/>
  <c r="DI59" i="101"/>
  <c r="DH59" i="101"/>
  <c r="DI58" i="101"/>
  <c r="DH58" i="101"/>
  <c r="DI57" i="101"/>
  <c r="DH57" i="101"/>
  <c r="DI56" i="101"/>
  <c r="DH56" i="101"/>
  <c r="DI55" i="101"/>
  <c r="DH55" i="101"/>
  <c r="DI54" i="101"/>
  <c r="DH54" i="101"/>
  <c r="DI53" i="101"/>
  <c r="DH53" i="101"/>
  <c r="DI52" i="101"/>
  <c r="DH52" i="101"/>
  <c r="DI51" i="101"/>
  <c r="DH51" i="101"/>
  <c r="DI50" i="101"/>
  <c r="DH50" i="101"/>
  <c r="DI49" i="101"/>
  <c r="DH49" i="101"/>
  <c r="DI48" i="101"/>
  <c r="DH48" i="101"/>
  <c r="DI47" i="101"/>
  <c r="DH47" i="101"/>
  <c r="DI46" i="101"/>
  <c r="DH46" i="101"/>
  <c r="DI45" i="101"/>
  <c r="DH45" i="101"/>
  <c r="DI44" i="101"/>
  <c r="DH44" i="101"/>
  <c r="DI43" i="101"/>
  <c r="DH43" i="101"/>
  <c r="DI42" i="101"/>
  <c r="DH42" i="101"/>
  <c r="DI41" i="101"/>
  <c r="DH41" i="101"/>
  <c r="DI40" i="101"/>
  <c r="DH40" i="101"/>
  <c r="DI39" i="101"/>
  <c r="DH39" i="101"/>
  <c r="DI38" i="101"/>
  <c r="DH38" i="101"/>
  <c r="DI37" i="101"/>
  <c r="DH37" i="101"/>
  <c r="DI36" i="101"/>
  <c r="DH36" i="101"/>
  <c r="DI35" i="101"/>
  <c r="DH35" i="101"/>
  <c r="DI34" i="101"/>
  <c r="DH34" i="101"/>
  <c r="DI33" i="101"/>
  <c r="DH33" i="101"/>
  <c r="DI32" i="101"/>
  <c r="DH32" i="101"/>
  <c r="DI31" i="101"/>
  <c r="DH31" i="101"/>
  <c r="DI30" i="101"/>
  <c r="DH30" i="101"/>
  <c r="DI29" i="101"/>
  <c r="DH29" i="101"/>
  <c r="DI28" i="101"/>
  <c r="DH28" i="101"/>
  <c r="DI27" i="101"/>
  <c r="DH27" i="101"/>
  <c r="DI26" i="101"/>
  <c r="DH26" i="101"/>
  <c r="DI25" i="101"/>
  <c r="DH25" i="101"/>
  <c r="DI24" i="101"/>
  <c r="DH24" i="101"/>
  <c r="DI23" i="101"/>
  <c r="DH23" i="101"/>
  <c r="DI22" i="101"/>
  <c r="DH22" i="101"/>
  <c r="DI21" i="101"/>
  <c r="DH21" i="101"/>
  <c r="DI20" i="101"/>
  <c r="DH20" i="101"/>
  <c r="DI19" i="101"/>
  <c r="DH19" i="101"/>
  <c r="DI18" i="101"/>
  <c r="DH18" i="101"/>
  <c r="DI17" i="101"/>
  <c r="DH17" i="101"/>
  <c r="DI16" i="101"/>
  <c r="DH16" i="101"/>
  <c r="DI15" i="101"/>
  <c r="DH15" i="101"/>
  <c r="DI14" i="101"/>
  <c r="DH14" i="101"/>
  <c r="DI13" i="101"/>
  <c r="DH13" i="101"/>
  <c r="DI12" i="101"/>
  <c r="DH12" i="101"/>
  <c r="DI11" i="101"/>
  <c r="DH11" i="101"/>
  <c r="DI10" i="101"/>
  <c r="DH10" i="101"/>
  <c r="DI9" i="101"/>
  <c r="DH9" i="101"/>
  <c r="DI8" i="101"/>
  <c r="DH8" i="101"/>
  <c r="DI7" i="101"/>
  <c r="DH7" i="101"/>
  <c r="DI6" i="101"/>
  <c r="DH6" i="101"/>
  <c r="DI5" i="101"/>
  <c r="DF62" i="101"/>
  <c r="DE62" i="101"/>
  <c r="DF61" i="101"/>
  <c r="DE61" i="101"/>
  <c r="DF60" i="101"/>
  <c r="DE60" i="101"/>
  <c r="DF59" i="101"/>
  <c r="DE59" i="101"/>
  <c r="DF58" i="101"/>
  <c r="DE58" i="101"/>
  <c r="DF57" i="101"/>
  <c r="DE57" i="101"/>
  <c r="DF56" i="101"/>
  <c r="DE56" i="101"/>
  <c r="DF55" i="101"/>
  <c r="DE55" i="101"/>
  <c r="DF54" i="101"/>
  <c r="DE54" i="101"/>
  <c r="DF53" i="101"/>
  <c r="DE53" i="101"/>
  <c r="DF52" i="101"/>
  <c r="DE52" i="101"/>
  <c r="DF51" i="101"/>
  <c r="DE51" i="101"/>
  <c r="DF50" i="101"/>
  <c r="DE50" i="101"/>
  <c r="DF49" i="101"/>
  <c r="DE49" i="101"/>
  <c r="DF48" i="101"/>
  <c r="DE48" i="101"/>
  <c r="DF47" i="101"/>
  <c r="DE47" i="101"/>
  <c r="DF46" i="101"/>
  <c r="DE46" i="101"/>
  <c r="DF45" i="101"/>
  <c r="DE45" i="101"/>
  <c r="DF44" i="101"/>
  <c r="DE44" i="101"/>
  <c r="DF43" i="101"/>
  <c r="DE43" i="101"/>
  <c r="DF42" i="101"/>
  <c r="DE42" i="101"/>
  <c r="DF41" i="101"/>
  <c r="DE41" i="101"/>
  <c r="DF40" i="101"/>
  <c r="DE40" i="101"/>
  <c r="DF39" i="101"/>
  <c r="DE39" i="101"/>
  <c r="DF38" i="101"/>
  <c r="DE38" i="101"/>
  <c r="DF37" i="101"/>
  <c r="DE37" i="101"/>
  <c r="DF36" i="101"/>
  <c r="DE36" i="101"/>
  <c r="DF35" i="101"/>
  <c r="DE35" i="101"/>
  <c r="DF34" i="101"/>
  <c r="DE34" i="101"/>
  <c r="DF33" i="101"/>
  <c r="DE33" i="101"/>
  <c r="DF32" i="101"/>
  <c r="DE32" i="101"/>
  <c r="DF31" i="101"/>
  <c r="DE31" i="101"/>
  <c r="DF30" i="101"/>
  <c r="DE30" i="101"/>
  <c r="DF29" i="101"/>
  <c r="DE29" i="101"/>
  <c r="DF28" i="101"/>
  <c r="DE28" i="101"/>
  <c r="DF27" i="101"/>
  <c r="DE27" i="101"/>
  <c r="DF26" i="101"/>
  <c r="DE26" i="101"/>
  <c r="DF25" i="101"/>
  <c r="DE25" i="101"/>
  <c r="DF24" i="101"/>
  <c r="DE24" i="101"/>
  <c r="DF23" i="101"/>
  <c r="DE23" i="101"/>
  <c r="DF22" i="101"/>
  <c r="DE22" i="101"/>
  <c r="DF21" i="101"/>
  <c r="DE21" i="101"/>
  <c r="DF20" i="101"/>
  <c r="DE20" i="101"/>
  <c r="DF19" i="101"/>
  <c r="DE19" i="101"/>
  <c r="DF18" i="101"/>
  <c r="DE18" i="101"/>
  <c r="DF17" i="101"/>
  <c r="DE17" i="101"/>
  <c r="DF16" i="101"/>
  <c r="DE16" i="101"/>
  <c r="DF15" i="101"/>
  <c r="DE15" i="101"/>
  <c r="DF14" i="101"/>
  <c r="DE14" i="101"/>
  <c r="DF13" i="101"/>
  <c r="DE13" i="101"/>
  <c r="DF12" i="101"/>
  <c r="DE12" i="101"/>
  <c r="DF11" i="101"/>
  <c r="DE11" i="101"/>
  <c r="DF10" i="101"/>
  <c r="DE10" i="101"/>
  <c r="DF9" i="101"/>
  <c r="DE9" i="101"/>
  <c r="DF8" i="101"/>
  <c r="DE8" i="101"/>
  <c r="DF7" i="101"/>
  <c r="DE7" i="101"/>
  <c r="DF6" i="101"/>
  <c r="DE6" i="101"/>
  <c r="DF5" i="101"/>
  <c r="DC68" i="101"/>
  <c r="DB68" i="101"/>
  <c r="DA68" i="101"/>
  <c r="CZ68" i="101"/>
  <c r="CY68" i="101"/>
  <c r="CX68" i="101"/>
  <c r="CW68" i="101"/>
  <c r="CV68" i="101"/>
  <c r="CU68" i="101"/>
  <c r="CT68" i="101"/>
  <c r="CS68" i="101"/>
  <c r="CR68" i="101"/>
  <c r="CQ68" i="101"/>
  <c r="CP68" i="101"/>
  <c r="CO68" i="101"/>
  <c r="CN68" i="101"/>
  <c r="CM68" i="101"/>
  <c r="CL68" i="101"/>
  <c r="DC67" i="101"/>
  <c r="DB67" i="101"/>
  <c r="DA67" i="101"/>
  <c r="CZ67" i="101"/>
  <c r="CY67" i="101"/>
  <c r="CX67" i="101"/>
  <c r="CW67" i="101"/>
  <c r="CV67" i="101"/>
  <c r="CU67" i="101"/>
  <c r="CT67" i="101"/>
  <c r="CS67" i="101"/>
  <c r="CR67" i="101"/>
  <c r="CQ67" i="101"/>
  <c r="CP67" i="101"/>
  <c r="CO67" i="101"/>
  <c r="CN67" i="101"/>
  <c r="CM67" i="101"/>
  <c r="CL67" i="101"/>
  <c r="DC66" i="101"/>
  <c r="DB66" i="101"/>
  <c r="DA66" i="101"/>
  <c r="CZ66" i="101"/>
  <c r="CY66" i="101"/>
  <c r="CX66" i="101"/>
  <c r="CW66" i="101"/>
  <c r="CV66" i="101"/>
  <c r="CU66" i="101"/>
  <c r="CT66" i="101"/>
  <c r="CS66" i="101"/>
  <c r="CR66" i="101"/>
  <c r="CQ66" i="101"/>
  <c r="CP66" i="101"/>
  <c r="CO66" i="101"/>
  <c r="CN66" i="101"/>
  <c r="CM66" i="101"/>
  <c r="CL66" i="101"/>
  <c r="DC65" i="101"/>
  <c r="DB65" i="101"/>
  <c r="DA65" i="101"/>
  <c r="CZ65" i="101"/>
  <c r="CY65" i="101"/>
  <c r="CX65" i="101"/>
  <c r="CW65" i="101"/>
  <c r="CV65" i="101"/>
  <c r="CU65" i="101"/>
  <c r="CT65" i="101"/>
  <c r="CS65" i="101"/>
  <c r="CR65" i="101"/>
  <c r="CQ65" i="101"/>
  <c r="CP65" i="101"/>
  <c r="CO65" i="101"/>
  <c r="CN65" i="101"/>
  <c r="CM65" i="101"/>
  <c r="CL65" i="101"/>
  <c r="DC64" i="101"/>
  <c r="DB64" i="101"/>
  <c r="DA64" i="101"/>
  <c r="CZ64" i="101"/>
  <c r="CY64" i="101"/>
  <c r="CX64" i="101"/>
  <c r="CW64" i="101"/>
  <c r="CV64" i="101"/>
  <c r="CU64" i="101"/>
  <c r="CT64" i="101"/>
  <c r="CS64" i="101"/>
  <c r="CR64" i="101"/>
  <c r="CQ64" i="101"/>
  <c r="CP64" i="101"/>
  <c r="CO64" i="101"/>
  <c r="CN64" i="101"/>
  <c r="CM64" i="101"/>
  <c r="CL64" i="101"/>
  <c r="DC63" i="101"/>
  <c r="DB63" i="101"/>
  <c r="DA63" i="101"/>
  <c r="CZ63" i="101"/>
  <c r="CY63" i="101"/>
  <c r="CX63" i="101"/>
  <c r="CW63" i="101"/>
  <c r="CV63" i="101"/>
  <c r="CU63" i="101"/>
  <c r="CT63" i="101"/>
  <c r="CS63" i="101"/>
  <c r="CR63" i="101"/>
  <c r="CQ63" i="101"/>
  <c r="CP63" i="101"/>
  <c r="CO63" i="101"/>
  <c r="CN63" i="101"/>
  <c r="CM63" i="101"/>
  <c r="CL63" i="101"/>
  <c r="DC62" i="101"/>
  <c r="DB62" i="101"/>
  <c r="DA62" i="101"/>
  <c r="CZ62" i="101"/>
  <c r="CY62" i="101"/>
  <c r="CX62" i="101"/>
  <c r="CW62" i="101"/>
  <c r="CV62" i="101"/>
  <c r="CU62" i="101"/>
  <c r="CT62" i="101"/>
  <c r="CS62" i="101"/>
  <c r="CR62" i="101"/>
  <c r="CQ62" i="101"/>
  <c r="CP62" i="101"/>
  <c r="CO62" i="101"/>
  <c r="CN62" i="101"/>
  <c r="CM62" i="101"/>
  <c r="CL62" i="101"/>
  <c r="DC61" i="101"/>
  <c r="DB61" i="101"/>
  <c r="DA61" i="101"/>
  <c r="CZ61" i="101"/>
  <c r="CY61" i="101"/>
  <c r="CX61" i="101"/>
  <c r="CW61" i="101"/>
  <c r="CV61" i="101"/>
  <c r="CU61" i="101"/>
  <c r="CT61" i="101"/>
  <c r="CS61" i="101"/>
  <c r="CR61" i="101"/>
  <c r="CQ61" i="101"/>
  <c r="CP61" i="101"/>
  <c r="CO61" i="101"/>
  <c r="CN61" i="101"/>
  <c r="CM61" i="101"/>
  <c r="CL61" i="101"/>
  <c r="DC60" i="101"/>
  <c r="DB60" i="101"/>
  <c r="DA60" i="101"/>
  <c r="CZ60" i="101"/>
  <c r="CY60" i="101"/>
  <c r="CX60" i="101"/>
  <c r="CW60" i="101"/>
  <c r="CV60" i="101"/>
  <c r="CU60" i="101"/>
  <c r="CT60" i="101"/>
  <c r="CS60" i="101"/>
  <c r="CR60" i="101"/>
  <c r="CQ60" i="101"/>
  <c r="CP60" i="101"/>
  <c r="CO60" i="101"/>
  <c r="CN60" i="101"/>
  <c r="CM60" i="101"/>
  <c r="CL60" i="101"/>
  <c r="DC59" i="101"/>
  <c r="DB59" i="101"/>
  <c r="DA59" i="101"/>
  <c r="CZ59" i="101"/>
  <c r="CY59" i="101"/>
  <c r="CX59" i="101"/>
  <c r="CW59" i="101"/>
  <c r="CV59" i="101"/>
  <c r="CU59" i="101"/>
  <c r="CT59" i="101"/>
  <c r="CS59" i="101"/>
  <c r="CR59" i="101"/>
  <c r="CQ59" i="101"/>
  <c r="CP59" i="101"/>
  <c r="CO59" i="101"/>
  <c r="CN59" i="101"/>
  <c r="CM59" i="101"/>
  <c r="CL59" i="101"/>
  <c r="DC58" i="101"/>
  <c r="DB58" i="101"/>
  <c r="DA58" i="101"/>
  <c r="CZ58" i="101"/>
  <c r="CY58" i="101"/>
  <c r="CX58" i="101"/>
  <c r="CW58" i="101"/>
  <c r="CV58" i="101"/>
  <c r="CU58" i="101"/>
  <c r="CT58" i="101"/>
  <c r="CS58" i="101"/>
  <c r="CR58" i="101"/>
  <c r="CQ58" i="101"/>
  <c r="CP58" i="101"/>
  <c r="CO58" i="101"/>
  <c r="CN58" i="101"/>
  <c r="CM58" i="101"/>
  <c r="CL58" i="101"/>
  <c r="DC57" i="101"/>
  <c r="DB57" i="101"/>
  <c r="DA57" i="101"/>
  <c r="CZ57" i="101"/>
  <c r="CY57" i="101"/>
  <c r="CX57" i="101"/>
  <c r="CW57" i="101"/>
  <c r="CV57" i="101"/>
  <c r="CU57" i="101"/>
  <c r="CT57" i="101"/>
  <c r="CS57" i="101"/>
  <c r="CR57" i="101"/>
  <c r="CQ57" i="101"/>
  <c r="CP57" i="101"/>
  <c r="CO57" i="101"/>
  <c r="CN57" i="101"/>
  <c r="CM57" i="101"/>
  <c r="CL57" i="101"/>
  <c r="DC56" i="101"/>
  <c r="DB56" i="101"/>
  <c r="DA56" i="101"/>
  <c r="CZ56" i="101"/>
  <c r="CY56" i="101"/>
  <c r="CX56" i="101"/>
  <c r="CW56" i="101"/>
  <c r="CV56" i="101"/>
  <c r="CU56" i="101"/>
  <c r="CT56" i="101"/>
  <c r="CS56" i="101"/>
  <c r="CR56" i="101"/>
  <c r="CQ56" i="101"/>
  <c r="CP56" i="101"/>
  <c r="CO56" i="101"/>
  <c r="CN56" i="101"/>
  <c r="CM56" i="101"/>
  <c r="CL56" i="101"/>
  <c r="DC55" i="101"/>
  <c r="DB55" i="101"/>
  <c r="DA55" i="101"/>
  <c r="CZ55" i="101"/>
  <c r="CY55" i="101"/>
  <c r="CX55" i="101"/>
  <c r="CW55" i="101"/>
  <c r="CV55" i="101"/>
  <c r="CU55" i="101"/>
  <c r="CT55" i="101"/>
  <c r="CS55" i="101"/>
  <c r="CR55" i="101"/>
  <c r="CQ55" i="101"/>
  <c r="CP55" i="101"/>
  <c r="CO55" i="101"/>
  <c r="CN55" i="101"/>
  <c r="CM55" i="101"/>
  <c r="CL55" i="101"/>
  <c r="DC54" i="101"/>
  <c r="DB54" i="101"/>
  <c r="DA54" i="101"/>
  <c r="CZ54" i="101"/>
  <c r="CY54" i="101"/>
  <c r="CX54" i="101"/>
  <c r="CW54" i="101"/>
  <c r="CV54" i="101"/>
  <c r="CU54" i="101"/>
  <c r="CT54" i="101"/>
  <c r="CS54" i="101"/>
  <c r="CR54" i="101"/>
  <c r="CQ54" i="101"/>
  <c r="CP54" i="101"/>
  <c r="CO54" i="101"/>
  <c r="CN54" i="101"/>
  <c r="CM54" i="101"/>
  <c r="CL54" i="101"/>
  <c r="DC53" i="101"/>
  <c r="DB53" i="101"/>
  <c r="DA53" i="101"/>
  <c r="CZ53" i="101"/>
  <c r="CY53" i="101"/>
  <c r="CX53" i="101"/>
  <c r="CW53" i="101"/>
  <c r="CV53" i="101"/>
  <c r="CU53" i="101"/>
  <c r="CT53" i="101"/>
  <c r="CS53" i="101"/>
  <c r="CR53" i="101"/>
  <c r="CQ53" i="101"/>
  <c r="CP53" i="101"/>
  <c r="CO53" i="101"/>
  <c r="CN53" i="101"/>
  <c r="CM53" i="101"/>
  <c r="CL53" i="101"/>
  <c r="DC52" i="101"/>
  <c r="DB52" i="101"/>
  <c r="DA52" i="101"/>
  <c r="CZ52" i="101"/>
  <c r="CY52" i="101"/>
  <c r="CX52" i="101"/>
  <c r="CW52" i="101"/>
  <c r="CV52" i="101"/>
  <c r="CU52" i="101"/>
  <c r="CT52" i="101"/>
  <c r="CS52" i="101"/>
  <c r="CR52" i="101"/>
  <c r="CQ52" i="101"/>
  <c r="CP52" i="101"/>
  <c r="CO52" i="101"/>
  <c r="CN52" i="101"/>
  <c r="CM52" i="101"/>
  <c r="CL52" i="101"/>
  <c r="DC51" i="101"/>
  <c r="DB51" i="101"/>
  <c r="DA51" i="101"/>
  <c r="CZ51" i="101"/>
  <c r="CY51" i="101"/>
  <c r="CX51" i="101"/>
  <c r="CW51" i="101"/>
  <c r="CV51" i="101"/>
  <c r="CU51" i="101"/>
  <c r="CT51" i="101"/>
  <c r="CS51" i="101"/>
  <c r="CR51" i="101"/>
  <c r="CQ51" i="101"/>
  <c r="CP51" i="101"/>
  <c r="CO51" i="101"/>
  <c r="CN51" i="101"/>
  <c r="CM51" i="101"/>
  <c r="CL51" i="101"/>
  <c r="DC50" i="101"/>
  <c r="DB50" i="101"/>
  <c r="DA50" i="101"/>
  <c r="CZ50" i="101"/>
  <c r="CY50" i="101"/>
  <c r="CX50" i="101"/>
  <c r="CW50" i="101"/>
  <c r="CV50" i="101"/>
  <c r="CU50" i="101"/>
  <c r="CT50" i="101"/>
  <c r="CS50" i="101"/>
  <c r="CR50" i="101"/>
  <c r="CQ50" i="101"/>
  <c r="CP50" i="101"/>
  <c r="CO50" i="101"/>
  <c r="CN50" i="101"/>
  <c r="CM50" i="101"/>
  <c r="CL50" i="101"/>
  <c r="DC49" i="101"/>
  <c r="DB49" i="101"/>
  <c r="DA49" i="101"/>
  <c r="CZ49" i="101"/>
  <c r="CY49" i="101"/>
  <c r="CX49" i="101"/>
  <c r="CW49" i="101"/>
  <c r="CV49" i="101"/>
  <c r="CU49" i="101"/>
  <c r="CT49" i="101"/>
  <c r="CS49" i="101"/>
  <c r="CR49" i="101"/>
  <c r="CQ49" i="101"/>
  <c r="CP49" i="101"/>
  <c r="CO49" i="101"/>
  <c r="CN49" i="101"/>
  <c r="CM49" i="101"/>
  <c r="CL49" i="101"/>
  <c r="DC48" i="101"/>
  <c r="DB48" i="101"/>
  <c r="DA48" i="101"/>
  <c r="CZ48" i="101"/>
  <c r="CY48" i="101"/>
  <c r="CX48" i="101"/>
  <c r="CW48" i="101"/>
  <c r="CV48" i="101"/>
  <c r="CU48" i="101"/>
  <c r="CT48" i="101"/>
  <c r="CS48" i="101"/>
  <c r="CR48" i="101"/>
  <c r="CQ48" i="101"/>
  <c r="CP48" i="101"/>
  <c r="CO48" i="101"/>
  <c r="CN48" i="101"/>
  <c r="CM48" i="101"/>
  <c r="CL48" i="101"/>
  <c r="DC47" i="101"/>
  <c r="DB47" i="101"/>
  <c r="DA47" i="101"/>
  <c r="CZ47" i="101"/>
  <c r="CY47" i="101"/>
  <c r="CX47" i="101"/>
  <c r="CW47" i="101"/>
  <c r="CV47" i="101"/>
  <c r="CU47" i="101"/>
  <c r="CT47" i="101"/>
  <c r="CS47" i="101"/>
  <c r="CR47" i="101"/>
  <c r="CQ47" i="101"/>
  <c r="CP47" i="101"/>
  <c r="CO47" i="101"/>
  <c r="CN47" i="101"/>
  <c r="CM47" i="101"/>
  <c r="CL47" i="101"/>
  <c r="DC46" i="101"/>
  <c r="DB46" i="101"/>
  <c r="DA46" i="101"/>
  <c r="CZ46" i="101"/>
  <c r="CY46" i="101"/>
  <c r="CX46" i="101"/>
  <c r="CW46" i="101"/>
  <c r="CV46" i="101"/>
  <c r="CU46" i="101"/>
  <c r="CT46" i="101"/>
  <c r="CS46" i="101"/>
  <c r="CR46" i="101"/>
  <c r="CQ46" i="101"/>
  <c r="CP46" i="101"/>
  <c r="CO46" i="101"/>
  <c r="CN46" i="101"/>
  <c r="CM46" i="101"/>
  <c r="CL46" i="101"/>
  <c r="DC45" i="101"/>
  <c r="DB45" i="101"/>
  <c r="DA45" i="101"/>
  <c r="CZ45" i="101"/>
  <c r="CY45" i="101"/>
  <c r="CX45" i="101"/>
  <c r="CW45" i="101"/>
  <c r="CV45" i="101"/>
  <c r="CU45" i="101"/>
  <c r="CT45" i="101"/>
  <c r="CS45" i="101"/>
  <c r="CR45" i="101"/>
  <c r="CQ45" i="101"/>
  <c r="CP45" i="101"/>
  <c r="CO45" i="101"/>
  <c r="CN45" i="101"/>
  <c r="CM45" i="101"/>
  <c r="CL45" i="101"/>
  <c r="DC44" i="101"/>
  <c r="DB44" i="101"/>
  <c r="DA44" i="101"/>
  <c r="CZ44" i="101"/>
  <c r="CY44" i="101"/>
  <c r="CX44" i="101"/>
  <c r="CW44" i="101"/>
  <c r="CV44" i="101"/>
  <c r="CU44" i="101"/>
  <c r="CT44" i="101"/>
  <c r="CS44" i="101"/>
  <c r="CR44" i="101"/>
  <c r="CQ44" i="101"/>
  <c r="CP44" i="101"/>
  <c r="CO44" i="101"/>
  <c r="CN44" i="101"/>
  <c r="CM44" i="101"/>
  <c r="CL44" i="101"/>
  <c r="DC43" i="101"/>
  <c r="DB43" i="101"/>
  <c r="DA43" i="101"/>
  <c r="CZ43" i="101"/>
  <c r="CY43" i="101"/>
  <c r="CX43" i="101"/>
  <c r="CW43" i="101"/>
  <c r="CV43" i="101"/>
  <c r="CU43" i="101"/>
  <c r="CT43" i="101"/>
  <c r="CS43" i="101"/>
  <c r="CR43" i="101"/>
  <c r="CQ43" i="101"/>
  <c r="CP43" i="101"/>
  <c r="CO43" i="101"/>
  <c r="CN43" i="101"/>
  <c r="CM43" i="101"/>
  <c r="CL43" i="101"/>
  <c r="DC42" i="101"/>
  <c r="DB42" i="101"/>
  <c r="DA42" i="101"/>
  <c r="CZ42" i="101"/>
  <c r="CY42" i="101"/>
  <c r="CX42" i="101"/>
  <c r="CW42" i="101"/>
  <c r="CV42" i="101"/>
  <c r="CU42" i="101"/>
  <c r="CT42" i="101"/>
  <c r="CS42" i="101"/>
  <c r="CR42" i="101"/>
  <c r="CQ42" i="101"/>
  <c r="CP42" i="101"/>
  <c r="CO42" i="101"/>
  <c r="CN42" i="101"/>
  <c r="CM42" i="101"/>
  <c r="CL42" i="101"/>
  <c r="DC41" i="101"/>
  <c r="DB41" i="101"/>
  <c r="DA41" i="101"/>
  <c r="CZ41" i="101"/>
  <c r="CY41" i="101"/>
  <c r="CX41" i="101"/>
  <c r="CW41" i="101"/>
  <c r="CV41" i="101"/>
  <c r="CU41" i="101"/>
  <c r="CT41" i="101"/>
  <c r="CS41" i="101"/>
  <c r="CR41" i="101"/>
  <c r="CQ41" i="101"/>
  <c r="CP41" i="101"/>
  <c r="CO41" i="101"/>
  <c r="CN41" i="101"/>
  <c r="CM41" i="101"/>
  <c r="CL41" i="101"/>
  <c r="DC40" i="101"/>
  <c r="DB40" i="101"/>
  <c r="DA40" i="101"/>
  <c r="CZ40" i="101"/>
  <c r="CY40" i="101"/>
  <c r="CX40" i="101"/>
  <c r="CW40" i="101"/>
  <c r="CV40" i="101"/>
  <c r="CU40" i="101"/>
  <c r="CT40" i="101"/>
  <c r="CS40" i="101"/>
  <c r="CR40" i="101"/>
  <c r="CQ40" i="101"/>
  <c r="CP40" i="101"/>
  <c r="CO40" i="101"/>
  <c r="CN40" i="101"/>
  <c r="CM40" i="101"/>
  <c r="CL40" i="101"/>
  <c r="DC39" i="101"/>
  <c r="DB39" i="101"/>
  <c r="DA39" i="101"/>
  <c r="CZ39" i="101"/>
  <c r="CY39" i="101"/>
  <c r="CX39" i="101"/>
  <c r="CW39" i="101"/>
  <c r="CV39" i="101"/>
  <c r="CU39" i="101"/>
  <c r="CT39" i="101"/>
  <c r="CS39" i="101"/>
  <c r="CR39" i="101"/>
  <c r="CQ39" i="101"/>
  <c r="CP39" i="101"/>
  <c r="CO39" i="101"/>
  <c r="CN39" i="101"/>
  <c r="CM39" i="101"/>
  <c r="CL39" i="101"/>
  <c r="DC38" i="101"/>
  <c r="DB38" i="101"/>
  <c r="DA38" i="101"/>
  <c r="CZ38" i="101"/>
  <c r="CY38" i="101"/>
  <c r="CX38" i="101"/>
  <c r="CW38" i="101"/>
  <c r="CV38" i="101"/>
  <c r="CU38" i="101"/>
  <c r="CT38" i="101"/>
  <c r="CS38" i="101"/>
  <c r="CR38" i="101"/>
  <c r="CQ38" i="101"/>
  <c r="CP38" i="101"/>
  <c r="CO38" i="101"/>
  <c r="CN38" i="101"/>
  <c r="CM38" i="101"/>
  <c r="CL38" i="101"/>
  <c r="DC37" i="101"/>
  <c r="DB37" i="101"/>
  <c r="DA37" i="101"/>
  <c r="CZ37" i="101"/>
  <c r="CY37" i="101"/>
  <c r="CX37" i="101"/>
  <c r="CW37" i="101"/>
  <c r="CV37" i="101"/>
  <c r="CU37" i="101"/>
  <c r="CT37" i="101"/>
  <c r="CS37" i="101"/>
  <c r="CR37" i="101"/>
  <c r="CQ37" i="101"/>
  <c r="CP37" i="101"/>
  <c r="CO37" i="101"/>
  <c r="CN37" i="101"/>
  <c r="CM37" i="101"/>
  <c r="CL37" i="101"/>
  <c r="DC36" i="101"/>
  <c r="DB36" i="101"/>
  <c r="DA36" i="101"/>
  <c r="CZ36" i="101"/>
  <c r="CY36" i="101"/>
  <c r="CX36" i="101"/>
  <c r="CW36" i="101"/>
  <c r="CV36" i="101"/>
  <c r="CU36" i="101"/>
  <c r="CT36" i="101"/>
  <c r="CS36" i="101"/>
  <c r="CR36" i="101"/>
  <c r="CQ36" i="101"/>
  <c r="CP36" i="101"/>
  <c r="CO36" i="101"/>
  <c r="CN36" i="101"/>
  <c r="CM36" i="101"/>
  <c r="CL36" i="101"/>
  <c r="DC35" i="101"/>
  <c r="DB35" i="101"/>
  <c r="DA35" i="101"/>
  <c r="CZ35" i="101"/>
  <c r="CY35" i="101"/>
  <c r="CX35" i="101"/>
  <c r="CW35" i="101"/>
  <c r="CV35" i="101"/>
  <c r="CU35" i="101"/>
  <c r="CT35" i="101"/>
  <c r="CS35" i="101"/>
  <c r="CR35" i="101"/>
  <c r="CQ35" i="101"/>
  <c r="CP35" i="101"/>
  <c r="CO35" i="101"/>
  <c r="CN35" i="101"/>
  <c r="CM35" i="101"/>
  <c r="CL35" i="101"/>
  <c r="DC34" i="101"/>
  <c r="DB34" i="101"/>
  <c r="DA34" i="101"/>
  <c r="CZ34" i="101"/>
  <c r="CY34" i="101"/>
  <c r="CX34" i="101"/>
  <c r="CW34" i="101"/>
  <c r="CV34" i="101"/>
  <c r="CU34" i="101"/>
  <c r="CT34" i="101"/>
  <c r="CS34" i="101"/>
  <c r="CR34" i="101"/>
  <c r="CQ34" i="101"/>
  <c r="CP34" i="101"/>
  <c r="CO34" i="101"/>
  <c r="CN34" i="101"/>
  <c r="CM34" i="101"/>
  <c r="CL34" i="101"/>
  <c r="DC33" i="101"/>
  <c r="DB33" i="101"/>
  <c r="DA33" i="101"/>
  <c r="CZ33" i="101"/>
  <c r="CY33" i="101"/>
  <c r="CX33" i="101"/>
  <c r="CW33" i="101"/>
  <c r="CV33" i="101"/>
  <c r="CU33" i="101"/>
  <c r="CT33" i="101"/>
  <c r="CS33" i="101"/>
  <c r="CR33" i="101"/>
  <c r="CQ33" i="101"/>
  <c r="CP33" i="101"/>
  <c r="CO33" i="101"/>
  <c r="CN33" i="101"/>
  <c r="CM33" i="101"/>
  <c r="CL33" i="101"/>
  <c r="DC32" i="101"/>
  <c r="DB32" i="101"/>
  <c r="DA32" i="101"/>
  <c r="CZ32" i="101"/>
  <c r="CY32" i="101"/>
  <c r="CX32" i="101"/>
  <c r="CW32" i="101"/>
  <c r="CV32" i="101"/>
  <c r="CU32" i="101"/>
  <c r="CT32" i="101"/>
  <c r="CS32" i="101"/>
  <c r="CR32" i="101"/>
  <c r="CQ32" i="101"/>
  <c r="CP32" i="101"/>
  <c r="CO32" i="101"/>
  <c r="CN32" i="101"/>
  <c r="CM32" i="101"/>
  <c r="CL32" i="101"/>
  <c r="DC31" i="101"/>
  <c r="DB31" i="101"/>
  <c r="DA31" i="101"/>
  <c r="CZ31" i="101"/>
  <c r="CY31" i="101"/>
  <c r="CX31" i="101"/>
  <c r="CW31" i="101"/>
  <c r="CV31" i="101"/>
  <c r="CU31" i="101"/>
  <c r="CT31" i="101"/>
  <c r="CS31" i="101"/>
  <c r="CR31" i="101"/>
  <c r="CQ31" i="101"/>
  <c r="CP31" i="101"/>
  <c r="CO31" i="101"/>
  <c r="CN31" i="101"/>
  <c r="CM31" i="101"/>
  <c r="CL31" i="101"/>
  <c r="DC30" i="101"/>
  <c r="DB30" i="101"/>
  <c r="DA30" i="101"/>
  <c r="CZ30" i="101"/>
  <c r="CY30" i="101"/>
  <c r="CX30" i="101"/>
  <c r="CW30" i="101"/>
  <c r="CV30" i="101"/>
  <c r="CU30" i="101"/>
  <c r="CT30" i="101"/>
  <c r="CS30" i="101"/>
  <c r="CR30" i="101"/>
  <c r="CQ30" i="101"/>
  <c r="CP30" i="101"/>
  <c r="CO30" i="101"/>
  <c r="CN30" i="101"/>
  <c r="CM30" i="101"/>
  <c r="CL30" i="101"/>
  <c r="DC29" i="101"/>
  <c r="DB29" i="101"/>
  <c r="DA29" i="101"/>
  <c r="CZ29" i="101"/>
  <c r="CY29" i="101"/>
  <c r="CX29" i="101"/>
  <c r="CW29" i="101"/>
  <c r="CV29" i="101"/>
  <c r="CU29" i="101"/>
  <c r="CT29" i="101"/>
  <c r="CS29" i="101"/>
  <c r="CR29" i="101"/>
  <c r="CQ29" i="101"/>
  <c r="CP29" i="101"/>
  <c r="CO29" i="101"/>
  <c r="CN29" i="101"/>
  <c r="CM29" i="101"/>
  <c r="CL29" i="101"/>
  <c r="DC28" i="101"/>
  <c r="DB28" i="101"/>
  <c r="DA28" i="101"/>
  <c r="CZ28" i="101"/>
  <c r="CY28" i="101"/>
  <c r="CX28" i="101"/>
  <c r="CW28" i="101"/>
  <c r="CV28" i="101"/>
  <c r="CU28" i="101"/>
  <c r="CT28" i="101"/>
  <c r="CS28" i="101"/>
  <c r="CR28" i="101"/>
  <c r="CQ28" i="101"/>
  <c r="CP28" i="101"/>
  <c r="CO28" i="101"/>
  <c r="CN28" i="101"/>
  <c r="CM28" i="101"/>
  <c r="CL28" i="101"/>
  <c r="DC27" i="101"/>
  <c r="DB27" i="101"/>
  <c r="DA27" i="101"/>
  <c r="CZ27" i="101"/>
  <c r="CY27" i="101"/>
  <c r="CX27" i="101"/>
  <c r="CW27" i="101"/>
  <c r="CV27" i="101"/>
  <c r="CU27" i="101"/>
  <c r="CT27" i="101"/>
  <c r="CS27" i="101"/>
  <c r="CR27" i="101"/>
  <c r="CQ27" i="101"/>
  <c r="CP27" i="101"/>
  <c r="CO27" i="101"/>
  <c r="CN27" i="101"/>
  <c r="CM27" i="101"/>
  <c r="CL27" i="101"/>
  <c r="DC26" i="101"/>
  <c r="DB26" i="101"/>
  <c r="DA26" i="101"/>
  <c r="CZ26" i="101"/>
  <c r="CY26" i="101"/>
  <c r="CX26" i="101"/>
  <c r="CW26" i="101"/>
  <c r="CV26" i="101"/>
  <c r="CU26" i="101"/>
  <c r="CT26" i="101"/>
  <c r="CS26" i="101"/>
  <c r="CR26" i="101"/>
  <c r="CQ26" i="101"/>
  <c r="CP26" i="101"/>
  <c r="CO26" i="101"/>
  <c r="CN26" i="101"/>
  <c r="CM26" i="101"/>
  <c r="CL26" i="101"/>
  <c r="DC25" i="101"/>
  <c r="DB25" i="101"/>
  <c r="DA25" i="101"/>
  <c r="CZ25" i="101"/>
  <c r="CY25" i="101"/>
  <c r="CX25" i="101"/>
  <c r="CW25" i="101"/>
  <c r="CV25" i="101"/>
  <c r="CU25" i="101"/>
  <c r="CT25" i="101"/>
  <c r="CS25" i="101"/>
  <c r="CR25" i="101"/>
  <c r="CQ25" i="101"/>
  <c r="CP25" i="101"/>
  <c r="CO25" i="101"/>
  <c r="CN25" i="101"/>
  <c r="CM25" i="101"/>
  <c r="CL25" i="101"/>
  <c r="DC24" i="101"/>
  <c r="DB24" i="101"/>
  <c r="DA24" i="101"/>
  <c r="CZ24" i="101"/>
  <c r="CY24" i="101"/>
  <c r="CX24" i="101"/>
  <c r="CW24" i="101"/>
  <c r="CV24" i="101"/>
  <c r="CU24" i="101"/>
  <c r="CT24" i="101"/>
  <c r="CS24" i="101"/>
  <c r="CR24" i="101"/>
  <c r="CQ24" i="101"/>
  <c r="CP24" i="101"/>
  <c r="CO24" i="101"/>
  <c r="CN24" i="101"/>
  <c r="CM24" i="101"/>
  <c r="CL24" i="101"/>
  <c r="DC23" i="101"/>
  <c r="DB23" i="101"/>
  <c r="DA23" i="101"/>
  <c r="CZ23" i="101"/>
  <c r="CY23" i="101"/>
  <c r="CX23" i="101"/>
  <c r="CW23" i="101"/>
  <c r="CV23" i="101"/>
  <c r="CU23" i="101"/>
  <c r="CT23" i="101"/>
  <c r="CS23" i="101"/>
  <c r="CR23" i="101"/>
  <c r="CQ23" i="101"/>
  <c r="CP23" i="101"/>
  <c r="CO23" i="101"/>
  <c r="CN23" i="101"/>
  <c r="CM23" i="101"/>
  <c r="CL23" i="101"/>
  <c r="DC22" i="101"/>
  <c r="DB22" i="101"/>
  <c r="DA22" i="101"/>
  <c r="CZ22" i="101"/>
  <c r="CY22" i="101"/>
  <c r="CX22" i="101"/>
  <c r="CW22" i="101"/>
  <c r="CV22" i="101"/>
  <c r="CU22" i="101"/>
  <c r="CT22" i="101"/>
  <c r="CS22" i="101"/>
  <c r="CR22" i="101"/>
  <c r="CQ22" i="101"/>
  <c r="CP22" i="101"/>
  <c r="CO22" i="101"/>
  <c r="CN22" i="101"/>
  <c r="CM22" i="101"/>
  <c r="CL22" i="101"/>
  <c r="DC21" i="101"/>
  <c r="DB21" i="101"/>
  <c r="DA21" i="101"/>
  <c r="CZ21" i="101"/>
  <c r="CY21" i="101"/>
  <c r="CX21" i="101"/>
  <c r="CW21" i="101"/>
  <c r="CV21" i="101"/>
  <c r="CU21" i="101"/>
  <c r="CT21" i="101"/>
  <c r="CS21" i="101"/>
  <c r="CR21" i="101"/>
  <c r="CQ21" i="101"/>
  <c r="CP21" i="101"/>
  <c r="CO21" i="101"/>
  <c r="CN21" i="101"/>
  <c r="CM21" i="101"/>
  <c r="CL21" i="101"/>
  <c r="DC20" i="101"/>
  <c r="DB20" i="101"/>
  <c r="DA20" i="101"/>
  <c r="CZ20" i="101"/>
  <c r="CY20" i="101"/>
  <c r="CX20" i="101"/>
  <c r="CW20" i="101"/>
  <c r="CV20" i="101"/>
  <c r="CU20" i="101"/>
  <c r="CT20" i="101"/>
  <c r="CS20" i="101"/>
  <c r="CR20" i="101"/>
  <c r="CQ20" i="101"/>
  <c r="CP20" i="101"/>
  <c r="CO20" i="101"/>
  <c r="CN20" i="101"/>
  <c r="CM20" i="101"/>
  <c r="CL20" i="101"/>
  <c r="DC19" i="101"/>
  <c r="DB19" i="101"/>
  <c r="DA19" i="101"/>
  <c r="CZ19" i="101"/>
  <c r="CY19" i="101"/>
  <c r="CX19" i="101"/>
  <c r="CW19" i="101"/>
  <c r="CV19" i="101"/>
  <c r="CU19" i="101"/>
  <c r="CT19" i="101"/>
  <c r="CS19" i="101"/>
  <c r="CR19" i="101"/>
  <c r="CQ19" i="101"/>
  <c r="CP19" i="101"/>
  <c r="CO19" i="101"/>
  <c r="CN19" i="101"/>
  <c r="CM19" i="101"/>
  <c r="CL19" i="101"/>
  <c r="DC18" i="101"/>
  <c r="DB18" i="101"/>
  <c r="DA18" i="101"/>
  <c r="CZ18" i="101"/>
  <c r="CY18" i="101"/>
  <c r="CX18" i="101"/>
  <c r="CW18" i="101"/>
  <c r="CV18" i="101"/>
  <c r="CU18" i="101"/>
  <c r="CT18" i="101"/>
  <c r="CS18" i="101"/>
  <c r="CR18" i="101"/>
  <c r="CQ18" i="101"/>
  <c r="CP18" i="101"/>
  <c r="CO18" i="101"/>
  <c r="CN18" i="101"/>
  <c r="CM18" i="101"/>
  <c r="CL18" i="101"/>
  <c r="DC17" i="101"/>
  <c r="DB17" i="101"/>
  <c r="DA17" i="101"/>
  <c r="CZ17" i="101"/>
  <c r="CY17" i="101"/>
  <c r="CX17" i="101"/>
  <c r="CW17" i="101"/>
  <c r="CV17" i="101"/>
  <c r="CU17" i="101"/>
  <c r="CT17" i="101"/>
  <c r="CS17" i="101"/>
  <c r="CR17" i="101"/>
  <c r="CQ17" i="101"/>
  <c r="CP17" i="101"/>
  <c r="CO17" i="101"/>
  <c r="CN17" i="101"/>
  <c r="CM17" i="101"/>
  <c r="CL17" i="101"/>
  <c r="DC16" i="101"/>
  <c r="DB16" i="101"/>
  <c r="DA16" i="101"/>
  <c r="CZ16" i="101"/>
  <c r="CY16" i="101"/>
  <c r="CX16" i="101"/>
  <c r="CW16" i="101"/>
  <c r="CV16" i="101"/>
  <c r="CU16" i="101"/>
  <c r="CT16" i="101"/>
  <c r="CS16" i="101"/>
  <c r="CR16" i="101"/>
  <c r="CQ16" i="101"/>
  <c r="CP16" i="101"/>
  <c r="CO16" i="101"/>
  <c r="CN16" i="101"/>
  <c r="CM16" i="101"/>
  <c r="CL16" i="101"/>
  <c r="DC15" i="101"/>
  <c r="DB15" i="101"/>
  <c r="DA15" i="101"/>
  <c r="CZ15" i="101"/>
  <c r="CY15" i="101"/>
  <c r="CX15" i="101"/>
  <c r="CW15" i="101"/>
  <c r="CV15" i="101"/>
  <c r="CU15" i="101"/>
  <c r="CT15" i="101"/>
  <c r="CS15" i="101"/>
  <c r="CR15" i="101"/>
  <c r="CQ15" i="101"/>
  <c r="CP15" i="101"/>
  <c r="CO15" i="101"/>
  <c r="CN15" i="101"/>
  <c r="CM15" i="101"/>
  <c r="CL15" i="101"/>
  <c r="DC14" i="101"/>
  <c r="DB14" i="101"/>
  <c r="DA14" i="101"/>
  <c r="CZ14" i="101"/>
  <c r="CY14" i="101"/>
  <c r="CX14" i="101"/>
  <c r="CW14" i="101"/>
  <c r="CV14" i="101"/>
  <c r="CU14" i="101"/>
  <c r="CT14" i="101"/>
  <c r="CS14" i="101"/>
  <c r="CR14" i="101"/>
  <c r="CQ14" i="101"/>
  <c r="CP14" i="101"/>
  <c r="CO14" i="101"/>
  <c r="CN14" i="101"/>
  <c r="CM14" i="101"/>
  <c r="CL14" i="101"/>
  <c r="DC13" i="101"/>
  <c r="DB13" i="101"/>
  <c r="DA13" i="101"/>
  <c r="CZ13" i="101"/>
  <c r="CY13" i="101"/>
  <c r="CX13" i="101"/>
  <c r="CW13" i="101"/>
  <c r="CV13" i="101"/>
  <c r="CU13" i="101"/>
  <c r="CT13" i="101"/>
  <c r="CS13" i="101"/>
  <c r="CR13" i="101"/>
  <c r="CQ13" i="101"/>
  <c r="CP13" i="101"/>
  <c r="CO13" i="101"/>
  <c r="CN13" i="101"/>
  <c r="CM13" i="101"/>
  <c r="CL13" i="101"/>
  <c r="DC12" i="101"/>
  <c r="DB12" i="101"/>
  <c r="DA12" i="101"/>
  <c r="CZ12" i="101"/>
  <c r="CY12" i="101"/>
  <c r="CX12" i="101"/>
  <c r="CW12" i="101"/>
  <c r="CV12" i="101"/>
  <c r="CU12" i="101"/>
  <c r="CT12" i="101"/>
  <c r="CS12" i="101"/>
  <c r="CR12" i="101"/>
  <c r="CQ12" i="101"/>
  <c r="CP12" i="101"/>
  <c r="CO12" i="101"/>
  <c r="CN12" i="101"/>
  <c r="CM12" i="101"/>
  <c r="CL12" i="101"/>
  <c r="DC11" i="101"/>
  <c r="DB11" i="101"/>
  <c r="DA11" i="101"/>
  <c r="CZ11" i="101"/>
  <c r="CY11" i="101"/>
  <c r="CX11" i="101"/>
  <c r="CW11" i="101"/>
  <c r="CV11" i="101"/>
  <c r="CU11" i="101"/>
  <c r="CT11" i="101"/>
  <c r="CS11" i="101"/>
  <c r="CR11" i="101"/>
  <c r="CQ11" i="101"/>
  <c r="CP11" i="101"/>
  <c r="CO11" i="101"/>
  <c r="CN11" i="101"/>
  <c r="CM11" i="101"/>
  <c r="CL11" i="101"/>
  <c r="DC10" i="101"/>
  <c r="DB10" i="101"/>
  <c r="DA10" i="101"/>
  <c r="CZ10" i="101"/>
  <c r="CY10" i="101"/>
  <c r="CX10" i="101"/>
  <c r="CW10" i="101"/>
  <c r="CV10" i="101"/>
  <c r="CU10" i="101"/>
  <c r="CT10" i="101"/>
  <c r="CS10" i="101"/>
  <c r="CR10" i="101"/>
  <c r="CQ10" i="101"/>
  <c r="CP10" i="101"/>
  <c r="CO10" i="101"/>
  <c r="CN10" i="101"/>
  <c r="CM10" i="101"/>
  <c r="CL10" i="101"/>
  <c r="DC9" i="101"/>
  <c r="DB9" i="101"/>
  <c r="DA9" i="101"/>
  <c r="CZ9" i="101"/>
  <c r="CY9" i="101"/>
  <c r="CX9" i="101"/>
  <c r="CW9" i="101"/>
  <c r="CV9" i="101"/>
  <c r="CU9" i="101"/>
  <c r="CT9" i="101"/>
  <c r="CS9" i="101"/>
  <c r="CR9" i="101"/>
  <c r="CQ9" i="101"/>
  <c r="CP9" i="101"/>
  <c r="CO9" i="101"/>
  <c r="CN9" i="101"/>
  <c r="CM9" i="101"/>
  <c r="CL9" i="101"/>
  <c r="DC8" i="101"/>
  <c r="DB8" i="101"/>
  <c r="DA8" i="101"/>
  <c r="CZ8" i="101"/>
  <c r="CY8" i="101"/>
  <c r="CX8" i="101"/>
  <c r="CW8" i="101"/>
  <c r="CV8" i="101"/>
  <c r="CU8" i="101"/>
  <c r="CT8" i="101"/>
  <c r="CS8" i="101"/>
  <c r="CR8" i="101"/>
  <c r="CQ8" i="101"/>
  <c r="CP8" i="101"/>
  <c r="CO8" i="101"/>
  <c r="CN8" i="101"/>
  <c r="CM8" i="101"/>
  <c r="CL8" i="101"/>
  <c r="DC7" i="101"/>
  <c r="DB7" i="101"/>
  <c r="DA7" i="101"/>
  <c r="CZ7" i="101"/>
  <c r="CY7" i="101"/>
  <c r="CX7" i="101"/>
  <c r="CW7" i="101"/>
  <c r="CV7" i="101"/>
  <c r="CU7" i="101"/>
  <c r="CT7" i="101"/>
  <c r="CS7" i="101"/>
  <c r="CR7" i="101"/>
  <c r="CQ7" i="101"/>
  <c r="CP7" i="101"/>
  <c r="CO7" i="101"/>
  <c r="CN7" i="101"/>
  <c r="CM7" i="101"/>
  <c r="CL7" i="101"/>
  <c r="DC6" i="101"/>
  <c r="DB6" i="101"/>
  <c r="DA6" i="101"/>
  <c r="CZ6" i="101"/>
  <c r="CY6" i="101"/>
  <c r="CX6" i="101"/>
  <c r="CW6" i="101"/>
  <c r="CV6" i="101"/>
  <c r="CU6" i="101"/>
  <c r="CT6" i="101"/>
  <c r="CS6" i="101"/>
  <c r="CR6" i="101"/>
  <c r="CQ6" i="101"/>
  <c r="CP6" i="101"/>
  <c r="CO6" i="101"/>
  <c r="CN6" i="101"/>
  <c r="CM6" i="101"/>
  <c r="CL6" i="101"/>
  <c r="DC5" i="101"/>
  <c r="DB5" i="101"/>
  <c r="DA5" i="101"/>
  <c r="CZ5" i="101"/>
  <c r="CY5" i="101"/>
  <c r="CX5" i="101"/>
  <c r="CW5" i="101"/>
  <c r="CV5" i="101"/>
  <c r="CU5" i="101"/>
  <c r="CT5" i="101"/>
  <c r="CS5" i="101"/>
  <c r="CR5" i="101"/>
  <c r="CQ5" i="101"/>
  <c r="CP5" i="101"/>
  <c r="CO5" i="101"/>
  <c r="CN5" i="101"/>
  <c r="CM5" i="101"/>
  <c r="FS71" i="100"/>
  <c r="FR71" i="100"/>
  <c r="FS70" i="100"/>
  <c r="FR70" i="100"/>
  <c r="FS69" i="100"/>
  <c r="FR69" i="100"/>
  <c r="FS68" i="100"/>
  <c r="FR68" i="100"/>
  <c r="FS67" i="100"/>
  <c r="FR67" i="100"/>
  <c r="FS66" i="100"/>
  <c r="FR66" i="100"/>
  <c r="FS65" i="100"/>
  <c r="FR65" i="100"/>
  <c r="FS64" i="100"/>
  <c r="FR64" i="100"/>
  <c r="FS63" i="100"/>
  <c r="FR63" i="100"/>
  <c r="FS62" i="100"/>
  <c r="FR62" i="100"/>
  <c r="FS61" i="100"/>
  <c r="FR61" i="100"/>
  <c r="FS60" i="100"/>
  <c r="FR60" i="100"/>
  <c r="FS59" i="100"/>
  <c r="FR59" i="100"/>
  <c r="FS58" i="100"/>
  <c r="FR58" i="100"/>
  <c r="FS57" i="100"/>
  <c r="FR57" i="100"/>
  <c r="FS56" i="100"/>
  <c r="FR56" i="100"/>
  <c r="FS55" i="100"/>
  <c r="FR55" i="100"/>
  <c r="FS54" i="100"/>
  <c r="FR54" i="100"/>
  <c r="FS53" i="100"/>
  <c r="FR53" i="100"/>
  <c r="FS52" i="100"/>
  <c r="FR52" i="100"/>
  <c r="FS51" i="100"/>
  <c r="FR51" i="100"/>
  <c r="FS50" i="100"/>
  <c r="FR50" i="100"/>
  <c r="FS49" i="100"/>
  <c r="FR49" i="100"/>
  <c r="FS48" i="100"/>
  <c r="FR48" i="100"/>
  <c r="FS47" i="100"/>
  <c r="FR47" i="100"/>
  <c r="FS46" i="100"/>
  <c r="FR46" i="100"/>
  <c r="FS45" i="100"/>
  <c r="FR45" i="100"/>
  <c r="FS44" i="100"/>
  <c r="FR44" i="100"/>
  <c r="FS43" i="100"/>
  <c r="FR43" i="100"/>
  <c r="FS42" i="100"/>
  <c r="FR42" i="100"/>
  <c r="FS41" i="100"/>
  <c r="FR41" i="100"/>
  <c r="FS40" i="100"/>
  <c r="FR40" i="100"/>
  <c r="FS39" i="100"/>
  <c r="FR39" i="100"/>
  <c r="FS38" i="100"/>
  <c r="FR38" i="100"/>
  <c r="FS37" i="100"/>
  <c r="FR37" i="100"/>
  <c r="FS36" i="100"/>
  <c r="FR36" i="100"/>
  <c r="FS35" i="100"/>
  <c r="FR35" i="100"/>
  <c r="FS34" i="100"/>
  <c r="FR34" i="100"/>
  <c r="FS33" i="100"/>
  <c r="FR33" i="100"/>
  <c r="FS32" i="100"/>
  <c r="FR32" i="100"/>
  <c r="FS31" i="100"/>
  <c r="FR31" i="100"/>
  <c r="FS30" i="100"/>
  <c r="FR30" i="100"/>
  <c r="FS29" i="100"/>
  <c r="FR29" i="100"/>
  <c r="FS28" i="100"/>
  <c r="FR28" i="100"/>
  <c r="FS27" i="100"/>
  <c r="FR27" i="100"/>
  <c r="FS26" i="100"/>
  <c r="FR26" i="100"/>
  <c r="FS25" i="100"/>
  <c r="FR25" i="100"/>
  <c r="FS24" i="100"/>
  <c r="FR24" i="100"/>
  <c r="FS23" i="100"/>
  <c r="FR23" i="100"/>
  <c r="FS22" i="100"/>
  <c r="FR22" i="100"/>
  <c r="FS21" i="100"/>
  <c r="FR21" i="100"/>
  <c r="FS20" i="100"/>
  <c r="FR20" i="100"/>
  <c r="FS19" i="100"/>
  <c r="FR19" i="100"/>
  <c r="FS18" i="100"/>
  <c r="FR18" i="100"/>
  <c r="FS17" i="100"/>
  <c r="FR17" i="100"/>
  <c r="FS16" i="100"/>
  <c r="FR16" i="100"/>
  <c r="FS15" i="100"/>
  <c r="FR15" i="100"/>
  <c r="FS14" i="100"/>
  <c r="FR14" i="100"/>
  <c r="FS13" i="100"/>
  <c r="FR13" i="100"/>
  <c r="FS12" i="100"/>
  <c r="FR12" i="100"/>
  <c r="FS11" i="100"/>
  <c r="FR11" i="100"/>
  <c r="FS10" i="100"/>
  <c r="FR10" i="100"/>
  <c r="FS9" i="100"/>
  <c r="FR9" i="100"/>
  <c r="FS8" i="100"/>
  <c r="FR8" i="100"/>
  <c r="FS7" i="100"/>
  <c r="FR7" i="100"/>
  <c r="FS6" i="100"/>
  <c r="FR6" i="100"/>
  <c r="FS5" i="100"/>
  <c r="FQ68" i="100"/>
  <c r="FP68" i="100"/>
  <c r="FQ67" i="100"/>
  <c r="FP67" i="100"/>
  <c r="FQ66" i="100"/>
  <c r="FP66" i="100"/>
  <c r="FQ65" i="100"/>
  <c r="FP65" i="100"/>
  <c r="FQ64" i="100"/>
  <c r="FP64" i="100"/>
  <c r="FQ63" i="100"/>
  <c r="FP63" i="100"/>
  <c r="FQ62" i="100"/>
  <c r="FP62" i="100"/>
  <c r="FQ61" i="100"/>
  <c r="FP61" i="100"/>
  <c r="FQ60" i="100"/>
  <c r="FP60" i="100"/>
  <c r="FQ59" i="100"/>
  <c r="FP59" i="100"/>
  <c r="FQ58" i="100"/>
  <c r="FP58" i="100"/>
  <c r="FQ57" i="100"/>
  <c r="FP57" i="100"/>
  <c r="FQ56" i="100"/>
  <c r="FP56" i="100"/>
  <c r="FQ55" i="100"/>
  <c r="FP55" i="100"/>
  <c r="FQ54" i="100"/>
  <c r="FP54" i="100"/>
  <c r="FQ53" i="100"/>
  <c r="FP53" i="100"/>
  <c r="FQ52" i="100"/>
  <c r="FP52" i="100"/>
  <c r="FQ51" i="100"/>
  <c r="FP51" i="100"/>
  <c r="FQ50" i="100"/>
  <c r="FP50" i="100"/>
  <c r="FQ49" i="100"/>
  <c r="FP49" i="100"/>
  <c r="FQ48" i="100"/>
  <c r="FP48" i="100"/>
  <c r="FQ47" i="100"/>
  <c r="FP47" i="100"/>
  <c r="FQ46" i="100"/>
  <c r="FP46" i="100"/>
  <c r="FQ45" i="100"/>
  <c r="FP45" i="100"/>
  <c r="FQ44" i="100"/>
  <c r="FP44" i="100"/>
  <c r="FQ43" i="100"/>
  <c r="FP43" i="100"/>
  <c r="FQ42" i="100"/>
  <c r="FP42" i="100"/>
  <c r="FQ41" i="100"/>
  <c r="FP41" i="100"/>
  <c r="FQ40" i="100"/>
  <c r="FP40" i="100"/>
  <c r="FQ39" i="100"/>
  <c r="FP39" i="100"/>
  <c r="FQ38" i="100"/>
  <c r="FP38" i="100"/>
  <c r="FQ37" i="100"/>
  <c r="FP37" i="100"/>
  <c r="FQ36" i="100"/>
  <c r="FP36" i="100"/>
  <c r="FQ35" i="100"/>
  <c r="FP35" i="100"/>
  <c r="FQ34" i="100"/>
  <c r="FP34" i="100"/>
  <c r="FQ33" i="100"/>
  <c r="FP33" i="100"/>
  <c r="FQ32" i="100"/>
  <c r="FP32" i="100"/>
  <c r="FQ31" i="100"/>
  <c r="FP31" i="100"/>
  <c r="FQ30" i="100"/>
  <c r="FP30" i="100"/>
  <c r="FQ29" i="100"/>
  <c r="FP29" i="100"/>
  <c r="FQ28" i="100"/>
  <c r="FP28" i="100"/>
  <c r="FQ27" i="100"/>
  <c r="FP27" i="100"/>
  <c r="FQ26" i="100"/>
  <c r="FP26" i="100"/>
  <c r="FQ25" i="100"/>
  <c r="FP25" i="100"/>
  <c r="FQ24" i="100"/>
  <c r="FP24" i="100"/>
  <c r="FQ23" i="100"/>
  <c r="FP23" i="100"/>
  <c r="FQ22" i="100"/>
  <c r="FP22" i="100"/>
  <c r="FQ21" i="100"/>
  <c r="FP21" i="100"/>
  <c r="FQ20" i="100"/>
  <c r="FP20" i="100"/>
  <c r="FQ19" i="100"/>
  <c r="FP19" i="100"/>
  <c r="FQ18" i="100"/>
  <c r="FP18" i="100"/>
  <c r="FQ17" i="100"/>
  <c r="FP17" i="100"/>
  <c r="FQ16" i="100"/>
  <c r="FP16" i="100"/>
  <c r="FQ15" i="100"/>
  <c r="FP15" i="100"/>
  <c r="FQ14" i="100"/>
  <c r="FP14" i="100"/>
  <c r="FQ13" i="100"/>
  <c r="FP13" i="100"/>
  <c r="FQ12" i="100"/>
  <c r="FP12" i="100"/>
  <c r="FQ11" i="100"/>
  <c r="FP11" i="100"/>
  <c r="FQ10" i="100"/>
  <c r="FP10" i="100"/>
  <c r="FQ9" i="100"/>
  <c r="FP9" i="100"/>
  <c r="FQ8" i="100"/>
  <c r="FP8" i="100"/>
  <c r="FQ7" i="100"/>
  <c r="FP7" i="100"/>
  <c r="FQ6" i="100"/>
  <c r="FP6" i="100"/>
  <c r="FQ5" i="100"/>
  <c r="FN71" i="100"/>
  <c r="FM71" i="100"/>
  <c r="FN70" i="100"/>
  <c r="FM70" i="100"/>
  <c r="FN69" i="100"/>
  <c r="FM69" i="100"/>
  <c r="FN68" i="100"/>
  <c r="FM68" i="100"/>
  <c r="FN67" i="100"/>
  <c r="FM67" i="100"/>
  <c r="FN66" i="100"/>
  <c r="FM66" i="100"/>
  <c r="FN65" i="100"/>
  <c r="FM65" i="100"/>
  <c r="FN64" i="100"/>
  <c r="FM64" i="100"/>
  <c r="FN63" i="100"/>
  <c r="FM63" i="100"/>
  <c r="FN62" i="100"/>
  <c r="FM62" i="100"/>
  <c r="FN61" i="100"/>
  <c r="FM61" i="100"/>
  <c r="FN60" i="100"/>
  <c r="FM60" i="100"/>
  <c r="FN59" i="100"/>
  <c r="FM59" i="100"/>
  <c r="FN58" i="100"/>
  <c r="FM58" i="100"/>
  <c r="FN57" i="100"/>
  <c r="FM57" i="100"/>
  <c r="FN56" i="100"/>
  <c r="FM56" i="100"/>
  <c r="FN55" i="100"/>
  <c r="FM55" i="100"/>
  <c r="FN54" i="100"/>
  <c r="FM54" i="100"/>
  <c r="FN53" i="100"/>
  <c r="FM53" i="100"/>
  <c r="FN52" i="100"/>
  <c r="FM52" i="100"/>
  <c r="FN51" i="100"/>
  <c r="FM51" i="100"/>
  <c r="FN50" i="100"/>
  <c r="FM50" i="100"/>
  <c r="FN49" i="100"/>
  <c r="FM49" i="100"/>
  <c r="FN48" i="100"/>
  <c r="FM48" i="100"/>
  <c r="FN47" i="100"/>
  <c r="FM47" i="100"/>
  <c r="FN46" i="100"/>
  <c r="FM46" i="100"/>
  <c r="FN45" i="100"/>
  <c r="FM45" i="100"/>
  <c r="FN44" i="100"/>
  <c r="FM44" i="100"/>
  <c r="FN43" i="100"/>
  <c r="FM43" i="100"/>
  <c r="FN42" i="100"/>
  <c r="FM42" i="100"/>
  <c r="FN41" i="100"/>
  <c r="FM41" i="100"/>
  <c r="FN40" i="100"/>
  <c r="FM40" i="100"/>
  <c r="FN39" i="100"/>
  <c r="FM39" i="100"/>
  <c r="FN38" i="100"/>
  <c r="FM38" i="100"/>
  <c r="FN37" i="100"/>
  <c r="FM37" i="100"/>
  <c r="FN36" i="100"/>
  <c r="FM36" i="100"/>
  <c r="FN35" i="100"/>
  <c r="FM35" i="100"/>
  <c r="FN34" i="100"/>
  <c r="FM34" i="100"/>
  <c r="FN33" i="100"/>
  <c r="FM33" i="100"/>
  <c r="FN32" i="100"/>
  <c r="FM32" i="100"/>
  <c r="FN31" i="100"/>
  <c r="FM31" i="100"/>
  <c r="FN30" i="100"/>
  <c r="FM30" i="100"/>
  <c r="FN29" i="100"/>
  <c r="FM29" i="100"/>
  <c r="FN28" i="100"/>
  <c r="FM28" i="100"/>
  <c r="FN27" i="100"/>
  <c r="FM27" i="100"/>
  <c r="FN26" i="100"/>
  <c r="FM26" i="100"/>
  <c r="FN25" i="100"/>
  <c r="FM25" i="100"/>
  <c r="FN24" i="100"/>
  <c r="FM24" i="100"/>
  <c r="FN23" i="100"/>
  <c r="FM23" i="100"/>
  <c r="FN22" i="100"/>
  <c r="FM22" i="100"/>
  <c r="FN21" i="100"/>
  <c r="FM21" i="100"/>
  <c r="FN20" i="100"/>
  <c r="FM20" i="100"/>
  <c r="FN19" i="100"/>
  <c r="FM19" i="100"/>
  <c r="FN18" i="100"/>
  <c r="FM18" i="100"/>
  <c r="FN17" i="100"/>
  <c r="FM17" i="100"/>
  <c r="FN16" i="100"/>
  <c r="FM16" i="100"/>
  <c r="FN15" i="100"/>
  <c r="FM15" i="100"/>
  <c r="FN14" i="100"/>
  <c r="FM14" i="100"/>
  <c r="FN13" i="100"/>
  <c r="FM13" i="100"/>
  <c r="FN12" i="100"/>
  <c r="FM12" i="100"/>
  <c r="FN11" i="100"/>
  <c r="FM11" i="100"/>
  <c r="FN10" i="100"/>
  <c r="FM10" i="100"/>
  <c r="FN9" i="100"/>
  <c r="FM9" i="100"/>
  <c r="FN8" i="100"/>
  <c r="FM8" i="100"/>
  <c r="FN7" i="100"/>
  <c r="FM7" i="100"/>
  <c r="FN6" i="100"/>
  <c r="FM6" i="100"/>
  <c r="FN5" i="100"/>
  <c r="FL68" i="100"/>
  <c r="FK68" i="100"/>
  <c r="FL67" i="100"/>
  <c r="FK67" i="100"/>
  <c r="FL66" i="100"/>
  <c r="FK66" i="100"/>
  <c r="FL65" i="100"/>
  <c r="FK65" i="100"/>
  <c r="FL64" i="100"/>
  <c r="FK64" i="100"/>
  <c r="FL63" i="100"/>
  <c r="FK63" i="100"/>
  <c r="FL62" i="100"/>
  <c r="FK62" i="100"/>
  <c r="FL61" i="100"/>
  <c r="FK61" i="100"/>
  <c r="FL60" i="100"/>
  <c r="FK60" i="100"/>
  <c r="FL59" i="100"/>
  <c r="FK59" i="100"/>
  <c r="FL58" i="100"/>
  <c r="FK58" i="100"/>
  <c r="FL57" i="100"/>
  <c r="FK57" i="100"/>
  <c r="FL56" i="100"/>
  <c r="FK56" i="100"/>
  <c r="FL55" i="100"/>
  <c r="FK55" i="100"/>
  <c r="FL54" i="100"/>
  <c r="FK54" i="100"/>
  <c r="FL53" i="100"/>
  <c r="FK53" i="100"/>
  <c r="FL52" i="100"/>
  <c r="FK52" i="100"/>
  <c r="FL51" i="100"/>
  <c r="FK51" i="100"/>
  <c r="FL50" i="100"/>
  <c r="FK50" i="100"/>
  <c r="FL49" i="100"/>
  <c r="FK49" i="100"/>
  <c r="FL48" i="100"/>
  <c r="FK48" i="100"/>
  <c r="FL47" i="100"/>
  <c r="FK47" i="100"/>
  <c r="FL46" i="100"/>
  <c r="FK46" i="100"/>
  <c r="FL45" i="100"/>
  <c r="FK45" i="100"/>
  <c r="FL44" i="100"/>
  <c r="FK44" i="100"/>
  <c r="FL43" i="100"/>
  <c r="FK43" i="100"/>
  <c r="FL42" i="100"/>
  <c r="FK42" i="100"/>
  <c r="FL41" i="100"/>
  <c r="FK41" i="100"/>
  <c r="FL40" i="100"/>
  <c r="FK40" i="100"/>
  <c r="FL39" i="100"/>
  <c r="FK39" i="100"/>
  <c r="FL38" i="100"/>
  <c r="FK38" i="100"/>
  <c r="FL37" i="100"/>
  <c r="FK37" i="100"/>
  <c r="FL36" i="100"/>
  <c r="FK36" i="100"/>
  <c r="FL35" i="100"/>
  <c r="FK35" i="100"/>
  <c r="FL34" i="100"/>
  <c r="FK34" i="100"/>
  <c r="FL33" i="100"/>
  <c r="FK33" i="100"/>
  <c r="FL32" i="100"/>
  <c r="FK32" i="100"/>
  <c r="FL31" i="100"/>
  <c r="FK31" i="100"/>
  <c r="FL30" i="100"/>
  <c r="FK30" i="100"/>
  <c r="FL29" i="100"/>
  <c r="FK29" i="100"/>
  <c r="FL28" i="100"/>
  <c r="FK28" i="100"/>
  <c r="FL27" i="100"/>
  <c r="FK27" i="100"/>
  <c r="FL26" i="100"/>
  <c r="FK26" i="100"/>
  <c r="FL25" i="100"/>
  <c r="FK25" i="100"/>
  <c r="FL24" i="100"/>
  <c r="FK24" i="100"/>
  <c r="FL23" i="100"/>
  <c r="FK23" i="100"/>
  <c r="FL22" i="100"/>
  <c r="FK22" i="100"/>
  <c r="FL21" i="100"/>
  <c r="FK21" i="100"/>
  <c r="FL20" i="100"/>
  <c r="FK20" i="100"/>
  <c r="FL19" i="100"/>
  <c r="FK19" i="100"/>
  <c r="FL18" i="100"/>
  <c r="FK18" i="100"/>
  <c r="FL17" i="100"/>
  <c r="FK17" i="100"/>
  <c r="FL16" i="100"/>
  <c r="FK16" i="100"/>
  <c r="FL15" i="100"/>
  <c r="FK15" i="100"/>
  <c r="FL14" i="100"/>
  <c r="FK14" i="100"/>
  <c r="FL13" i="100"/>
  <c r="FK13" i="100"/>
  <c r="FL12" i="100"/>
  <c r="FK12" i="100"/>
  <c r="FL11" i="100"/>
  <c r="FK11" i="100"/>
  <c r="FL10" i="100"/>
  <c r="FK10" i="100"/>
  <c r="FL9" i="100"/>
  <c r="FK9" i="100"/>
  <c r="FL8" i="100"/>
  <c r="FK8" i="100"/>
  <c r="FL7" i="100"/>
  <c r="FK7" i="100"/>
  <c r="FL6" i="100"/>
  <c r="FK6" i="100"/>
  <c r="FL5" i="100"/>
  <c r="FI70" i="100"/>
  <c r="FH70" i="100"/>
  <c r="FG70" i="100"/>
  <c r="FF70" i="100"/>
  <c r="FE70" i="100"/>
  <c r="FD70" i="100"/>
  <c r="FI69" i="100"/>
  <c r="FH69" i="100"/>
  <c r="FG69" i="100"/>
  <c r="FF69" i="100"/>
  <c r="FE69" i="100"/>
  <c r="FD69" i="100"/>
  <c r="FI68" i="100"/>
  <c r="FH68" i="100"/>
  <c r="FG68" i="100"/>
  <c r="FF68" i="100"/>
  <c r="FE68" i="100"/>
  <c r="FD68" i="100"/>
  <c r="FI67" i="100"/>
  <c r="FH67" i="100"/>
  <c r="FG67" i="100"/>
  <c r="FF67" i="100"/>
  <c r="FE67" i="100"/>
  <c r="FD67" i="100"/>
  <c r="FI66" i="100"/>
  <c r="FH66" i="100"/>
  <c r="FG66" i="100"/>
  <c r="FF66" i="100"/>
  <c r="FE66" i="100"/>
  <c r="FD66" i="100"/>
  <c r="FI65" i="100"/>
  <c r="FH65" i="100"/>
  <c r="FG65" i="100"/>
  <c r="FF65" i="100"/>
  <c r="FE65" i="100"/>
  <c r="FD65" i="100"/>
  <c r="FI64" i="100"/>
  <c r="FH64" i="100"/>
  <c r="FG64" i="100"/>
  <c r="FF64" i="100"/>
  <c r="FE64" i="100"/>
  <c r="FD64" i="100"/>
  <c r="FI63" i="100"/>
  <c r="FH63" i="100"/>
  <c r="FG63" i="100"/>
  <c r="FF63" i="100"/>
  <c r="FE63" i="100"/>
  <c r="FD63" i="100"/>
  <c r="FI62" i="100"/>
  <c r="FH62" i="100"/>
  <c r="FG62" i="100"/>
  <c r="FF62" i="100"/>
  <c r="FE62" i="100"/>
  <c r="FD62" i="100"/>
  <c r="FI61" i="100"/>
  <c r="FH61" i="100"/>
  <c r="FG61" i="100"/>
  <c r="FF61" i="100"/>
  <c r="FE61" i="100"/>
  <c r="FD61" i="100"/>
  <c r="FI60" i="100"/>
  <c r="FH60" i="100"/>
  <c r="FG60" i="100"/>
  <c r="FF60" i="100"/>
  <c r="FE60" i="100"/>
  <c r="FD60" i="100"/>
  <c r="FI59" i="100"/>
  <c r="FH59" i="100"/>
  <c r="FG59" i="100"/>
  <c r="FF59" i="100"/>
  <c r="FE59" i="100"/>
  <c r="FD59" i="100"/>
  <c r="FI58" i="100"/>
  <c r="FH58" i="100"/>
  <c r="FG58" i="100"/>
  <c r="FF58" i="100"/>
  <c r="FE58" i="100"/>
  <c r="FD58" i="100"/>
  <c r="FI57" i="100"/>
  <c r="FH57" i="100"/>
  <c r="FG57" i="100"/>
  <c r="FF57" i="100"/>
  <c r="FE57" i="100"/>
  <c r="FD57" i="100"/>
  <c r="FI56" i="100"/>
  <c r="FH56" i="100"/>
  <c r="FG56" i="100"/>
  <c r="FF56" i="100"/>
  <c r="FE56" i="100"/>
  <c r="FD56" i="100"/>
  <c r="FI55" i="100"/>
  <c r="FH55" i="100"/>
  <c r="FG55" i="100"/>
  <c r="FF55" i="100"/>
  <c r="FE55" i="100"/>
  <c r="FD55" i="100"/>
  <c r="FI54" i="100"/>
  <c r="FH54" i="100"/>
  <c r="FG54" i="100"/>
  <c r="FF54" i="100"/>
  <c r="FE54" i="100"/>
  <c r="FD54" i="100"/>
  <c r="FI53" i="100"/>
  <c r="FH53" i="100"/>
  <c r="FG53" i="100"/>
  <c r="FF53" i="100"/>
  <c r="FE53" i="100"/>
  <c r="FD53" i="100"/>
  <c r="FI52" i="100"/>
  <c r="FH52" i="100"/>
  <c r="FG52" i="100"/>
  <c r="FF52" i="100"/>
  <c r="FE52" i="100"/>
  <c r="FD52" i="100"/>
  <c r="FI51" i="100"/>
  <c r="FH51" i="100"/>
  <c r="FG51" i="100"/>
  <c r="FF51" i="100"/>
  <c r="FE51" i="100"/>
  <c r="FD51" i="100"/>
  <c r="FI50" i="100"/>
  <c r="FH50" i="100"/>
  <c r="FG50" i="100"/>
  <c r="FF50" i="100"/>
  <c r="FE50" i="100"/>
  <c r="FD50" i="100"/>
  <c r="FI49" i="100"/>
  <c r="FH49" i="100"/>
  <c r="FG49" i="100"/>
  <c r="FF49" i="100"/>
  <c r="FE49" i="100"/>
  <c r="FD49" i="100"/>
  <c r="FI48" i="100"/>
  <c r="FH48" i="100"/>
  <c r="FG48" i="100"/>
  <c r="FF48" i="100"/>
  <c r="FE48" i="100"/>
  <c r="FD48" i="100"/>
  <c r="FI47" i="100"/>
  <c r="FH47" i="100"/>
  <c r="FG47" i="100"/>
  <c r="FF47" i="100"/>
  <c r="FE47" i="100"/>
  <c r="FD47" i="100"/>
  <c r="FI46" i="100"/>
  <c r="FH46" i="100"/>
  <c r="FG46" i="100"/>
  <c r="FF46" i="100"/>
  <c r="FE46" i="100"/>
  <c r="FD46" i="100"/>
  <c r="FI45" i="100"/>
  <c r="FH45" i="100"/>
  <c r="FG45" i="100"/>
  <c r="FF45" i="100"/>
  <c r="FE45" i="100"/>
  <c r="FD45" i="100"/>
  <c r="FI44" i="100"/>
  <c r="FH44" i="100"/>
  <c r="FG44" i="100"/>
  <c r="FF44" i="100"/>
  <c r="FE44" i="100"/>
  <c r="FD44" i="100"/>
  <c r="FI43" i="100"/>
  <c r="FH43" i="100"/>
  <c r="FG43" i="100"/>
  <c r="FF43" i="100"/>
  <c r="FE43" i="100"/>
  <c r="FD43" i="100"/>
  <c r="FI42" i="100"/>
  <c r="FH42" i="100"/>
  <c r="FG42" i="100"/>
  <c r="FF42" i="100"/>
  <c r="FE42" i="100"/>
  <c r="FD42" i="100"/>
  <c r="FI41" i="100"/>
  <c r="FH41" i="100"/>
  <c r="FG41" i="100"/>
  <c r="FF41" i="100"/>
  <c r="FE41" i="100"/>
  <c r="FD41" i="100"/>
  <c r="FI40" i="100"/>
  <c r="FH40" i="100"/>
  <c r="FG40" i="100"/>
  <c r="FF40" i="100"/>
  <c r="FE40" i="100"/>
  <c r="FD40" i="100"/>
  <c r="FI39" i="100"/>
  <c r="FH39" i="100"/>
  <c r="FG39" i="100"/>
  <c r="FF39" i="100"/>
  <c r="FE39" i="100"/>
  <c r="FD39" i="100"/>
  <c r="FI38" i="100"/>
  <c r="FH38" i="100"/>
  <c r="FG38" i="100"/>
  <c r="FF38" i="100"/>
  <c r="FE38" i="100"/>
  <c r="FD38" i="100"/>
  <c r="FI37" i="100"/>
  <c r="FH37" i="100"/>
  <c r="FG37" i="100"/>
  <c r="FF37" i="100"/>
  <c r="FE37" i="100"/>
  <c r="FD37" i="100"/>
  <c r="FI36" i="100"/>
  <c r="FH36" i="100"/>
  <c r="FG36" i="100"/>
  <c r="FF36" i="100"/>
  <c r="FE36" i="100"/>
  <c r="FD36" i="100"/>
  <c r="FI35" i="100"/>
  <c r="FH35" i="100"/>
  <c r="FG35" i="100"/>
  <c r="FF35" i="100"/>
  <c r="FE35" i="100"/>
  <c r="FD35" i="100"/>
  <c r="FI34" i="100"/>
  <c r="FH34" i="100"/>
  <c r="FG34" i="100"/>
  <c r="FF34" i="100"/>
  <c r="FE34" i="100"/>
  <c r="FD34" i="100"/>
  <c r="FI33" i="100"/>
  <c r="FH33" i="100"/>
  <c r="FG33" i="100"/>
  <c r="FF33" i="100"/>
  <c r="FE33" i="100"/>
  <c r="FD33" i="100"/>
  <c r="FI32" i="100"/>
  <c r="FH32" i="100"/>
  <c r="FG32" i="100"/>
  <c r="FF32" i="100"/>
  <c r="FE32" i="100"/>
  <c r="FD32" i="100"/>
  <c r="FI31" i="100"/>
  <c r="FH31" i="100"/>
  <c r="FG31" i="100"/>
  <c r="FF31" i="100"/>
  <c r="FE31" i="100"/>
  <c r="FD31" i="100"/>
  <c r="FI30" i="100"/>
  <c r="FH30" i="100"/>
  <c r="FG30" i="100"/>
  <c r="FF30" i="100"/>
  <c r="FE30" i="100"/>
  <c r="FD30" i="100"/>
  <c r="FI29" i="100"/>
  <c r="FH29" i="100"/>
  <c r="FG29" i="100"/>
  <c r="FF29" i="100"/>
  <c r="FE29" i="100"/>
  <c r="FD29" i="100"/>
  <c r="FI28" i="100"/>
  <c r="FH28" i="100"/>
  <c r="FG28" i="100"/>
  <c r="FF28" i="100"/>
  <c r="FE28" i="100"/>
  <c r="FD28" i="100"/>
  <c r="FI27" i="100"/>
  <c r="FH27" i="100"/>
  <c r="FG27" i="100"/>
  <c r="FF27" i="100"/>
  <c r="FE27" i="100"/>
  <c r="FD27" i="100"/>
  <c r="FI26" i="100"/>
  <c r="FH26" i="100"/>
  <c r="FG26" i="100"/>
  <c r="FF26" i="100"/>
  <c r="FE26" i="100"/>
  <c r="FD26" i="100"/>
  <c r="FI25" i="100"/>
  <c r="FH25" i="100"/>
  <c r="FG25" i="100"/>
  <c r="FF25" i="100"/>
  <c r="FE25" i="100"/>
  <c r="FD25" i="100"/>
  <c r="FI24" i="100"/>
  <c r="FH24" i="100"/>
  <c r="FG24" i="100"/>
  <c r="FF24" i="100"/>
  <c r="FE24" i="100"/>
  <c r="FD24" i="100"/>
  <c r="FI23" i="100"/>
  <c r="FH23" i="100"/>
  <c r="FG23" i="100"/>
  <c r="FF23" i="100"/>
  <c r="FE23" i="100"/>
  <c r="FD23" i="100"/>
  <c r="FI22" i="100"/>
  <c r="FH22" i="100"/>
  <c r="FG22" i="100"/>
  <c r="FF22" i="100"/>
  <c r="FE22" i="100"/>
  <c r="FD22" i="100"/>
  <c r="FI21" i="100"/>
  <c r="FH21" i="100"/>
  <c r="FG21" i="100"/>
  <c r="FF21" i="100"/>
  <c r="FE21" i="100"/>
  <c r="FD21" i="100"/>
  <c r="FI20" i="100"/>
  <c r="FH20" i="100"/>
  <c r="FG20" i="100"/>
  <c r="FF20" i="100"/>
  <c r="FE20" i="100"/>
  <c r="FD20" i="100"/>
  <c r="FI19" i="100"/>
  <c r="FH19" i="100"/>
  <c r="FG19" i="100"/>
  <c r="FF19" i="100"/>
  <c r="FE19" i="100"/>
  <c r="FD19" i="100"/>
  <c r="FI18" i="100"/>
  <c r="FH18" i="100"/>
  <c r="FG18" i="100"/>
  <c r="FF18" i="100"/>
  <c r="FE18" i="100"/>
  <c r="FD18" i="100"/>
  <c r="FI17" i="100"/>
  <c r="FH17" i="100"/>
  <c r="FG17" i="100"/>
  <c r="FF17" i="100"/>
  <c r="FE17" i="100"/>
  <c r="FD17" i="100"/>
  <c r="FI16" i="100"/>
  <c r="FH16" i="100"/>
  <c r="FG16" i="100"/>
  <c r="FF16" i="100"/>
  <c r="FE16" i="100"/>
  <c r="FD16" i="100"/>
  <c r="FI15" i="100"/>
  <c r="FH15" i="100"/>
  <c r="FG15" i="100"/>
  <c r="FF15" i="100"/>
  <c r="FE15" i="100"/>
  <c r="FD15" i="100"/>
  <c r="FI14" i="100"/>
  <c r="FH14" i="100"/>
  <c r="FG14" i="100"/>
  <c r="FF14" i="100"/>
  <c r="FE14" i="100"/>
  <c r="FD14" i="100"/>
  <c r="FI13" i="100"/>
  <c r="FH13" i="100"/>
  <c r="FG13" i="100"/>
  <c r="FF13" i="100"/>
  <c r="FE13" i="100"/>
  <c r="FD13" i="100"/>
  <c r="FI12" i="100"/>
  <c r="FH12" i="100"/>
  <c r="FG12" i="100"/>
  <c r="FF12" i="100"/>
  <c r="FE12" i="100"/>
  <c r="FD12" i="100"/>
  <c r="FI11" i="100"/>
  <c r="FH11" i="100"/>
  <c r="FG11" i="100"/>
  <c r="FF11" i="100"/>
  <c r="FE11" i="100"/>
  <c r="FD11" i="100"/>
  <c r="FI10" i="100"/>
  <c r="FH10" i="100"/>
  <c r="FG10" i="100"/>
  <c r="FF10" i="100"/>
  <c r="FE10" i="100"/>
  <c r="FD10" i="100"/>
  <c r="FI9" i="100"/>
  <c r="FH9" i="100"/>
  <c r="FG9" i="100"/>
  <c r="FF9" i="100"/>
  <c r="FE9" i="100"/>
  <c r="FD9" i="100"/>
  <c r="FI8" i="100"/>
  <c r="FH8" i="100"/>
  <c r="FG8" i="100"/>
  <c r="FF8" i="100"/>
  <c r="FE8" i="100"/>
  <c r="FD8" i="100"/>
  <c r="FI7" i="100"/>
  <c r="FH7" i="100"/>
  <c r="FG7" i="100"/>
  <c r="FF7" i="100"/>
  <c r="FE7" i="100"/>
  <c r="FD7" i="100"/>
  <c r="FI6" i="100"/>
  <c r="FH6" i="100"/>
  <c r="FG6" i="100"/>
  <c r="FF6" i="100"/>
  <c r="FE6" i="100"/>
  <c r="FD6" i="100"/>
  <c r="FI5" i="100"/>
  <c r="FH5" i="100"/>
  <c r="FG5" i="100"/>
  <c r="FF5" i="100"/>
  <c r="FE5" i="100"/>
  <c r="FC75" i="100"/>
  <c r="FB75" i="100"/>
  <c r="FC74" i="100"/>
  <c r="FB74" i="100"/>
  <c r="FC73" i="100"/>
  <c r="FB73" i="100"/>
  <c r="FC72" i="100"/>
  <c r="FB72" i="100"/>
  <c r="FC71" i="100"/>
  <c r="FB71" i="100"/>
  <c r="FC70" i="100"/>
  <c r="FB70" i="100"/>
  <c r="FC69" i="100"/>
  <c r="FB69" i="100"/>
  <c r="FC68" i="100"/>
  <c r="FB68" i="100"/>
  <c r="FC67" i="100"/>
  <c r="FB67" i="100"/>
  <c r="FC66" i="100"/>
  <c r="FB66" i="100"/>
  <c r="FC65" i="100"/>
  <c r="FB65" i="100"/>
  <c r="FC64" i="100"/>
  <c r="FB64" i="100"/>
  <c r="FC63" i="100"/>
  <c r="FB63" i="100"/>
  <c r="FC62" i="100"/>
  <c r="FB62" i="100"/>
  <c r="FC61" i="100"/>
  <c r="FB61" i="100"/>
  <c r="FC60" i="100"/>
  <c r="FB60" i="100"/>
  <c r="FC59" i="100"/>
  <c r="FB59" i="100"/>
  <c r="FC58" i="100"/>
  <c r="FB58" i="100"/>
  <c r="FC57" i="100"/>
  <c r="FB57" i="100"/>
  <c r="FC56" i="100"/>
  <c r="FB56" i="100"/>
  <c r="FC55" i="100"/>
  <c r="FB55" i="100"/>
  <c r="FC54" i="100"/>
  <c r="FB54" i="100"/>
  <c r="FC53" i="100"/>
  <c r="FB53" i="100"/>
  <c r="FC52" i="100"/>
  <c r="FB52" i="100"/>
  <c r="FC51" i="100"/>
  <c r="FB51" i="100"/>
  <c r="FC50" i="100"/>
  <c r="FB50" i="100"/>
  <c r="FC49" i="100"/>
  <c r="FB49" i="100"/>
  <c r="FC48" i="100"/>
  <c r="FB48" i="100"/>
  <c r="FC47" i="100"/>
  <c r="FB47" i="100"/>
  <c r="FC46" i="100"/>
  <c r="FB46" i="100"/>
  <c r="FC45" i="100"/>
  <c r="FB45" i="100"/>
  <c r="FC44" i="100"/>
  <c r="FB44" i="100"/>
  <c r="FC43" i="100"/>
  <c r="FB43" i="100"/>
  <c r="FC42" i="100"/>
  <c r="FB42" i="100"/>
  <c r="FC41" i="100"/>
  <c r="FB41" i="100"/>
  <c r="FC40" i="100"/>
  <c r="FB40" i="100"/>
  <c r="FC39" i="100"/>
  <c r="FB39" i="100"/>
  <c r="FC38" i="100"/>
  <c r="FB38" i="100"/>
  <c r="FC37" i="100"/>
  <c r="FB37" i="100"/>
  <c r="FC36" i="100"/>
  <c r="FB36" i="100"/>
  <c r="FC35" i="100"/>
  <c r="FB35" i="100"/>
  <c r="FC34" i="100"/>
  <c r="FB34" i="100"/>
  <c r="FC33" i="100"/>
  <c r="FB33" i="100"/>
  <c r="FC32" i="100"/>
  <c r="FB32" i="100"/>
  <c r="FC31" i="100"/>
  <c r="FB31" i="100"/>
  <c r="FC30" i="100"/>
  <c r="FB30" i="100"/>
  <c r="FC29" i="100"/>
  <c r="FB29" i="100"/>
  <c r="FC28" i="100"/>
  <c r="FB28" i="100"/>
  <c r="FC27" i="100"/>
  <c r="FB27" i="100"/>
  <c r="FC26" i="100"/>
  <c r="FB26" i="100"/>
  <c r="FC25" i="100"/>
  <c r="FB25" i="100"/>
  <c r="FC24" i="100"/>
  <c r="FB24" i="100"/>
  <c r="FC23" i="100"/>
  <c r="FB23" i="100"/>
  <c r="FC22" i="100"/>
  <c r="FB22" i="100"/>
  <c r="FC21" i="100"/>
  <c r="FB21" i="100"/>
  <c r="FC20" i="100"/>
  <c r="FB20" i="100"/>
  <c r="FC19" i="100"/>
  <c r="FB19" i="100"/>
  <c r="FC18" i="100"/>
  <c r="FB18" i="100"/>
  <c r="FC17" i="100"/>
  <c r="FB17" i="100"/>
  <c r="FC16" i="100"/>
  <c r="FB16" i="100"/>
  <c r="FC15" i="100"/>
  <c r="FB15" i="100"/>
  <c r="FC14" i="100"/>
  <c r="FB14" i="100"/>
  <c r="FC13" i="100"/>
  <c r="FB13" i="100"/>
  <c r="FC12" i="100"/>
  <c r="FB12" i="100"/>
  <c r="FC11" i="100"/>
  <c r="FB11" i="100"/>
  <c r="FC10" i="100"/>
  <c r="FB10" i="100"/>
  <c r="FC9" i="100"/>
  <c r="FB9" i="100"/>
  <c r="FC8" i="100"/>
  <c r="FB8" i="100"/>
  <c r="FC7" i="100"/>
  <c r="FB7" i="100"/>
  <c r="FC6" i="100"/>
  <c r="FB6" i="100"/>
  <c r="FC5" i="100"/>
  <c r="FA63" i="100"/>
  <c r="EZ63" i="100"/>
  <c r="FA62" i="100"/>
  <c r="EZ62" i="100"/>
  <c r="FA61" i="100"/>
  <c r="EZ61" i="100"/>
  <c r="FA60" i="100"/>
  <c r="EZ60" i="100"/>
  <c r="FA59" i="100"/>
  <c r="EZ59" i="100"/>
  <c r="FA58" i="100"/>
  <c r="EZ58" i="100"/>
  <c r="FA57" i="100"/>
  <c r="EZ57" i="100"/>
  <c r="FA56" i="100"/>
  <c r="EZ56" i="100"/>
  <c r="FA55" i="100"/>
  <c r="EZ55" i="100"/>
  <c r="FA54" i="100"/>
  <c r="EZ54" i="100"/>
  <c r="FA53" i="100"/>
  <c r="EZ53" i="100"/>
  <c r="FA52" i="100"/>
  <c r="EZ52" i="100"/>
  <c r="FA51" i="100"/>
  <c r="EZ51" i="100"/>
  <c r="FA50" i="100"/>
  <c r="EZ50" i="100"/>
  <c r="FA49" i="100"/>
  <c r="EZ49" i="100"/>
  <c r="FA48" i="100"/>
  <c r="EZ48" i="100"/>
  <c r="FA47" i="100"/>
  <c r="EZ47" i="100"/>
  <c r="FA46" i="100"/>
  <c r="EZ46" i="100"/>
  <c r="FA45" i="100"/>
  <c r="EZ45" i="100"/>
  <c r="FA44" i="100"/>
  <c r="EZ44" i="100"/>
  <c r="FA43" i="100"/>
  <c r="EZ43" i="100"/>
  <c r="FA42" i="100"/>
  <c r="EZ42" i="100"/>
  <c r="FA41" i="100"/>
  <c r="EZ41" i="100"/>
  <c r="FA40" i="100"/>
  <c r="EZ40" i="100"/>
  <c r="FA39" i="100"/>
  <c r="EZ39" i="100"/>
  <c r="FA38" i="100"/>
  <c r="EZ38" i="100"/>
  <c r="FA37" i="100"/>
  <c r="EZ37" i="100"/>
  <c r="FA36" i="100"/>
  <c r="EZ36" i="100"/>
  <c r="FA35" i="100"/>
  <c r="EZ35" i="100"/>
  <c r="FA34" i="100"/>
  <c r="EZ34" i="100"/>
  <c r="FA33" i="100"/>
  <c r="EZ33" i="100"/>
  <c r="FA32" i="100"/>
  <c r="EZ32" i="100"/>
  <c r="FA31" i="100"/>
  <c r="EZ31" i="100"/>
  <c r="FA30" i="100"/>
  <c r="EZ30" i="100"/>
  <c r="FA29" i="100"/>
  <c r="EZ29" i="100"/>
  <c r="FA28" i="100"/>
  <c r="EZ28" i="100"/>
  <c r="FA27" i="100"/>
  <c r="EZ27" i="100"/>
  <c r="FA26" i="100"/>
  <c r="EZ26" i="100"/>
  <c r="FA25" i="100"/>
  <c r="EZ25" i="100"/>
  <c r="FA24" i="100"/>
  <c r="EZ24" i="100"/>
  <c r="FA23" i="100"/>
  <c r="EZ23" i="100"/>
  <c r="FA22" i="100"/>
  <c r="EZ22" i="100"/>
  <c r="FA21" i="100"/>
  <c r="EZ21" i="100"/>
  <c r="FA20" i="100"/>
  <c r="EZ20" i="100"/>
  <c r="FA19" i="100"/>
  <c r="EZ19" i="100"/>
  <c r="FA18" i="100"/>
  <c r="EZ18" i="100"/>
  <c r="FA17" i="100"/>
  <c r="EZ17" i="100"/>
  <c r="FA16" i="100"/>
  <c r="EZ16" i="100"/>
  <c r="FA15" i="100"/>
  <c r="EZ15" i="100"/>
  <c r="FA14" i="100"/>
  <c r="EZ14" i="100"/>
  <c r="FA13" i="100"/>
  <c r="EZ13" i="100"/>
  <c r="FA12" i="100"/>
  <c r="EZ12" i="100"/>
  <c r="FA11" i="100"/>
  <c r="EZ11" i="100"/>
  <c r="FA10" i="100"/>
  <c r="EZ10" i="100"/>
  <c r="FA9" i="100"/>
  <c r="EZ9" i="100"/>
  <c r="FA8" i="100"/>
  <c r="EZ8" i="100"/>
  <c r="FA7" i="100"/>
  <c r="EZ7" i="100"/>
  <c r="FA6" i="100"/>
  <c r="EZ6" i="100"/>
  <c r="FA5" i="100"/>
  <c r="EY60" i="100"/>
  <c r="EX60" i="100"/>
  <c r="EY59" i="100"/>
  <c r="EX59" i="100"/>
  <c r="EY58" i="100"/>
  <c r="EX58" i="100"/>
  <c r="EY57" i="100"/>
  <c r="EX57" i="100"/>
  <c r="EY56" i="100"/>
  <c r="EX56" i="100"/>
  <c r="EY55" i="100"/>
  <c r="EX55" i="100"/>
  <c r="EY54" i="100"/>
  <c r="EX54" i="100"/>
  <c r="EY53" i="100"/>
  <c r="EX53" i="100"/>
  <c r="EY52" i="100"/>
  <c r="EX52" i="100"/>
  <c r="EY51" i="100"/>
  <c r="EX51" i="100"/>
  <c r="EY50" i="100"/>
  <c r="EX50" i="100"/>
  <c r="EY49" i="100"/>
  <c r="EX49" i="100"/>
  <c r="EY48" i="100"/>
  <c r="EX48" i="100"/>
  <c r="EY47" i="100"/>
  <c r="EX47" i="100"/>
  <c r="EY46" i="100"/>
  <c r="EX46" i="100"/>
  <c r="EY45" i="100"/>
  <c r="EX45" i="100"/>
  <c r="EY44" i="100"/>
  <c r="EX44" i="100"/>
  <c r="EY43" i="100"/>
  <c r="EX43" i="100"/>
  <c r="EY42" i="100"/>
  <c r="EX42" i="100"/>
  <c r="EY41" i="100"/>
  <c r="EX41" i="100"/>
  <c r="EY40" i="100"/>
  <c r="EX40" i="100"/>
  <c r="EY39" i="100"/>
  <c r="EX39" i="100"/>
  <c r="EY38" i="100"/>
  <c r="EX38" i="100"/>
  <c r="EY37" i="100"/>
  <c r="EX37" i="100"/>
  <c r="EY36" i="100"/>
  <c r="EX36" i="100"/>
  <c r="EY35" i="100"/>
  <c r="EX35" i="100"/>
  <c r="EY34" i="100"/>
  <c r="EX34" i="100"/>
  <c r="EY33" i="100"/>
  <c r="EX33" i="100"/>
  <c r="EY32" i="100"/>
  <c r="EX32" i="100"/>
  <c r="EY31" i="100"/>
  <c r="EX31" i="100"/>
  <c r="EY30" i="100"/>
  <c r="EX30" i="100"/>
  <c r="EY29" i="100"/>
  <c r="EX29" i="100"/>
  <c r="EY28" i="100"/>
  <c r="EX28" i="100"/>
  <c r="EY27" i="100"/>
  <c r="EX27" i="100"/>
  <c r="EY26" i="100"/>
  <c r="EX26" i="100"/>
  <c r="EY25" i="100"/>
  <c r="EX25" i="100"/>
  <c r="EY24" i="100"/>
  <c r="EX24" i="100"/>
  <c r="EY23" i="100"/>
  <c r="EX23" i="100"/>
  <c r="EY22" i="100"/>
  <c r="EX22" i="100"/>
  <c r="EY21" i="100"/>
  <c r="EX21" i="100"/>
  <c r="EY20" i="100"/>
  <c r="EX20" i="100"/>
  <c r="EY19" i="100"/>
  <c r="EX19" i="100"/>
  <c r="EY18" i="100"/>
  <c r="EX18" i="100"/>
  <c r="EY17" i="100"/>
  <c r="EX17" i="100"/>
  <c r="EY16" i="100"/>
  <c r="EX16" i="100"/>
  <c r="EY15" i="100"/>
  <c r="EX15" i="100"/>
  <c r="EY14" i="100"/>
  <c r="EX14" i="100"/>
  <c r="EY13" i="100"/>
  <c r="EX13" i="100"/>
  <c r="EY12" i="100"/>
  <c r="EX12" i="100"/>
  <c r="EY11" i="100"/>
  <c r="EX11" i="100"/>
  <c r="EY10" i="100"/>
  <c r="EX10" i="100"/>
  <c r="EY9" i="100"/>
  <c r="EX9" i="100"/>
  <c r="EY8" i="100"/>
  <c r="EX8" i="100"/>
  <c r="EY7" i="100"/>
  <c r="EX7" i="100"/>
  <c r="EY6" i="100"/>
  <c r="EX6" i="100"/>
  <c r="EY5" i="100"/>
  <c r="EW52" i="100"/>
  <c r="EV52" i="100"/>
  <c r="EW51" i="100"/>
  <c r="EV51" i="100"/>
  <c r="EW50" i="100"/>
  <c r="EV50" i="100"/>
  <c r="EW49" i="100"/>
  <c r="EV49" i="100"/>
  <c r="EW48" i="100"/>
  <c r="EV48" i="100"/>
  <c r="EW47" i="100"/>
  <c r="EV47" i="100"/>
  <c r="EW46" i="100"/>
  <c r="EV46" i="100"/>
  <c r="EW45" i="100"/>
  <c r="EV45" i="100"/>
  <c r="EW44" i="100"/>
  <c r="EV44" i="100"/>
  <c r="EW43" i="100"/>
  <c r="EV43" i="100"/>
  <c r="EW42" i="100"/>
  <c r="EV42" i="100"/>
  <c r="EW41" i="100"/>
  <c r="EV41" i="100"/>
  <c r="EW40" i="100"/>
  <c r="EV40" i="100"/>
  <c r="EW39" i="100"/>
  <c r="EV39" i="100"/>
  <c r="EW38" i="100"/>
  <c r="EV38" i="100"/>
  <c r="EW37" i="100"/>
  <c r="EV37" i="100"/>
  <c r="EW36" i="100"/>
  <c r="EV36" i="100"/>
  <c r="EW35" i="100"/>
  <c r="EV35" i="100"/>
  <c r="EW34" i="100"/>
  <c r="EV34" i="100"/>
  <c r="EW33" i="100"/>
  <c r="EV33" i="100"/>
  <c r="EW32" i="100"/>
  <c r="EV32" i="100"/>
  <c r="EW31" i="100"/>
  <c r="EV31" i="100"/>
  <c r="EW30" i="100"/>
  <c r="EV30" i="100"/>
  <c r="EW29" i="100"/>
  <c r="EV29" i="100"/>
  <c r="EW28" i="100"/>
  <c r="EV28" i="100"/>
  <c r="EW27" i="100"/>
  <c r="EV27" i="100"/>
  <c r="EW26" i="100"/>
  <c r="EV26" i="100"/>
  <c r="EW25" i="100"/>
  <c r="EV25" i="100"/>
  <c r="EW24" i="100"/>
  <c r="EV24" i="100"/>
  <c r="EW23" i="100"/>
  <c r="EV23" i="100"/>
  <c r="EW22" i="100"/>
  <c r="EV22" i="100"/>
  <c r="EW21" i="100"/>
  <c r="EV21" i="100"/>
  <c r="EW20" i="100"/>
  <c r="EV20" i="100"/>
  <c r="EW19" i="100"/>
  <c r="EV19" i="100"/>
  <c r="EW18" i="100"/>
  <c r="EV18" i="100"/>
  <c r="EW17" i="100"/>
  <c r="EV17" i="100"/>
  <c r="EW16" i="100"/>
  <c r="EV16" i="100"/>
  <c r="EW15" i="100"/>
  <c r="EV15" i="100"/>
  <c r="EW14" i="100"/>
  <c r="EV14" i="100"/>
  <c r="EW13" i="100"/>
  <c r="EV13" i="100"/>
  <c r="EW12" i="100"/>
  <c r="EV12" i="100"/>
  <c r="EW11" i="100"/>
  <c r="EV11" i="100"/>
  <c r="EW10" i="100"/>
  <c r="EV10" i="100"/>
  <c r="EW9" i="100"/>
  <c r="EV9" i="100"/>
  <c r="EW8" i="100"/>
  <c r="EV8" i="100"/>
  <c r="EW7" i="100"/>
  <c r="EV7" i="100"/>
  <c r="EW6" i="100"/>
  <c r="EV6" i="100"/>
  <c r="EW5" i="100"/>
  <c r="EU68" i="100"/>
  <c r="ET68" i="100"/>
  <c r="EU67" i="100"/>
  <c r="ET67" i="100"/>
  <c r="EU66" i="100"/>
  <c r="ET66" i="100"/>
  <c r="EU65" i="100"/>
  <c r="ET65" i="100"/>
  <c r="EU64" i="100"/>
  <c r="ET64" i="100"/>
  <c r="EU63" i="100"/>
  <c r="ET63" i="100"/>
  <c r="EU62" i="100"/>
  <c r="ET62" i="100"/>
  <c r="EU61" i="100"/>
  <c r="ET61" i="100"/>
  <c r="EU60" i="100"/>
  <c r="ET60" i="100"/>
  <c r="EU59" i="100"/>
  <c r="ET59" i="100"/>
  <c r="EU58" i="100"/>
  <c r="ET58" i="100"/>
  <c r="EU57" i="100"/>
  <c r="ET57" i="100"/>
  <c r="EU56" i="100"/>
  <c r="ET56" i="100"/>
  <c r="EU55" i="100"/>
  <c r="ET55" i="100"/>
  <c r="EU54" i="100"/>
  <c r="ET54" i="100"/>
  <c r="EU53" i="100"/>
  <c r="ET53" i="100"/>
  <c r="EU52" i="100"/>
  <c r="ET52" i="100"/>
  <c r="EU51" i="100"/>
  <c r="ET51" i="100"/>
  <c r="EU50" i="100"/>
  <c r="ET50" i="100"/>
  <c r="EU49" i="100"/>
  <c r="ET49" i="100"/>
  <c r="EU48" i="100"/>
  <c r="ET48" i="100"/>
  <c r="EU47" i="100"/>
  <c r="ET47" i="100"/>
  <c r="EU46" i="100"/>
  <c r="ET46" i="100"/>
  <c r="EU45" i="100"/>
  <c r="ET45" i="100"/>
  <c r="EU44" i="100"/>
  <c r="ET44" i="100"/>
  <c r="EU43" i="100"/>
  <c r="ET43" i="100"/>
  <c r="EU42" i="100"/>
  <c r="ET42" i="100"/>
  <c r="EU41" i="100"/>
  <c r="ET41" i="100"/>
  <c r="EU40" i="100"/>
  <c r="ET40" i="100"/>
  <c r="EU39" i="100"/>
  <c r="ET39" i="100"/>
  <c r="EU38" i="100"/>
  <c r="ET38" i="100"/>
  <c r="EU37" i="100"/>
  <c r="ET37" i="100"/>
  <c r="EU36" i="100"/>
  <c r="ET36" i="100"/>
  <c r="EU35" i="100"/>
  <c r="ET35" i="100"/>
  <c r="EU34" i="100"/>
  <c r="ET34" i="100"/>
  <c r="EU33" i="100"/>
  <c r="ET33" i="100"/>
  <c r="EU32" i="100"/>
  <c r="ET32" i="100"/>
  <c r="EU31" i="100"/>
  <c r="ET31" i="100"/>
  <c r="EU30" i="100"/>
  <c r="ET30" i="100"/>
  <c r="EU29" i="100"/>
  <c r="ET29" i="100"/>
  <c r="EU28" i="100"/>
  <c r="ET28" i="100"/>
  <c r="EU27" i="100"/>
  <c r="ET27" i="100"/>
  <c r="EU26" i="100"/>
  <c r="ET26" i="100"/>
  <c r="EU25" i="100"/>
  <c r="ET25" i="100"/>
  <c r="EU24" i="100"/>
  <c r="ET24" i="100"/>
  <c r="EU23" i="100"/>
  <c r="ET23" i="100"/>
  <c r="EU22" i="100"/>
  <c r="ET22" i="100"/>
  <c r="EU21" i="100"/>
  <c r="ET21" i="100"/>
  <c r="EU20" i="100"/>
  <c r="ET20" i="100"/>
  <c r="EU19" i="100"/>
  <c r="ET19" i="100"/>
  <c r="EU18" i="100"/>
  <c r="ET18" i="100"/>
  <c r="EU17" i="100"/>
  <c r="ET17" i="100"/>
  <c r="EU16" i="100"/>
  <c r="ET16" i="100"/>
  <c r="EU15" i="100"/>
  <c r="ET15" i="100"/>
  <c r="EU14" i="100"/>
  <c r="ET14" i="100"/>
  <c r="EU13" i="100"/>
  <c r="ET13" i="100"/>
  <c r="EU12" i="100"/>
  <c r="ET12" i="100"/>
  <c r="EU11" i="100"/>
  <c r="ET11" i="100"/>
  <c r="EU10" i="100"/>
  <c r="ET10" i="100"/>
  <c r="EU9" i="100"/>
  <c r="ET9" i="100"/>
  <c r="EU8" i="100"/>
  <c r="ET8" i="100"/>
  <c r="EU7" i="100"/>
  <c r="ET7" i="100"/>
  <c r="EU6" i="100"/>
  <c r="ET6" i="100"/>
  <c r="EU5" i="100"/>
  <c r="ES54" i="100"/>
  <c r="ER54" i="100"/>
  <c r="ES53" i="100"/>
  <c r="ER53" i="100"/>
  <c r="ES52" i="100"/>
  <c r="ER52" i="100"/>
  <c r="ES51" i="100"/>
  <c r="ER51" i="100"/>
  <c r="ES50" i="100"/>
  <c r="ER50" i="100"/>
  <c r="ES49" i="100"/>
  <c r="ER49" i="100"/>
  <c r="ES48" i="100"/>
  <c r="ER48" i="100"/>
  <c r="ES47" i="100"/>
  <c r="ER47" i="100"/>
  <c r="ES46" i="100"/>
  <c r="ER46" i="100"/>
  <c r="ES45" i="100"/>
  <c r="ER45" i="100"/>
  <c r="ES44" i="100"/>
  <c r="ER44" i="100"/>
  <c r="ES43" i="100"/>
  <c r="ER43" i="100"/>
  <c r="ES42" i="100"/>
  <c r="ER42" i="100"/>
  <c r="ES41" i="100"/>
  <c r="ER41" i="100"/>
  <c r="ES40" i="100"/>
  <c r="ER40" i="100"/>
  <c r="ES39" i="100"/>
  <c r="ER39" i="100"/>
  <c r="ES38" i="100"/>
  <c r="ER38" i="100"/>
  <c r="ES37" i="100"/>
  <c r="ER37" i="100"/>
  <c r="ES36" i="100"/>
  <c r="ER36" i="100"/>
  <c r="ES35" i="100"/>
  <c r="ER35" i="100"/>
  <c r="ES34" i="100"/>
  <c r="ER34" i="100"/>
  <c r="ES33" i="100"/>
  <c r="ER33" i="100"/>
  <c r="ES32" i="100"/>
  <c r="ER32" i="100"/>
  <c r="ES31" i="100"/>
  <c r="ER31" i="100"/>
  <c r="ES30" i="100"/>
  <c r="ER30" i="100"/>
  <c r="ES29" i="100"/>
  <c r="ER29" i="100"/>
  <c r="ES28" i="100"/>
  <c r="ER28" i="100"/>
  <c r="ES27" i="100"/>
  <c r="ER27" i="100"/>
  <c r="ES26" i="100"/>
  <c r="ER26" i="100"/>
  <c r="ES25" i="100"/>
  <c r="ER25" i="100"/>
  <c r="ES24" i="100"/>
  <c r="ER24" i="100"/>
  <c r="ES23" i="100"/>
  <c r="ER23" i="100"/>
  <c r="ES22" i="100"/>
  <c r="ER22" i="100"/>
  <c r="ES21" i="100"/>
  <c r="ER21" i="100"/>
  <c r="ES20" i="100"/>
  <c r="ER20" i="100"/>
  <c r="ES19" i="100"/>
  <c r="ER19" i="100"/>
  <c r="ES18" i="100"/>
  <c r="ER18" i="100"/>
  <c r="ES17" i="100"/>
  <c r="ER17" i="100"/>
  <c r="ES16" i="100"/>
  <c r="ER16" i="100"/>
  <c r="ES15" i="100"/>
  <c r="ER15" i="100"/>
  <c r="ES14" i="100"/>
  <c r="ER14" i="100"/>
  <c r="ES13" i="100"/>
  <c r="ER13" i="100"/>
  <c r="ES12" i="100"/>
  <c r="ER12" i="100"/>
  <c r="ES11" i="100"/>
  <c r="ER11" i="100"/>
  <c r="ES10" i="100"/>
  <c r="ER10" i="100"/>
  <c r="ES9" i="100"/>
  <c r="ER9" i="100"/>
  <c r="ES8" i="100"/>
  <c r="ER8" i="100"/>
  <c r="ES7" i="100"/>
  <c r="ER7" i="100"/>
  <c r="ES6" i="100"/>
  <c r="ER6" i="100"/>
  <c r="ES5" i="100"/>
  <c r="EQ67" i="100"/>
  <c r="EP67" i="100"/>
  <c r="EO67" i="100"/>
  <c r="EN67" i="100"/>
  <c r="EM67" i="100"/>
  <c r="EL67" i="100"/>
  <c r="EK67" i="100"/>
  <c r="EJ67" i="100"/>
  <c r="EI67" i="100"/>
  <c r="EH67" i="100"/>
  <c r="EG67" i="100"/>
  <c r="EF67" i="100"/>
  <c r="EE67" i="100"/>
  <c r="ED67" i="100"/>
  <c r="EC67" i="100"/>
  <c r="EB67" i="100"/>
  <c r="EA67" i="100"/>
  <c r="DZ67" i="100"/>
  <c r="EQ66" i="100"/>
  <c r="EP66" i="100"/>
  <c r="EO66" i="100"/>
  <c r="EN66" i="100"/>
  <c r="EM66" i="100"/>
  <c r="EL66" i="100"/>
  <c r="EK66" i="100"/>
  <c r="EJ66" i="100"/>
  <c r="EI66" i="100"/>
  <c r="EH66" i="100"/>
  <c r="EG66" i="100"/>
  <c r="EF66" i="100"/>
  <c r="EE66" i="100"/>
  <c r="ED66" i="100"/>
  <c r="EC66" i="100"/>
  <c r="EB66" i="100"/>
  <c r="EA66" i="100"/>
  <c r="DZ66" i="100"/>
  <c r="EQ65" i="100"/>
  <c r="EP65" i="100"/>
  <c r="EO65" i="100"/>
  <c r="EN65" i="100"/>
  <c r="EM65" i="100"/>
  <c r="EL65" i="100"/>
  <c r="EK65" i="100"/>
  <c r="EJ65" i="100"/>
  <c r="EI65" i="100"/>
  <c r="EH65" i="100"/>
  <c r="EG65" i="100"/>
  <c r="EF65" i="100"/>
  <c r="EE65" i="100"/>
  <c r="ED65" i="100"/>
  <c r="EC65" i="100"/>
  <c r="EB65" i="100"/>
  <c r="EA65" i="100"/>
  <c r="DZ65" i="100"/>
  <c r="EQ64" i="100"/>
  <c r="EP64" i="100"/>
  <c r="EO64" i="100"/>
  <c r="EN64" i="100"/>
  <c r="EM64" i="100"/>
  <c r="EL64" i="100"/>
  <c r="EK64" i="100"/>
  <c r="EJ64" i="100"/>
  <c r="EI64" i="100"/>
  <c r="EH64" i="100"/>
  <c r="EG64" i="100"/>
  <c r="EF64" i="100"/>
  <c r="EE64" i="100"/>
  <c r="ED64" i="100"/>
  <c r="EC64" i="100"/>
  <c r="EB64" i="100"/>
  <c r="EA64" i="100"/>
  <c r="DZ64" i="100"/>
  <c r="EQ63" i="100"/>
  <c r="EP63" i="100"/>
  <c r="EO63" i="100"/>
  <c r="EN63" i="100"/>
  <c r="EM63" i="100"/>
  <c r="EL63" i="100"/>
  <c r="EK63" i="100"/>
  <c r="EJ63" i="100"/>
  <c r="EI63" i="100"/>
  <c r="EH63" i="100"/>
  <c r="EG63" i="100"/>
  <c r="EF63" i="100"/>
  <c r="EE63" i="100"/>
  <c r="ED63" i="100"/>
  <c r="EC63" i="100"/>
  <c r="EB63" i="100"/>
  <c r="EA63" i="100"/>
  <c r="DZ63" i="100"/>
  <c r="EQ62" i="100"/>
  <c r="EP62" i="100"/>
  <c r="EO62" i="100"/>
  <c r="EN62" i="100"/>
  <c r="EM62" i="100"/>
  <c r="EL62" i="100"/>
  <c r="EK62" i="100"/>
  <c r="EJ62" i="100"/>
  <c r="EI62" i="100"/>
  <c r="EH62" i="100"/>
  <c r="EG62" i="100"/>
  <c r="EF62" i="100"/>
  <c r="EE62" i="100"/>
  <c r="ED62" i="100"/>
  <c r="EC62" i="100"/>
  <c r="EB62" i="100"/>
  <c r="EA62" i="100"/>
  <c r="DZ62" i="100"/>
  <c r="EQ61" i="100"/>
  <c r="EP61" i="100"/>
  <c r="EO61" i="100"/>
  <c r="EN61" i="100"/>
  <c r="EM61" i="100"/>
  <c r="EL61" i="100"/>
  <c r="EK61" i="100"/>
  <c r="EJ61" i="100"/>
  <c r="EI61" i="100"/>
  <c r="EH61" i="100"/>
  <c r="EG61" i="100"/>
  <c r="EF61" i="100"/>
  <c r="EE61" i="100"/>
  <c r="ED61" i="100"/>
  <c r="EC61" i="100"/>
  <c r="EB61" i="100"/>
  <c r="EA61" i="100"/>
  <c r="DZ61" i="100"/>
  <c r="EQ60" i="100"/>
  <c r="EP60" i="100"/>
  <c r="EO60" i="100"/>
  <c r="EN60" i="100"/>
  <c r="EM60" i="100"/>
  <c r="EL60" i="100"/>
  <c r="EK60" i="100"/>
  <c r="EJ60" i="100"/>
  <c r="EI60" i="100"/>
  <c r="EH60" i="100"/>
  <c r="EG60" i="100"/>
  <c r="EF60" i="100"/>
  <c r="EE60" i="100"/>
  <c r="ED60" i="100"/>
  <c r="EC60" i="100"/>
  <c r="EB60" i="100"/>
  <c r="EA60" i="100"/>
  <c r="DZ60" i="100"/>
  <c r="EQ59" i="100"/>
  <c r="EP59" i="100"/>
  <c r="EO59" i="100"/>
  <c r="EN59" i="100"/>
  <c r="EM59" i="100"/>
  <c r="EL59" i="100"/>
  <c r="EK59" i="100"/>
  <c r="EJ59" i="100"/>
  <c r="EI59" i="100"/>
  <c r="EH59" i="100"/>
  <c r="EG59" i="100"/>
  <c r="EF59" i="100"/>
  <c r="EE59" i="100"/>
  <c r="ED59" i="100"/>
  <c r="EC59" i="100"/>
  <c r="EB59" i="100"/>
  <c r="EA59" i="100"/>
  <c r="DZ59" i="100"/>
  <c r="EQ58" i="100"/>
  <c r="EP58" i="100"/>
  <c r="EO58" i="100"/>
  <c r="EN58" i="100"/>
  <c r="EM58" i="100"/>
  <c r="EL58" i="100"/>
  <c r="EK58" i="100"/>
  <c r="EJ58" i="100"/>
  <c r="EI58" i="100"/>
  <c r="EH58" i="100"/>
  <c r="EG58" i="100"/>
  <c r="EF58" i="100"/>
  <c r="EE58" i="100"/>
  <c r="ED58" i="100"/>
  <c r="EC58" i="100"/>
  <c r="EB58" i="100"/>
  <c r="EA58" i="100"/>
  <c r="DZ58" i="100"/>
  <c r="EQ57" i="100"/>
  <c r="EP57" i="100"/>
  <c r="EO57" i="100"/>
  <c r="EN57" i="100"/>
  <c r="EM57" i="100"/>
  <c r="EL57" i="100"/>
  <c r="EK57" i="100"/>
  <c r="EJ57" i="100"/>
  <c r="EI57" i="100"/>
  <c r="EH57" i="100"/>
  <c r="EG57" i="100"/>
  <c r="EF57" i="100"/>
  <c r="EE57" i="100"/>
  <c r="ED57" i="100"/>
  <c r="EC57" i="100"/>
  <c r="EB57" i="100"/>
  <c r="EA57" i="100"/>
  <c r="DZ57" i="100"/>
  <c r="EQ56" i="100"/>
  <c r="EP56" i="100"/>
  <c r="EO56" i="100"/>
  <c r="EN56" i="100"/>
  <c r="EM56" i="100"/>
  <c r="EL56" i="100"/>
  <c r="EK56" i="100"/>
  <c r="EJ56" i="100"/>
  <c r="EI56" i="100"/>
  <c r="EH56" i="100"/>
  <c r="EG56" i="100"/>
  <c r="EF56" i="100"/>
  <c r="EE56" i="100"/>
  <c r="ED56" i="100"/>
  <c r="EC56" i="100"/>
  <c r="EB56" i="100"/>
  <c r="EA56" i="100"/>
  <c r="DZ56" i="100"/>
  <c r="EQ55" i="100"/>
  <c r="EP55" i="100"/>
  <c r="EO55" i="100"/>
  <c r="EN55" i="100"/>
  <c r="EM55" i="100"/>
  <c r="EL55" i="100"/>
  <c r="EK55" i="100"/>
  <c r="EJ55" i="100"/>
  <c r="EI55" i="100"/>
  <c r="EH55" i="100"/>
  <c r="EG55" i="100"/>
  <c r="EF55" i="100"/>
  <c r="EE55" i="100"/>
  <c r="ED55" i="100"/>
  <c r="EC55" i="100"/>
  <c r="EB55" i="100"/>
  <c r="EA55" i="100"/>
  <c r="DZ55" i="100"/>
  <c r="EQ54" i="100"/>
  <c r="EP54" i="100"/>
  <c r="EO54" i="100"/>
  <c r="EN54" i="100"/>
  <c r="EM54" i="100"/>
  <c r="EL54" i="100"/>
  <c r="EK54" i="100"/>
  <c r="EJ54" i="100"/>
  <c r="EI54" i="100"/>
  <c r="EH54" i="100"/>
  <c r="EG54" i="100"/>
  <c r="EF54" i="100"/>
  <c r="EE54" i="100"/>
  <c r="ED54" i="100"/>
  <c r="EC54" i="100"/>
  <c r="EB54" i="100"/>
  <c r="EA54" i="100"/>
  <c r="DZ54" i="100"/>
  <c r="EQ53" i="100"/>
  <c r="EP53" i="100"/>
  <c r="EO53" i="100"/>
  <c r="EN53" i="100"/>
  <c r="EM53" i="100"/>
  <c r="EL53" i="100"/>
  <c r="EK53" i="100"/>
  <c r="EJ53" i="100"/>
  <c r="EI53" i="100"/>
  <c r="EH53" i="100"/>
  <c r="EG53" i="100"/>
  <c r="EF53" i="100"/>
  <c r="EE53" i="100"/>
  <c r="ED53" i="100"/>
  <c r="EC53" i="100"/>
  <c r="EB53" i="100"/>
  <c r="EA53" i="100"/>
  <c r="DZ53" i="100"/>
  <c r="EQ52" i="100"/>
  <c r="EP52" i="100"/>
  <c r="EO52" i="100"/>
  <c r="EN52" i="100"/>
  <c r="EM52" i="100"/>
  <c r="EL52" i="100"/>
  <c r="EK52" i="100"/>
  <c r="EJ52" i="100"/>
  <c r="EI52" i="100"/>
  <c r="EH52" i="100"/>
  <c r="EG52" i="100"/>
  <c r="EF52" i="100"/>
  <c r="EE52" i="100"/>
  <c r="ED52" i="100"/>
  <c r="EC52" i="100"/>
  <c r="EB52" i="100"/>
  <c r="EA52" i="100"/>
  <c r="DZ52" i="100"/>
  <c r="EQ51" i="100"/>
  <c r="EP51" i="100"/>
  <c r="EO51" i="100"/>
  <c r="EN51" i="100"/>
  <c r="EM51" i="100"/>
  <c r="EL51" i="100"/>
  <c r="EK51" i="100"/>
  <c r="EJ51" i="100"/>
  <c r="EI51" i="100"/>
  <c r="EH51" i="100"/>
  <c r="EG51" i="100"/>
  <c r="EF51" i="100"/>
  <c r="EE51" i="100"/>
  <c r="ED51" i="100"/>
  <c r="EC51" i="100"/>
  <c r="EB51" i="100"/>
  <c r="EA51" i="100"/>
  <c r="DZ51" i="100"/>
  <c r="EQ50" i="100"/>
  <c r="EP50" i="100"/>
  <c r="EO50" i="100"/>
  <c r="EN50" i="100"/>
  <c r="EM50" i="100"/>
  <c r="EL50" i="100"/>
  <c r="EK50" i="100"/>
  <c r="EJ50" i="100"/>
  <c r="EI50" i="100"/>
  <c r="EH50" i="100"/>
  <c r="EG50" i="100"/>
  <c r="EF50" i="100"/>
  <c r="EE50" i="100"/>
  <c r="ED50" i="100"/>
  <c r="EC50" i="100"/>
  <c r="EB50" i="100"/>
  <c r="EA50" i="100"/>
  <c r="DZ50" i="100"/>
  <c r="EQ49" i="100"/>
  <c r="EP49" i="100"/>
  <c r="EO49" i="100"/>
  <c r="EN49" i="100"/>
  <c r="EM49" i="100"/>
  <c r="EL49" i="100"/>
  <c r="EK49" i="100"/>
  <c r="EJ49" i="100"/>
  <c r="EI49" i="100"/>
  <c r="EH49" i="100"/>
  <c r="EG49" i="100"/>
  <c r="EF49" i="100"/>
  <c r="EE49" i="100"/>
  <c r="ED49" i="100"/>
  <c r="EC49" i="100"/>
  <c r="EB49" i="100"/>
  <c r="EA49" i="100"/>
  <c r="DZ49" i="100"/>
  <c r="EQ48" i="100"/>
  <c r="EP48" i="100"/>
  <c r="EO48" i="100"/>
  <c r="EN48" i="100"/>
  <c r="EM48" i="100"/>
  <c r="EL48" i="100"/>
  <c r="EK48" i="100"/>
  <c r="EJ48" i="100"/>
  <c r="EI48" i="100"/>
  <c r="EH48" i="100"/>
  <c r="EG48" i="100"/>
  <c r="EF48" i="100"/>
  <c r="EE48" i="100"/>
  <c r="ED48" i="100"/>
  <c r="EC48" i="100"/>
  <c r="EB48" i="100"/>
  <c r="EA48" i="100"/>
  <c r="DZ48" i="100"/>
  <c r="EQ47" i="100"/>
  <c r="EP47" i="100"/>
  <c r="EO47" i="100"/>
  <c r="EN47" i="100"/>
  <c r="EM47" i="100"/>
  <c r="EL47" i="100"/>
  <c r="EK47" i="100"/>
  <c r="EJ47" i="100"/>
  <c r="EI47" i="100"/>
  <c r="EH47" i="100"/>
  <c r="EG47" i="100"/>
  <c r="EF47" i="100"/>
  <c r="EE47" i="100"/>
  <c r="ED47" i="100"/>
  <c r="EC47" i="100"/>
  <c r="EB47" i="100"/>
  <c r="EA47" i="100"/>
  <c r="DZ47" i="100"/>
  <c r="EQ46" i="100"/>
  <c r="EP46" i="100"/>
  <c r="EO46" i="100"/>
  <c r="EN46" i="100"/>
  <c r="EM46" i="100"/>
  <c r="EL46" i="100"/>
  <c r="EK46" i="100"/>
  <c r="EJ46" i="100"/>
  <c r="EI46" i="100"/>
  <c r="EH46" i="100"/>
  <c r="EG46" i="100"/>
  <c r="EF46" i="100"/>
  <c r="EE46" i="100"/>
  <c r="ED46" i="100"/>
  <c r="EC46" i="100"/>
  <c r="EB46" i="100"/>
  <c r="EA46" i="100"/>
  <c r="DZ46" i="100"/>
  <c r="EQ45" i="100"/>
  <c r="EP45" i="100"/>
  <c r="EO45" i="100"/>
  <c r="EN45" i="100"/>
  <c r="EM45" i="100"/>
  <c r="EL45" i="100"/>
  <c r="EK45" i="100"/>
  <c r="EJ45" i="100"/>
  <c r="EI45" i="100"/>
  <c r="EH45" i="100"/>
  <c r="EG45" i="100"/>
  <c r="EF45" i="100"/>
  <c r="EE45" i="100"/>
  <c r="ED45" i="100"/>
  <c r="EC45" i="100"/>
  <c r="EB45" i="100"/>
  <c r="EA45" i="100"/>
  <c r="DZ45" i="100"/>
  <c r="EQ44" i="100"/>
  <c r="EP44" i="100"/>
  <c r="EO44" i="100"/>
  <c r="EN44" i="100"/>
  <c r="EM44" i="100"/>
  <c r="EL44" i="100"/>
  <c r="EK44" i="100"/>
  <c r="EJ44" i="100"/>
  <c r="EI44" i="100"/>
  <c r="EH44" i="100"/>
  <c r="EG44" i="100"/>
  <c r="EF44" i="100"/>
  <c r="EE44" i="100"/>
  <c r="ED44" i="100"/>
  <c r="EC44" i="100"/>
  <c r="EB44" i="100"/>
  <c r="EA44" i="100"/>
  <c r="DZ44" i="100"/>
  <c r="EQ43" i="100"/>
  <c r="EP43" i="100"/>
  <c r="EO43" i="100"/>
  <c r="EN43" i="100"/>
  <c r="EM43" i="100"/>
  <c r="EL43" i="100"/>
  <c r="EK43" i="100"/>
  <c r="EJ43" i="100"/>
  <c r="EI43" i="100"/>
  <c r="EH43" i="100"/>
  <c r="EG43" i="100"/>
  <c r="EF43" i="100"/>
  <c r="EE43" i="100"/>
  <c r="ED43" i="100"/>
  <c r="EC43" i="100"/>
  <c r="EB43" i="100"/>
  <c r="EA43" i="100"/>
  <c r="DZ43" i="100"/>
  <c r="EQ42" i="100"/>
  <c r="EP42" i="100"/>
  <c r="EO42" i="100"/>
  <c r="EN42" i="100"/>
  <c r="EM42" i="100"/>
  <c r="EL42" i="100"/>
  <c r="EK42" i="100"/>
  <c r="EJ42" i="100"/>
  <c r="EI42" i="100"/>
  <c r="EH42" i="100"/>
  <c r="EG42" i="100"/>
  <c r="EF42" i="100"/>
  <c r="EE42" i="100"/>
  <c r="ED42" i="100"/>
  <c r="EC42" i="100"/>
  <c r="EB42" i="100"/>
  <c r="EA42" i="100"/>
  <c r="DZ42" i="100"/>
  <c r="EQ41" i="100"/>
  <c r="EP41" i="100"/>
  <c r="EO41" i="100"/>
  <c r="EN41" i="100"/>
  <c r="EM41" i="100"/>
  <c r="EL41" i="100"/>
  <c r="EK41" i="100"/>
  <c r="EJ41" i="100"/>
  <c r="EI41" i="100"/>
  <c r="EH41" i="100"/>
  <c r="EG41" i="100"/>
  <c r="EF41" i="100"/>
  <c r="EE41" i="100"/>
  <c r="ED41" i="100"/>
  <c r="EC41" i="100"/>
  <c r="EB41" i="100"/>
  <c r="EA41" i="100"/>
  <c r="DZ41" i="100"/>
  <c r="EQ40" i="100"/>
  <c r="EP40" i="100"/>
  <c r="EO40" i="100"/>
  <c r="EN40" i="100"/>
  <c r="EM40" i="100"/>
  <c r="EL40" i="100"/>
  <c r="EK40" i="100"/>
  <c r="EJ40" i="100"/>
  <c r="EI40" i="100"/>
  <c r="EH40" i="100"/>
  <c r="EG40" i="100"/>
  <c r="EF40" i="100"/>
  <c r="EE40" i="100"/>
  <c r="ED40" i="100"/>
  <c r="EC40" i="100"/>
  <c r="EB40" i="100"/>
  <c r="EA40" i="100"/>
  <c r="DZ40" i="100"/>
  <c r="EQ39" i="100"/>
  <c r="EP39" i="100"/>
  <c r="EO39" i="100"/>
  <c r="EN39" i="100"/>
  <c r="EM39" i="100"/>
  <c r="EL39" i="100"/>
  <c r="EK39" i="100"/>
  <c r="EJ39" i="100"/>
  <c r="EI39" i="100"/>
  <c r="EH39" i="100"/>
  <c r="EG39" i="100"/>
  <c r="EF39" i="100"/>
  <c r="EE39" i="100"/>
  <c r="ED39" i="100"/>
  <c r="EC39" i="100"/>
  <c r="EB39" i="100"/>
  <c r="EA39" i="100"/>
  <c r="DZ39" i="100"/>
  <c r="EQ38" i="100"/>
  <c r="EP38" i="100"/>
  <c r="EO38" i="100"/>
  <c r="EN38" i="100"/>
  <c r="EM38" i="100"/>
  <c r="EL38" i="100"/>
  <c r="EK38" i="100"/>
  <c r="EJ38" i="100"/>
  <c r="EI38" i="100"/>
  <c r="EH38" i="100"/>
  <c r="EG38" i="100"/>
  <c r="EF38" i="100"/>
  <c r="EE38" i="100"/>
  <c r="ED38" i="100"/>
  <c r="EC38" i="100"/>
  <c r="EB38" i="100"/>
  <c r="EA38" i="100"/>
  <c r="DZ38" i="100"/>
  <c r="EQ37" i="100"/>
  <c r="EP37" i="100"/>
  <c r="EO37" i="100"/>
  <c r="EN37" i="100"/>
  <c r="EM37" i="100"/>
  <c r="EL37" i="100"/>
  <c r="EK37" i="100"/>
  <c r="EJ37" i="100"/>
  <c r="EI37" i="100"/>
  <c r="EH37" i="100"/>
  <c r="EG37" i="100"/>
  <c r="EF37" i="100"/>
  <c r="EE37" i="100"/>
  <c r="ED37" i="100"/>
  <c r="EC37" i="100"/>
  <c r="EB37" i="100"/>
  <c r="EA37" i="100"/>
  <c r="DZ37" i="100"/>
  <c r="EQ36" i="100"/>
  <c r="EP36" i="100"/>
  <c r="EO36" i="100"/>
  <c r="EN36" i="100"/>
  <c r="EM36" i="100"/>
  <c r="EL36" i="100"/>
  <c r="EK36" i="100"/>
  <c r="EJ36" i="100"/>
  <c r="EI36" i="100"/>
  <c r="EH36" i="100"/>
  <c r="EG36" i="100"/>
  <c r="EF36" i="100"/>
  <c r="EE36" i="100"/>
  <c r="ED36" i="100"/>
  <c r="EC36" i="100"/>
  <c r="EB36" i="100"/>
  <c r="EA36" i="100"/>
  <c r="DZ36" i="100"/>
  <c r="EQ35" i="100"/>
  <c r="EP35" i="100"/>
  <c r="EO35" i="100"/>
  <c r="EN35" i="100"/>
  <c r="EM35" i="100"/>
  <c r="EL35" i="100"/>
  <c r="EK35" i="100"/>
  <c r="EJ35" i="100"/>
  <c r="EI35" i="100"/>
  <c r="EH35" i="100"/>
  <c r="EG35" i="100"/>
  <c r="EF35" i="100"/>
  <c r="EE35" i="100"/>
  <c r="ED35" i="100"/>
  <c r="EC35" i="100"/>
  <c r="EB35" i="100"/>
  <c r="EA35" i="100"/>
  <c r="DZ35" i="100"/>
  <c r="EQ34" i="100"/>
  <c r="EP34" i="100"/>
  <c r="EO34" i="100"/>
  <c r="EN34" i="100"/>
  <c r="EM34" i="100"/>
  <c r="EL34" i="100"/>
  <c r="EK34" i="100"/>
  <c r="EJ34" i="100"/>
  <c r="EI34" i="100"/>
  <c r="EH34" i="100"/>
  <c r="EG34" i="100"/>
  <c r="EF34" i="100"/>
  <c r="EE34" i="100"/>
  <c r="ED34" i="100"/>
  <c r="EC34" i="100"/>
  <c r="EB34" i="100"/>
  <c r="EA34" i="100"/>
  <c r="DZ34" i="100"/>
  <c r="EQ33" i="100"/>
  <c r="EP33" i="100"/>
  <c r="EO33" i="100"/>
  <c r="EN33" i="100"/>
  <c r="EM33" i="100"/>
  <c r="EL33" i="100"/>
  <c r="EK33" i="100"/>
  <c r="EJ33" i="100"/>
  <c r="EI33" i="100"/>
  <c r="EH33" i="100"/>
  <c r="EG33" i="100"/>
  <c r="EF33" i="100"/>
  <c r="EE33" i="100"/>
  <c r="ED33" i="100"/>
  <c r="EC33" i="100"/>
  <c r="EB33" i="100"/>
  <c r="EA33" i="100"/>
  <c r="DZ33" i="100"/>
  <c r="EQ32" i="100"/>
  <c r="EP32" i="100"/>
  <c r="EO32" i="100"/>
  <c r="EN32" i="100"/>
  <c r="EM32" i="100"/>
  <c r="EL32" i="100"/>
  <c r="EK32" i="100"/>
  <c r="EJ32" i="100"/>
  <c r="EI32" i="100"/>
  <c r="EH32" i="100"/>
  <c r="EG32" i="100"/>
  <c r="EF32" i="100"/>
  <c r="EE32" i="100"/>
  <c r="ED32" i="100"/>
  <c r="EC32" i="100"/>
  <c r="EB32" i="100"/>
  <c r="EA32" i="100"/>
  <c r="DZ32" i="100"/>
  <c r="EQ31" i="100"/>
  <c r="EP31" i="100"/>
  <c r="EO31" i="100"/>
  <c r="EN31" i="100"/>
  <c r="EM31" i="100"/>
  <c r="EL31" i="100"/>
  <c r="EK31" i="100"/>
  <c r="EJ31" i="100"/>
  <c r="EI31" i="100"/>
  <c r="EH31" i="100"/>
  <c r="EG31" i="100"/>
  <c r="EF31" i="100"/>
  <c r="EE31" i="100"/>
  <c r="ED31" i="100"/>
  <c r="EC31" i="100"/>
  <c r="EB31" i="100"/>
  <c r="EA31" i="100"/>
  <c r="DZ31" i="100"/>
  <c r="EQ30" i="100"/>
  <c r="EP30" i="100"/>
  <c r="EO30" i="100"/>
  <c r="EN30" i="100"/>
  <c r="EM30" i="100"/>
  <c r="EL30" i="100"/>
  <c r="EK30" i="100"/>
  <c r="EJ30" i="100"/>
  <c r="EI30" i="100"/>
  <c r="EH30" i="100"/>
  <c r="EG30" i="100"/>
  <c r="EF30" i="100"/>
  <c r="EE30" i="100"/>
  <c r="ED30" i="100"/>
  <c r="EC30" i="100"/>
  <c r="EB30" i="100"/>
  <c r="EA30" i="100"/>
  <c r="DZ30" i="100"/>
  <c r="EQ29" i="100"/>
  <c r="EP29" i="100"/>
  <c r="EO29" i="100"/>
  <c r="EN29" i="100"/>
  <c r="EM29" i="100"/>
  <c r="EL29" i="100"/>
  <c r="EK29" i="100"/>
  <c r="EJ29" i="100"/>
  <c r="EI29" i="100"/>
  <c r="EH29" i="100"/>
  <c r="EG29" i="100"/>
  <c r="EF29" i="100"/>
  <c r="EE29" i="100"/>
  <c r="ED29" i="100"/>
  <c r="EC29" i="100"/>
  <c r="EB29" i="100"/>
  <c r="EA29" i="100"/>
  <c r="DZ29" i="100"/>
  <c r="EQ28" i="100"/>
  <c r="EP28" i="100"/>
  <c r="EO28" i="100"/>
  <c r="EN28" i="100"/>
  <c r="EM28" i="100"/>
  <c r="EL28" i="100"/>
  <c r="EK28" i="100"/>
  <c r="EJ28" i="100"/>
  <c r="EI28" i="100"/>
  <c r="EH28" i="100"/>
  <c r="EG28" i="100"/>
  <c r="EF28" i="100"/>
  <c r="EE28" i="100"/>
  <c r="ED28" i="100"/>
  <c r="EC28" i="100"/>
  <c r="EB28" i="100"/>
  <c r="EA28" i="100"/>
  <c r="DZ28" i="100"/>
  <c r="EQ27" i="100"/>
  <c r="EP27" i="100"/>
  <c r="EO27" i="100"/>
  <c r="EN27" i="100"/>
  <c r="EM27" i="100"/>
  <c r="EL27" i="100"/>
  <c r="EK27" i="100"/>
  <c r="EJ27" i="100"/>
  <c r="EI27" i="100"/>
  <c r="EH27" i="100"/>
  <c r="EG27" i="100"/>
  <c r="EF27" i="100"/>
  <c r="EE27" i="100"/>
  <c r="ED27" i="100"/>
  <c r="EC27" i="100"/>
  <c r="EB27" i="100"/>
  <c r="EA27" i="100"/>
  <c r="DZ27" i="100"/>
  <c r="EQ26" i="100"/>
  <c r="EP26" i="100"/>
  <c r="EO26" i="100"/>
  <c r="EN26" i="100"/>
  <c r="EM26" i="100"/>
  <c r="EL26" i="100"/>
  <c r="EK26" i="100"/>
  <c r="EJ26" i="100"/>
  <c r="EI26" i="100"/>
  <c r="EH26" i="100"/>
  <c r="EG26" i="100"/>
  <c r="EF26" i="100"/>
  <c r="EE26" i="100"/>
  <c r="ED26" i="100"/>
  <c r="EC26" i="100"/>
  <c r="EB26" i="100"/>
  <c r="EA26" i="100"/>
  <c r="DZ26" i="100"/>
  <c r="EQ25" i="100"/>
  <c r="EP25" i="100"/>
  <c r="EO25" i="100"/>
  <c r="EN25" i="100"/>
  <c r="EM25" i="100"/>
  <c r="EL25" i="100"/>
  <c r="EK25" i="100"/>
  <c r="EJ25" i="100"/>
  <c r="EI25" i="100"/>
  <c r="EH25" i="100"/>
  <c r="EG25" i="100"/>
  <c r="EF25" i="100"/>
  <c r="EE25" i="100"/>
  <c r="ED25" i="100"/>
  <c r="EC25" i="100"/>
  <c r="EB25" i="100"/>
  <c r="EA25" i="100"/>
  <c r="DZ25" i="100"/>
  <c r="EQ24" i="100"/>
  <c r="EP24" i="100"/>
  <c r="EO24" i="100"/>
  <c r="EN24" i="100"/>
  <c r="EM24" i="100"/>
  <c r="EL24" i="100"/>
  <c r="EK24" i="100"/>
  <c r="EJ24" i="100"/>
  <c r="EI24" i="100"/>
  <c r="EH24" i="100"/>
  <c r="EG24" i="100"/>
  <c r="EF24" i="100"/>
  <c r="EE24" i="100"/>
  <c r="ED24" i="100"/>
  <c r="EC24" i="100"/>
  <c r="EB24" i="100"/>
  <c r="EA24" i="100"/>
  <c r="DZ24" i="100"/>
  <c r="EQ23" i="100"/>
  <c r="EP23" i="100"/>
  <c r="EO23" i="100"/>
  <c r="EN23" i="100"/>
  <c r="EM23" i="100"/>
  <c r="EL23" i="100"/>
  <c r="EK23" i="100"/>
  <c r="EJ23" i="100"/>
  <c r="EI23" i="100"/>
  <c r="EH23" i="100"/>
  <c r="EG23" i="100"/>
  <c r="EF23" i="100"/>
  <c r="EE23" i="100"/>
  <c r="ED23" i="100"/>
  <c r="EC23" i="100"/>
  <c r="EB23" i="100"/>
  <c r="EA23" i="100"/>
  <c r="DZ23" i="100"/>
  <c r="EQ22" i="100"/>
  <c r="EP22" i="100"/>
  <c r="EO22" i="100"/>
  <c r="EN22" i="100"/>
  <c r="EM22" i="100"/>
  <c r="EL22" i="100"/>
  <c r="EK22" i="100"/>
  <c r="EJ22" i="100"/>
  <c r="EI22" i="100"/>
  <c r="EH22" i="100"/>
  <c r="EG22" i="100"/>
  <c r="EF22" i="100"/>
  <c r="EE22" i="100"/>
  <c r="ED22" i="100"/>
  <c r="EC22" i="100"/>
  <c r="EB22" i="100"/>
  <c r="EA22" i="100"/>
  <c r="DZ22" i="100"/>
  <c r="EQ21" i="100"/>
  <c r="EP21" i="100"/>
  <c r="EO21" i="100"/>
  <c r="EN21" i="100"/>
  <c r="EM21" i="100"/>
  <c r="EL21" i="100"/>
  <c r="EK21" i="100"/>
  <c r="EJ21" i="100"/>
  <c r="EI21" i="100"/>
  <c r="EH21" i="100"/>
  <c r="EG21" i="100"/>
  <c r="EF21" i="100"/>
  <c r="EE21" i="100"/>
  <c r="ED21" i="100"/>
  <c r="EC21" i="100"/>
  <c r="EB21" i="100"/>
  <c r="EA21" i="100"/>
  <c r="DZ21" i="100"/>
  <c r="EQ20" i="100"/>
  <c r="EP20" i="100"/>
  <c r="EO20" i="100"/>
  <c r="EN20" i="100"/>
  <c r="EM20" i="100"/>
  <c r="EL20" i="100"/>
  <c r="EK20" i="100"/>
  <c r="EJ20" i="100"/>
  <c r="EI20" i="100"/>
  <c r="EH20" i="100"/>
  <c r="EG20" i="100"/>
  <c r="EF20" i="100"/>
  <c r="EE20" i="100"/>
  <c r="ED20" i="100"/>
  <c r="EC20" i="100"/>
  <c r="EB20" i="100"/>
  <c r="EA20" i="100"/>
  <c r="DZ20" i="100"/>
  <c r="EQ19" i="100"/>
  <c r="EP19" i="100"/>
  <c r="EO19" i="100"/>
  <c r="EN19" i="100"/>
  <c r="EM19" i="100"/>
  <c r="EL19" i="100"/>
  <c r="EK19" i="100"/>
  <c r="EJ19" i="100"/>
  <c r="EI19" i="100"/>
  <c r="EH19" i="100"/>
  <c r="EG19" i="100"/>
  <c r="EF19" i="100"/>
  <c r="EE19" i="100"/>
  <c r="ED19" i="100"/>
  <c r="EC19" i="100"/>
  <c r="EB19" i="100"/>
  <c r="EA19" i="100"/>
  <c r="DZ19" i="100"/>
  <c r="EQ18" i="100"/>
  <c r="EP18" i="100"/>
  <c r="EO18" i="100"/>
  <c r="EN18" i="100"/>
  <c r="EM18" i="100"/>
  <c r="EL18" i="100"/>
  <c r="EK18" i="100"/>
  <c r="EJ18" i="100"/>
  <c r="EI18" i="100"/>
  <c r="EH18" i="100"/>
  <c r="EG18" i="100"/>
  <c r="EF18" i="100"/>
  <c r="EE18" i="100"/>
  <c r="ED18" i="100"/>
  <c r="EC18" i="100"/>
  <c r="EB18" i="100"/>
  <c r="EA18" i="100"/>
  <c r="DZ18" i="100"/>
  <c r="EQ17" i="100"/>
  <c r="EP17" i="100"/>
  <c r="EO17" i="100"/>
  <c r="EN17" i="100"/>
  <c r="EM17" i="100"/>
  <c r="EL17" i="100"/>
  <c r="EK17" i="100"/>
  <c r="EJ17" i="100"/>
  <c r="EI17" i="100"/>
  <c r="EH17" i="100"/>
  <c r="EG17" i="100"/>
  <c r="EF17" i="100"/>
  <c r="EE17" i="100"/>
  <c r="ED17" i="100"/>
  <c r="EC17" i="100"/>
  <c r="EB17" i="100"/>
  <c r="EA17" i="100"/>
  <c r="DZ17" i="100"/>
  <c r="EQ16" i="100"/>
  <c r="EP16" i="100"/>
  <c r="EO16" i="100"/>
  <c r="EN16" i="100"/>
  <c r="EM16" i="100"/>
  <c r="EL16" i="100"/>
  <c r="EK16" i="100"/>
  <c r="EJ16" i="100"/>
  <c r="EI16" i="100"/>
  <c r="EH16" i="100"/>
  <c r="EG16" i="100"/>
  <c r="EF16" i="100"/>
  <c r="EE16" i="100"/>
  <c r="ED16" i="100"/>
  <c r="EC16" i="100"/>
  <c r="EB16" i="100"/>
  <c r="EA16" i="100"/>
  <c r="DZ16" i="100"/>
  <c r="EQ15" i="100"/>
  <c r="EP15" i="100"/>
  <c r="EO15" i="100"/>
  <c r="EN15" i="100"/>
  <c r="EM15" i="100"/>
  <c r="EL15" i="100"/>
  <c r="EK15" i="100"/>
  <c r="EJ15" i="100"/>
  <c r="EI15" i="100"/>
  <c r="EH15" i="100"/>
  <c r="EG15" i="100"/>
  <c r="EF15" i="100"/>
  <c r="EE15" i="100"/>
  <c r="ED15" i="100"/>
  <c r="EC15" i="100"/>
  <c r="EB15" i="100"/>
  <c r="EA15" i="100"/>
  <c r="DZ15" i="100"/>
  <c r="EQ14" i="100"/>
  <c r="EP14" i="100"/>
  <c r="EO14" i="100"/>
  <c r="EN14" i="100"/>
  <c r="EM14" i="100"/>
  <c r="EL14" i="100"/>
  <c r="EK14" i="100"/>
  <c r="EJ14" i="100"/>
  <c r="EI14" i="100"/>
  <c r="EH14" i="100"/>
  <c r="EG14" i="100"/>
  <c r="EF14" i="100"/>
  <c r="EE14" i="100"/>
  <c r="ED14" i="100"/>
  <c r="EC14" i="100"/>
  <c r="EB14" i="100"/>
  <c r="EA14" i="100"/>
  <c r="DZ14" i="100"/>
  <c r="EQ13" i="100"/>
  <c r="EP13" i="100"/>
  <c r="EO13" i="100"/>
  <c r="EN13" i="100"/>
  <c r="EM13" i="100"/>
  <c r="EL13" i="100"/>
  <c r="EK13" i="100"/>
  <c r="EJ13" i="100"/>
  <c r="EI13" i="100"/>
  <c r="EH13" i="100"/>
  <c r="EG13" i="100"/>
  <c r="EF13" i="100"/>
  <c r="EE13" i="100"/>
  <c r="ED13" i="100"/>
  <c r="EC13" i="100"/>
  <c r="EB13" i="100"/>
  <c r="EA13" i="100"/>
  <c r="DZ13" i="100"/>
  <c r="EQ12" i="100"/>
  <c r="EP12" i="100"/>
  <c r="EO12" i="100"/>
  <c r="EN12" i="100"/>
  <c r="EM12" i="100"/>
  <c r="EL12" i="100"/>
  <c r="EK12" i="100"/>
  <c r="EJ12" i="100"/>
  <c r="EI12" i="100"/>
  <c r="EH12" i="100"/>
  <c r="EG12" i="100"/>
  <c r="EF12" i="100"/>
  <c r="EE12" i="100"/>
  <c r="ED12" i="100"/>
  <c r="EC12" i="100"/>
  <c r="EB12" i="100"/>
  <c r="EA12" i="100"/>
  <c r="DZ12" i="100"/>
  <c r="EQ11" i="100"/>
  <c r="EP11" i="100"/>
  <c r="EO11" i="100"/>
  <c r="EN11" i="100"/>
  <c r="EM11" i="100"/>
  <c r="EL11" i="100"/>
  <c r="EK11" i="100"/>
  <c r="EJ11" i="100"/>
  <c r="EI11" i="100"/>
  <c r="EH11" i="100"/>
  <c r="EG11" i="100"/>
  <c r="EF11" i="100"/>
  <c r="EE11" i="100"/>
  <c r="ED11" i="100"/>
  <c r="EC11" i="100"/>
  <c r="EB11" i="100"/>
  <c r="EA11" i="100"/>
  <c r="DZ11" i="100"/>
  <c r="EQ10" i="100"/>
  <c r="EP10" i="100"/>
  <c r="EO10" i="100"/>
  <c r="EN10" i="100"/>
  <c r="EM10" i="100"/>
  <c r="EL10" i="100"/>
  <c r="EK10" i="100"/>
  <c r="EJ10" i="100"/>
  <c r="EI10" i="100"/>
  <c r="EH10" i="100"/>
  <c r="EG10" i="100"/>
  <c r="EF10" i="100"/>
  <c r="EE10" i="100"/>
  <c r="ED10" i="100"/>
  <c r="EC10" i="100"/>
  <c r="EB10" i="100"/>
  <c r="EA10" i="100"/>
  <c r="DZ10" i="100"/>
  <c r="EQ9" i="100"/>
  <c r="EP9" i="100"/>
  <c r="EO9" i="100"/>
  <c r="EN9" i="100"/>
  <c r="EM9" i="100"/>
  <c r="EL9" i="100"/>
  <c r="EK9" i="100"/>
  <c r="EJ9" i="100"/>
  <c r="EI9" i="100"/>
  <c r="EH9" i="100"/>
  <c r="EG9" i="100"/>
  <c r="EF9" i="100"/>
  <c r="EE9" i="100"/>
  <c r="ED9" i="100"/>
  <c r="EC9" i="100"/>
  <c r="EB9" i="100"/>
  <c r="EA9" i="100"/>
  <c r="DZ9" i="100"/>
  <c r="EQ8" i="100"/>
  <c r="EP8" i="100"/>
  <c r="EO8" i="100"/>
  <c r="EN8" i="100"/>
  <c r="EM8" i="100"/>
  <c r="EL8" i="100"/>
  <c r="EK8" i="100"/>
  <c r="EJ8" i="100"/>
  <c r="EI8" i="100"/>
  <c r="EH8" i="100"/>
  <c r="EG8" i="100"/>
  <c r="EF8" i="100"/>
  <c r="EE8" i="100"/>
  <c r="ED8" i="100"/>
  <c r="EC8" i="100"/>
  <c r="EB8" i="100"/>
  <c r="EA8" i="100"/>
  <c r="DZ8" i="100"/>
  <c r="EQ7" i="100"/>
  <c r="EP7" i="100"/>
  <c r="EO7" i="100"/>
  <c r="EN7" i="100"/>
  <c r="EM7" i="100"/>
  <c r="EL7" i="100"/>
  <c r="EK7" i="100"/>
  <c r="EJ7" i="100"/>
  <c r="EI7" i="100"/>
  <c r="EH7" i="100"/>
  <c r="EG7" i="100"/>
  <c r="EF7" i="100"/>
  <c r="EE7" i="100"/>
  <c r="ED7" i="100"/>
  <c r="EC7" i="100"/>
  <c r="EB7" i="100"/>
  <c r="EA7" i="100"/>
  <c r="DZ7" i="100"/>
  <c r="EQ6" i="100"/>
  <c r="EP6" i="100"/>
  <c r="EO6" i="100"/>
  <c r="EN6" i="100"/>
  <c r="EM6" i="100"/>
  <c r="EL6" i="100"/>
  <c r="EK6" i="100"/>
  <c r="EJ6" i="100"/>
  <c r="EI6" i="100"/>
  <c r="EH6" i="100"/>
  <c r="EG6" i="100"/>
  <c r="EF6" i="100"/>
  <c r="EE6" i="100"/>
  <c r="ED6" i="100"/>
  <c r="EC6" i="100"/>
  <c r="EB6" i="100"/>
  <c r="EA6" i="100"/>
  <c r="DZ6" i="100"/>
  <c r="EQ5" i="100"/>
  <c r="EP5" i="100"/>
  <c r="EO5" i="100"/>
  <c r="EN5" i="100"/>
  <c r="EM5" i="100"/>
  <c r="EL5" i="100"/>
  <c r="EK5" i="100"/>
  <c r="EJ5" i="100"/>
  <c r="EI5" i="100"/>
  <c r="EH5" i="100"/>
  <c r="EG5" i="100"/>
  <c r="EF5" i="100"/>
  <c r="EE5" i="100"/>
  <c r="ED5" i="100"/>
  <c r="EC5" i="100"/>
  <c r="EB5" i="100"/>
  <c r="EA5" i="100"/>
  <c r="DX70" i="100"/>
  <c r="DW70" i="100"/>
  <c r="DV70" i="100"/>
  <c r="DU70" i="100"/>
  <c r="DT70" i="100"/>
  <c r="DS70" i="100"/>
  <c r="DX69" i="100"/>
  <c r="DW69" i="100"/>
  <c r="DV69" i="100"/>
  <c r="DU69" i="100"/>
  <c r="DT69" i="100"/>
  <c r="DS69" i="100"/>
  <c r="DX68" i="100"/>
  <c r="DW68" i="100"/>
  <c r="DV68" i="100"/>
  <c r="DU68" i="100"/>
  <c r="DT68" i="100"/>
  <c r="DS68" i="100"/>
  <c r="DX67" i="100"/>
  <c r="DW67" i="100"/>
  <c r="DV67" i="100"/>
  <c r="DU67" i="100"/>
  <c r="DT67" i="100"/>
  <c r="DS67" i="100"/>
  <c r="DX66" i="100"/>
  <c r="DW66" i="100"/>
  <c r="DV66" i="100"/>
  <c r="DU66" i="100"/>
  <c r="DT66" i="100"/>
  <c r="DS66" i="100"/>
  <c r="DX65" i="100"/>
  <c r="DW65" i="100"/>
  <c r="DV65" i="100"/>
  <c r="DU65" i="100"/>
  <c r="DT65" i="100"/>
  <c r="DS65" i="100"/>
  <c r="DX64" i="100"/>
  <c r="DW64" i="100"/>
  <c r="DV64" i="100"/>
  <c r="DU64" i="100"/>
  <c r="DT64" i="100"/>
  <c r="DS64" i="100"/>
  <c r="DX63" i="100"/>
  <c r="DW63" i="100"/>
  <c r="DV63" i="100"/>
  <c r="DU63" i="100"/>
  <c r="DT63" i="100"/>
  <c r="DS63" i="100"/>
  <c r="DX62" i="100"/>
  <c r="DW62" i="100"/>
  <c r="DV62" i="100"/>
  <c r="DU62" i="100"/>
  <c r="DT62" i="100"/>
  <c r="DS62" i="100"/>
  <c r="DX61" i="100"/>
  <c r="DW61" i="100"/>
  <c r="DV61" i="100"/>
  <c r="DU61" i="100"/>
  <c r="DT61" i="100"/>
  <c r="DS61" i="100"/>
  <c r="DX60" i="100"/>
  <c r="DW60" i="100"/>
  <c r="DV60" i="100"/>
  <c r="DU60" i="100"/>
  <c r="DT60" i="100"/>
  <c r="DS60" i="100"/>
  <c r="DX59" i="100"/>
  <c r="DW59" i="100"/>
  <c r="DV59" i="100"/>
  <c r="DU59" i="100"/>
  <c r="DT59" i="100"/>
  <c r="DS59" i="100"/>
  <c r="DX58" i="100"/>
  <c r="DW58" i="100"/>
  <c r="DV58" i="100"/>
  <c r="DU58" i="100"/>
  <c r="DT58" i="100"/>
  <c r="DS58" i="100"/>
  <c r="DX57" i="100"/>
  <c r="DW57" i="100"/>
  <c r="DV57" i="100"/>
  <c r="DU57" i="100"/>
  <c r="DT57" i="100"/>
  <c r="DS57" i="100"/>
  <c r="DX56" i="100"/>
  <c r="DW56" i="100"/>
  <c r="DV56" i="100"/>
  <c r="DU56" i="100"/>
  <c r="DT56" i="100"/>
  <c r="DS56" i="100"/>
  <c r="DX55" i="100"/>
  <c r="DW55" i="100"/>
  <c r="DV55" i="100"/>
  <c r="DU55" i="100"/>
  <c r="DT55" i="100"/>
  <c r="DS55" i="100"/>
  <c r="DX54" i="100"/>
  <c r="DW54" i="100"/>
  <c r="DV54" i="100"/>
  <c r="DU54" i="100"/>
  <c r="DT54" i="100"/>
  <c r="DS54" i="100"/>
  <c r="DX53" i="100"/>
  <c r="DW53" i="100"/>
  <c r="DV53" i="100"/>
  <c r="DU53" i="100"/>
  <c r="DT53" i="100"/>
  <c r="DS53" i="100"/>
  <c r="DX52" i="100"/>
  <c r="DW52" i="100"/>
  <c r="DV52" i="100"/>
  <c r="DU52" i="100"/>
  <c r="DT52" i="100"/>
  <c r="DS52" i="100"/>
  <c r="DX51" i="100"/>
  <c r="DW51" i="100"/>
  <c r="DV51" i="100"/>
  <c r="DU51" i="100"/>
  <c r="DT51" i="100"/>
  <c r="DS51" i="100"/>
  <c r="DX50" i="100"/>
  <c r="DW50" i="100"/>
  <c r="DV50" i="100"/>
  <c r="DU50" i="100"/>
  <c r="DT50" i="100"/>
  <c r="DS50" i="100"/>
  <c r="DX49" i="100"/>
  <c r="DW49" i="100"/>
  <c r="DV49" i="100"/>
  <c r="DU49" i="100"/>
  <c r="DT49" i="100"/>
  <c r="DS49" i="100"/>
  <c r="DX48" i="100"/>
  <c r="DW48" i="100"/>
  <c r="DV48" i="100"/>
  <c r="DU48" i="100"/>
  <c r="DT48" i="100"/>
  <c r="DS48" i="100"/>
  <c r="DX47" i="100"/>
  <c r="DW47" i="100"/>
  <c r="DV47" i="100"/>
  <c r="DU47" i="100"/>
  <c r="DT47" i="100"/>
  <c r="DS47" i="100"/>
  <c r="DX46" i="100"/>
  <c r="DW46" i="100"/>
  <c r="DV46" i="100"/>
  <c r="DU46" i="100"/>
  <c r="DT46" i="100"/>
  <c r="DS46" i="100"/>
  <c r="DX45" i="100"/>
  <c r="DW45" i="100"/>
  <c r="DV45" i="100"/>
  <c r="DU45" i="100"/>
  <c r="DT45" i="100"/>
  <c r="DS45" i="100"/>
  <c r="DX44" i="100"/>
  <c r="DW44" i="100"/>
  <c r="DV44" i="100"/>
  <c r="DU44" i="100"/>
  <c r="DT44" i="100"/>
  <c r="DS44" i="100"/>
  <c r="DX43" i="100"/>
  <c r="DW43" i="100"/>
  <c r="DV43" i="100"/>
  <c r="DU43" i="100"/>
  <c r="DT43" i="100"/>
  <c r="DS43" i="100"/>
  <c r="DX42" i="100"/>
  <c r="DW42" i="100"/>
  <c r="DV42" i="100"/>
  <c r="DU42" i="100"/>
  <c r="DT42" i="100"/>
  <c r="DS42" i="100"/>
  <c r="DX41" i="100"/>
  <c r="DW41" i="100"/>
  <c r="DV41" i="100"/>
  <c r="DU41" i="100"/>
  <c r="DT41" i="100"/>
  <c r="DS41" i="100"/>
  <c r="DX40" i="100"/>
  <c r="DW40" i="100"/>
  <c r="DV40" i="100"/>
  <c r="DU40" i="100"/>
  <c r="DT40" i="100"/>
  <c r="DS40" i="100"/>
  <c r="DX39" i="100"/>
  <c r="DW39" i="100"/>
  <c r="DV39" i="100"/>
  <c r="DU39" i="100"/>
  <c r="DT39" i="100"/>
  <c r="DS39" i="100"/>
  <c r="DX38" i="100"/>
  <c r="DW38" i="100"/>
  <c r="DV38" i="100"/>
  <c r="DU38" i="100"/>
  <c r="DT38" i="100"/>
  <c r="DS38" i="100"/>
  <c r="DX37" i="100"/>
  <c r="DW37" i="100"/>
  <c r="DV37" i="100"/>
  <c r="DU37" i="100"/>
  <c r="DT37" i="100"/>
  <c r="DS37" i="100"/>
  <c r="DX36" i="100"/>
  <c r="DW36" i="100"/>
  <c r="DV36" i="100"/>
  <c r="DU36" i="100"/>
  <c r="DT36" i="100"/>
  <c r="DS36" i="100"/>
  <c r="DX35" i="100"/>
  <c r="DW35" i="100"/>
  <c r="DV35" i="100"/>
  <c r="DU35" i="100"/>
  <c r="DT35" i="100"/>
  <c r="DS35" i="100"/>
  <c r="DX34" i="100"/>
  <c r="DW34" i="100"/>
  <c r="DV34" i="100"/>
  <c r="DU34" i="100"/>
  <c r="DT34" i="100"/>
  <c r="DS34" i="100"/>
  <c r="DX33" i="100"/>
  <c r="DW33" i="100"/>
  <c r="DV33" i="100"/>
  <c r="DU33" i="100"/>
  <c r="DT33" i="100"/>
  <c r="DS33" i="100"/>
  <c r="DX32" i="100"/>
  <c r="DW32" i="100"/>
  <c r="DV32" i="100"/>
  <c r="DU32" i="100"/>
  <c r="DT32" i="100"/>
  <c r="DS32" i="100"/>
  <c r="DX31" i="100"/>
  <c r="DW31" i="100"/>
  <c r="DV31" i="100"/>
  <c r="DU31" i="100"/>
  <c r="DT31" i="100"/>
  <c r="DS31" i="100"/>
  <c r="DX30" i="100"/>
  <c r="DW30" i="100"/>
  <c r="DV30" i="100"/>
  <c r="DU30" i="100"/>
  <c r="DT30" i="100"/>
  <c r="DS30" i="100"/>
  <c r="DX29" i="100"/>
  <c r="DW29" i="100"/>
  <c r="DV29" i="100"/>
  <c r="DU29" i="100"/>
  <c r="DT29" i="100"/>
  <c r="DS29" i="100"/>
  <c r="DX28" i="100"/>
  <c r="DW28" i="100"/>
  <c r="DV28" i="100"/>
  <c r="DU28" i="100"/>
  <c r="DT28" i="100"/>
  <c r="DS28" i="100"/>
  <c r="DX27" i="100"/>
  <c r="DW27" i="100"/>
  <c r="DV27" i="100"/>
  <c r="DU27" i="100"/>
  <c r="DT27" i="100"/>
  <c r="DS27" i="100"/>
  <c r="DX26" i="100"/>
  <c r="DW26" i="100"/>
  <c r="DV26" i="100"/>
  <c r="DU26" i="100"/>
  <c r="DT26" i="100"/>
  <c r="DS26" i="100"/>
  <c r="DX25" i="100"/>
  <c r="DW25" i="100"/>
  <c r="DV25" i="100"/>
  <c r="DU25" i="100"/>
  <c r="DT25" i="100"/>
  <c r="DS25" i="100"/>
  <c r="DX24" i="100"/>
  <c r="DW24" i="100"/>
  <c r="DV24" i="100"/>
  <c r="DU24" i="100"/>
  <c r="DT24" i="100"/>
  <c r="DS24" i="100"/>
  <c r="DX23" i="100"/>
  <c r="DW23" i="100"/>
  <c r="DV23" i="100"/>
  <c r="DU23" i="100"/>
  <c r="DT23" i="100"/>
  <c r="DS23" i="100"/>
  <c r="DX22" i="100"/>
  <c r="DW22" i="100"/>
  <c r="DV22" i="100"/>
  <c r="DU22" i="100"/>
  <c r="DT22" i="100"/>
  <c r="DS22" i="100"/>
  <c r="DX21" i="100"/>
  <c r="DW21" i="100"/>
  <c r="DV21" i="100"/>
  <c r="DU21" i="100"/>
  <c r="DT21" i="100"/>
  <c r="DS21" i="100"/>
  <c r="DX20" i="100"/>
  <c r="DW20" i="100"/>
  <c r="DV20" i="100"/>
  <c r="DU20" i="100"/>
  <c r="DT20" i="100"/>
  <c r="DS20" i="100"/>
  <c r="DX19" i="100"/>
  <c r="DW19" i="100"/>
  <c r="DV19" i="100"/>
  <c r="DU19" i="100"/>
  <c r="DT19" i="100"/>
  <c r="DS19" i="100"/>
  <c r="DX18" i="100"/>
  <c r="DW18" i="100"/>
  <c r="DV18" i="100"/>
  <c r="DU18" i="100"/>
  <c r="DT18" i="100"/>
  <c r="DS18" i="100"/>
  <c r="DX17" i="100"/>
  <c r="DW17" i="100"/>
  <c r="DV17" i="100"/>
  <c r="DU17" i="100"/>
  <c r="DT17" i="100"/>
  <c r="DS17" i="100"/>
  <c r="DX16" i="100"/>
  <c r="DW16" i="100"/>
  <c r="DV16" i="100"/>
  <c r="DU16" i="100"/>
  <c r="DT16" i="100"/>
  <c r="DS16" i="100"/>
  <c r="DX15" i="100"/>
  <c r="DW15" i="100"/>
  <c r="DV15" i="100"/>
  <c r="DU15" i="100"/>
  <c r="DT15" i="100"/>
  <c r="DS15" i="100"/>
  <c r="DX14" i="100"/>
  <c r="DW14" i="100"/>
  <c r="DV14" i="100"/>
  <c r="DU14" i="100"/>
  <c r="DT14" i="100"/>
  <c r="DS14" i="100"/>
  <c r="DX13" i="100"/>
  <c r="DW13" i="100"/>
  <c r="DV13" i="100"/>
  <c r="DU13" i="100"/>
  <c r="DT13" i="100"/>
  <c r="DS13" i="100"/>
  <c r="DX12" i="100"/>
  <c r="DW12" i="100"/>
  <c r="DV12" i="100"/>
  <c r="DU12" i="100"/>
  <c r="DT12" i="100"/>
  <c r="DS12" i="100"/>
  <c r="DX11" i="100"/>
  <c r="DW11" i="100"/>
  <c r="DV11" i="100"/>
  <c r="DU11" i="100"/>
  <c r="DT11" i="100"/>
  <c r="DS11" i="100"/>
  <c r="DX10" i="100"/>
  <c r="DW10" i="100"/>
  <c r="DV10" i="100"/>
  <c r="DU10" i="100"/>
  <c r="DT10" i="100"/>
  <c r="DS10" i="100"/>
  <c r="DX9" i="100"/>
  <c r="DW9" i="100"/>
  <c r="DV9" i="100"/>
  <c r="DU9" i="100"/>
  <c r="DT9" i="100"/>
  <c r="DS9" i="100"/>
  <c r="DX8" i="100"/>
  <c r="DW8" i="100"/>
  <c r="DV8" i="100"/>
  <c r="DU8" i="100"/>
  <c r="DT8" i="100"/>
  <c r="DS8" i="100"/>
  <c r="DX7" i="100"/>
  <c r="DW7" i="100"/>
  <c r="DV7" i="100"/>
  <c r="DU7" i="100"/>
  <c r="DT7" i="100"/>
  <c r="DS7" i="100"/>
  <c r="DX6" i="100"/>
  <c r="DW6" i="100"/>
  <c r="DV6" i="100"/>
  <c r="DU6" i="100"/>
  <c r="DT6" i="100"/>
  <c r="DS6" i="100"/>
  <c r="DX5" i="100"/>
  <c r="DW5" i="100"/>
  <c r="DV5" i="100"/>
  <c r="DU5" i="100"/>
  <c r="DT5" i="100"/>
  <c r="DR75" i="100"/>
  <c r="DQ75" i="100"/>
  <c r="DR74" i="100"/>
  <c r="DQ74" i="100"/>
  <c r="DR73" i="100"/>
  <c r="DQ73" i="100"/>
  <c r="DR72" i="100"/>
  <c r="DQ72" i="100"/>
  <c r="DR71" i="100"/>
  <c r="DQ71" i="100"/>
  <c r="DR70" i="100"/>
  <c r="DQ70" i="100"/>
  <c r="DR69" i="100"/>
  <c r="DQ69" i="100"/>
  <c r="DR68" i="100"/>
  <c r="DQ68" i="100"/>
  <c r="DR67" i="100"/>
  <c r="DQ67" i="100"/>
  <c r="DR66" i="100"/>
  <c r="DQ66" i="100"/>
  <c r="DR65" i="100"/>
  <c r="DQ65" i="100"/>
  <c r="DR64" i="100"/>
  <c r="DQ64" i="100"/>
  <c r="DR63" i="100"/>
  <c r="DQ63" i="100"/>
  <c r="DR62" i="100"/>
  <c r="DQ62" i="100"/>
  <c r="DR61" i="100"/>
  <c r="DQ61" i="100"/>
  <c r="DR60" i="100"/>
  <c r="DQ60" i="100"/>
  <c r="DR59" i="100"/>
  <c r="DQ59" i="100"/>
  <c r="DR58" i="100"/>
  <c r="DQ58" i="100"/>
  <c r="DR57" i="100"/>
  <c r="DQ57" i="100"/>
  <c r="DR56" i="100"/>
  <c r="DQ56" i="100"/>
  <c r="DR55" i="100"/>
  <c r="DQ55" i="100"/>
  <c r="DR54" i="100"/>
  <c r="DQ54" i="100"/>
  <c r="DR53" i="100"/>
  <c r="DQ53" i="100"/>
  <c r="DR52" i="100"/>
  <c r="DQ52" i="100"/>
  <c r="DR51" i="100"/>
  <c r="DQ51" i="100"/>
  <c r="DR50" i="100"/>
  <c r="DQ50" i="100"/>
  <c r="DR49" i="100"/>
  <c r="DQ49" i="100"/>
  <c r="DR48" i="100"/>
  <c r="DQ48" i="100"/>
  <c r="DR47" i="100"/>
  <c r="DQ47" i="100"/>
  <c r="DR46" i="100"/>
  <c r="DQ46" i="100"/>
  <c r="DR45" i="100"/>
  <c r="DQ45" i="100"/>
  <c r="DR44" i="100"/>
  <c r="DQ44" i="100"/>
  <c r="DR43" i="100"/>
  <c r="DQ43" i="100"/>
  <c r="DR42" i="100"/>
  <c r="DQ42" i="100"/>
  <c r="DR41" i="100"/>
  <c r="DQ41" i="100"/>
  <c r="DR40" i="100"/>
  <c r="DQ40" i="100"/>
  <c r="DR39" i="100"/>
  <c r="DQ39" i="100"/>
  <c r="DR38" i="100"/>
  <c r="DQ38" i="100"/>
  <c r="DR37" i="100"/>
  <c r="DQ37" i="100"/>
  <c r="DR36" i="100"/>
  <c r="DQ36" i="100"/>
  <c r="DR35" i="100"/>
  <c r="DQ35" i="100"/>
  <c r="DR34" i="100"/>
  <c r="DQ34" i="100"/>
  <c r="DR33" i="100"/>
  <c r="DQ33" i="100"/>
  <c r="DR32" i="100"/>
  <c r="DQ32" i="100"/>
  <c r="DR31" i="100"/>
  <c r="DQ31" i="100"/>
  <c r="DR30" i="100"/>
  <c r="DQ30" i="100"/>
  <c r="DR29" i="100"/>
  <c r="DQ29" i="100"/>
  <c r="DR28" i="100"/>
  <c r="DQ28" i="100"/>
  <c r="DR27" i="100"/>
  <c r="DQ27" i="100"/>
  <c r="DR26" i="100"/>
  <c r="DQ26" i="100"/>
  <c r="DR25" i="100"/>
  <c r="DQ25" i="100"/>
  <c r="DR24" i="100"/>
  <c r="DQ24" i="100"/>
  <c r="DR23" i="100"/>
  <c r="DQ23" i="100"/>
  <c r="DR22" i="100"/>
  <c r="DQ22" i="100"/>
  <c r="DR21" i="100"/>
  <c r="DQ21" i="100"/>
  <c r="DR20" i="100"/>
  <c r="DQ20" i="100"/>
  <c r="DR19" i="100"/>
  <c r="DQ19" i="100"/>
  <c r="DR18" i="100"/>
  <c r="DQ18" i="100"/>
  <c r="DR17" i="100"/>
  <c r="DQ17" i="100"/>
  <c r="DR16" i="100"/>
  <c r="DQ16" i="100"/>
  <c r="DR15" i="100"/>
  <c r="DQ15" i="100"/>
  <c r="DR14" i="100"/>
  <c r="DQ14" i="100"/>
  <c r="DR13" i="100"/>
  <c r="DQ13" i="100"/>
  <c r="DR12" i="100"/>
  <c r="DQ12" i="100"/>
  <c r="DR11" i="100"/>
  <c r="DQ11" i="100"/>
  <c r="DR10" i="100"/>
  <c r="DQ10" i="100"/>
  <c r="DR9" i="100"/>
  <c r="DQ9" i="100"/>
  <c r="DR8" i="100"/>
  <c r="DQ8" i="100"/>
  <c r="DR7" i="100"/>
  <c r="DQ7" i="100"/>
  <c r="DR6" i="100"/>
  <c r="DQ6" i="100"/>
  <c r="DR5" i="100"/>
  <c r="DP63" i="100"/>
  <c r="DO63" i="100"/>
  <c r="DP62" i="100"/>
  <c r="DO62" i="100"/>
  <c r="DP61" i="100"/>
  <c r="DO61" i="100"/>
  <c r="DP60" i="100"/>
  <c r="DO60" i="100"/>
  <c r="DP59" i="100"/>
  <c r="DO59" i="100"/>
  <c r="DP58" i="100"/>
  <c r="DO58" i="100"/>
  <c r="DP57" i="100"/>
  <c r="DO57" i="100"/>
  <c r="DP56" i="100"/>
  <c r="DO56" i="100"/>
  <c r="DP55" i="100"/>
  <c r="DO55" i="100"/>
  <c r="DP54" i="100"/>
  <c r="DO54" i="100"/>
  <c r="DP53" i="100"/>
  <c r="DO53" i="100"/>
  <c r="DP52" i="100"/>
  <c r="DO52" i="100"/>
  <c r="DP51" i="100"/>
  <c r="DO51" i="100"/>
  <c r="DP50" i="100"/>
  <c r="DO50" i="100"/>
  <c r="DP49" i="100"/>
  <c r="DO49" i="100"/>
  <c r="DP48" i="100"/>
  <c r="DO48" i="100"/>
  <c r="DP47" i="100"/>
  <c r="DO47" i="100"/>
  <c r="DP46" i="100"/>
  <c r="DO46" i="100"/>
  <c r="DP45" i="100"/>
  <c r="DO45" i="100"/>
  <c r="DP44" i="100"/>
  <c r="DO44" i="100"/>
  <c r="DP43" i="100"/>
  <c r="DO43" i="100"/>
  <c r="DP42" i="100"/>
  <c r="DO42" i="100"/>
  <c r="DP41" i="100"/>
  <c r="DO41" i="100"/>
  <c r="DP40" i="100"/>
  <c r="DO40" i="100"/>
  <c r="DP39" i="100"/>
  <c r="DO39" i="100"/>
  <c r="DP38" i="100"/>
  <c r="DO38" i="100"/>
  <c r="DP37" i="100"/>
  <c r="DO37" i="100"/>
  <c r="DP36" i="100"/>
  <c r="DO36" i="100"/>
  <c r="DP35" i="100"/>
  <c r="DO35" i="100"/>
  <c r="DP34" i="100"/>
  <c r="DO34" i="100"/>
  <c r="DP33" i="100"/>
  <c r="DO33" i="100"/>
  <c r="DP32" i="100"/>
  <c r="DO32" i="100"/>
  <c r="DP31" i="100"/>
  <c r="DO31" i="100"/>
  <c r="DP30" i="100"/>
  <c r="DO30" i="100"/>
  <c r="DP29" i="100"/>
  <c r="DO29" i="100"/>
  <c r="DP28" i="100"/>
  <c r="DO28" i="100"/>
  <c r="DP27" i="100"/>
  <c r="DO27" i="100"/>
  <c r="DP26" i="100"/>
  <c r="DO26" i="100"/>
  <c r="DP25" i="100"/>
  <c r="DO25" i="100"/>
  <c r="DP24" i="100"/>
  <c r="DO24" i="100"/>
  <c r="DP23" i="100"/>
  <c r="DO23" i="100"/>
  <c r="DP22" i="100"/>
  <c r="DO22" i="100"/>
  <c r="DP21" i="100"/>
  <c r="DO21" i="100"/>
  <c r="DP20" i="100"/>
  <c r="DO20" i="100"/>
  <c r="DP19" i="100"/>
  <c r="DO19" i="100"/>
  <c r="DP18" i="100"/>
  <c r="DO18" i="100"/>
  <c r="DP17" i="100"/>
  <c r="DO17" i="100"/>
  <c r="DP16" i="100"/>
  <c r="DO16" i="100"/>
  <c r="DP15" i="100"/>
  <c r="DO15" i="100"/>
  <c r="DP14" i="100"/>
  <c r="DO14" i="100"/>
  <c r="DP13" i="100"/>
  <c r="DO13" i="100"/>
  <c r="DP12" i="100"/>
  <c r="DO12" i="100"/>
  <c r="DP11" i="100"/>
  <c r="DO11" i="100"/>
  <c r="DP10" i="100"/>
  <c r="DO10" i="100"/>
  <c r="DP9" i="100"/>
  <c r="DO9" i="100"/>
  <c r="DP8" i="100"/>
  <c r="DO8" i="100"/>
  <c r="DP7" i="100"/>
  <c r="DO7" i="100"/>
  <c r="DP6" i="100"/>
  <c r="DO6" i="100"/>
  <c r="DP5" i="100"/>
  <c r="DN60" i="100"/>
  <c r="DM60" i="100"/>
  <c r="DN59" i="100"/>
  <c r="DM59" i="100"/>
  <c r="DN58" i="100"/>
  <c r="DM58" i="100"/>
  <c r="DN57" i="100"/>
  <c r="DM57" i="100"/>
  <c r="DN56" i="100"/>
  <c r="DM56" i="100"/>
  <c r="DN55" i="100"/>
  <c r="DM55" i="100"/>
  <c r="DN54" i="100"/>
  <c r="DM54" i="100"/>
  <c r="DN53" i="100"/>
  <c r="DM53" i="100"/>
  <c r="DN52" i="100"/>
  <c r="DM52" i="100"/>
  <c r="DN51" i="100"/>
  <c r="DM51" i="100"/>
  <c r="DN50" i="100"/>
  <c r="DM50" i="100"/>
  <c r="DN49" i="100"/>
  <c r="DM49" i="100"/>
  <c r="DN48" i="100"/>
  <c r="DM48" i="100"/>
  <c r="DN47" i="100"/>
  <c r="DM47" i="100"/>
  <c r="DN46" i="100"/>
  <c r="DM46" i="100"/>
  <c r="DN45" i="100"/>
  <c r="DM45" i="100"/>
  <c r="DN44" i="100"/>
  <c r="DM44" i="100"/>
  <c r="DN43" i="100"/>
  <c r="DM43" i="100"/>
  <c r="DN42" i="100"/>
  <c r="DM42" i="100"/>
  <c r="DN41" i="100"/>
  <c r="DM41" i="100"/>
  <c r="DN40" i="100"/>
  <c r="DM40" i="100"/>
  <c r="DN39" i="100"/>
  <c r="DM39" i="100"/>
  <c r="DN38" i="100"/>
  <c r="DM38" i="100"/>
  <c r="DN37" i="100"/>
  <c r="DM37" i="100"/>
  <c r="DN36" i="100"/>
  <c r="DM36" i="100"/>
  <c r="DN35" i="100"/>
  <c r="DM35" i="100"/>
  <c r="DN34" i="100"/>
  <c r="DM34" i="100"/>
  <c r="DN33" i="100"/>
  <c r="DM33" i="100"/>
  <c r="DN32" i="100"/>
  <c r="DM32" i="100"/>
  <c r="DN31" i="100"/>
  <c r="DM31" i="100"/>
  <c r="DN30" i="100"/>
  <c r="DM30" i="100"/>
  <c r="DN29" i="100"/>
  <c r="DM29" i="100"/>
  <c r="DN28" i="100"/>
  <c r="DM28" i="100"/>
  <c r="DN27" i="100"/>
  <c r="DM27" i="100"/>
  <c r="DN26" i="100"/>
  <c r="DM26" i="100"/>
  <c r="DN25" i="100"/>
  <c r="DM25" i="100"/>
  <c r="DN24" i="100"/>
  <c r="DM24" i="100"/>
  <c r="DN23" i="100"/>
  <c r="DM23" i="100"/>
  <c r="DN22" i="100"/>
  <c r="DM22" i="100"/>
  <c r="DN21" i="100"/>
  <c r="DM21" i="100"/>
  <c r="DN20" i="100"/>
  <c r="DM20" i="100"/>
  <c r="DN19" i="100"/>
  <c r="DM19" i="100"/>
  <c r="DN18" i="100"/>
  <c r="DM18" i="100"/>
  <c r="DN17" i="100"/>
  <c r="DM17" i="100"/>
  <c r="DN16" i="100"/>
  <c r="DM16" i="100"/>
  <c r="DN15" i="100"/>
  <c r="DM15" i="100"/>
  <c r="DN14" i="100"/>
  <c r="DM14" i="100"/>
  <c r="DN13" i="100"/>
  <c r="DM13" i="100"/>
  <c r="DN12" i="100"/>
  <c r="DM12" i="100"/>
  <c r="DN11" i="100"/>
  <c r="DM11" i="100"/>
  <c r="DN10" i="100"/>
  <c r="DM10" i="100"/>
  <c r="DN9" i="100"/>
  <c r="DM9" i="100"/>
  <c r="DN8" i="100"/>
  <c r="DM8" i="100"/>
  <c r="DN7" i="100"/>
  <c r="DM7" i="100"/>
  <c r="DN6" i="100"/>
  <c r="DM6" i="100"/>
  <c r="DN5" i="100"/>
  <c r="DL52" i="100"/>
  <c r="DK52" i="100"/>
  <c r="DL51" i="100"/>
  <c r="DK51" i="100"/>
  <c r="DL50" i="100"/>
  <c r="DK50" i="100"/>
  <c r="DL49" i="100"/>
  <c r="DK49" i="100"/>
  <c r="DL48" i="100"/>
  <c r="DK48" i="100"/>
  <c r="DL47" i="100"/>
  <c r="DK47" i="100"/>
  <c r="DL46" i="100"/>
  <c r="DK46" i="100"/>
  <c r="DL45" i="100"/>
  <c r="DK45" i="100"/>
  <c r="DL44" i="100"/>
  <c r="DK44" i="100"/>
  <c r="DL43" i="100"/>
  <c r="DK43" i="100"/>
  <c r="DL42" i="100"/>
  <c r="DK42" i="100"/>
  <c r="DL41" i="100"/>
  <c r="DK41" i="100"/>
  <c r="DL40" i="100"/>
  <c r="DK40" i="100"/>
  <c r="DL39" i="100"/>
  <c r="DK39" i="100"/>
  <c r="DL38" i="100"/>
  <c r="DK38" i="100"/>
  <c r="DL37" i="100"/>
  <c r="DK37" i="100"/>
  <c r="DL36" i="100"/>
  <c r="DK36" i="100"/>
  <c r="DL35" i="100"/>
  <c r="DK35" i="100"/>
  <c r="DL34" i="100"/>
  <c r="DK34" i="100"/>
  <c r="DL33" i="100"/>
  <c r="DK33" i="100"/>
  <c r="DL32" i="100"/>
  <c r="DK32" i="100"/>
  <c r="DL31" i="100"/>
  <c r="DK31" i="100"/>
  <c r="DL30" i="100"/>
  <c r="DK30" i="100"/>
  <c r="DL29" i="100"/>
  <c r="DK29" i="100"/>
  <c r="DL28" i="100"/>
  <c r="DK28" i="100"/>
  <c r="DL27" i="100"/>
  <c r="DK27" i="100"/>
  <c r="DL26" i="100"/>
  <c r="DK26" i="100"/>
  <c r="DL25" i="100"/>
  <c r="DK25" i="100"/>
  <c r="DL24" i="100"/>
  <c r="DK24" i="100"/>
  <c r="DL23" i="100"/>
  <c r="DK23" i="100"/>
  <c r="DL22" i="100"/>
  <c r="DK22" i="100"/>
  <c r="DL21" i="100"/>
  <c r="DK21" i="100"/>
  <c r="DL20" i="100"/>
  <c r="DK20" i="100"/>
  <c r="DL19" i="100"/>
  <c r="DK19" i="100"/>
  <c r="DL18" i="100"/>
  <c r="DK18" i="100"/>
  <c r="DL17" i="100"/>
  <c r="DK17" i="100"/>
  <c r="DL16" i="100"/>
  <c r="DK16" i="100"/>
  <c r="DL15" i="100"/>
  <c r="DK15" i="100"/>
  <c r="DL14" i="100"/>
  <c r="DK14" i="100"/>
  <c r="DL13" i="100"/>
  <c r="DK13" i="100"/>
  <c r="DL12" i="100"/>
  <c r="DK12" i="100"/>
  <c r="DL11" i="100"/>
  <c r="DK11" i="100"/>
  <c r="DL10" i="100"/>
  <c r="DK10" i="100"/>
  <c r="DL9" i="100"/>
  <c r="DK9" i="100"/>
  <c r="DL8" i="100"/>
  <c r="DK8" i="100"/>
  <c r="DL7" i="100"/>
  <c r="DK7" i="100"/>
  <c r="DL6" i="100"/>
  <c r="DK6" i="100"/>
  <c r="DL5" i="100"/>
  <c r="DI68" i="100"/>
  <c r="DH68" i="100"/>
  <c r="DI67" i="100"/>
  <c r="DH67" i="100"/>
  <c r="DI66" i="100"/>
  <c r="DH66" i="100"/>
  <c r="DI65" i="100"/>
  <c r="DH65" i="100"/>
  <c r="DI64" i="100"/>
  <c r="DH64" i="100"/>
  <c r="DI63" i="100"/>
  <c r="DH63" i="100"/>
  <c r="DI62" i="100"/>
  <c r="DH62" i="100"/>
  <c r="DI61" i="100"/>
  <c r="DH61" i="100"/>
  <c r="DI60" i="100"/>
  <c r="DH60" i="100"/>
  <c r="DI59" i="100"/>
  <c r="DH59" i="100"/>
  <c r="DI58" i="100"/>
  <c r="DH58" i="100"/>
  <c r="DI57" i="100"/>
  <c r="DH57" i="100"/>
  <c r="DI56" i="100"/>
  <c r="DH56" i="100"/>
  <c r="DI55" i="100"/>
  <c r="DH55" i="100"/>
  <c r="DI54" i="100"/>
  <c r="DH54" i="100"/>
  <c r="DI53" i="100"/>
  <c r="DH53" i="100"/>
  <c r="DI52" i="100"/>
  <c r="DH52" i="100"/>
  <c r="DI51" i="100"/>
  <c r="DH51" i="100"/>
  <c r="DI50" i="100"/>
  <c r="DH50" i="100"/>
  <c r="DI49" i="100"/>
  <c r="DH49" i="100"/>
  <c r="DI48" i="100"/>
  <c r="DH48" i="100"/>
  <c r="DI47" i="100"/>
  <c r="DH47" i="100"/>
  <c r="DI46" i="100"/>
  <c r="DH46" i="100"/>
  <c r="DI45" i="100"/>
  <c r="DH45" i="100"/>
  <c r="DI44" i="100"/>
  <c r="DH44" i="100"/>
  <c r="DI43" i="100"/>
  <c r="DH43" i="100"/>
  <c r="DI42" i="100"/>
  <c r="DH42" i="100"/>
  <c r="DI41" i="100"/>
  <c r="DH41" i="100"/>
  <c r="DI40" i="100"/>
  <c r="DH40" i="100"/>
  <c r="DI39" i="100"/>
  <c r="DH39" i="100"/>
  <c r="DI38" i="100"/>
  <c r="DH38" i="100"/>
  <c r="DI37" i="100"/>
  <c r="DH37" i="100"/>
  <c r="DI36" i="100"/>
  <c r="DH36" i="100"/>
  <c r="DI35" i="100"/>
  <c r="DH35" i="100"/>
  <c r="DI34" i="100"/>
  <c r="DH34" i="100"/>
  <c r="DI33" i="100"/>
  <c r="DH33" i="100"/>
  <c r="DI32" i="100"/>
  <c r="DH32" i="100"/>
  <c r="DI31" i="100"/>
  <c r="DH31" i="100"/>
  <c r="DI30" i="100"/>
  <c r="DH30" i="100"/>
  <c r="DI29" i="100"/>
  <c r="DH29" i="100"/>
  <c r="DI28" i="100"/>
  <c r="DH28" i="100"/>
  <c r="DI27" i="100"/>
  <c r="DH27" i="100"/>
  <c r="DI26" i="100"/>
  <c r="DH26" i="100"/>
  <c r="DI25" i="100"/>
  <c r="DH25" i="100"/>
  <c r="DI24" i="100"/>
  <c r="DH24" i="100"/>
  <c r="DI23" i="100"/>
  <c r="DH23" i="100"/>
  <c r="DI22" i="100"/>
  <c r="DH22" i="100"/>
  <c r="DI21" i="100"/>
  <c r="DH21" i="100"/>
  <c r="DI20" i="100"/>
  <c r="DH20" i="100"/>
  <c r="DI19" i="100"/>
  <c r="DH19" i="100"/>
  <c r="DI18" i="100"/>
  <c r="DH18" i="100"/>
  <c r="DI17" i="100"/>
  <c r="DH17" i="100"/>
  <c r="DI16" i="100"/>
  <c r="DH16" i="100"/>
  <c r="DI15" i="100"/>
  <c r="DH15" i="100"/>
  <c r="DI14" i="100"/>
  <c r="DH14" i="100"/>
  <c r="DI13" i="100"/>
  <c r="DH13" i="100"/>
  <c r="DI12" i="100"/>
  <c r="DH12" i="100"/>
  <c r="DI11" i="100"/>
  <c r="DH11" i="100"/>
  <c r="DI10" i="100"/>
  <c r="DH10" i="100"/>
  <c r="DI9" i="100"/>
  <c r="DH9" i="100"/>
  <c r="DI8" i="100"/>
  <c r="DH8" i="100"/>
  <c r="DI7" i="100"/>
  <c r="DH7" i="100"/>
  <c r="DI6" i="100"/>
  <c r="DH6" i="100"/>
  <c r="DI5" i="100"/>
  <c r="DF54" i="100"/>
  <c r="DE54" i="100"/>
  <c r="DF53" i="100"/>
  <c r="DE53" i="100"/>
  <c r="DF52" i="100"/>
  <c r="DE52" i="100"/>
  <c r="DF51" i="100"/>
  <c r="DE51" i="100"/>
  <c r="DF50" i="100"/>
  <c r="DE50" i="100"/>
  <c r="DF49" i="100"/>
  <c r="DE49" i="100"/>
  <c r="DF48" i="100"/>
  <c r="DE48" i="100"/>
  <c r="DF47" i="100"/>
  <c r="DE47" i="100"/>
  <c r="DF46" i="100"/>
  <c r="DE46" i="100"/>
  <c r="DF45" i="100"/>
  <c r="DE45" i="100"/>
  <c r="DF44" i="100"/>
  <c r="DE44" i="100"/>
  <c r="DF43" i="100"/>
  <c r="DE43" i="100"/>
  <c r="DF42" i="100"/>
  <c r="DE42" i="100"/>
  <c r="DF41" i="100"/>
  <c r="DE41" i="100"/>
  <c r="DF40" i="100"/>
  <c r="DE40" i="100"/>
  <c r="DF39" i="100"/>
  <c r="DE39" i="100"/>
  <c r="DF38" i="100"/>
  <c r="DE38" i="100"/>
  <c r="DF37" i="100"/>
  <c r="DE37" i="100"/>
  <c r="DF36" i="100"/>
  <c r="DE36" i="100"/>
  <c r="DF35" i="100"/>
  <c r="DE35" i="100"/>
  <c r="DF34" i="100"/>
  <c r="DE34" i="100"/>
  <c r="DF33" i="100"/>
  <c r="DE33" i="100"/>
  <c r="DF32" i="100"/>
  <c r="DE32" i="100"/>
  <c r="DF31" i="100"/>
  <c r="DE31" i="100"/>
  <c r="DF30" i="100"/>
  <c r="DE30" i="100"/>
  <c r="DF29" i="100"/>
  <c r="DE29" i="100"/>
  <c r="DF28" i="100"/>
  <c r="DE28" i="100"/>
  <c r="DF27" i="100"/>
  <c r="DE27" i="100"/>
  <c r="DF26" i="100"/>
  <c r="DE26" i="100"/>
  <c r="DF25" i="100"/>
  <c r="DE25" i="100"/>
  <c r="DF24" i="100"/>
  <c r="DE24" i="100"/>
  <c r="DF23" i="100"/>
  <c r="DE23" i="100"/>
  <c r="DF22" i="100"/>
  <c r="DE22" i="100"/>
  <c r="DF21" i="100"/>
  <c r="DE21" i="100"/>
  <c r="DF20" i="100"/>
  <c r="DE20" i="100"/>
  <c r="DF19" i="100"/>
  <c r="DE19" i="100"/>
  <c r="DF18" i="100"/>
  <c r="DE18" i="100"/>
  <c r="DF17" i="100"/>
  <c r="DE17" i="100"/>
  <c r="DF16" i="100"/>
  <c r="DE16" i="100"/>
  <c r="DF15" i="100"/>
  <c r="DE15" i="100"/>
  <c r="DF14" i="100"/>
  <c r="DE14" i="100"/>
  <c r="DF13" i="100"/>
  <c r="DE13" i="100"/>
  <c r="DF12" i="100"/>
  <c r="DE12" i="100"/>
  <c r="DF11" i="100"/>
  <c r="DE11" i="100"/>
  <c r="DF10" i="100"/>
  <c r="DE10" i="100"/>
  <c r="DF9" i="100"/>
  <c r="DE9" i="100"/>
  <c r="DF8" i="100"/>
  <c r="DE8" i="100"/>
  <c r="DF7" i="100"/>
  <c r="DE7" i="100"/>
  <c r="DF6" i="100"/>
  <c r="DE6" i="100"/>
  <c r="DF5" i="100"/>
  <c r="DC67" i="100"/>
  <c r="DB67" i="100"/>
  <c r="DA67" i="100"/>
  <c r="CZ67" i="100"/>
  <c r="CY67" i="100"/>
  <c r="CX67" i="100"/>
  <c r="CW67" i="100"/>
  <c r="CV67" i="100"/>
  <c r="CU67" i="100"/>
  <c r="CT67" i="100"/>
  <c r="CS67" i="100"/>
  <c r="CR67" i="100"/>
  <c r="CQ67" i="100"/>
  <c r="CP67" i="100"/>
  <c r="CO67" i="100"/>
  <c r="CN67" i="100"/>
  <c r="CM67" i="100"/>
  <c r="CL67" i="100"/>
  <c r="DC66" i="100"/>
  <c r="DB66" i="100"/>
  <c r="DA66" i="100"/>
  <c r="CZ66" i="100"/>
  <c r="CY66" i="100"/>
  <c r="CX66" i="100"/>
  <c r="CW66" i="100"/>
  <c r="CV66" i="100"/>
  <c r="CU66" i="100"/>
  <c r="CT66" i="100"/>
  <c r="CS66" i="100"/>
  <c r="CR66" i="100"/>
  <c r="CQ66" i="100"/>
  <c r="CP66" i="100"/>
  <c r="CO66" i="100"/>
  <c r="CN66" i="100"/>
  <c r="CM66" i="100"/>
  <c r="CL66" i="100"/>
  <c r="DC65" i="100"/>
  <c r="DB65" i="100"/>
  <c r="DA65" i="100"/>
  <c r="CZ65" i="100"/>
  <c r="CY65" i="100"/>
  <c r="CX65" i="100"/>
  <c r="CW65" i="100"/>
  <c r="CV65" i="100"/>
  <c r="CU65" i="100"/>
  <c r="CT65" i="100"/>
  <c r="CS65" i="100"/>
  <c r="CR65" i="100"/>
  <c r="CQ65" i="100"/>
  <c r="CP65" i="100"/>
  <c r="CO65" i="100"/>
  <c r="CN65" i="100"/>
  <c r="CM65" i="100"/>
  <c r="CL65" i="100"/>
  <c r="DC64" i="100"/>
  <c r="DB64" i="100"/>
  <c r="DA64" i="100"/>
  <c r="CZ64" i="100"/>
  <c r="CY64" i="100"/>
  <c r="CX64" i="100"/>
  <c r="CW64" i="100"/>
  <c r="CV64" i="100"/>
  <c r="CU64" i="100"/>
  <c r="CT64" i="100"/>
  <c r="CS64" i="100"/>
  <c r="CR64" i="100"/>
  <c r="CQ64" i="100"/>
  <c r="CP64" i="100"/>
  <c r="CO64" i="100"/>
  <c r="CN64" i="100"/>
  <c r="CM64" i="100"/>
  <c r="CL64" i="100"/>
  <c r="DC63" i="100"/>
  <c r="DB63" i="100"/>
  <c r="DA63" i="100"/>
  <c r="CZ63" i="100"/>
  <c r="CY63" i="100"/>
  <c r="CX63" i="100"/>
  <c r="CW63" i="100"/>
  <c r="CV63" i="100"/>
  <c r="CU63" i="100"/>
  <c r="CT63" i="100"/>
  <c r="CS63" i="100"/>
  <c r="CR63" i="100"/>
  <c r="CQ63" i="100"/>
  <c r="CP63" i="100"/>
  <c r="CO63" i="100"/>
  <c r="CN63" i="100"/>
  <c r="CM63" i="100"/>
  <c r="CL63" i="100"/>
  <c r="DC62" i="100"/>
  <c r="DB62" i="100"/>
  <c r="DA62" i="100"/>
  <c r="CZ62" i="100"/>
  <c r="CY62" i="100"/>
  <c r="CX62" i="100"/>
  <c r="CW62" i="100"/>
  <c r="CV62" i="100"/>
  <c r="CU62" i="100"/>
  <c r="CT62" i="100"/>
  <c r="CS62" i="100"/>
  <c r="CR62" i="100"/>
  <c r="CQ62" i="100"/>
  <c r="CP62" i="100"/>
  <c r="CO62" i="100"/>
  <c r="CN62" i="100"/>
  <c r="CM62" i="100"/>
  <c r="CL62" i="100"/>
  <c r="DC61" i="100"/>
  <c r="DB61" i="100"/>
  <c r="DA61" i="100"/>
  <c r="CZ61" i="100"/>
  <c r="CY61" i="100"/>
  <c r="CX61" i="100"/>
  <c r="CW61" i="100"/>
  <c r="CV61" i="100"/>
  <c r="CU61" i="100"/>
  <c r="CT61" i="100"/>
  <c r="CS61" i="100"/>
  <c r="CR61" i="100"/>
  <c r="CQ61" i="100"/>
  <c r="CP61" i="100"/>
  <c r="CO61" i="100"/>
  <c r="CN61" i="100"/>
  <c r="CM61" i="100"/>
  <c r="CL61" i="100"/>
  <c r="DC60" i="100"/>
  <c r="DB60" i="100"/>
  <c r="DA60" i="100"/>
  <c r="CZ60" i="100"/>
  <c r="CY60" i="100"/>
  <c r="CX60" i="100"/>
  <c r="CW60" i="100"/>
  <c r="CV60" i="100"/>
  <c r="CU60" i="100"/>
  <c r="CT60" i="100"/>
  <c r="CS60" i="100"/>
  <c r="CR60" i="100"/>
  <c r="CQ60" i="100"/>
  <c r="CP60" i="100"/>
  <c r="CO60" i="100"/>
  <c r="CN60" i="100"/>
  <c r="CM60" i="100"/>
  <c r="CL60" i="100"/>
  <c r="DC59" i="100"/>
  <c r="DB59" i="100"/>
  <c r="DA59" i="100"/>
  <c r="CZ59" i="100"/>
  <c r="CY59" i="100"/>
  <c r="CX59" i="100"/>
  <c r="CW59" i="100"/>
  <c r="CV59" i="100"/>
  <c r="CU59" i="100"/>
  <c r="CT59" i="100"/>
  <c r="CS59" i="100"/>
  <c r="CR59" i="100"/>
  <c r="CQ59" i="100"/>
  <c r="CP59" i="100"/>
  <c r="CO59" i="100"/>
  <c r="CN59" i="100"/>
  <c r="CM59" i="100"/>
  <c r="CL59" i="100"/>
  <c r="DC58" i="100"/>
  <c r="DB58" i="100"/>
  <c r="DA58" i="100"/>
  <c r="CZ58" i="100"/>
  <c r="CY58" i="100"/>
  <c r="CX58" i="100"/>
  <c r="CW58" i="100"/>
  <c r="CV58" i="100"/>
  <c r="CU58" i="100"/>
  <c r="CT58" i="100"/>
  <c r="CS58" i="100"/>
  <c r="CR58" i="100"/>
  <c r="CQ58" i="100"/>
  <c r="CP58" i="100"/>
  <c r="CO58" i="100"/>
  <c r="CN58" i="100"/>
  <c r="CM58" i="100"/>
  <c r="CL58" i="100"/>
  <c r="DC57" i="100"/>
  <c r="DB57" i="100"/>
  <c r="DA57" i="100"/>
  <c r="CZ57" i="100"/>
  <c r="CY57" i="100"/>
  <c r="CX57" i="100"/>
  <c r="CW57" i="100"/>
  <c r="CV57" i="100"/>
  <c r="CU57" i="100"/>
  <c r="CT57" i="100"/>
  <c r="CS57" i="100"/>
  <c r="CR57" i="100"/>
  <c r="CQ57" i="100"/>
  <c r="CP57" i="100"/>
  <c r="CO57" i="100"/>
  <c r="CN57" i="100"/>
  <c r="CM57" i="100"/>
  <c r="CL57" i="100"/>
  <c r="DC56" i="100"/>
  <c r="DB56" i="100"/>
  <c r="DA56" i="100"/>
  <c r="CZ56" i="100"/>
  <c r="CY56" i="100"/>
  <c r="CX56" i="100"/>
  <c r="CW56" i="100"/>
  <c r="CV56" i="100"/>
  <c r="CU56" i="100"/>
  <c r="CT56" i="100"/>
  <c r="CS56" i="100"/>
  <c r="CR56" i="100"/>
  <c r="CQ56" i="100"/>
  <c r="CP56" i="100"/>
  <c r="CO56" i="100"/>
  <c r="CN56" i="100"/>
  <c r="CM56" i="100"/>
  <c r="CL56" i="100"/>
  <c r="DC55" i="100"/>
  <c r="DB55" i="100"/>
  <c r="DA55" i="100"/>
  <c r="CZ55" i="100"/>
  <c r="CY55" i="100"/>
  <c r="CX55" i="100"/>
  <c r="CW55" i="100"/>
  <c r="CV55" i="100"/>
  <c r="CU55" i="100"/>
  <c r="CT55" i="100"/>
  <c r="CS55" i="100"/>
  <c r="CR55" i="100"/>
  <c r="CQ55" i="100"/>
  <c r="CP55" i="100"/>
  <c r="CO55" i="100"/>
  <c r="CN55" i="100"/>
  <c r="CM55" i="100"/>
  <c r="CL55" i="100"/>
  <c r="DC54" i="100"/>
  <c r="DB54" i="100"/>
  <c r="DA54" i="100"/>
  <c r="CZ54" i="100"/>
  <c r="CY54" i="100"/>
  <c r="CX54" i="100"/>
  <c r="CW54" i="100"/>
  <c r="CV54" i="100"/>
  <c r="CU54" i="100"/>
  <c r="CT54" i="100"/>
  <c r="CS54" i="100"/>
  <c r="CR54" i="100"/>
  <c r="CQ54" i="100"/>
  <c r="CP54" i="100"/>
  <c r="CO54" i="100"/>
  <c r="CN54" i="100"/>
  <c r="CM54" i="100"/>
  <c r="CL54" i="100"/>
  <c r="DC53" i="100"/>
  <c r="DB53" i="100"/>
  <c r="DA53" i="100"/>
  <c r="CZ53" i="100"/>
  <c r="CY53" i="100"/>
  <c r="CX53" i="100"/>
  <c r="CW53" i="100"/>
  <c r="CV53" i="100"/>
  <c r="CU53" i="100"/>
  <c r="CT53" i="100"/>
  <c r="CS53" i="100"/>
  <c r="CR53" i="100"/>
  <c r="CQ53" i="100"/>
  <c r="CP53" i="100"/>
  <c r="CO53" i="100"/>
  <c r="CN53" i="100"/>
  <c r="CM53" i="100"/>
  <c r="CL53" i="100"/>
  <c r="DC52" i="100"/>
  <c r="DB52" i="100"/>
  <c r="DA52" i="100"/>
  <c r="CZ52" i="100"/>
  <c r="CY52" i="100"/>
  <c r="CX52" i="100"/>
  <c r="CW52" i="100"/>
  <c r="CV52" i="100"/>
  <c r="CU52" i="100"/>
  <c r="CT52" i="100"/>
  <c r="CS52" i="100"/>
  <c r="CR52" i="100"/>
  <c r="CQ52" i="100"/>
  <c r="CP52" i="100"/>
  <c r="CO52" i="100"/>
  <c r="CN52" i="100"/>
  <c r="CM52" i="100"/>
  <c r="CL52" i="100"/>
  <c r="DC51" i="100"/>
  <c r="DB51" i="100"/>
  <c r="DA51" i="100"/>
  <c r="CZ51" i="100"/>
  <c r="CY51" i="100"/>
  <c r="CX51" i="100"/>
  <c r="CW51" i="100"/>
  <c r="CV51" i="100"/>
  <c r="CU51" i="100"/>
  <c r="CT51" i="100"/>
  <c r="CS51" i="100"/>
  <c r="CR51" i="100"/>
  <c r="CQ51" i="100"/>
  <c r="CP51" i="100"/>
  <c r="CO51" i="100"/>
  <c r="CN51" i="100"/>
  <c r="CM51" i="100"/>
  <c r="CL51" i="100"/>
  <c r="DC50" i="100"/>
  <c r="DB50" i="100"/>
  <c r="DA50" i="100"/>
  <c r="CZ50" i="100"/>
  <c r="CY50" i="100"/>
  <c r="CX50" i="100"/>
  <c r="CW50" i="100"/>
  <c r="CV50" i="100"/>
  <c r="CU50" i="100"/>
  <c r="CT50" i="100"/>
  <c r="CS50" i="100"/>
  <c r="CR50" i="100"/>
  <c r="CQ50" i="100"/>
  <c r="CP50" i="100"/>
  <c r="CO50" i="100"/>
  <c r="CN50" i="100"/>
  <c r="CM50" i="100"/>
  <c r="CL50" i="100"/>
  <c r="DC49" i="100"/>
  <c r="DB49" i="100"/>
  <c r="DA49" i="100"/>
  <c r="CZ49" i="100"/>
  <c r="CY49" i="100"/>
  <c r="CX49" i="100"/>
  <c r="CW49" i="100"/>
  <c r="CV49" i="100"/>
  <c r="CU49" i="100"/>
  <c r="CT49" i="100"/>
  <c r="CS49" i="100"/>
  <c r="CR49" i="100"/>
  <c r="CQ49" i="100"/>
  <c r="CP49" i="100"/>
  <c r="CO49" i="100"/>
  <c r="CN49" i="100"/>
  <c r="CM49" i="100"/>
  <c r="CL49" i="100"/>
  <c r="DC48" i="100"/>
  <c r="DB48" i="100"/>
  <c r="DA48" i="100"/>
  <c r="CZ48" i="100"/>
  <c r="CY48" i="100"/>
  <c r="CX48" i="100"/>
  <c r="CW48" i="100"/>
  <c r="CV48" i="100"/>
  <c r="CU48" i="100"/>
  <c r="CT48" i="100"/>
  <c r="CS48" i="100"/>
  <c r="CR48" i="100"/>
  <c r="CQ48" i="100"/>
  <c r="CP48" i="100"/>
  <c r="CO48" i="100"/>
  <c r="CN48" i="100"/>
  <c r="CM48" i="100"/>
  <c r="CL48" i="100"/>
  <c r="DC47" i="100"/>
  <c r="DB47" i="100"/>
  <c r="DA47" i="100"/>
  <c r="CZ47" i="100"/>
  <c r="CY47" i="100"/>
  <c r="CX47" i="100"/>
  <c r="CW47" i="100"/>
  <c r="CV47" i="100"/>
  <c r="CU47" i="100"/>
  <c r="CT47" i="100"/>
  <c r="CS47" i="100"/>
  <c r="CR47" i="100"/>
  <c r="CQ47" i="100"/>
  <c r="CP47" i="100"/>
  <c r="CO47" i="100"/>
  <c r="CN47" i="100"/>
  <c r="CM47" i="100"/>
  <c r="CL47" i="100"/>
  <c r="DC46" i="100"/>
  <c r="DB46" i="100"/>
  <c r="DA46" i="100"/>
  <c r="CZ46" i="100"/>
  <c r="CY46" i="100"/>
  <c r="CX46" i="100"/>
  <c r="CW46" i="100"/>
  <c r="CV46" i="100"/>
  <c r="CU46" i="100"/>
  <c r="CT46" i="100"/>
  <c r="CS46" i="100"/>
  <c r="CR46" i="100"/>
  <c r="CQ46" i="100"/>
  <c r="CP46" i="100"/>
  <c r="CO46" i="100"/>
  <c r="CN46" i="100"/>
  <c r="CM46" i="100"/>
  <c r="CL46" i="100"/>
  <c r="DC45" i="100"/>
  <c r="DB45" i="100"/>
  <c r="DA45" i="100"/>
  <c r="CZ45" i="100"/>
  <c r="CY45" i="100"/>
  <c r="CX45" i="100"/>
  <c r="CW45" i="100"/>
  <c r="CV45" i="100"/>
  <c r="CU45" i="100"/>
  <c r="CT45" i="100"/>
  <c r="CS45" i="100"/>
  <c r="CR45" i="100"/>
  <c r="CQ45" i="100"/>
  <c r="CP45" i="100"/>
  <c r="CO45" i="100"/>
  <c r="CN45" i="100"/>
  <c r="CM45" i="100"/>
  <c r="CL45" i="100"/>
  <c r="DC44" i="100"/>
  <c r="DB44" i="100"/>
  <c r="DA44" i="100"/>
  <c r="CZ44" i="100"/>
  <c r="CY44" i="100"/>
  <c r="CX44" i="100"/>
  <c r="CW44" i="100"/>
  <c r="CV44" i="100"/>
  <c r="CU44" i="100"/>
  <c r="CT44" i="100"/>
  <c r="CS44" i="100"/>
  <c r="CR44" i="100"/>
  <c r="CQ44" i="100"/>
  <c r="CP44" i="100"/>
  <c r="CO44" i="100"/>
  <c r="CN44" i="100"/>
  <c r="CM44" i="100"/>
  <c r="CL44" i="100"/>
  <c r="DC43" i="100"/>
  <c r="DB43" i="100"/>
  <c r="DA43" i="100"/>
  <c r="CZ43" i="100"/>
  <c r="CY43" i="100"/>
  <c r="CX43" i="100"/>
  <c r="CW43" i="100"/>
  <c r="CV43" i="100"/>
  <c r="CU43" i="100"/>
  <c r="CT43" i="100"/>
  <c r="CS43" i="100"/>
  <c r="CR43" i="100"/>
  <c r="CQ43" i="100"/>
  <c r="CP43" i="100"/>
  <c r="CO43" i="100"/>
  <c r="CN43" i="100"/>
  <c r="CM43" i="100"/>
  <c r="CL43" i="100"/>
  <c r="DC42" i="100"/>
  <c r="DB42" i="100"/>
  <c r="DA42" i="100"/>
  <c r="CZ42" i="100"/>
  <c r="CY42" i="100"/>
  <c r="CX42" i="100"/>
  <c r="CW42" i="100"/>
  <c r="CV42" i="100"/>
  <c r="CU42" i="100"/>
  <c r="CT42" i="100"/>
  <c r="CS42" i="100"/>
  <c r="CR42" i="100"/>
  <c r="CQ42" i="100"/>
  <c r="CP42" i="100"/>
  <c r="CO42" i="100"/>
  <c r="CN42" i="100"/>
  <c r="CM42" i="100"/>
  <c r="CL42" i="100"/>
  <c r="DC41" i="100"/>
  <c r="DB41" i="100"/>
  <c r="DA41" i="100"/>
  <c r="CZ41" i="100"/>
  <c r="CY41" i="100"/>
  <c r="CX41" i="100"/>
  <c r="CW41" i="100"/>
  <c r="CV41" i="100"/>
  <c r="CU41" i="100"/>
  <c r="CT41" i="100"/>
  <c r="CS41" i="100"/>
  <c r="CR41" i="100"/>
  <c r="CQ41" i="100"/>
  <c r="CP41" i="100"/>
  <c r="CO41" i="100"/>
  <c r="CN41" i="100"/>
  <c r="CM41" i="100"/>
  <c r="CL41" i="100"/>
  <c r="DC40" i="100"/>
  <c r="DB40" i="100"/>
  <c r="DA40" i="100"/>
  <c r="CZ40" i="100"/>
  <c r="CY40" i="100"/>
  <c r="CX40" i="100"/>
  <c r="CW40" i="100"/>
  <c r="CV40" i="100"/>
  <c r="CU40" i="100"/>
  <c r="CT40" i="100"/>
  <c r="CS40" i="100"/>
  <c r="CR40" i="100"/>
  <c r="CQ40" i="100"/>
  <c r="CP40" i="100"/>
  <c r="CO40" i="100"/>
  <c r="CN40" i="100"/>
  <c r="CM40" i="100"/>
  <c r="CL40" i="100"/>
  <c r="DC39" i="100"/>
  <c r="DB39" i="100"/>
  <c r="DA39" i="100"/>
  <c r="CZ39" i="100"/>
  <c r="CY39" i="100"/>
  <c r="CX39" i="100"/>
  <c r="CW39" i="100"/>
  <c r="CV39" i="100"/>
  <c r="CU39" i="100"/>
  <c r="CT39" i="100"/>
  <c r="CS39" i="100"/>
  <c r="CR39" i="100"/>
  <c r="CQ39" i="100"/>
  <c r="CP39" i="100"/>
  <c r="CO39" i="100"/>
  <c r="CN39" i="100"/>
  <c r="CM39" i="100"/>
  <c r="CL39" i="100"/>
  <c r="DC38" i="100"/>
  <c r="DB38" i="100"/>
  <c r="DA38" i="100"/>
  <c r="CZ38" i="100"/>
  <c r="CY38" i="100"/>
  <c r="CX38" i="100"/>
  <c r="CW38" i="100"/>
  <c r="CV38" i="100"/>
  <c r="CU38" i="100"/>
  <c r="CT38" i="100"/>
  <c r="CS38" i="100"/>
  <c r="CR38" i="100"/>
  <c r="CQ38" i="100"/>
  <c r="CP38" i="100"/>
  <c r="CO38" i="100"/>
  <c r="CN38" i="100"/>
  <c r="CM38" i="100"/>
  <c r="CL38" i="100"/>
  <c r="DC37" i="100"/>
  <c r="DB37" i="100"/>
  <c r="DA37" i="100"/>
  <c r="CZ37" i="100"/>
  <c r="CY37" i="100"/>
  <c r="CX37" i="100"/>
  <c r="CW37" i="100"/>
  <c r="CV37" i="100"/>
  <c r="CU37" i="100"/>
  <c r="CT37" i="100"/>
  <c r="CS37" i="100"/>
  <c r="CR37" i="100"/>
  <c r="CQ37" i="100"/>
  <c r="CP37" i="100"/>
  <c r="CO37" i="100"/>
  <c r="CN37" i="100"/>
  <c r="CM37" i="100"/>
  <c r="CL37" i="100"/>
  <c r="DC36" i="100"/>
  <c r="DB36" i="100"/>
  <c r="DA36" i="100"/>
  <c r="CZ36" i="100"/>
  <c r="CY36" i="100"/>
  <c r="CX36" i="100"/>
  <c r="CW36" i="100"/>
  <c r="CV36" i="100"/>
  <c r="CU36" i="100"/>
  <c r="CT36" i="100"/>
  <c r="CS36" i="100"/>
  <c r="CR36" i="100"/>
  <c r="CQ36" i="100"/>
  <c r="CP36" i="100"/>
  <c r="CO36" i="100"/>
  <c r="CN36" i="100"/>
  <c r="CM36" i="100"/>
  <c r="CL36" i="100"/>
  <c r="DC35" i="100"/>
  <c r="DB35" i="100"/>
  <c r="DA35" i="100"/>
  <c r="CZ35" i="100"/>
  <c r="CY35" i="100"/>
  <c r="CX35" i="100"/>
  <c r="CW35" i="100"/>
  <c r="CV35" i="100"/>
  <c r="CU35" i="100"/>
  <c r="CT35" i="100"/>
  <c r="CS35" i="100"/>
  <c r="CR35" i="100"/>
  <c r="CQ35" i="100"/>
  <c r="CP35" i="100"/>
  <c r="CO35" i="100"/>
  <c r="CN35" i="100"/>
  <c r="CM35" i="100"/>
  <c r="CL35" i="100"/>
  <c r="DC34" i="100"/>
  <c r="DB34" i="100"/>
  <c r="DA34" i="100"/>
  <c r="CZ34" i="100"/>
  <c r="CY34" i="100"/>
  <c r="CX34" i="100"/>
  <c r="CW34" i="100"/>
  <c r="CV34" i="100"/>
  <c r="CU34" i="100"/>
  <c r="CT34" i="100"/>
  <c r="CS34" i="100"/>
  <c r="CR34" i="100"/>
  <c r="CQ34" i="100"/>
  <c r="CP34" i="100"/>
  <c r="CO34" i="100"/>
  <c r="CN34" i="100"/>
  <c r="CM34" i="100"/>
  <c r="CL34" i="100"/>
  <c r="DC33" i="100"/>
  <c r="DB33" i="100"/>
  <c r="DA33" i="100"/>
  <c r="CZ33" i="100"/>
  <c r="CY33" i="100"/>
  <c r="CX33" i="100"/>
  <c r="CW33" i="100"/>
  <c r="CV33" i="100"/>
  <c r="CU33" i="100"/>
  <c r="CT33" i="100"/>
  <c r="CS33" i="100"/>
  <c r="CR33" i="100"/>
  <c r="CQ33" i="100"/>
  <c r="CP33" i="100"/>
  <c r="CO33" i="100"/>
  <c r="CN33" i="100"/>
  <c r="CM33" i="100"/>
  <c r="CL33" i="100"/>
  <c r="DC32" i="100"/>
  <c r="DB32" i="100"/>
  <c r="DA32" i="100"/>
  <c r="CZ32" i="100"/>
  <c r="CY32" i="100"/>
  <c r="CX32" i="100"/>
  <c r="CW32" i="100"/>
  <c r="CV32" i="100"/>
  <c r="CU32" i="100"/>
  <c r="CT32" i="100"/>
  <c r="CS32" i="100"/>
  <c r="CR32" i="100"/>
  <c r="CQ32" i="100"/>
  <c r="CP32" i="100"/>
  <c r="CO32" i="100"/>
  <c r="CN32" i="100"/>
  <c r="CM32" i="100"/>
  <c r="CL32" i="100"/>
  <c r="DC31" i="100"/>
  <c r="DB31" i="100"/>
  <c r="DA31" i="100"/>
  <c r="CZ31" i="100"/>
  <c r="CY31" i="100"/>
  <c r="CX31" i="100"/>
  <c r="CW31" i="100"/>
  <c r="CV31" i="100"/>
  <c r="CU31" i="100"/>
  <c r="CT31" i="100"/>
  <c r="CS31" i="100"/>
  <c r="CR31" i="100"/>
  <c r="CQ31" i="100"/>
  <c r="CP31" i="100"/>
  <c r="CO31" i="100"/>
  <c r="CN31" i="100"/>
  <c r="CM31" i="100"/>
  <c r="CL31" i="100"/>
  <c r="DC30" i="100"/>
  <c r="DB30" i="100"/>
  <c r="DA30" i="100"/>
  <c r="CZ30" i="100"/>
  <c r="CY30" i="100"/>
  <c r="CX30" i="100"/>
  <c r="CW30" i="100"/>
  <c r="CV30" i="100"/>
  <c r="CU30" i="100"/>
  <c r="CT30" i="100"/>
  <c r="CS30" i="100"/>
  <c r="CR30" i="100"/>
  <c r="CQ30" i="100"/>
  <c r="CP30" i="100"/>
  <c r="CO30" i="100"/>
  <c r="CN30" i="100"/>
  <c r="CM30" i="100"/>
  <c r="CL30" i="100"/>
  <c r="DC29" i="100"/>
  <c r="DB29" i="100"/>
  <c r="DA29" i="100"/>
  <c r="CZ29" i="100"/>
  <c r="CY29" i="100"/>
  <c r="CX29" i="100"/>
  <c r="CW29" i="100"/>
  <c r="CV29" i="100"/>
  <c r="CU29" i="100"/>
  <c r="CT29" i="100"/>
  <c r="CS29" i="100"/>
  <c r="CR29" i="100"/>
  <c r="CQ29" i="100"/>
  <c r="CP29" i="100"/>
  <c r="CO29" i="100"/>
  <c r="CN29" i="100"/>
  <c r="CM29" i="100"/>
  <c r="CL29" i="100"/>
  <c r="DC28" i="100"/>
  <c r="DB28" i="100"/>
  <c r="DA28" i="100"/>
  <c r="CZ28" i="100"/>
  <c r="CY28" i="100"/>
  <c r="CX28" i="100"/>
  <c r="CW28" i="100"/>
  <c r="CV28" i="100"/>
  <c r="CU28" i="100"/>
  <c r="CT28" i="100"/>
  <c r="CS28" i="100"/>
  <c r="CR28" i="100"/>
  <c r="CQ28" i="100"/>
  <c r="CP28" i="100"/>
  <c r="CO28" i="100"/>
  <c r="CN28" i="100"/>
  <c r="CM28" i="100"/>
  <c r="CL28" i="100"/>
  <c r="DC27" i="100"/>
  <c r="DB27" i="100"/>
  <c r="DA27" i="100"/>
  <c r="CZ27" i="100"/>
  <c r="CY27" i="100"/>
  <c r="CX27" i="100"/>
  <c r="CW27" i="100"/>
  <c r="CV27" i="100"/>
  <c r="CU27" i="100"/>
  <c r="CT27" i="100"/>
  <c r="CS27" i="100"/>
  <c r="CR27" i="100"/>
  <c r="CQ27" i="100"/>
  <c r="CP27" i="100"/>
  <c r="CO27" i="100"/>
  <c r="CN27" i="100"/>
  <c r="CM27" i="100"/>
  <c r="CL27" i="100"/>
  <c r="DC26" i="100"/>
  <c r="DB26" i="100"/>
  <c r="DA26" i="100"/>
  <c r="CZ26" i="100"/>
  <c r="CY26" i="100"/>
  <c r="CX26" i="100"/>
  <c r="CW26" i="100"/>
  <c r="CV26" i="100"/>
  <c r="CU26" i="100"/>
  <c r="CT26" i="100"/>
  <c r="CS26" i="100"/>
  <c r="CR26" i="100"/>
  <c r="CQ26" i="100"/>
  <c r="CP26" i="100"/>
  <c r="CO26" i="100"/>
  <c r="CN26" i="100"/>
  <c r="CM26" i="100"/>
  <c r="CL26" i="100"/>
  <c r="DC25" i="100"/>
  <c r="DB25" i="100"/>
  <c r="DA25" i="100"/>
  <c r="CZ25" i="100"/>
  <c r="CY25" i="100"/>
  <c r="CX25" i="100"/>
  <c r="CW25" i="100"/>
  <c r="CV25" i="100"/>
  <c r="CU25" i="100"/>
  <c r="CT25" i="100"/>
  <c r="CS25" i="100"/>
  <c r="CR25" i="100"/>
  <c r="CQ25" i="100"/>
  <c r="CP25" i="100"/>
  <c r="CO25" i="100"/>
  <c r="CN25" i="100"/>
  <c r="CM25" i="100"/>
  <c r="CL25" i="100"/>
  <c r="DC24" i="100"/>
  <c r="DB24" i="100"/>
  <c r="DA24" i="100"/>
  <c r="CZ24" i="100"/>
  <c r="CY24" i="100"/>
  <c r="CX24" i="100"/>
  <c r="CW24" i="100"/>
  <c r="CV24" i="100"/>
  <c r="CU24" i="100"/>
  <c r="CT24" i="100"/>
  <c r="CS24" i="100"/>
  <c r="CR24" i="100"/>
  <c r="CQ24" i="100"/>
  <c r="CP24" i="100"/>
  <c r="CO24" i="100"/>
  <c r="CN24" i="100"/>
  <c r="CM24" i="100"/>
  <c r="CL24" i="100"/>
  <c r="DC23" i="100"/>
  <c r="DB23" i="100"/>
  <c r="DA23" i="100"/>
  <c r="CZ23" i="100"/>
  <c r="CY23" i="100"/>
  <c r="CX23" i="100"/>
  <c r="CW23" i="100"/>
  <c r="CV23" i="100"/>
  <c r="CU23" i="100"/>
  <c r="CT23" i="100"/>
  <c r="CS23" i="100"/>
  <c r="CR23" i="100"/>
  <c r="CQ23" i="100"/>
  <c r="CP23" i="100"/>
  <c r="CO23" i="100"/>
  <c r="CN23" i="100"/>
  <c r="CM23" i="100"/>
  <c r="CL23" i="100"/>
  <c r="DC22" i="100"/>
  <c r="DB22" i="100"/>
  <c r="DA22" i="100"/>
  <c r="CZ22" i="100"/>
  <c r="CY22" i="100"/>
  <c r="CX22" i="100"/>
  <c r="CW22" i="100"/>
  <c r="CV22" i="100"/>
  <c r="CU22" i="100"/>
  <c r="CT22" i="100"/>
  <c r="CS22" i="100"/>
  <c r="CR22" i="100"/>
  <c r="CQ22" i="100"/>
  <c r="CP22" i="100"/>
  <c r="CO22" i="100"/>
  <c r="CN22" i="100"/>
  <c r="CM22" i="100"/>
  <c r="CL22" i="100"/>
  <c r="DC21" i="100"/>
  <c r="DB21" i="100"/>
  <c r="DA21" i="100"/>
  <c r="CZ21" i="100"/>
  <c r="CY21" i="100"/>
  <c r="CX21" i="100"/>
  <c r="CW21" i="100"/>
  <c r="CV21" i="100"/>
  <c r="CU21" i="100"/>
  <c r="CT21" i="100"/>
  <c r="CS21" i="100"/>
  <c r="CR21" i="100"/>
  <c r="CQ21" i="100"/>
  <c r="CP21" i="100"/>
  <c r="CO21" i="100"/>
  <c r="CN21" i="100"/>
  <c r="CM21" i="100"/>
  <c r="CL21" i="100"/>
  <c r="DC20" i="100"/>
  <c r="DB20" i="100"/>
  <c r="DA20" i="100"/>
  <c r="CZ20" i="100"/>
  <c r="CY20" i="100"/>
  <c r="CX20" i="100"/>
  <c r="CW20" i="100"/>
  <c r="CV20" i="100"/>
  <c r="CU20" i="100"/>
  <c r="CT20" i="100"/>
  <c r="CS20" i="100"/>
  <c r="CR20" i="100"/>
  <c r="CQ20" i="100"/>
  <c r="CP20" i="100"/>
  <c r="CO20" i="100"/>
  <c r="CN20" i="100"/>
  <c r="CM20" i="100"/>
  <c r="CL20" i="100"/>
  <c r="DC19" i="100"/>
  <c r="DB19" i="100"/>
  <c r="DA19" i="100"/>
  <c r="CZ19" i="100"/>
  <c r="CY19" i="100"/>
  <c r="CX19" i="100"/>
  <c r="CW19" i="100"/>
  <c r="CV19" i="100"/>
  <c r="CU19" i="100"/>
  <c r="CT19" i="100"/>
  <c r="CS19" i="100"/>
  <c r="CR19" i="100"/>
  <c r="CQ19" i="100"/>
  <c r="CP19" i="100"/>
  <c r="CO19" i="100"/>
  <c r="CN19" i="100"/>
  <c r="CM19" i="100"/>
  <c r="CL19" i="100"/>
  <c r="DC18" i="100"/>
  <c r="DB18" i="100"/>
  <c r="DA18" i="100"/>
  <c r="CZ18" i="100"/>
  <c r="CY18" i="100"/>
  <c r="CX18" i="100"/>
  <c r="CW18" i="100"/>
  <c r="CV18" i="100"/>
  <c r="CU18" i="100"/>
  <c r="CT18" i="100"/>
  <c r="CS18" i="100"/>
  <c r="CR18" i="100"/>
  <c r="CQ18" i="100"/>
  <c r="CP18" i="100"/>
  <c r="CO18" i="100"/>
  <c r="CN18" i="100"/>
  <c r="CM18" i="100"/>
  <c r="CL18" i="100"/>
  <c r="DC17" i="100"/>
  <c r="DB17" i="100"/>
  <c r="DA17" i="100"/>
  <c r="CZ17" i="100"/>
  <c r="CY17" i="100"/>
  <c r="CX17" i="100"/>
  <c r="CW17" i="100"/>
  <c r="CV17" i="100"/>
  <c r="CU17" i="100"/>
  <c r="CT17" i="100"/>
  <c r="CS17" i="100"/>
  <c r="CR17" i="100"/>
  <c r="CQ17" i="100"/>
  <c r="CP17" i="100"/>
  <c r="CO17" i="100"/>
  <c r="CN17" i="100"/>
  <c r="CM17" i="100"/>
  <c r="CL17" i="100"/>
  <c r="DC16" i="100"/>
  <c r="DB16" i="100"/>
  <c r="DA16" i="100"/>
  <c r="CZ16" i="100"/>
  <c r="CY16" i="100"/>
  <c r="CX16" i="100"/>
  <c r="CW16" i="100"/>
  <c r="CV16" i="100"/>
  <c r="CU16" i="100"/>
  <c r="CT16" i="100"/>
  <c r="CS16" i="100"/>
  <c r="CR16" i="100"/>
  <c r="CQ16" i="100"/>
  <c r="CP16" i="100"/>
  <c r="CO16" i="100"/>
  <c r="CN16" i="100"/>
  <c r="CM16" i="100"/>
  <c r="CL16" i="100"/>
  <c r="DC15" i="100"/>
  <c r="DB15" i="100"/>
  <c r="DA15" i="100"/>
  <c r="CZ15" i="100"/>
  <c r="CY15" i="100"/>
  <c r="CX15" i="100"/>
  <c r="CW15" i="100"/>
  <c r="CV15" i="100"/>
  <c r="CU15" i="100"/>
  <c r="CT15" i="100"/>
  <c r="CS15" i="100"/>
  <c r="CR15" i="100"/>
  <c r="CQ15" i="100"/>
  <c r="CP15" i="100"/>
  <c r="CO15" i="100"/>
  <c r="CN15" i="100"/>
  <c r="CM15" i="100"/>
  <c r="CL15" i="100"/>
  <c r="DC14" i="100"/>
  <c r="DB14" i="100"/>
  <c r="DA14" i="100"/>
  <c r="CZ14" i="100"/>
  <c r="CY14" i="100"/>
  <c r="CX14" i="100"/>
  <c r="CW14" i="100"/>
  <c r="CV14" i="100"/>
  <c r="CU14" i="100"/>
  <c r="CT14" i="100"/>
  <c r="CS14" i="100"/>
  <c r="CR14" i="100"/>
  <c r="CQ14" i="100"/>
  <c r="CP14" i="100"/>
  <c r="CO14" i="100"/>
  <c r="CN14" i="100"/>
  <c r="CM14" i="100"/>
  <c r="CL14" i="100"/>
  <c r="DC13" i="100"/>
  <c r="DB13" i="100"/>
  <c r="DA13" i="100"/>
  <c r="CZ13" i="100"/>
  <c r="CY13" i="100"/>
  <c r="CX13" i="100"/>
  <c r="CW13" i="100"/>
  <c r="CV13" i="100"/>
  <c r="CU13" i="100"/>
  <c r="CT13" i="100"/>
  <c r="CS13" i="100"/>
  <c r="CR13" i="100"/>
  <c r="CQ13" i="100"/>
  <c r="CP13" i="100"/>
  <c r="CO13" i="100"/>
  <c r="CN13" i="100"/>
  <c r="CM13" i="100"/>
  <c r="CL13" i="100"/>
  <c r="DC12" i="100"/>
  <c r="DB12" i="100"/>
  <c r="DA12" i="100"/>
  <c r="CZ12" i="100"/>
  <c r="CY12" i="100"/>
  <c r="CX12" i="100"/>
  <c r="CW12" i="100"/>
  <c r="CV12" i="100"/>
  <c r="CU12" i="100"/>
  <c r="CT12" i="100"/>
  <c r="CS12" i="100"/>
  <c r="CR12" i="100"/>
  <c r="CQ12" i="100"/>
  <c r="CP12" i="100"/>
  <c r="CO12" i="100"/>
  <c r="CN12" i="100"/>
  <c r="CM12" i="100"/>
  <c r="CL12" i="100"/>
  <c r="DC11" i="100"/>
  <c r="DB11" i="100"/>
  <c r="DA11" i="100"/>
  <c r="CZ11" i="100"/>
  <c r="CY11" i="100"/>
  <c r="CX11" i="100"/>
  <c r="CW11" i="100"/>
  <c r="CV11" i="100"/>
  <c r="CU11" i="100"/>
  <c r="CT11" i="100"/>
  <c r="CS11" i="100"/>
  <c r="CR11" i="100"/>
  <c r="CQ11" i="100"/>
  <c r="CP11" i="100"/>
  <c r="CO11" i="100"/>
  <c r="CN11" i="100"/>
  <c r="CM11" i="100"/>
  <c r="CL11" i="100"/>
  <c r="DC10" i="100"/>
  <c r="DB10" i="100"/>
  <c r="DA10" i="100"/>
  <c r="CZ10" i="100"/>
  <c r="CY10" i="100"/>
  <c r="CX10" i="100"/>
  <c r="CW10" i="100"/>
  <c r="CV10" i="100"/>
  <c r="CU10" i="100"/>
  <c r="CT10" i="100"/>
  <c r="CS10" i="100"/>
  <c r="CR10" i="100"/>
  <c r="CQ10" i="100"/>
  <c r="CP10" i="100"/>
  <c r="CO10" i="100"/>
  <c r="CN10" i="100"/>
  <c r="CM10" i="100"/>
  <c r="CL10" i="100"/>
  <c r="DC9" i="100"/>
  <c r="DB9" i="100"/>
  <c r="DA9" i="100"/>
  <c r="CZ9" i="100"/>
  <c r="CY9" i="100"/>
  <c r="CX9" i="100"/>
  <c r="CW9" i="100"/>
  <c r="CV9" i="100"/>
  <c r="CU9" i="100"/>
  <c r="CT9" i="100"/>
  <c r="CS9" i="100"/>
  <c r="CR9" i="100"/>
  <c r="CQ9" i="100"/>
  <c r="CP9" i="100"/>
  <c r="CO9" i="100"/>
  <c r="CN9" i="100"/>
  <c r="CM9" i="100"/>
  <c r="CL9" i="100"/>
  <c r="DC8" i="100"/>
  <c r="DB8" i="100"/>
  <c r="DA8" i="100"/>
  <c r="CZ8" i="100"/>
  <c r="CY8" i="100"/>
  <c r="CX8" i="100"/>
  <c r="CW8" i="100"/>
  <c r="CV8" i="100"/>
  <c r="CU8" i="100"/>
  <c r="CT8" i="100"/>
  <c r="CS8" i="100"/>
  <c r="CR8" i="100"/>
  <c r="CQ8" i="100"/>
  <c r="CP8" i="100"/>
  <c r="CO8" i="100"/>
  <c r="CN8" i="100"/>
  <c r="CM8" i="100"/>
  <c r="CL8" i="100"/>
  <c r="DC7" i="100"/>
  <c r="DB7" i="100"/>
  <c r="DA7" i="100"/>
  <c r="CZ7" i="100"/>
  <c r="CY7" i="100"/>
  <c r="CX7" i="100"/>
  <c r="CW7" i="100"/>
  <c r="CV7" i="100"/>
  <c r="CU7" i="100"/>
  <c r="CT7" i="100"/>
  <c r="CS7" i="100"/>
  <c r="CR7" i="100"/>
  <c r="CQ7" i="100"/>
  <c r="CP7" i="100"/>
  <c r="CO7" i="100"/>
  <c r="CN7" i="100"/>
  <c r="CM7" i="100"/>
  <c r="CL7" i="100"/>
  <c r="DC6" i="100"/>
  <c r="DB6" i="100"/>
  <c r="DA6" i="100"/>
  <c r="CZ6" i="100"/>
  <c r="CY6" i="100"/>
  <c r="CX6" i="100"/>
  <c r="CW6" i="100"/>
  <c r="CV6" i="100"/>
  <c r="CU6" i="100"/>
  <c r="CT6" i="100"/>
  <c r="CS6" i="100"/>
  <c r="CR6" i="100"/>
  <c r="CQ6" i="100"/>
  <c r="CP6" i="100"/>
  <c r="CO6" i="100"/>
  <c r="CN6" i="100"/>
  <c r="CM6" i="100"/>
  <c r="CL6" i="100"/>
  <c r="DC5" i="100"/>
  <c r="DB5" i="100"/>
  <c r="DA5" i="100"/>
  <c r="CZ5" i="100"/>
  <c r="CY5" i="100"/>
  <c r="CX5" i="100"/>
  <c r="CW5" i="100"/>
  <c r="CV5" i="100"/>
  <c r="CU5" i="100"/>
  <c r="CT5" i="100"/>
  <c r="CS5" i="100"/>
  <c r="CR5" i="100"/>
  <c r="CQ5" i="100"/>
  <c r="CP5" i="100"/>
  <c r="CO5" i="100"/>
  <c r="CN5" i="100"/>
  <c r="CM5" i="100"/>
  <c r="FS67" i="99"/>
  <c r="FR67" i="99"/>
  <c r="FS66" i="99"/>
  <c r="FR66" i="99"/>
  <c r="FS65" i="99"/>
  <c r="FR65" i="99"/>
  <c r="FS64" i="99"/>
  <c r="FR64" i="99"/>
  <c r="FS63" i="99"/>
  <c r="FR63" i="99"/>
  <c r="FS62" i="99"/>
  <c r="FR62" i="99"/>
  <c r="FS61" i="99"/>
  <c r="FR61" i="99"/>
  <c r="FS60" i="99"/>
  <c r="FR60" i="99"/>
  <c r="FS59" i="99"/>
  <c r="FR59" i="99"/>
  <c r="FS58" i="99"/>
  <c r="FR58" i="99"/>
  <c r="FS57" i="99"/>
  <c r="FR57" i="99"/>
  <c r="FS56" i="99"/>
  <c r="FR56" i="99"/>
  <c r="FS55" i="99"/>
  <c r="FR55" i="99"/>
  <c r="FS54" i="99"/>
  <c r="FR54" i="99"/>
  <c r="FS53" i="99"/>
  <c r="FR53" i="99"/>
  <c r="FS52" i="99"/>
  <c r="FR52" i="99"/>
  <c r="FS51" i="99"/>
  <c r="FR51" i="99"/>
  <c r="FS50" i="99"/>
  <c r="FR50" i="99"/>
  <c r="FS49" i="99"/>
  <c r="FR49" i="99"/>
  <c r="FS48" i="99"/>
  <c r="FR48" i="99"/>
  <c r="FS47" i="99"/>
  <c r="FR47" i="99"/>
  <c r="FS46" i="99"/>
  <c r="FR46" i="99"/>
  <c r="FS45" i="99"/>
  <c r="FR45" i="99"/>
  <c r="FS44" i="99"/>
  <c r="FR44" i="99"/>
  <c r="FS43" i="99"/>
  <c r="FR43" i="99"/>
  <c r="FS42" i="99"/>
  <c r="FR42" i="99"/>
  <c r="FS41" i="99"/>
  <c r="FR41" i="99"/>
  <c r="FS40" i="99"/>
  <c r="FR40" i="99"/>
  <c r="FS39" i="99"/>
  <c r="FR39" i="99"/>
  <c r="FS38" i="99"/>
  <c r="FR38" i="99"/>
  <c r="FS37" i="99"/>
  <c r="FR37" i="99"/>
  <c r="FS36" i="99"/>
  <c r="FR36" i="99"/>
  <c r="FS35" i="99"/>
  <c r="FR35" i="99"/>
  <c r="FS34" i="99"/>
  <c r="FR34" i="99"/>
  <c r="FS33" i="99"/>
  <c r="FR33" i="99"/>
  <c r="FS32" i="99"/>
  <c r="FR32" i="99"/>
  <c r="FS31" i="99"/>
  <c r="FR31" i="99"/>
  <c r="FS30" i="99"/>
  <c r="FR30" i="99"/>
  <c r="FS29" i="99"/>
  <c r="FR29" i="99"/>
  <c r="FS28" i="99"/>
  <c r="FR28" i="99"/>
  <c r="FS27" i="99"/>
  <c r="FR27" i="99"/>
  <c r="FS26" i="99"/>
  <c r="FR26" i="99"/>
  <c r="FS25" i="99"/>
  <c r="FR25" i="99"/>
  <c r="FS24" i="99"/>
  <c r="FR24" i="99"/>
  <c r="FS23" i="99"/>
  <c r="FR23" i="99"/>
  <c r="FS22" i="99"/>
  <c r="FR22" i="99"/>
  <c r="FS21" i="99"/>
  <c r="FR21" i="99"/>
  <c r="FS20" i="99"/>
  <c r="FR20" i="99"/>
  <c r="FS19" i="99"/>
  <c r="FR19" i="99"/>
  <c r="FS18" i="99"/>
  <c r="FR18" i="99"/>
  <c r="FS17" i="99"/>
  <c r="FR17" i="99"/>
  <c r="FS16" i="99"/>
  <c r="FR16" i="99"/>
  <c r="FS15" i="99"/>
  <c r="FR15" i="99"/>
  <c r="FS14" i="99"/>
  <c r="FR14" i="99"/>
  <c r="FS13" i="99"/>
  <c r="FR13" i="99"/>
  <c r="FS12" i="99"/>
  <c r="FR12" i="99"/>
  <c r="FS11" i="99"/>
  <c r="FR11" i="99"/>
  <c r="FS10" i="99"/>
  <c r="FR10" i="99"/>
  <c r="FS9" i="99"/>
  <c r="FR9" i="99"/>
  <c r="FS8" i="99"/>
  <c r="FR8" i="99"/>
  <c r="FS7" i="99"/>
  <c r="FR7" i="99"/>
  <c r="FS6" i="99"/>
  <c r="FR6" i="99"/>
  <c r="FS5" i="99"/>
  <c r="FQ69" i="99"/>
  <c r="FP69" i="99"/>
  <c r="FQ68" i="99"/>
  <c r="FP68" i="99"/>
  <c r="FQ67" i="99"/>
  <c r="FP67" i="99"/>
  <c r="FQ66" i="99"/>
  <c r="FP66" i="99"/>
  <c r="FQ65" i="99"/>
  <c r="FP65" i="99"/>
  <c r="FQ64" i="99"/>
  <c r="FP64" i="99"/>
  <c r="FQ63" i="99"/>
  <c r="FP63" i="99"/>
  <c r="FQ62" i="99"/>
  <c r="FP62" i="99"/>
  <c r="FQ61" i="99"/>
  <c r="FP61" i="99"/>
  <c r="FQ60" i="99"/>
  <c r="FP60" i="99"/>
  <c r="FQ59" i="99"/>
  <c r="FP59" i="99"/>
  <c r="FQ58" i="99"/>
  <c r="FP58" i="99"/>
  <c r="FQ57" i="99"/>
  <c r="FP57" i="99"/>
  <c r="FQ56" i="99"/>
  <c r="FP56" i="99"/>
  <c r="FQ55" i="99"/>
  <c r="FP55" i="99"/>
  <c r="FQ54" i="99"/>
  <c r="FP54" i="99"/>
  <c r="FQ53" i="99"/>
  <c r="FP53" i="99"/>
  <c r="FQ52" i="99"/>
  <c r="FP52" i="99"/>
  <c r="FQ51" i="99"/>
  <c r="FP51" i="99"/>
  <c r="FQ50" i="99"/>
  <c r="FP50" i="99"/>
  <c r="FQ49" i="99"/>
  <c r="FP49" i="99"/>
  <c r="FQ48" i="99"/>
  <c r="FP48" i="99"/>
  <c r="FQ47" i="99"/>
  <c r="FP47" i="99"/>
  <c r="FQ46" i="99"/>
  <c r="FP46" i="99"/>
  <c r="FQ45" i="99"/>
  <c r="FP45" i="99"/>
  <c r="FQ44" i="99"/>
  <c r="FP44" i="99"/>
  <c r="FQ43" i="99"/>
  <c r="FP43" i="99"/>
  <c r="FQ42" i="99"/>
  <c r="FP42" i="99"/>
  <c r="FQ41" i="99"/>
  <c r="FP41" i="99"/>
  <c r="FQ40" i="99"/>
  <c r="FP40" i="99"/>
  <c r="FQ39" i="99"/>
  <c r="FP39" i="99"/>
  <c r="FQ38" i="99"/>
  <c r="FP38" i="99"/>
  <c r="FQ37" i="99"/>
  <c r="FP37" i="99"/>
  <c r="FQ36" i="99"/>
  <c r="FP36" i="99"/>
  <c r="FQ35" i="99"/>
  <c r="FP35" i="99"/>
  <c r="FQ34" i="99"/>
  <c r="FP34" i="99"/>
  <c r="FQ33" i="99"/>
  <c r="FP33" i="99"/>
  <c r="FQ32" i="99"/>
  <c r="FP32" i="99"/>
  <c r="FQ31" i="99"/>
  <c r="FP31" i="99"/>
  <c r="FQ30" i="99"/>
  <c r="FP30" i="99"/>
  <c r="FQ29" i="99"/>
  <c r="FP29" i="99"/>
  <c r="FQ28" i="99"/>
  <c r="FP28" i="99"/>
  <c r="FQ27" i="99"/>
  <c r="FP27" i="99"/>
  <c r="FQ26" i="99"/>
  <c r="FP26" i="99"/>
  <c r="FQ25" i="99"/>
  <c r="FP25" i="99"/>
  <c r="FQ24" i="99"/>
  <c r="FP24" i="99"/>
  <c r="FQ23" i="99"/>
  <c r="FP23" i="99"/>
  <c r="FQ22" i="99"/>
  <c r="FP22" i="99"/>
  <c r="FQ21" i="99"/>
  <c r="FP21" i="99"/>
  <c r="FQ20" i="99"/>
  <c r="FP20" i="99"/>
  <c r="FQ19" i="99"/>
  <c r="FP19" i="99"/>
  <c r="FQ18" i="99"/>
  <c r="FP18" i="99"/>
  <c r="FQ17" i="99"/>
  <c r="FP17" i="99"/>
  <c r="FQ16" i="99"/>
  <c r="FP16" i="99"/>
  <c r="FQ15" i="99"/>
  <c r="FP15" i="99"/>
  <c r="FQ14" i="99"/>
  <c r="FP14" i="99"/>
  <c r="FQ13" i="99"/>
  <c r="FP13" i="99"/>
  <c r="FQ12" i="99"/>
  <c r="FP12" i="99"/>
  <c r="FQ11" i="99"/>
  <c r="FP11" i="99"/>
  <c r="FQ10" i="99"/>
  <c r="FP10" i="99"/>
  <c r="FQ9" i="99"/>
  <c r="FP9" i="99"/>
  <c r="FQ8" i="99"/>
  <c r="FP8" i="99"/>
  <c r="FQ7" i="99"/>
  <c r="FP7" i="99"/>
  <c r="FQ6" i="99"/>
  <c r="FP6" i="99"/>
  <c r="FQ5" i="99"/>
  <c r="FN67" i="99"/>
  <c r="FM67" i="99"/>
  <c r="FN66" i="99"/>
  <c r="FM66" i="99"/>
  <c r="FN65" i="99"/>
  <c r="FM65" i="99"/>
  <c r="FN64" i="99"/>
  <c r="FM64" i="99"/>
  <c r="FN63" i="99"/>
  <c r="FM63" i="99"/>
  <c r="FN62" i="99"/>
  <c r="FM62" i="99"/>
  <c r="FN61" i="99"/>
  <c r="FM61" i="99"/>
  <c r="FN60" i="99"/>
  <c r="FM60" i="99"/>
  <c r="FN59" i="99"/>
  <c r="FM59" i="99"/>
  <c r="FN58" i="99"/>
  <c r="FM58" i="99"/>
  <c r="FN57" i="99"/>
  <c r="FM57" i="99"/>
  <c r="FN56" i="99"/>
  <c r="FM56" i="99"/>
  <c r="FN55" i="99"/>
  <c r="FM55" i="99"/>
  <c r="FN54" i="99"/>
  <c r="FM54" i="99"/>
  <c r="FN53" i="99"/>
  <c r="FM53" i="99"/>
  <c r="FN52" i="99"/>
  <c r="FM52" i="99"/>
  <c r="FN51" i="99"/>
  <c r="FM51" i="99"/>
  <c r="FN50" i="99"/>
  <c r="FM50" i="99"/>
  <c r="FN49" i="99"/>
  <c r="FM49" i="99"/>
  <c r="FN48" i="99"/>
  <c r="FM48" i="99"/>
  <c r="FN47" i="99"/>
  <c r="FM47" i="99"/>
  <c r="FN46" i="99"/>
  <c r="FM46" i="99"/>
  <c r="FN45" i="99"/>
  <c r="FM45" i="99"/>
  <c r="FN44" i="99"/>
  <c r="FM44" i="99"/>
  <c r="FN43" i="99"/>
  <c r="FM43" i="99"/>
  <c r="FN42" i="99"/>
  <c r="FM42" i="99"/>
  <c r="FN41" i="99"/>
  <c r="FM41" i="99"/>
  <c r="FN40" i="99"/>
  <c r="FM40" i="99"/>
  <c r="FN39" i="99"/>
  <c r="FM39" i="99"/>
  <c r="FN38" i="99"/>
  <c r="FM38" i="99"/>
  <c r="FN37" i="99"/>
  <c r="FM37" i="99"/>
  <c r="FN36" i="99"/>
  <c r="FM36" i="99"/>
  <c r="FN35" i="99"/>
  <c r="FM35" i="99"/>
  <c r="FN34" i="99"/>
  <c r="FM34" i="99"/>
  <c r="FN33" i="99"/>
  <c r="FM33" i="99"/>
  <c r="FN32" i="99"/>
  <c r="FM32" i="99"/>
  <c r="FN31" i="99"/>
  <c r="FM31" i="99"/>
  <c r="FN30" i="99"/>
  <c r="FM30" i="99"/>
  <c r="FN29" i="99"/>
  <c r="FM29" i="99"/>
  <c r="FN28" i="99"/>
  <c r="FM28" i="99"/>
  <c r="FN27" i="99"/>
  <c r="FM27" i="99"/>
  <c r="FN26" i="99"/>
  <c r="FM26" i="99"/>
  <c r="FN25" i="99"/>
  <c r="FM25" i="99"/>
  <c r="FN24" i="99"/>
  <c r="FM24" i="99"/>
  <c r="FN23" i="99"/>
  <c r="FM23" i="99"/>
  <c r="FN22" i="99"/>
  <c r="FM22" i="99"/>
  <c r="FN21" i="99"/>
  <c r="FM21" i="99"/>
  <c r="FN20" i="99"/>
  <c r="FM20" i="99"/>
  <c r="FN19" i="99"/>
  <c r="FM19" i="99"/>
  <c r="FN18" i="99"/>
  <c r="FM18" i="99"/>
  <c r="FN17" i="99"/>
  <c r="FM17" i="99"/>
  <c r="FN16" i="99"/>
  <c r="FM16" i="99"/>
  <c r="FN15" i="99"/>
  <c r="FM15" i="99"/>
  <c r="FN14" i="99"/>
  <c r="FM14" i="99"/>
  <c r="FN13" i="99"/>
  <c r="FM13" i="99"/>
  <c r="FN12" i="99"/>
  <c r="FM12" i="99"/>
  <c r="FN11" i="99"/>
  <c r="FM11" i="99"/>
  <c r="FN10" i="99"/>
  <c r="FM10" i="99"/>
  <c r="FN9" i="99"/>
  <c r="FM9" i="99"/>
  <c r="FN8" i="99"/>
  <c r="FM8" i="99"/>
  <c r="FN7" i="99"/>
  <c r="FM7" i="99"/>
  <c r="FN6" i="99"/>
  <c r="FM6" i="99"/>
  <c r="FN5" i="99"/>
  <c r="FL69" i="99"/>
  <c r="FK69" i="99"/>
  <c r="FL68" i="99"/>
  <c r="FK68" i="99"/>
  <c r="FL67" i="99"/>
  <c r="FK67" i="99"/>
  <c r="FL66" i="99"/>
  <c r="FK66" i="99"/>
  <c r="FL65" i="99"/>
  <c r="FK65" i="99"/>
  <c r="FL64" i="99"/>
  <c r="FK64" i="99"/>
  <c r="FL63" i="99"/>
  <c r="FK63" i="99"/>
  <c r="FL62" i="99"/>
  <c r="FK62" i="99"/>
  <c r="FL61" i="99"/>
  <c r="FK61" i="99"/>
  <c r="FL60" i="99"/>
  <c r="FK60" i="99"/>
  <c r="FL59" i="99"/>
  <c r="FK59" i="99"/>
  <c r="FL58" i="99"/>
  <c r="FK58" i="99"/>
  <c r="FL57" i="99"/>
  <c r="FK57" i="99"/>
  <c r="FL56" i="99"/>
  <c r="FK56" i="99"/>
  <c r="FL55" i="99"/>
  <c r="FK55" i="99"/>
  <c r="FL54" i="99"/>
  <c r="FK54" i="99"/>
  <c r="FL53" i="99"/>
  <c r="FK53" i="99"/>
  <c r="FL52" i="99"/>
  <c r="FK52" i="99"/>
  <c r="FL51" i="99"/>
  <c r="FK51" i="99"/>
  <c r="FL50" i="99"/>
  <c r="FK50" i="99"/>
  <c r="FL49" i="99"/>
  <c r="FK49" i="99"/>
  <c r="FL48" i="99"/>
  <c r="FK48" i="99"/>
  <c r="FL47" i="99"/>
  <c r="FK47" i="99"/>
  <c r="FL46" i="99"/>
  <c r="FK46" i="99"/>
  <c r="FL45" i="99"/>
  <c r="FK45" i="99"/>
  <c r="FL44" i="99"/>
  <c r="FK44" i="99"/>
  <c r="FL43" i="99"/>
  <c r="FK43" i="99"/>
  <c r="FL42" i="99"/>
  <c r="FK42" i="99"/>
  <c r="FL41" i="99"/>
  <c r="FK41" i="99"/>
  <c r="FL40" i="99"/>
  <c r="FK40" i="99"/>
  <c r="FL39" i="99"/>
  <c r="FK39" i="99"/>
  <c r="FL38" i="99"/>
  <c r="FK38" i="99"/>
  <c r="FL37" i="99"/>
  <c r="FK37" i="99"/>
  <c r="FL36" i="99"/>
  <c r="FK36" i="99"/>
  <c r="FL35" i="99"/>
  <c r="FK35" i="99"/>
  <c r="FL34" i="99"/>
  <c r="FK34" i="99"/>
  <c r="FL33" i="99"/>
  <c r="FK33" i="99"/>
  <c r="FL32" i="99"/>
  <c r="FK32" i="99"/>
  <c r="FL31" i="99"/>
  <c r="FK31" i="99"/>
  <c r="FL30" i="99"/>
  <c r="FK30" i="99"/>
  <c r="FL29" i="99"/>
  <c r="FK29" i="99"/>
  <c r="FL28" i="99"/>
  <c r="FK28" i="99"/>
  <c r="FL27" i="99"/>
  <c r="FK27" i="99"/>
  <c r="FL26" i="99"/>
  <c r="FK26" i="99"/>
  <c r="FL25" i="99"/>
  <c r="FK25" i="99"/>
  <c r="FL24" i="99"/>
  <c r="FK24" i="99"/>
  <c r="FL23" i="99"/>
  <c r="FK23" i="99"/>
  <c r="FL22" i="99"/>
  <c r="FK22" i="99"/>
  <c r="FL21" i="99"/>
  <c r="FK21" i="99"/>
  <c r="FL20" i="99"/>
  <c r="FK20" i="99"/>
  <c r="FL19" i="99"/>
  <c r="FK19" i="99"/>
  <c r="FL18" i="99"/>
  <c r="FK18" i="99"/>
  <c r="FL17" i="99"/>
  <c r="FK17" i="99"/>
  <c r="FL16" i="99"/>
  <c r="FK16" i="99"/>
  <c r="FL15" i="99"/>
  <c r="FK15" i="99"/>
  <c r="FL14" i="99"/>
  <c r="FK14" i="99"/>
  <c r="FL13" i="99"/>
  <c r="FK13" i="99"/>
  <c r="FL12" i="99"/>
  <c r="FK12" i="99"/>
  <c r="FL11" i="99"/>
  <c r="FK11" i="99"/>
  <c r="FL10" i="99"/>
  <c r="FK10" i="99"/>
  <c r="FL9" i="99"/>
  <c r="FK9" i="99"/>
  <c r="FL8" i="99"/>
  <c r="FK8" i="99"/>
  <c r="FL7" i="99"/>
  <c r="FK7" i="99"/>
  <c r="FL6" i="99"/>
  <c r="FK6" i="99"/>
  <c r="FL5" i="99"/>
  <c r="FI67" i="99"/>
  <c r="FH67" i="99"/>
  <c r="FG67" i="99"/>
  <c r="FF67" i="99"/>
  <c r="FE67" i="99"/>
  <c r="FD67" i="99"/>
  <c r="FI66" i="99"/>
  <c r="FH66" i="99"/>
  <c r="FG66" i="99"/>
  <c r="FF66" i="99"/>
  <c r="FE66" i="99"/>
  <c r="FD66" i="99"/>
  <c r="FI65" i="99"/>
  <c r="FH65" i="99"/>
  <c r="FG65" i="99"/>
  <c r="FF65" i="99"/>
  <c r="FE65" i="99"/>
  <c r="FD65" i="99"/>
  <c r="FI64" i="99"/>
  <c r="FH64" i="99"/>
  <c r="FG64" i="99"/>
  <c r="FF64" i="99"/>
  <c r="FE64" i="99"/>
  <c r="FD64" i="99"/>
  <c r="FI63" i="99"/>
  <c r="FH63" i="99"/>
  <c r="FG63" i="99"/>
  <c r="FF63" i="99"/>
  <c r="FE63" i="99"/>
  <c r="FD63" i="99"/>
  <c r="FI62" i="99"/>
  <c r="FH62" i="99"/>
  <c r="FG62" i="99"/>
  <c r="FF62" i="99"/>
  <c r="FE62" i="99"/>
  <c r="FD62" i="99"/>
  <c r="FI61" i="99"/>
  <c r="FH61" i="99"/>
  <c r="FG61" i="99"/>
  <c r="FF61" i="99"/>
  <c r="FE61" i="99"/>
  <c r="FD61" i="99"/>
  <c r="FI60" i="99"/>
  <c r="FH60" i="99"/>
  <c r="FG60" i="99"/>
  <c r="FF60" i="99"/>
  <c r="FE60" i="99"/>
  <c r="FD60" i="99"/>
  <c r="FI59" i="99"/>
  <c r="FH59" i="99"/>
  <c r="FG59" i="99"/>
  <c r="FF59" i="99"/>
  <c r="FE59" i="99"/>
  <c r="FD59" i="99"/>
  <c r="FI58" i="99"/>
  <c r="FH58" i="99"/>
  <c r="FG58" i="99"/>
  <c r="FF58" i="99"/>
  <c r="FE58" i="99"/>
  <c r="FD58" i="99"/>
  <c r="FI57" i="99"/>
  <c r="FH57" i="99"/>
  <c r="FG57" i="99"/>
  <c r="FF57" i="99"/>
  <c r="FE57" i="99"/>
  <c r="FD57" i="99"/>
  <c r="FI56" i="99"/>
  <c r="FH56" i="99"/>
  <c r="FG56" i="99"/>
  <c r="FF56" i="99"/>
  <c r="FE56" i="99"/>
  <c r="FD56" i="99"/>
  <c r="FI55" i="99"/>
  <c r="FH55" i="99"/>
  <c r="FG55" i="99"/>
  <c r="FF55" i="99"/>
  <c r="FE55" i="99"/>
  <c r="FD55" i="99"/>
  <c r="FI54" i="99"/>
  <c r="FH54" i="99"/>
  <c r="FG54" i="99"/>
  <c r="FF54" i="99"/>
  <c r="FE54" i="99"/>
  <c r="FD54" i="99"/>
  <c r="FI53" i="99"/>
  <c r="FH53" i="99"/>
  <c r="FG53" i="99"/>
  <c r="FF53" i="99"/>
  <c r="FE53" i="99"/>
  <c r="FD53" i="99"/>
  <c r="FI52" i="99"/>
  <c r="FH52" i="99"/>
  <c r="FG52" i="99"/>
  <c r="FF52" i="99"/>
  <c r="FE52" i="99"/>
  <c r="FD52" i="99"/>
  <c r="FI51" i="99"/>
  <c r="FH51" i="99"/>
  <c r="FG51" i="99"/>
  <c r="FF51" i="99"/>
  <c r="FE51" i="99"/>
  <c r="FD51" i="99"/>
  <c r="FI50" i="99"/>
  <c r="FH50" i="99"/>
  <c r="FG50" i="99"/>
  <c r="FF50" i="99"/>
  <c r="FE50" i="99"/>
  <c r="FD50" i="99"/>
  <c r="FI49" i="99"/>
  <c r="FH49" i="99"/>
  <c r="FG49" i="99"/>
  <c r="FF49" i="99"/>
  <c r="FE49" i="99"/>
  <c r="FD49" i="99"/>
  <c r="FI48" i="99"/>
  <c r="FH48" i="99"/>
  <c r="FG48" i="99"/>
  <c r="FF48" i="99"/>
  <c r="FE48" i="99"/>
  <c r="FD48" i="99"/>
  <c r="FI47" i="99"/>
  <c r="FH47" i="99"/>
  <c r="FG47" i="99"/>
  <c r="FF47" i="99"/>
  <c r="FE47" i="99"/>
  <c r="FD47" i="99"/>
  <c r="FI46" i="99"/>
  <c r="FH46" i="99"/>
  <c r="FG46" i="99"/>
  <c r="FF46" i="99"/>
  <c r="FE46" i="99"/>
  <c r="FD46" i="99"/>
  <c r="FI45" i="99"/>
  <c r="FH45" i="99"/>
  <c r="FG45" i="99"/>
  <c r="FF45" i="99"/>
  <c r="FE45" i="99"/>
  <c r="FD45" i="99"/>
  <c r="FI44" i="99"/>
  <c r="FH44" i="99"/>
  <c r="FG44" i="99"/>
  <c r="FF44" i="99"/>
  <c r="FE44" i="99"/>
  <c r="FD44" i="99"/>
  <c r="FI43" i="99"/>
  <c r="FH43" i="99"/>
  <c r="FG43" i="99"/>
  <c r="FF43" i="99"/>
  <c r="FE43" i="99"/>
  <c r="FD43" i="99"/>
  <c r="FI42" i="99"/>
  <c r="FH42" i="99"/>
  <c r="FG42" i="99"/>
  <c r="FF42" i="99"/>
  <c r="FE42" i="99"/>
  <c r="FD42" i="99"/>
  <c r="FI41" i="99"/>
  <c r="FH41" i="99"/>
  <c r="FG41" i="99"/>
  <c r="FF41" i="99"/>
  <c r="FE41" i="99"/>
  <c r="FD41" i="99"/>
  <c r="FI40" i="99"/>
  <c r="FH40" i="99"/>
  <c r="FG40" i="99"/>
  <c r="FF40" i="99"/>
  <c r="FE40" i="99"/>
  <c r="FD40" i="99"/>
  <c r="FI39" i="99"/>
  <c r="FH39" i="99"/>
  <c r="FG39" i="99"/>
  <c r="FF39" i="99"/>
  <c r="FE39" i="99"/>
  <c r="FD39" i="99"/>
  <c r="FI38" i="99"/>
  <c r="FH38" i="99"/>
  <c r="FG38" i="99"/>
  <c r="FF38" i="99"/>
  <c r="FE38" i="99"/>
  <c r="FD38" i="99"/>
  <c r="FI37" i="99"/>
  <c r="FH37" i="99"/>
  <c r="FG37" i="99"/>
  <c r="FF37" i="99"/>
  <c r="FE37" i="99"/>
  <c r="FD37" i="99"/>
  <c r="FI36" i="99"/>
  <c r="FH36" i="99"/>
  <c r="FG36" i="99"/>
  <c r="FF36" i="99"/>
  <c r="FE36" i="99"/>
  <c r="FD36" i="99"/>
  <c r="FI35" i="99"/>
  <c r="FH35" i="99"/>
  <c r="FG35" i="99"/>
  <c r="FF35" i="99"/>
  <c r="FE35" i="99"/>
  <c r="FD35" i="99"/>
  <c r="FI34" i="99"/>
  <c r="FH34" i="99"/>
  <c r="FG34" i="99"/>
  <c r="FF34" i="99"/>
  <c r="FE34" i="99"/>
  <c r="FD34" i="99"/>
  <c r="FI33" i="99"/>
  <c r="FH33" i="99"/>
  <c r="FG33" i="99"/>
  <c r="FF33" i="99"/>
  <c r="FE33" i="99"/>
  <c r="FD33" i="99"/>
  <c r="FI32" i="99"/>
  <c r="FH32" i="99"/>
  <c r="FG32" i="99"/>
  <c r="FF32" i="99"/>
  <c r="FE32" i="99"/>
  <c r="FD32" i="99"/>
  <c r="FI31" i="99"/>
  <c r="FH31" i="99"/>
  <c r="FG31" i="99"/>
  <c r="FF31" i="99"/>
  <c r="FE31" i="99"/>
  <c r="FD31" i="99"/>
  <c r="FI30" i="99"/>
  <c r="FH30" i="99"/>
  <c r="FG30" i="99"/>
  <c r="FF30" i="99"/>
  <c r="FE30" i="99"/>
  <c r="FD30" i="99"/>
  <c r="FI29" i="99"/>
  <c r="FH29" i="99"/>
  <c r="FG29" i="99"/>
  <c r="FF29" i="99"/>
  <c r="FE29" i="99"/>
  <c r="FD29" i="99"/>
  <c r="FI28" i="99"/>
  <c r="FH28" i="99"/>
  <c r="FG28" i="99"/>
  <c r="FF28" i="99"/>
  <c r="FE28" i="99"/>
  <c r="FD28" i="99"/>
  <c r="FI27" i="99"/>
  <c r="FH27" i="99"/>
  <c r="FG27" i="99"/>
  <c r="FF27" i="99"/>
  <c r="FE27" i="99"/>
  <c r="FD27" i="99"/>
  <c r="FI26" i="99"/>
  <c r="FH26" i="99"/>
  <c r="FG26" i="99"/>
  <c r="FF26" i="99"/>
  <c r="FE26" i="99"/>
  <c r="FD26" i="99"/>
  <c r="FI25" i="99"/>
  <c r="FH25" i="99"/>
  <c r="FG25" i="99"/>
  <c r="FF25" i="99"/>
  <c r="FE25" i="99"/>
  <c r="FD25" i="99"/>
  <c r="FI24" i="99"/>
  <c r="FH24" i="99"/>
  <c r="FG24" i="99"/>
  <c r="FF24" i="99"/>
  <c r="FE24" i="99"/>
  <c r="FD24" i="99"/>
  <c r="FI23" i="99"/>
  <c r="FH23" i="99"/>
  <c r="FG23" i="99"/>
  <c r="FF23" i="99"/>
  <c r="FE23" i="99"/>
  <c r="FD23" i="99"/>
  <c r="FI22" i="99"/>
  <c r="FH22" i="99"/>
  <c r="FG22" i="99"/>
  <c r="FF22" i="99"/>
  <c r="FE22" i="99"/>
  <c r="FD22" i="99"/>
  <c r="FI21" i="99"/>
  <c r="FH21" i="99"/>
  <c r="FG21" i="99"/>
  <c r="FF21" i="99"/>
  <c r="FE21" i="99"/>
  <c r="FD21" i="99"/>
  <c r="FI20" i="99"/>
  <c r="FH20" i="99"/>
  <c r="FG20" i="99"/>
  <c r="FF20" i="99"/>
  <c r="FE20" i="99"/>
  <c r="FD20" i="99"/>
  <c r="FI19" i="99"/>
  <c r="FH19" i="99"/>
  <c r="FG19" i="99"/>
  <c r="FF19" i="99"/>
  <c r="FE19" i="99"/>
  <c r="FD19" i="99"/>
  <c r="FI18" i="99"/>
  <c r="FH18" i="99"/>
  <c r="FG18" i="99"/>
  <c r="FF18" i="99"/>
  <c r="FE18" i="99"/>
  <c r="FD18" i="99"/>
  <c r="FI17" i="99"/>
  <c r="FH17" i="99"/>
  <c r="FG17" i="99"/>
  <c r="FF17" i="99"/>
  <c r="FE17" i="99"/>
  <c r="FD17" i="99"/>
  <c r="FI16" i="99"/>
  <c r="FH16" i="99"/>
  <c r="FG16" i="99"/>
  <c r="FF16" i="99"/>
  <c r="FE16" i="99"/>
  <c r="FD16" i="99"/>
  <c r="FI15" i="99"/>
  <c r="FH15" i="99"/>
  <c r="FG15" i="99"/>
  <c r="FF15" i="99"/>
  <c r="FE15" i="99"/>
  <c r="FD15" i="99"/>
  <c r="FI14" i="99"/>
  <c r="FH14" i="99"/>
  <c r="FG14" i="99"/>
  <c r="FF14" i="99"/>
  <c r="FE14" i="99"/>
  <c r="FD14" i="99"/>
  <c r="FI13" i="99"/>
  <c r="FH13" i="99"/>
  <c r="FG13" i="99"/>
  <c r="FF13" i="99"/>
  <c r="FE13" i="99"/>
  <c r="FD13" i="99"/>
  <c r="FI12" i="99"/>
  <c r="FH12" i="99"/>
  <c r="FG12" i="99"/>
  <c r="FF12" i="99"/>
  <c r="FE12" i="99"/>
  <c r="FD12" i="99"/>
  <c r="FI11" i="99"/>
  <c r="FH11" i="99"/>
  <c r="FG11" i="99"/>
  <c r="FF11" i="99"/>
  <c r="FE11" i="99"/>
  <c r="FD11" i="99"/>
  <c r="FI10" i="99"/>
  <c r="FH10" i="99"/>
  <c r="FG10" i="99"/>
  <c r="FF10" i="99"/>
  <c r="FE10" i="99"/>
  <c r="FD10" i="99"/>
  <c r="FI9" i="99"/>
  <c r="FH9" i="99"/>
  <c r="FG9" i="99"/>
  <c r="FF9" i="99"/>
  <c r="FE9" i="99"/>
  <c r="FD9" i="99"/>
  <c r="FI8" i="99"/>
  <c r="FH8" i="99"/>
  <c r="FG8" i="99"/>
  <c r="FF8" i="99"/>
  <c r="FE8" i="99"/>
  <c r="FD8" i="99"/>
  <c r="FI7" i="99"/>
  <c r="FH7" i="99"/>
  <c r="FG7" i="99"/>
  <c r="FF7" i="99"/>
  <c r="FE7" i="99"/>
  <c r="FD7" i="99"/>
  <c r="FI6" i="99"/>
  <c r="FH6" i="99"/>
  <c r="FG6" i="99"/>
  <c r="FF6" i="99"/>
  <c r="FE6" i="99"/>
  <c r="FD6" i="99"/>
  <c r="FI5" i="99"/>
  <c r="FH5" i="99"/>
  <c r="FG5" i="99"/>
  <c r="FF5" i="99"/>
  <c r="FE5" i="99"/>
  <c r="FC73" i="99"/>
  <c r="FB73" i="99"/>
  <c r="FC72" i="99"/>
  <c r="FB72" i="99"/>
  <c r="FC71" i="99"/>
  <c r="FB71" i="99"/>
  <c r="FC70" i="99"/>
  <c r="FB70" i="99"/>
  <c r="FC69" i="99"/>
  <c r="FB69" i="99"/>
  <c r="FC68" i="99"/>
  <c r="FB68" i="99"/>
  <c r="FC67" i="99"/>
  <c r="FB67" i="99"/>
  <c r="FC66" i="99"/>
  <c r="FB66" i="99"/>
  <c r="FC65" i="99"/>
  <c r="FB65" i="99"/>
  <c r="FC64" i="99"/>
  <c r="FB64" i="99"/>
  <c r="FC63" i="99"/>
  <c r="FB63" i="99"/>
  <c r="FC62" i="99"/>
  <c r="FB62" i="99"/>
  <c r="FC61" i="99"/>
  <c r="FB61" i="99"/>
  <c r="FC60" i="99"/>
  <c r="FB60" i="99"/>
  <c r="FC59" i="99"/>
  <c r="FB59" i="99"/>
  <c r="FC58" i="99"/>
  <c r="FB58" i="99"/>
  <c r="FC57" i="99"/>
  <c r="FB57" i="99"/>
  <c r="FC56" i="99"/>
  <c r="FB56" i="99"/>
  <c r="FC55" i="99"/>
  <c r="FB55" i="99"/>
  <c r="FC54" i="99"/>
  <c r="FB54" i="99"/>
  <c r="FC53" i="99"/>
  <c r="FB53" i="99"/>
  <c r="FC52" i="99"/>
  <c r="FB52" i="99"/>
  <c r="FC51" i="99"/>
  <c r="FB51" i="99"/>
  <c r="FC50" i="99"/>
  <c r="FB50" i="99"/>
  <c r="FC49" i="99"/>
  <c r="FB49" i="99"/>
  <c r="FC48" i="99"/>
  <c r="FB48" i="99"/>
  <c r="FC47" i="99"/>
  <c r="FB47" i="99"/>
  <c r="FC46" i="99"/>
  <c r="FB46" i="99"/>
  <c r="FC45" i="99"/>
  <c r="FB45" i="99"/>
  <c r="FC44" i="99"/>
  <c r="FB44" i="99"/>
  <c r="FC43" i="99"/>
  <c r="FB43" i="99"/>
  <c r="FC42" i="99"/>
  <c r="FB42" i="99"/>
  <c r="FC41" i="99"/>
  <c r="FB41" i="99"/>
  <c r="FC40" i="99"/>
  <c r="FB40" i="99"/>
  <c r="FC39" i="99"/>
  <c r="FB39" i="99"/>
  <c r="FC38" i="99"/>
  <c r="FB38" i="99"/>
  <c r="FC37" i="99"/>
  <c r="FB37" i="99"/>
  <c r="FC36" i="99"/>
  <c r="FB36" i="99"/>
  <c r="FC35" i="99"/>
  <c r="FB35" i="99"/>
  <c r="FC34" i="99"/>
  <c r="FB34" i="99"/>
  <c r="FC33" i="99"/>
  <c r="FB33" i="99"/>
  <c r="FC32" i="99"/>
  <c r="FB32" i="99"/>
  <c r="FC31" i="99"/>
  <c r="FB31" i="99"/>
  <c r="FC30" i="99"/>
  <c r="FB30" i="99"/>
  <c r="FC29" i="99"/>
  <c r="FB29" i="99"/>
  <c r="FC28" i="99"/>
  <c r="FB28" i="99"/>
  <c r="FC27" i="99"/>
  <c r="FB27" i="99"/>
  <c r="FC26" i="99"/>
  <c r="FB26" i="99"/>
  <c r="FC25" i="99"/>
  <c r="FB25" i="99"/>
  <c r="FC24" i="99"/>
  <c r="FB24" i="99"/>
  <c r="FC23" i="99"/>
  <c r="FB23" i="99"/>
  <c r="FC22" i="99"/>
  <c r="FB22" i="99"/>
  <c r="FC21" i="99"/>
  <c r="FB21" i="99"/>
  <c r="FC20" i="99"/>
  <c r="FB20" i="99"/>
  <c r="FC19" i="99"/>
  <c r="FB19" i="99"/>
  <c r="FC18" i="99"/>
  <c r="FB18" i="99"/>
  <c r="FC17" i="99"/>
  <c r="FB17" i="99"/>
  <c r="FC16" i="99"/>
  <c r="FB16" i="99"/>
  <c r="FC15" i="99"/>
  <c r="FB15" i="99"/>
  <c r="FC14" i="99"/>
  <c r="FB14" i="99"/>
  <c r="FC13" i="99"/>
  <c r="FB13" i="99"/>
  <c r="FC12" i="99"/>
  <c r="FB12" i="99"/>
  <c r="FC11" i="99"/>
  <c r="FB11" i="99"/>
  <c r="FC10" i="99"/>
  <c r="FB10" i="99"/>
  <c r="FC9" i="99"/>
  <c r="FB9" i="99"/>
  <c r="FC8" i="99"/>
  <c r="FB8" i="99"/>
  <c r="FC7" i="99"/>
  <c r="FB7" i="99"/>
  <c r="FC6" i="99"/>
  <c r="FB6" i="99"/>
  <c r="FC5" i="99"/>
  <c r="FA63" i="99"/>
  <c r="EZ63" i="99"/>
  <c r="FA62" i="99"/>
  <c r="EZ62" i="99"/>
  <c r="FA61" i="99"/>
  <c r="EZ61" i="99"/>
  <c r="FA60" i="99"/>
  <c r="EZ60" i="99"/>
  <c r="FA59" i="99"/>
  <c r="EZ59" i="99"/>
  <c r="FA58" i="99"/>
  <c r="EZ58" i="99"/>
  <c r="FA57" i="99"/>
  <c r="EZ57" i="99"/>
  <c r="FA56" i="99"/>
  <c r="EZ56" i="99"/>
  <c r="FA55" i="99"/>
  <c r="EZ55" i="99"/>
  <c r="FA54" i="99"/>
  <c r="EZ54" i="99"/>
  <c r="FA53" i="99"/>
  <c r="EZ53" i="99"/>
  <c r="FA52" i="99"/>
  <c r="EZ52" i="99"/>
  <c r="FA51" i="99"/>
  <c r="EZ51" i="99"/>
  <c r="FA50" i="99"/>
  <c r="EZ50" i="99"/>
  <c r="FA49" i="99"/>
  <c r="EZ49" i="99"/>
  <c r="FA48" i="99"/>
  <c r="EZ48" i="99"/>
  <c r="FA47" i="99"/>
  <c r="EZ47" i="99"/>
  <c r="FA46" i="99"/>
  <c r="EZ46" i="99"/>
  <c r="FA45" i="99"/>
  <c r="EZ45" i="99"/>
  <c r="FA44" i="99"/>
  <c r="EZ44" i="99"/>
  <c r="FA43" i="99"/>
  <c r="EZ43" i="99"/>
  <c r="FA42" i="99"/>
  <c r="EZ42" i="99"/>
  <c r="FA41" i="99"/>
  <c r="EZ41" i="99"/>
  <c r="FA40" i="99"/>
  <c r="EZ40" i="99"/>
  <c r="FA39" i="99"/>
  <c r="EZ39" i="99"/>
  <c r="FA38" i="99"/>
  <c r="EZ38" i="99"/>
  <c r="FA37" i="99"/>
  <c r="EZ37" i="99"/>
  <c r="FA36" i="99"/>
  <c r="EZ36" i="99"/>
  <c r="FA35" i="99"/>
  <c r="EZ35" i="99"/>
  <c r="FA34" i="99"/>
  <c r="EZ34" i="99"/>
  <c r="FA33" i="99"/>
  <c r="EZ33" i="99"/>
  <c r="FA32" i="99"/>
  <c r="EZ32" i="99"/>
  <c r="FA31" i="99"/>
  <c r="EZ31" i="99"/>
  <c r="FA30" i="99"/>
  <c r="EZ30" i="99"/>
  <c r="FA29" i="99"/>
  <c r="EZ29" i="99"/>
  <c r="FA28" i="99"/>
  <c r="EZ28" i="99"/>
  <c r="FA27" i="99"/>
  <c r="EZ27" i="99"/>
  <c r="FA26" i="99"/>
  <c r="EZ26" i="99"/>
  <c r="FA25" i="99"/>
  <c r="EZ25" i="99"/>
  <c r="FA24" i="99"/>
  <c r="EZ24" i="99"/>
  <c r="FA23" i="99"/>
  <c r="EZ23" i="99"/>
  <c r="FA22" i="99"/>
  <c r="EZ22" i="99"/>
  <c r="FA21" i="99"/>
  <c r="EZ21" i="99"/>
  <c r="FA20" i="99"/>
  <c r="EZ20" i="99"/>
  <c r="FA19" i="99"/>
  <c r="EZ19" i="99"/>
  <c r="FA18" i="99"/>
  <c r="EZ18" i="99"/>
  <c r="FA17" i="99"/>
  <c r="EZ17" i="99"/>
  <c r="FA16" i="99"/>
  <c r="EZ16" i="99"/>
  <c r="FA15" i="99"/>
  <c r="EZ15" i="99"/>
  <c r="FA14" i="99"/>
  <c r="EZ14" i="99"/>
  <c r="FA13" i="99"/>
  <c r="EZ13" i="99"/>
  <c r="FA12" i="99"/>
  <c r="EZ12" i="99"/>
  <c r="FA11" i="99"/>
  <c r="EZ11" i="99"/>
  <c r="FA10" i="99"/>
  <c r="EZ10" i="99"/>
  <c r="FA9" i="99"/>
  <c r="EZ9" i="99"/>
  <c r="FA8" i="99"/>
  <c r="EZ8" i="99"/>
  <c r="FA7" i="99"/>
  <c r="EZ7" i="99"/>
  <c r="FA6" i="99"/>
  <c r="EZ6" i="99"/>
  <c r="FA5" i="99"/>
  <c r="EY50" i="99"/>
  <c r="EX50" i="99"/>
  <c r="EY49" i="99"/>
  <c r="EX49" i="99"/>
  <c r="EY48" i="99"/>
  <c r="EX48" i="99"/>
  <c r="EY47" i="99"/>
  <c r="EX47" i="99"/>
  <c r="EY46" i="99"/>
  <c r="EX46" i="99"/>
  <c r="EY45" i="99"/>
  <c r="EX45" i="99"/>
  <c r="EY44" i="99"/>
  <c r="EX44" i="99"/>
  <c r="EY43" i="99"/>
  <c r="EX43" i="99"/>
  <c r="EY42" i="99"/>
  <c r="EX42" i="99"/>
  <c r="EY41" i="99"/>
  <c r="EX41" i="99"/>
  <c r="EY40" i="99"/>
  <c r="EX40" i="99"/>
  <c r="EY39" i="99"/>
  <c r="EX39" i="99"/>
  <c r="EY38" i="99"/>
  <c r="EX38" i="99"/>
  <c r="EY37" i="99"/>
  <c r="EX37" i="99"/>
  <c r="EY36" i="99"/>
  <c r="EX36" i="99"/>
  <c r="EY35" i="99"/>
  <c r="EX35" i="99"/>
  <c r="EY34" i="99"/>
  <c r="EX34" i="99"/>
  <c r="EY33" i="99"/>
  <c r="EX33" i="99"/>
  <c r="EY32" i="99"/>
  <c r="EX32" i="99"/>
  <c r="EY31" i="99"/>
  <c r="EX31" i="99"/>
  <c r="EY30" i="99"/>
  <c r="EX30" i="99"/>
  <c r="EY29" i="99"/>
  <c r="EX29" i="99"/>
  <c r="EY28" i="99"/>
  <c r="EX28" i="99"/>
  <c r="EY27" i="99"/>
  <c r="EX27" i="99"/>
  <c r="EY26" i="99"/>
  <c r="EX26" i="99"/>
  <c r="EY25" i="99"/>
  <c r="EX25" i="99"/>
  <c r="EY24" i="99"/>
  <c r="EX24" i="99"/>
  <c r="EY23" i="99"/>
  <c r="EX23" i="99"/>
  <c r="EY22" i="99"/>
  <c r="EX22" i="99"/>
  <c r="EY21" i="99"/>
  <c r="EX21" i="99"/>
  <c r="EY20" i="99"/>
  <c r="EX20" i="99"/>
  <c r="EY19" i="99"/>
  <c r="EX19" i="99"/>
  <c r="EY18" i="99"/>
  <c r="EX18" i="99"/>
  <c r="EY17" i="99"/>
  <c r="EX17" i="99"/>
  <c r="EY16" i="99"/>
  <c r="EX16" i="99"/>
  <c r="EY15" i="99"/>
  <c r="EX15" i="99"/>
  <c r="EY14" i="99"/>
  <c r="EX14" i="99"/>
  <c r="EY13" i="99"/>
  <c r="EX13" i="99"/>
  <c r="EY12" i="99"/>
  <c r="EX12" i="99"/>
  <c r="EY11" i="99"/>
  <c r="EX11" i="99"/>
  <c r="EY10" i="99"/>
  <c r="EX10" i="99"/>
  <c r="EY9" i="99"/>
  <c r="EX9" i="99"/>
  <c r="EY8" i="99"/>
  <c r="EX8" i="99"/>
  <c r="EY7" i="99"/>
  <c r="EX7" i="99"/>
  <c r="EY6" i="99"/>
  <c r="EX6" i="99"/>
  <c r="EY5" i="99"/>
  <c r="EW55" i="99"/>
  <c r="EV55" i="99"/>
  <c r="EW54" i="99"/>
  <c r="EV54" i="99"/>
  <c r="EW53" i="99"/>
  <c r="EV53" i="99"/>
  <c r="EW52" i="99"/>
  <c r="EV52" i="99"/>
  <c r="EW51" i="99"/>
  <c r="EV51" i="99"/>
  <c r="EW50" i="99"/>
  <c r="EV50" i="99"/>
  <c r="EW49" i="99"/>
  <c r="EV49" i="99"/>
  <c r="EW48" i="99"/>
  <c r="EV48" i="99"/>
  <c r="EW47" i="99"/>
  <c r="EV47" i="99"/>
  <c r="EW46" i="99"/>
  <c r="EV46" i="99"/>
  <c r="EW45" i="99"/>
  <c r="EV45" i="99"/>
  <c r="EW44" i="99"/>
  <c r="EV44" i="99"/>
  <c r="EW43" i="99"/>
  <c r="EV43" i="99"/>
  <c r="EW42" i="99"/>
  <c r="EV42" i="99"/>
  <c r="EW41" i="99"/>
  <c r="EV41" i="99"/>
  <c r="EW40" i="99"/>
  <c r="EV40" i="99"/>
  <c r="EW39" i="99"/>
  <c r="EV39" i="99"/>
  <c r="EW38" i="99"/>
  <c r="EV38" i="99"/>
  <c r="EW37" i="99"/>
  <c r="EV37" i="99"/>
  <c r="EW36" i="99"/>
  <c r="EV36" i="99"/>
  <c r="EW35" i="99"/>
  <c r="EV35" i="99"/>
  <c r="EW34" i="99"/>
  <c r="EV34" i="99"/>
  <c r="EW33" i="99"/>
  <c r="EV33" i="99"/>
  <c r="EW32" i="99"/>
  <c r="EV32" i="99"/>
  <c r="EW31" i="99"/>
  <c r="EV31" i="99"/>
  <c r="EW30" i="99"/>
  <c r="EV30" i="99"/>
  <c r="EW29" i="99"/>
  <c r="EV29" i="99"/>
  <c r="EW28" i="99"/>
  <c r="EV28" i="99"/>
  <c r="EW27" i="99"/>
  <c r="EV27" i="99"/>
  <c r="EW26" i="99"/>
  <c r="EV26" i="99"/>
  <c r="EW25" i="99"/>
  <c r="EV25" i="99"/>
  <c r="EW24" i="99"/>
  <c r="EV24" i="99"/>
  <c r="EW23" i="99"/>
  <c r="EV23" i="99"/>
  <c r="EW22" i="99"/>
  <c r="EV22" i="99"/>
  <c r="EW21" i="99"/>
  <c r="EV21" i="99"/>
  <c r="EW20" i="99"/>
  <c r="EV20" i="99"/>
  <c r="EW19" i="99"/>
  <c r="EV19" i="99"/>
  <c r="EW18" i="99"/>
  <c r="EV18" i="99"/>
  <c r="EW17" i="99"/>
  <c r="EV17" i="99"/>
  <c r="EW16" i="99"/>
  <c r="EV16" i="99"/>
  <c r="EW15" i="99"/>
  <c r="EV15" i="99"/>
  <c r="EW14" i="99"/>
  <c r="EV14" i="99"/>
  <c r="EW13" i="99"/>
  <c r="EV13" i="99"/>
  <c r="EW12" i="99"/>
  <c r="EV12" i="99"/>
  <c r="EW11" i="99"/>
  <c r="EV11" i="99"/>
  <c r="EW10" i="99"/>
  <c r="EV10" i="99"/>
  <c r="EW9" i="99"/>
  <c r="EV9" i="99"/>
  <c r="EW8" i="99"/>
  <c r="EV8" i="99"/>
  <c r="EW7" i="99"/>
  <c r="EV7" i="99"/>
  <c r="EW6" i="99"/>
  <c r="EV6" i="99"/>
  <c r="EW5" i="99"/>
  <c r="EU66" i="99"/>
  <c r="ET66" i="99"/>
  <c r="EU65" i="99"/>
  <c r="ET65" i="99"/>
  <c r="EU64" i="99"/>
  <c r="ET64" i="99"/>
  <c r="EU63" i="99"/>
  <c r="ET63" i="99"/>
  <c r="EU62" i="99"/>
  <c r="ET62" i="99"/>
  <c r="EU61" i="99"/>
  <c r="ET61" i="99"/>
  <c r="EU60" i="99"/>
  <c r="ET60" i="99"/>
  <c r="EU59" i="99"/>
  <c r="ET59" i="99"/>
  <c r="EU58" i="99"/>
  <c r="ET58" i="99"/>
  <c r="EU57" i="99"/>
  <c r="ET57" i="99"/>
  <c r="EU56" i="99"/>
  <c r="ET56" i="99"/>
  <c r="EU55" i="99"/>
  <c r="ET55" i="99"/>
  <c r="EU54" i="99"/>
  <c r="ET54" i="99"/>
  <c r="EU53" i="99"/>
  <c r="ET53" i="99"/>
  <c r="EU52" i="99"/>
  <c r="ET52" i="99"/>
  <c r="EU51" i="99"/>
  <c r="ET51" i="99"/>
  <c r="EU50" i="99"/>
  <c r="ET50" i="99"/>
  <c r="EU49" i="99"/>
  <c r="ET49" i="99"/>
  <c r="EU48" i="99"/>
  <c r="ET48" i="99"/>
  <c r="EU47" i="99"/>
  <c r="ET47" i="99"/>
  <c r="EU46" i="99"/>
  <c r="ET46" i="99"/>
  <c r="EU45" i="99"/>
  <c r="ET45" i="99"/>
  <c r="EU44" i="99"/>
  <c r="ET44" i="99"/>
  <c r="EU43" i="99"/>
  <c r="ET43" i="99"/>
  <c r="EU42" i="99"/>
  <c r="ET42" i="99"/>
  <c r="EU41" i="99"/>
  <c r="ET41" i="99"/>
  <c r="EU40" i="99"/>
  <c r="ET40" i="99"/>
  <c r="EU39" i="99"/>
  <c r="ET39" i="99"/>
  <c r="EU38" i="99"/>
  <c r="ET38" i="99"/>
  <c r="EU37" i="99"/>
  <c r="ET37" i="99"/>
  <c r="EU36" i="99"/>
  <c r="ET36" i="99"/>
  <c r="EU35" i="99"/>
  <c r="ET35" i="99"/>
  <c r="EU34" i="99"/>
  <c r="ET34" i="99"/>
  <c r="EU33" i="99"/>
  <c r="ET33" i="99"/>
  <c r="EU32" i="99"/>
  <c r="ET32" i="99"/>
  <c r="EU31" i="99"/>
  <c r="ET31" i="99"/>
  <c r="EU30" i="99"/>
  <c r="ET30" i="99"/>
  <c r="EU29" i="99"/>
  <c r="ET29" i="99"/>
  <c r="EU28" i="99"/>
  <c r="ET28" i="99"/>
  <c r="EU27" i="99"/>
  <c r="ET27" i="99"/>
  <c r="EU26" i="99"/>
  <c r="ET26" i="99"/>
  <c r="EU25" i="99"/>
  <c r="ET25" i="99"/>
  <c r="EU24" i="99"/>
  <c r="ET24" i="99"/>
  <c r="EU23" i="99"/>
  <c r="ET23" i="99"/>
  <c r="EU22" i="99"/>
  <c r="ET22" i="99"/>
  <c r="EU21" i="99"/>
  <c r="ET21" i="99"/>
  <c r="EU20" i="99"/>
  <c r="ET20" i="99"/>
  <c r="EU19" i="99"/>
  <c r="ET19" i="99"/>
  <c r="EU18" i="99"/>
  <c r="ET18" i="99"/>
  <c r="EU17" i="99"/>
  <c r="ET17" i="99"/>
  <c r="EU16" i="99"/>
  <c r="ET16" i="99"/>
  <c r="EU15" i="99"/>
  <c r="ET15" i="99"/>
  <c r="EU14" i="99"/>
  <c r="ET14" i="99"/>
  <c r="EU13" i="99"/>
  <c r="ET13" i="99"/>
  <c r="EU12" i="99"/>
  <c r="ET12" i="99"/>
  <c r="EU11" i="99"/>
  <c r="ET11" i="99"/>
  <c r="EU10" i="99"/>
  <c r="ET10" i="99"/>
  <c r="EU9" i="99"/>
  <c r="ET9" i="99"/>
  <c r="EU8" i="99"/>
  <c r="ET8" i="99"/>
  <c r="EU7" i="99"/>
  <c r="ET7" i="99"/>
  <c r="EU6" i="99"/>
  <c r="ET6" i="99"/>
  <c r="EU5" i="99"/>
  <c r="ES69" i="99"/>
  <c r="ER69" i="99"/>
  <c r="ES68" i="99"/>
  <c r="ER68" i="99"/>
  <c r="ES67" i="99"/>
  <c r="ER67" i="99"/>
  <c r="ES66" i="99"/>
  <c r="ER66" i="99"/>
  <c r="ES65" i="99"/>
  <c r="ER65" i="99"/>
  <c r="ES64" i="99"/>
  <c r="ER64" i="99"/>
  <c r="ES63" i="99"/>
  <c r="ER63" i="99"/>
  <c r="ES62" i="99"/>
  <c r="ER62" i="99"/>
  <c r="ES61" i="99"/>
  <c r="ER61" i="99"/>
  <c r="ES60" i="99"/>
  <c r="ER60" i="99"/>
  <c r="ES59" i="99"/>
  <c r="ER59" i="99"/>
  <c r="ES58" i="99"/>
  <c r="ER58" i="99"/>
  <c r="ES57" i="99"/>
  <c r="ER57" i="99"/>
  <c r="ES56" i="99"/>
  <c r="ER56" i="99"/>
  <c r="ES55" i="99"/>
  <c r="ER55" i="99"/>
  <c r="ES54" i="99"/>
  <c r="ER54" i="99"/>
  <c r="ES53" i="99"/>
  <c r="ER53" i="99"/>
  <c r="ES52" i="99"/>
  <c r="ER52" i="99"/>
  <c r="ES51" i="99"/>
  <c r="ER51" i="99"/>
  <c r="ES50" i="99"/>
  <c r="ER50" i="99"/>
  <c r="ES49" i="99"/>
  <c r="ER49" i="99"/>
  <c r="ES48" i="99"/>
  <c r="ER48" i="99"/>
  <c r="ES47" i="99"/>
  <c r="ER47" i="99"/>
  <c r="ES46" i="99"/>
  <c r="ER46" i="99"/>
  <c r="ES45" i="99"/>
  <c r="ER45" i="99"/>
  <c r="ES44" i="99"/>
  <c r="ER44" i="99"/>
  <c r="ES43" i="99"/>
  <c r="ER43" i="99"/>
  <c r="ES42" i="99"/>
  <c r="ER42" i="99"/>
  <c r="ES41" i="99"/>
  <c r="ER41" i="99"/>
  <c r="ES40" i="99"/>
  <c r="ER40" i="99"/>
  <c r="ES39" i="99"/>
  <c r="ER39" i="99"/>
  <c r="ES38" i="99"/>
  <c r="ER38" i="99"/>
  <c r="ES37" i="99"/>
  <c r="ER37" i="99"/>
  <c r="ES36" i="99"/>
  <c r="ER36" i="99"/>
  <c r="ES35" i="99"/>
  <c r="ER35" i="99"/>
  <c r="ES34" i="99"/>
  <c r="ER34" i="99"/>
  <c r="ES33" i="99"/>
  <c r="ER33" i="99"/>
  <c r="ES32" i="99"/>
  <c r="ER32" i="99"/>
  <c r="ES31" i="99"/>
  <c r="ER31" i="99"/>
  <c r="ES30" i="99"/>
  <c r="ER30" i="99"/>
  <c r="ES29" i="99"/>
  <c r="ER29" i="99"/>
  <c r="ES28" i="99"/>
  <c r="ER28" i="99"/>
  <c r="ES27" i="99"/>
  <c r="ER27" i="99"/>
  <c r="ES26" i="99"/>
  <c r="ER26" i="99"/>
  <c r="ES25" i="99"/>
  <c r="ER25" i="99"/>
  <c r="ES24" i="99"/>
  <c r="ER24" i="99"/>
  <c r="ES23" i="99"/>
  <c r="ER23" i="99"/>
  <c r="ES22" i="99"/>
  <c r="ER22" i="99"/>
  <c r="ES21" i="99"/>
  <c r="ER21" i="99"/>
  <c r="ES20" i="99"/>
  <c r="ER20" i="99"/>
  <c r="ES19" i="99"/>
  <c r="ER19" i="99"/>
  <c r="ES18" i="99"/>
  <c r="ER18" i="99"/>
  <c r="ES17" i="99"/>
  <c r="ER17" i="99"/>
  <c r="ES16" i="99"/>
  <c r="ER16" i="99"/>
  <c r="ES15" i="99"/>
  <c r="ER15" i="99"/>
  <c r="ES14" i="99"/>
  <c r="ER14" i="99"/>
  <c r="ES13" i="99"/>
  <c r="ER13" i="99"/>
  <c r="ES12" i="99"/>
  <c r="ER12" i="99"/>
  <c r="ES11" i="99"/>
  <c r="ER11" i="99"/>
  <c r="ES10" i="99"/>
  <c r="ER10" i="99"/>
  <c r="ES9" i="99"/>
  <c r="ER9" i="99"/>
  <c r="ES8" i="99"/>
  <c r="ER8" i="99"/>
  <c r="ES7" i="99"/>
  <c r="ER7" i="99"/>
  <c r="ES6" i="99"/>
  <c r="ER6" i="99"/>
  <c r="ES5" i="99"/>
  <c r="EQ71" i="99"/>
  <c r="EP71" i="99"/>
  <c r="EO71" i="99"/>
  <c r="EN71" i="99"/>
  <c r="EM71" i="99"/>
  <c r="EL71" i="99"/>
  <c r="EK71" i="99"/>
  <c r="EJ71" i="99"/>
  <c r="EI71" i="99"/>
  <c r="EH71" i="99"/>
  <c r="EG71" i="99"/>
  <c r="EF71" i="99"/>
  <c r="EE71" i="99"/>
  <c r="ED71" i="99"/>
  <c r="EC71" i="99"/>
  <c r="EB71" i="99"/>
  <c r="EA71" i="99"/>
  <c r="DZ71" i="99"/>
  <c r="EQ70" i="99"/>
  <c r="EP70" i="99"/>
  <c r="EO70" i="99"/>
  <c r="EN70" i="99"/>
  <c r="EM70" i="99"/>
  <c r="EL70" i="99"/>
  <c r="EK70" i="99"/>
  <c r="EJ70" i="99"/>
  <c r="EI70" i="99"/>
  <c r="EH70" i="99"/>
  <c r="EG70" i="99"/>
  <c r="EF70" i="99"/>
  <c r="EE70" i="99"/>
  <c r="ED70" i="99"/>
  <c r="EC70" i="99"/>
  <c r="EB70" i="99"/>
  <c r="EA70" i="99"/>
  <c r="DZ70" i="99"/>
  <c r="EQ69" i="99"/>
  <c r="EP69" i="99"/>
  <c r="EO69" i="99"/>
  <c r="EN69" i="99"/>
  <c r="EM69" i="99"/>
  <c r="EL69" i="99"/>
  <c r="EK69" i="99"/>
  <c r="EJ69" i="99"/>
  <c r="EI69" i="99"/>
  <c r="EH69" i="99"/>
  <c r="EG69" i="99"/>
  <c r="EF69" i="99"/>
  <c r="EE69" i="99"/>
  <c r="ED69" i="99"/>
  <c r="EC69" i="99"/>
  <c r="EB69" i="99"/>
  <c r="EA69" i="99"/>
  <c r="DZ69" i="99"/>
  <c r="EQ68" i="99"/>
  <c r="EP68" i="99"/>
  <c r="EO68" i="99"/>
  <c r="EN68" i="99"/>
  <c r="EM68" i="99"/>
  <c r="EL68" i="99"/>
  <c r="EK68" i="99"/>
  <c r="EJ68" i="99"/>
  <c r="EI68" i="99"/>
  <c r="EH68" i="99"/>
  <c r="EG68" i="99"/>
  <c r="EF68" i="99"/>
  <c r="EE68" i="99"/>
  <c r="ED68" i="99"/>
  <c r="EC68" i="99"/>
  <c r="EB68" i="99"/>
  <c r="EA68" i="99"/>
  <c r="DZ68" i="99"/>
  <c r="EQ67" i="99"/>
  <c r="EP67" i="99"/>
  <c r="EO67" i="99"/>
  <c r="EN67" i="99"/>
  <c r="EM67" i="99"/>
  <c r="EL67" i="99"/>
  <c r="EK67" i="99"/>
  <c r="EJ67" i="99"/>
  <c r="EI67" i="99"/>
  <c r="EH67" i="99"/>
  <c r="EG67" i="99"/>
  <c r="EF67" i="99"/>
  <c r="EE67" i="99"/>
  <c r="ED67" i="99"/>
  <c r="EC67" i="99"/>
  <c r="EB67" i="99"/>
  <c r="EA67" i="99"/>
  <c r="DZ67" i="99"/>
  <c r="EQ66" i="99"/>
  <c r="EP66" i="99"/>
  <c r="EO66" i="99"/>
  <c r="EN66" i="99"/>
  <c r="EM66" i="99"/>
  <c r="EL66" i="99"/>
  <c r="EK66" i="99"/>
  <c r="EJ66" i="99"/>
  <c r="EI66" i="99"/>
  <c r="EH66" i="99"/>
  <c r="EG66" i="99"/>
  <c r="EF66" i="99"/>
  <c r="EE66" i="99"/>
  <c r="ED66" i="99"/>
  <c r="EC66" i="99"/>
  <c r="EB66" i="99"/>
  <c r="EA66" i="99"/>
  <c r="DZ66" i="99"/>
  <c r="EQ65" i="99"/>
  <c r="EP65" i="99"/>
  <c r="EO65" i="99"/>
  <c r="EN65" i="99"/>
  <c r="EM65" i="99"/>
  <c r="EL65" i="99"/>
  <c r="EK65" i="99"/>
  <c r="EJ65" i="99"/>
  <c r="EI65" i="99"/>
  <c r="EH65" i="99"/>
  <c r="EG65" i="99"/>
  <c r="EF65" i="99"/>
  <c r="EE65" i="99"/>
  <c r="ED65" i="99"/>
  <c r="EC65" i="99"/>
  <c r="EB65" i="99"/>
  <c r="EA65" i="99"/>
  <c r="DZ65" i="99"/>
  <c r="EQ64" i="99"/>
  <c r="EP64" i="99"/>
  <c r="EO64" i="99"/>
  <c r="EN64" i="99"/>
  <c r="EM64" i="99"/>
  <c r="EL64" i="99"/>
  <c r="EK64" i="99"/>
  <c r="EJ64" i="99"/>
  <c r="EI64" i="99"/>
  <c r="EH64" i="99"/>
  <c r="EG64" i="99"/>
  <c r="EF64" i="99"/>
  <c r="EE64" i="99"/>
  <c r="ED64" i="99"/>
  <c r="EC64" i="99"/>
  <c r="EB64" i="99"/>
  <c r="EA64" i="99"/>
  <c r="DZ64" i="99"/>
  <c r="EQ63" i="99"/>
  <c r="EP63" i="99"/>
  <c r="EO63" i="99"/>
  <c r="EN63" i="99"/>
  <c r="EM63" i="99"/>
  <c r="EL63" i="99"/>
  <c r="EK63" i="99"/>
  <c r="EJ63" i="99"/>
  <c r="EI63" i="99"/>
  <c r="EH63" i="99"/>
  <c r="EG63" i="99"/>
  <c r="EF63" i="99"/>
  <c r="EE63" i="99"/>
  <c r="ED63" i="99"/>
  <c r="EC63" i="99"/>
  <c r="EB63" i="99"/>
  <c r="EA63" i="99"/>
  <c r="DZ63" i="99"/>
  <c r="EQ62" i="99"/>
  <c r="EP62" i="99"/>
  <c r="EO62" i="99"/>
  <c r="EN62" i="99"/>
  <c r="EM62" i="99"/>
  <c r="EL62" i="99"/>
  <c r="EK62" i="99"/>
  <c r="EJ62" i="99"/>
  <c r="EI62" i="99"/>
  <c r="EH62" i="99"/>
  <c r="EG62" i="99"/>
  <c r="EF62" i="99"/>
  <c r="EE62" i="99"/>
  <c r="ED62" i="99"/>
  <c r="EC62" i="99"/>
  <c r="EB62" i="99"/>
  <c r="EA62" i="99"/>
  <c r="DZ62" i="99"/>
  <c r="EQ61" i="99"/>
  <c r="EP61" i="99"/>
  <c r="EO61" i="99"/>
  <c r="EN61" i="99"/>
  <c r="EM61" i="99"/>
  <c r="EL61" i="99"/>
  <c r="EK61" i="99"/>
  <c r="EJ61" i="99"/>
  <c r="EI61" i="99"/>
  <c r="EH61" i="99"/>
  <c r="EG61" i="99"/>
  <c r="EF61" i="99"/>
  <c r="EE61" i="99"/>
  <c r="ED61" i="99"/>
  <c r="EC61" i="99"/>
  <c r="EB61" i="99"/>
  <c r="EA61" i="99"/>
  <c r="DZ61" i="99"/>
  <c r="EQ60" i="99"/>
  <c r="EP60" i="99"/>
  <c r="EO60" i="99"/>
  <c r="EN60" i="99"/>
  <c r="EM60" i="99"/>
  <c r="EL60" i="99"/>
  <c r="EK60" i="99"/>
  <c r="EJ60" i="99"/>
  <c r="EI60" i="99"/>
  <c r="EH60" i="99"/>
  <c r="EG60" i="99"/>
  <c r="EF60" i="99"/>
  <c r="EE60" i="99"/>
  <c r="ED60" i="99"/>
  <c r="EC60" i="99"/>
  <c r="EB60" i="99"/>
  <c r="EA60" i="99"/>
  <c r="DZ60" i="99"/>
  <c r="EQ59" i="99"/>
  <c r="EP59" i="99"/>
  <c r="EO59" i="99"/>
  <c r="EN59" i="99"/>
  <c r="EM59" i="99"/>
  <c r="EL59" i="99"/>
  <c r="EK59" i="99"/>
  <c r="EJ59" i="99"/>
  <c r="EI59" i="99"/>
  <c r="EH59" i="99"/>
  <c r="EG59" i="99"/>
  <c r="EF59" i="99"/>
  <c r="EE59" i="99"/>
  <c r="ED59" i="99"/>
  <c r="EC59" i="99"/>
  <c r="EB59" i="99"/>
  <c r="EA59" i="99"/>
  <c r="DZ59" i="99"/>
  <c r="EQ58" i="99"/>
  <c r="EP58" i="99"/>
  <c r="EO58" i="99"/>
  <c r="EN58" i="99"/>
  <c r="EM58" i="99"/>
  <c r="EL58" i="99"/>
  <c r="EK58" i="99"/>
  <c r="EJ58" i="99"/>
  <c r="EI58" i="99"/>
  <c r="EH58" i="99"/>
  <c r="EG58" i="99"/>
  <c r="EF58" i="99"/>
  <c r="EE58" i="99"/>
  <c r="ED58" i="99"/>
  <c r="EC58" i="99"/>
  <c r="EB58" i="99"/>
  <c r="EA58" i="99"/>
  <c r="DZ58" i="99"/>
  <c r="EQ57" i="99"/>
  <c r="EP57" i="99"/>
  <c r="EO57" i="99"/>
  <c r="EN57" i="99"/>
  <c r="EM57" i="99"/>
  <c r="EL57" i="99"/>
  <c r="EK57" i="99"/>
  <c r="EJ57" i="99"/>
  <c r="EI57" i="99"/>
  <c r="EH57" i="99"/>
  <c r="EG57" i="99"/>
  <c r="EF57" i="99"/>
  <c r="EE57" i="99"/>
  <c r="ED57" i="99"/>
  <c r="EC57" i="99"/>
  <c r="EB57" i="99"/>
  <c r="EA57" i="99"/>
  <c r="DZ57" i="99"/>
  <c r="EQ56" i="99"/>
  <c r="EP56" i="99"/>
  <c r="EO56" i="99"/>
  <c r="EN56" i="99"/>
  <c r="EM56" i="99"/>
  <c r="EL56" i="99"/>
  <c r="EK56" i="99"/>
  <c r="EJ56" i="99"/>
  <c r="EI56" i="99"/>
  <c r="EH56" i="99"/>
  <c r="EG56" i="99"/>
  <c r="EF56" i="99"/>
  <c r="EE56" i="99"/>
  <c r="ED56" i="99"/>
  <c r="EC56" i="99"/>
  <c r="EB56" i="99"/>
  <c r="EA56" i="99"/>
  <c r="DZ56" i="99"/>
  <c r="EQ55" i="99"/>
  <c r="EP55" i="99"/>
  <c r="EO55" i="99"/>
  <c r="EN55" i="99"/>
  <c r="EM55" i="99"/>
  <c r="EL55" i="99"/>
  <c r="EK55" i="99"/>
  <c r="EJ55" i="99"/>
  <c r="EI55" i="99"/>
  <c r="EH55" i="99"/>
  <c r="EG55" i="99"/>
  <c r="EF55" i="99"/>
  <c r="EE55" i="99"/>
  <c r="ED55" i="99"/>
  <c r="EC55" i="99"/>
  <c r="EB55" i="99"/>
  <c r="EA55" i="99"/>
  <c r="DZ55" i="99"/>
  <c r="EQ54" i="99"/>
  <c r="EP54" i="99"/>
  <c r="EO54" i="99"/>
  <c r="EN54" i="99"/>
  <c r="EM54" i="99"/>
  <c r="EL54" i="99"/>
  <c r="EK54" i="99"/>
  <c r="EJ54" i="99"/>
  <c r="EI54" i="99"/>
  <c r="EH54" i="99"/>
  <c r="EG54" i="99"/>
  <c r="EF54" i="99"/>
  <c r="EE54" i="99"/>
  <c r="ED54" i="99"/>
  <c r="EC54" i="99"/>
  <c r="EB54" i="99"/>
  <c r="EA54" i="99"/>
  <c r="DZ54" i="99"/>
  <c r="EQ53" i="99"/>
  <c r="EP53" i="99"/>
  <c r="EO53" i="99"/>
  <c r="EN53" i="99"/>
  <c r="EM53" i="99"/>
  <c r="EL53" i="99"/>
  <c r="EK53" i="99"/>
  <c r="EJ53" i="99"/>
  <c r="EI53" i="99"/>
  <c r="EH53" i="99"/>
  <c r="EG53" i="99"/>
  <c r="EF53" i="99"/>
  <c r="EE53" i="99"/>
  <c r="ED53" i="99"/>
  <c r="EC53" i="99"/>
  <c r="EB53" i="99"/>
  <c r="EA53" i="99"/>
  <c r="DZ53" i="99"/>
  <c r="EQ52" i="99"/>
  <c r="EP52" i="99"/>
  <c r="EO52" i="99"/>
  <c r="EN52" i="99"/>
  <c r="EM52" i="99"/>
  <c r="EL52" i="99"/>
  <c r="EK52" i="99"/>
  <c r="EJ52" i="99"/>
  <c r="EI52" i="99"/>
  <c r="EH52" i="99"/>
  <c r="EG52" i="99"/>
  <c r="EF52" i="99"/>
  <c r="EE52" i="99"/>
  <c r="ED52" i="99"/>
  <c r="EC52" i="99"/>
  <c r="EB52" i="99"/>
  <c r="EA52" i="99"/>
  <c r="DZ52" i="99"/>
  <c r="EQ51" i="99"/>
  <c r="EP51" i="99"/>
  <c r="EO51" i="99"/>
  <c r="EN51" i="99"/>
  <c r="EM51" i="99"/>
  <c r="EL51" i="99"/>
  <c r="EK51" i="99"/>
  <c r="EJ51" i="99"/>
  <c r="EI51" i="99"/>
  <c r="EH51" i="99"/>
  <c r="EG51" i="99"/>
  <c r="EF51" i="99"/>
  <c r="EE51" i="99"/>
  <c r="ED51" i="99"/>
  <c r="EC51" i="99"/>
  <c r="EB51" i="99"/>
  <c r="EA51" i="99"/>
  <c r="DZ51" i="99"/>
  <c r="EQ50" i="99"/>
  <c r="EP50" i="99"/>
  <c r="EO50" i="99"/>
  <c r="EN50" i="99"/>
  <c r="EM50" i="99"/>
  <c r="EL50" i="99"/>
  <c r="EK50" i="99"/>
  <c r="EJ50" i="99"/>
  <c r="EI50" i="99"/>
  <c r="EH50" i="99"/>
  <c r="EG50" i="99"/>
  <c r="EF50" i="99"/>
  <c r="EE50" i="99"/>
  <c r="ED50" i="99"/>
  <c r="EC50" i="99"/>
  <c r="EB50" i="99"/>
  <c r="EA50" i="99"/>
  <c r="DZ50" i="99"/>
  <c r="EQ49" i="99"/>
  <c r="EP49" i="99"/>
  <c r="EO49" i="99"/>
  <c r="EN49" i="99"/>
  <c r="EM49" i="99"/>
  <c r="EL49" i="99"/>
  <c r="EK49" i="99"/>
  <c r="EJ49" i="99"/>
  <c r="EI49" i="99"/>
  <c r="EH49" i="99"/>
  <c r="EG49" i="99"/>
  <c r="EF49" i="99"/>
  <c r="EE49" i="99"/>
  <c r="ED49" i="99"/>
  <c r="EC49" i="99"/>
  <c r="EB49" i="99"/>
  <c r="EA49" i="99"/>
  <c r="DZ49" i="99"/>
  <c r="EQ48" i="99"/>
  <c r="EP48" i="99"/>
  <c r="EO48" i="99"/>
  <c r="EN48" i="99"/>
  <c r="EM48" i="99"/>
  <c r="EL48" i="99"/>
  <c r="EK48" i="99"/>
  <c r="EJ48" i="99"/>
  <c r="EI48" i="99"/>
  <c r="EH48" i="99"/>
  <c r="EG48" i="99"/>
  <c r="EF48" i="99"/>
  <c r="EE48" i="99"/>
  <c r="ED48" i="99"/>
  <c r="EC48" i="99"/>
  <c r="EB48" i="99"/>
  <c r="EA48" i="99"/>
  <c r="DZ48" i="99"/>
  <c r="EQ47" i="99"/>
  <c r="EP47" i="99"/>
  <c r="EO47" i="99"/>
  <c r="EN47" i="99"/>
  <c r="EM47" i="99"/>
  <c r="EL47" i="99"/>
  <c r="EK47" i="99"/>
  <c r="EJ47" i="99"/>
  <c r="EI47" i="99"/>
  <c r="EH47" i="99"/>
  <c r="EG47" i="99"/>
  <c r="EF47" i="99"/>
  <c r="EE47" i="99"/>
  <c r="ED47" i="99"/>
  <c r="EC47" i="99"/>
  <c r="EB47" i="99"/>
  <c r="EA47" i="99"/>
  <c r="DZ47" i="99"/>
  <c r="EQ46" i="99"/>
  <c r="EP46" i="99"/>
  <c r="EO46" i="99"/>
  <c r="EN46" i="99"/>
  <c r="EM46" i="99"/>
  <c r="EL46" i="99"/>
  <c r="EK46" i="99"/>
  <c r="EJ46" i="99"/>
  <c r="EI46" i="99"/>
  <c r="EH46" i="99"/>
  <c r="EG46" i="99"/>
  <c r="EF46" i="99"/>
  <c r="EE46" i="99"/>
  <c r="ED46" i="99"/>
  <c r="EC46" i="99"/>
  <c r="EB46" i="99"/>
  <c r="EA46" i="99"/>
  <c r="DZ46" i="99"/>
  <c r="EQ45" i="99"/>
  <c r="EP45" i="99"/>
  <c r="EO45" i="99"/>
  <c r="EN45" i="99"/>
  <c r="EM45" i="99"/>
  <c r="EL45" i="99"/>
  <c r="EK45" i="99"/>
  <c r="EJ45" i="99"/>
  <c r="EI45" i="99"/>
  <c r="EH45" i="99"/>
  <c r="EG45" i="99"/>
  <c r="EF45" i="99"/>
  <c r="EE45" i="99"/>
  <c r="ED45" i="99"/>
  <c r="EC45" i="99"/>
  <c r="EB45" i="99"/>
  <c r="EA45" i="99"/>
  <c r="DZ45" i="99"/>
  <c r="EQ44" i="99"/>
  <c r="EP44" i="99"/>
  <c r="EO44" i="99"/>
  <c r="EN44" i="99"/>
  <c r="EM44" i="99"/>
  <c r="EL44" i="99"/>
  <c r="EK44" i="99"/>
  <c r="EJ44" i="99"/>
  <c r="EI44" i="99"/>
  <c r="EH44" i="99"/>
  <c r="EG44" i="99"/>
  <c r="EF44" i="99"/>
  <c r="EE44" i="99"/>
  <c r="ED44" i="99"/>
  <c r="EC44" i="99"/>
  <c r="EB44" i="99"/>
  <c r="EA44" i="99"/>
  <c r="DZ44" i="99"/>
  <c r="EQ43" i="99"/>
  <c r="EP43" i="99"/>
  <c r="EO43" i="99"/>
  <c r="EN43" i="99"/>
  <c r="EM43" i="99"/>
  <c r="EL43" i="99"/>
  <c r="EK43" i="99"/>
  <c r="EJ43" i="99"/>
  <c r="EI43" i="99"/>
  <c r="EH43" i="99"/>
  <c r="EG43" i="99"/>
  <c r="EF43" i="99"/>
  <c r="EE43" i="99"/>
  <c r="ED43" i="99"/>
  <c r="EC43" i="99"/>
  <c r="EB43" i="99"/>
  <c r="EA43" i="99"/>
  <c r="DZ43" i="99"/>
  <c r="EQ42" i="99"/>
  <c r="EP42" i="99"/>
  <c r="EO42" i="99"/>
  <c r="EN42" i="99"/>
  <c r="EM42" i="99"/>
  <c r="EL42" i="99"/>
  <c r="EK42" i="99"/>
  <c r="EJ42" i="99"/>
  <c r="EI42" i="99"/>
  <c r="EH42" i="99"/>
  <c r="EG42" i="99"/>
  <c r="EF42" i="99"/>
  <c r="EE42" i="99"/>
  <c r="ED42" i="99"/>
  <c r="EC42" i="99"/>
  <c r="EB42" i="99"/>
  <c r="EA42" i="99"/>
  <c r="DZ42" i="99"/>
  <c r="EQ41" i="99"/>
  <c r="EP41" i="99"/>
  <c r="EO41" i="99"/>
  <c r="EN41" i="99"/>
  <c r="EM41" i="99"/>
  <c r="EL41" i="99"/>
  <c r="EK41" i="99"/>
  <c r="EJ41" i="99"/>
  <c r="EI41" i="99"/>
  <c r="EH41" i="99"/>
  <c r="EG41" i="99"/>
  <c r="EF41" i="99"/>
  <c r="EE41" i="99"/>
  <c r="ED41" i="99"/>
  <c r="EC41" i="99"/>
  <c r="EB41" i="99"/>
  <c r="EA41" i="99"/>
  <c r="DZ41" i="99"/>
  <c r="EQ40" i="99"/>
  <c r="EP40" i="99"/>
  <c r="EO40" i="99"/>
  <c r="EN40" i="99"/>
  <c r="EM40" i="99"/>
  <c r="EL40" i="99"/>
  <c r="EK40" i="99"/>
  <c r="EJ40" i="99"/>
  <c r="EI40" i="99"/>
  <c r="EH40" i="99"/>
  <c r="EG40" i="99"/>
  <c r="EF40" i="99"/>
  <c r="EE40" i="99"/>
  <c r="ED40" i="99"/>
  <c r="EC40" i="99"/>
  <c r="EB40" i="99"/>
  <c r="EA40" i="99"/>
  <c r="DZ40" i="99"/>
  <c r="EQ39" i="99"/>
  <c r="EP39" i="99"/>
  <c r="EO39" i="99"/>
  <c r="EN39" i="99"/>
  <c r="EM39" i="99"/>
  <c r="EL39" i="99"/>
  <c r="EK39" i="99"/>
  <c r="EJ39" i="99"/>
  <c r="EI39" i="99"/>
  <c r="EH39" i="99"/>
  <c r="EG39" i="99"/>
  <c r="EF39" i="99"/>
  <c r="EE39" i="99"/>
  <c r="ED39" i="99"/>
  <c r="EC39" i="99"/>
  <c r="EB39" i="99"/>
  <c r="EA39" i="99"/>
  <c r="DZ39" i="99"/>
  <c r="EQ38" i="99"/>
  <c r="EP38" i="99"/>
  <c r="EO38" i="99"/>
  <c r="EN38" i="99"/>
  <c r="EM38" i="99"/>
  <c r="EL38" i="99"/>
  <c r="EK38" i="99"/>
  <c r="EJ38" i="99"/>
  <c r="EI38" i="99"/>
  <c r="EH38" i="99"/>
  <c r="EG38" i="99"/>
  <c r="EF38" i="99"/>
  <c r="EE38" i="99"/>
  <c r="ED38" i="99"/>
  <c r="EC38" i="99"/>
  <c r="EB38" i="99"/>
  <c r="EA38" i="99"/>
  <c r="DZ38" i="99"/>
  <c r="EQ37" i="99"/>
  <c r="EP37" i="99"/>
  <c r="EO37" i="99"/>
  <c r="EN37" i="99"/>
  <c r="EM37" i="99"/>
  <c r="EL37" i="99"/>
  <c r="EK37" i="99"/>
  <c r="EJ37" i="99"/>
  <c r="EI37" i="99"/>
  <c r="EH37" i="99"/>
  <c r="EG37" i="99"/>
  <c r="EF37" i="99"/>
  <c r="EE37" i="99"/>
  <c r="ED37" i="99"/>
  <c r="EC37" i="99"/>
  <c r="EB37" i="99"/>
  <c r="EA37" i="99"/>
  <c r="DZ37" i="99"/>
  <c r="EQ36" i="99"/>
  <c r="EP36" i="99"/>
  <c r="EO36" i="99"/>
  <c r="EN36" i="99"/>
  <c r="EM36" i="99"/>
  <c r="EL36" i="99"/>
  <c r="EK36" i="99"/>
  <c r="EJ36" i="99"/>
  <c r="EI36" i="99"/>
  <c r="EH36" i="99"/>
  <c r="EG36" i="99"/>
  <c r="EF36" i="99"/>
  <c r="EE36" i="99"/>
  <c r="ED36" i="99"/>
  <c r="EC36" i="99"/>
  <c r="EB36" i="99"/>
  <c r="EA36" i="99"/>
  <c r="DZ36" i="99"/>
  <c r="EQ35" i="99"/>
  <c r="EP35" i="99"/>
  <c r="EO35" i="99"/>
  <c r="EN35" i="99"/>
  <c r="EM35" i="99"/>
  <c r="EL35" i="99"/>
  <c r="EK35" i="99"/>
  <c r="EJ35" i="99"/>
  <c r="EI35" i="99"/>
  <c r="EH35" i="99"/>
  <c r="EG35" i="99"/>
  <c r="EF35" i="99"/>
  <c r="EE35" i="99"/>
  <c r="ED35" i="99"/>
  <c r="EC35" i="99"/>
  <c r="EB35" i="99"/>
  <c r="EA35" i="99"/>
  <c r="DZ35" i="99"/>
  <c r="EQ34" i="99"/>
  <c r="EP34" i="99"/>
  <c r="EO34" i="99"/>
  <c r="EN34" i="99"/>
  <c r="EM34" i="99"/>
  <c r="EL34" i="99"/>
  <c r="EK34" i="99"/>
  <c r="EJ34" i="99"/>
  <c r="EI34" i="99"/>
  <c r="EH34" i="99"/>
  <c r="EG34" i="99"/>
  <c r="EF34" i="99"/>
  <c r="EE34" i="99"/>
  <c r="ED34" i="99"/>
  <c r="EC34" i="99"/>
  <c r="EB34" i="99"/>
  <c r="EA34" i="99"/>
  <c r="DZ34" i="99"/>
  <c r="EQ33" i="99"/>
  <c r="EP33" i="99"/>
  <c r="EO33" i="99"/>
  <c r="EN33" i="99"/>
  <c r="EM33" i="99"/>
  <c r="EL33" i="99"/>
  <c r="EK33" i="99"/>
  <c r="EJ33" i="99"/>
  <c r="EI33" i="99"/>
  <c r="EH33" i="99"/>
  <c r="EG33" i="99"/>
  <c r="EF33" i="99"/>
  <c r="EE33" i="99"/>
  <c r="ED33" i="99"/>
  <c r="EC33" i="99"/>
  <c r="EB33" i="99"/>
  <c r="EA33" i="99"/>
  <c r="DZ33" i="99"/>
  <c r="EQ32" i="99"/>
  <c r="EP32" i="99"/>
  <c r="EO32" i="99"/>
  <c r="EN32" i="99"/>
  <c r="EM32" i="99"/>
  <c r="EL32" i="99"/>
  <c r="EK32" i="99"/>
  <c r="EJ32" i="99"/>
  <c r="EI32" i="99"/>
  <c r="EH32" i="99"/>
  <c r="EG32" i="99"/>
  <c r="EF32" i="99"/>
  <c r="EE32" i="99"/>
  <c r="ED32" i="99"/>
  <c r="EC32" i="99"/>
  <c r="EB32" i="99"/>
  <c r="EA32" i="99"/>
  <c r="DZ32" i="99"/>
  <c r="EQ31" i="99"/>
  <c r="EP31" i="99"/>
  <c r="EO31" i="99"/>
  <c r="EN31" i="99"/>
  <c r="EM31" i="99"/>
  <c r="EL31" i="99"/>
  <c r="EK31" i="99"/>
  <c r="EJ31" i="99"/>
  <c r="EI31" i="99"/>
  <c r="EH31" i="99"/>
  <c r="EG31" i="99"/>
  <c r="EF31" i="99"/>
  <c r="EE31" i="99"/>
  <c r="ED31" i="99"/>
  <c r="EC31" i="99"/>
  <c r="EB31" i="99"/>
  <c r="EA31" i="99"/>
  <c r="DZ31" i="99"/>
  <c r="EQ30" i="99"/>
  <c r="EP30" i="99"/>
  <c r="EO30" i="99"/>
  <c r="EN30" i="99"/>
  <c r="EM30" i="99"/>
  <c r="EL30" i="99"/>
  <c r="EK30" i="99"/>
  <c r="EJ30" i="99"/>
  <c r="EI30" i="99"/>
  <c r="EH30" i="99"/>
  <c r="EG30" i="99"/>
  <c r="EF30" i="99"/>
  <c r="EE30" i="99"/>
  <c r="ED30" i="99"/>
  <c r="EC30" i="99"/>
  <c r="EB30" i="99"/>
  <c r="EA30" i="99"/>
  <c r="DZ30" i="99"/>
  <c r="EQ29" i="99"/>
  <c r="EP29" i="99"/>
  <c r="EO29" i="99"/>
  <c r="EN29" i="99"/>
  <c r="EM29" i="99"/>
  <c r="EL29" i="99"/>
  <c r="EK29" i="99"/>
  <c r="EJ29" i="99"/>
  <c r="EI29" i="99"/>
  <c r="EH29" i="99"/>
  <c r="EG29" i="99"/>
  <c r="EF29" i="99"/>
  <c r="EE29" i="99"/>
  <c r="ED29" i="99"/>
  <c r="EC29" i="99"/>
  <c r="EB29" i="99"/>
  <c r="EA29" i="99"/>
  <c r="DZ29" i="99"/>
  <c r="EQ28" i="99"/>
  <c r="EP28" i="99"/>
  <c r="EO28" i="99"/>
  <c r="EN28" i="99"/>
  <c r="EM28" i="99"/>
  <c r="EL28" i="99"/>
  <c r="EK28" i="99"/>
  <c r="EJ28" i="99"/>
  <c r="EI28" i="99"/>
  <c r="EH28" i="99"/>
  <c r="EG28" i="99"/>
  <c r="EF28" i="99"/>
  <c r="EE28" i="99"/>
  <c r="ED28" i="99"/>
  <c r="EC28" i="99"/>
  <c r="EB28" i="99"/>
  <c r="EA28" i="99"/>
  <c r="DZ28" i="99"/>
  <c r="EQ27" i="99"/>
  <c r="EP27" i="99"/>
  <c r="EO27" i="99"/>
  <c r="EN27" i="99"/>
  <c r="EM27" i="99"/>
  <c r="EL27" i="99"/>
  <c r="EK27" i="99"/>
  <c r="EJ27" i="99"/>
  <c r="EI27" i="99"/>
  <c r="EH27" i="99"/>
  <c r="EG27" i="99"/>
  <c r="EF27" i="99"/>
  <c r="EE27" i="99"/>
  <c r="ED27" i="99"/>
  <c r="EC27" i="99"/>
  <c r="EB27" i="99"/>
  <c r="EA27" i="99"/>
  <c r="DZ27" i="99"/>
  <c r="EQ26" i="99"/>
  <c r="EP26" i="99"/>
  <c r="EO26" i="99"/>
  <c r="EN26" i="99"/>
  <c r="EM26" i="99"/>
  <c r="EL26" i="99"/>
  <c r="EK26" i="99"/>
  <c r="EJ26" i="99"/>
  <c r="EI26" i="99"/>
  <c r="EH26" i="99"/>
  <c r="EG26" i="99"/>
  <c r="EF26" i="99"/>
  <c r="EE26" i="99"/>
  <c r="ED26" i="99"/>
  <c r="EC26" i="99"/>
  <c r="EB26" i="99"/>
  <c r="EA26" i="99"/>
  <c r="DZ26" i="99"/>
  <c r="EQ25" i="99"/>
  <c r="EP25" i="99"/>
  <c r="EO25" i="99"/>
  <c r="EN25" i="99"/>
  <c r="EM25" i="99"/>
  <c r="EL25" i="99"/>
  <c r="EK25" i="99"/>
  <c r="EJ25" i="99"/>
  <c r="EI25" i="99"/>
  <c r="EH25" i="99"/>
  <c r="EG25" i="99"/>
  <c r="EF25" i="99"/>
  <c r="EE25" i="99"/>
  <c r="ED25" i="99"/>
  <c r="EC25" i="99"/>
  <c r="EB25" i="99"/>
  <c r="EA25" i="99"/>
  <c r="DZ25" i="99"/>
  <c r="EQ24" i="99"/>
  <c r="EP24" i="99"/>
  <c r="EO24" i="99"/>
  <c r="EN24" i="99"/>
  <c r="EM24" i="99"/>
  <c r="EL24" i="99"/>
  <c r="EK24" i="99"/>
  <c r="EJ24" i="99"/>
  <c r="EI24" i="99"/>
  <c r="EH24" i="99"/>
  <c r="EG24" i="99"/>
  <c r="EF24" i="99"/>
  <c r="EE24" i="99"/>
  <c r="ED24" i="99"/>
  <c r="EC24" i="99"/>
  <c r="EB24" i="99"/>
  <c r="EA24" i="99"/>
  <c r="DZ24" i="99"/>
  <c r="EQ23" i="99"/>
  <c r="EP23" i="99"/>
  <c r="EO23" i="99"/>
  <c r="EN23" i="99"/>
  <c r="EM23" i="99"/>
  <c r="EL23" i="99"/>
  <c r="EK23" i="99"/>
  <c r="EJ23" i="99"/>
  <c r="EI23" i="99"/>
  <c r="EH23" i="99"/>
  <c r="EG23" i="99"/>
  <c r="EF23" i="99"/>
  <c r="EE23" i="99"/>
  <c r="ED23" i="99"/>
  <c r="EC23" i="99"/>
  <c r="EB23" i="99"/>
  <c r="EA23" i="99"/>
  <c r="DZ23" i="99"/>
  <c r="EQ22" i="99"/>
  <c r="EP22" i="99"/>
  <c r="EO22" i="99"/>
  <c r="EN22" i="99"/>
  <c r="EM22" i="99"/>
  <c r="EL22" i="99"/>
  <c r="EK22" i="99"/>
  <c r="EJ22" i="99"/>
  <c r="EI22" i="99"/>
  <c r="EH22" i="99"/>
  <c r="EG22" i="99"/>
  <c r="EF22" i="99"/>
  <c r="EE22" i="99"/>
  <c r="ED22" i="99"/>
  <c r="EC22" i="99"/>
  <c r="EB22" i="99"/>
  <c r="EA22" i="99"/>
  <c r="DZ22" i="99"/>
  <c r="EQ21" i="99"/>
  <c r="EP21" i="99"/>
  <c r="EO21" i="99"/>
  <c r="EN21" i="99"/>
  <c r="EM21" i="99"/>
  <c r="EL21" i="99"/>
  <c r="EK21" i="99"/>
  <c r="EJ21" i="99"/>
  <c r="EI21" i="99"/>
  <c r="EH21" i="99"/>
  <c r="EG21" i="99"/>
  <c r="EF21" i="99"/>
  <c r="EE21" i="99"/>
  <c r="ED21" i="99"/>
  <c r="EC21" i="99"/>
  <c r="EB21" i="99"/>
  <c r="EA21" i="99"/>
  <c r="DZ21" i="99"/>
  <c r="EQ20" i="99"/>
  <c r="EP20" i="99"/>
  <c r="EO20" i="99"/>
  <c r="EN20" i="99"/>
  <c r="EM20" i="99"/>
  <c r="EL20" i="99"/>
  <c r="EK20" i="99"/>
  <c r="EJ20" i="99"/>
  <c r="EI20" i="99"/>
  <c r="EH20" i="99"/>
  <c r="EG20" i="99"/>
  <c r="EF20" i="99"/>
  <c r="EE20" i="99"/>
  <c r="ED20" i="99"/>
  <c r="EC20" i="99"/>
  <c r="EB20" i="99"/>
  <c r="EA20" i="99"/>
  <c r="DZ20" i="99"/>
  <c r="EQ19" i="99"/>
  <c r="EP19" i="99"/>
  <c r="EO19" i="99"/>
  <c r="EN19" i="99"/>
  <c r="EM19" i="99"/>
  <c r="EL19" i="99"/>
  <c r="EK19" i="99"/>
  <c r="EJ19" i="99"/>
  <c r="EI19" i="99"/>
  <c r="EH19" i="99"/>
  <c r="EG19" i="99"/>
  <c r="EF19" i="99"/>
  <c r="EE19" i="99"/>
  <c r="ED19" i="99"/>
  <c r="EC19" i="99"/>
  <c r="EB19" i="99"/>
  <c r="EA19" i="99"/>
  <c r="DZ19" i="99"/>
  <c r="EQ18" i="99"/>
  <c r="EP18" i="99"/>
  <c r="EO18" i="99"/>
  <c r="EN18" i="99"/>
  <c r="EM18" i="99"/>
  <c r="EL18" i="99"/>
  <c r="EK18" i="99"/>
  <c r="EJ18" i="99"/>
  <c r="EI18" i="99"/>
  <c r="EH18" i="99"/>
  <c r="EG18" i="99"/>
  <c r="EF18" i="99"/>
  <c r="EE18" i="99"/>
  <c r="ED18" i="99"/>
  <c r="EC18" i="99"/>
  <c r="EB18" i="99"/>
  <c r="EA18" i="99"/>
  <c r="DZ18" i="99"/>
  <c r="EQ17" i="99"/>
  <c r="EP17" i="99"/>
  <c r="EO17" i="99"/>
  <c r="EN17" i="99"/>
  <c r="EM17" i="99"/>
  <c r="EL17" i="99"/>
  <c r="EK17" i="99"/>
  <c r="EJ17" i="99"/>
  <c r="EI17" i="99"/>
  <c r="EH17" i="99"/>
  <c r="EG17" i="99"/>
  <c r="EF17" i="99"/>
  <c r="EE17" i="99"/>
  <c r="ED17" i="99"/>
  <c r="EC17" i="99"/>
  <c r="EB17" i="99"/>
  <c r="EA17" i="99"/>
  <c r="DZ17" i="99"/>
  <c r="EQ16" i="99"/>
  <c r="EP16" i="99"/>
  <c r="EO16" i="99"/>
  <c r="EN16" i="99"/>
  <c r="EM16" i="99"/>
  <c r="EL16" i="99"/>
  <c r="EK16" i="99"/>
  <c r="EJ16" i="99"/>
  <c r="EI16" i="99"/>
  <c r="EH16" i="99"/>
  <c r="EG16" i="99"/>
  <c r="EF16" i="99"/>
  <c r="EE16" i="99"/>
  <c r="ED16" i="99"/>
  <c r="EC16" i="99"/>
  <c r="EB16" i="99"/>
  <c r="EA16" i="99"/>
  <c r="DZ16" i="99"/>
  <c r="EQ15" i="99"/>
  <c r="EP15" i="99"/>
  <c r="EO15" i="99"/>
  <c r="EN15" i="99"/>
  <c r="EM15" i="99"/>
  <c r="EL15" i="99"/>
  <c r="EK15" i="99"/>
  <c r="EJ15" i="99"/>
  <c r="EI15" i="99"/>
  <c r="EH15" i="99"/>
  <c r="EG15" i="99"/>
  <c r="EF15" i="99"/>
  <c r="EE15" i="99"/>
  <c r="ED15" i="99"/>
  <c r="EC15" i="99"/>
  <c r="EB15" i="99"/>
  <c r="EA15" i="99"/>
  <c r="DZ15" i="99"/>
  <c r="EQ14" i="99"/>
  <c r="EP14" i="99"/>
  <c r="EO14" i="99"/>
  <c r="EN14" i="99"/>
  <c r="EM14" i="99"/>
  <c r="EL14" i="99"/>
  <c r="EK14" i="99"/>
  <c r="EJ14" i="99"/>
  <c r="EI14" i="99"/>
  <c r="EH14" i="99"/>
  <c r="EG14" i="99"/>
  <c r="EF14" i="99"/>
  <c r="EE14" i="99"/>
  <c r="ED14" i="99"/>
  <c r="EC14" i="99"/>
  <c r="EB14" i="99"/>
  <c r="EA14" i="99"/>
  <c r="DZ14" i="99"/>
  <c r="EQ13" i="99"/>
  <c r="EP13" i="99"/>
  <c r="EO13" i="99"/>
  <c r="EN13" i="99"/>
  <c r="EM13" i="99"/>
  <c r="EL13" i="99"/>
  <c r="EK13" i="99"/>
  <c r="EJ13" i="99"/>
  <c r="EI13" i="99"/>
  <c r="EH13" i="99"/>
  <c r="EG13" i="99"/>
  <c r="EF13" i="99"/>
  <c r="EE13" i="99"/>
  <c r="ED13" i="99"/>
  <c r="EC13" i="99"/>
  <c r="EB13" i="99"/>
  <c r="EA13" i="99"/>
  <c r="DZ13" i="99"/>
  <c r="EQ12" i="99"/>
  <c r="EP12" i="99"/>
  <c r="EO12" i="99"/>
  <c r="EN12" i="99"/>
  <c r="EM12" i="99"/>
  <c r="EL12" i="99"/>
  <c r="EK12" i="99"/>
  <c r="EJ12" i="99"/>
  <c r="EI12" i="99"/>
  <c r="EH12" i="99"/>
  <c r="EG12" i="99"/>
  <c r="EF12" i="99"/>
  <c r="EE12" i="99"/>
  <c r="ED12" i="99"/>
  <c r="EC12" i="99"/>
  <c r="EB12" i="99"/>
  <c r="EA12" i="99"/>
  <c r="DZ12" i="99"/>
  <c r="EQ11" i="99"/>
  <c r="EP11" i="99"/>
  <c r="EO11" i="99"/>
  <c r="EN11" i="99"/>
  <c r="EM11" i="99"/>
  <c r="EL11" i="99"/>
  <c r="EK11" i="99"/>
  <c r="EJ11" i="99"/>
  <c r="EI11" i="99"/>
  <c r="EH11" i="99"/>
  <c r="EG11" i="99"/>
  <c r="EF11" i="99"/>
  <c r="EE11" i="99"/>
  <c r="ED11" i="99"/>
  <c r="EC11" i="99"/>
  <c r="EB11" i="99"/>
  <c r="EA11" i="99"/>
  <c r="DZ11" i="99"/>
  <c r="EQ10" i="99"/>
  <c r="EP10" i="99"/>
  <c r="EO10" i="99"/>
  <c r="EN10" i="99"/>
  <c r="EM10" i="99"/>
  <c r="EL10" i="99"/>
  <c r="EK10" i="99"/>
  <c r="EJ10" i="99"/>
  <c r="EI10" i="99"/>
  <c r="EH10" i="99"/>
  <c r="EG10" i="99"/>
  <c r="EF10" i="99"/>
  <c r="EE10" i="99"/>
  <c r="ED10" i="99"/>
  <c r="EC10" i="99"/>
  <c r="EB10" i="99"/>
  <c r="EA10" i="99"/>
  <c r="DZ10" i="99"/>
  <c r="EQ9" i="99"/>
  <c r="EP9" i="99"/>
  <c r="EO9" i="99"/>
  <c r="EN9" i="99"/>
  <c r="EM9" i="99"/>
  <c r="EL9" i="99"/>
  <c r="EK9" i="99"/>
  <c r="EJ9" i="99"/>
  <c r="EI9" i="99"/>
  <c r="EH9" i="99"/>
  <c r="EG9" i="99"/>
  <c r="EF9" i="99"/>
  <c r="EE9" i="99"/>
  <c r="ED9" i="99"/>
  <c r="EC9" i="99"/>
  <c r="EB9" i="99"/>
  <c r="EA9" i="99"/>
  <c r="DZ9" i="99"/>
  <c r="EQ8" i="99"/>
  <c r="EP8" i="99"/>
  <c r="EO8" i="99"/>
  <c r="EN8" i="99"/>
  <c r="EM8" i="99"/>
  <c r="EL8" i="99"/>
  <c r="EK8" i="99"/>
  <c r="EJ8" i="99"/>
  <c r="EI8" i="99"/>
  <c r="EH8" i="99"/>
  <c r="EG8" i="99"/>
  <c r="EF8" i="99"/>
  <c r="EE8" i="99"/>
  <c r="ED8" i="99"/>
  <c r="EC8" i="99"/>
  <c r="EB8" i="99"/>
  <c r="EA8" i="99"/>
  <c r="DZ8" i="99"/>
  <c r="EQ7" i="99"/>
  <c r="EP7" i="99"/>
  <c r="EO7" i="99"/>
  <c r="EN7" i="99"/>
  <c r="EM7" i="99"/>
  <c r="EL7" i="99"/>
  <c r="EK7" i="99"/>
  <c r="EJ7" i="99"/>
  <c r="EI7" i="99"/>
  <c r="EH7" i="99"/>
  <c r="EG7" i="99"/>
  <c r="EF7" i="99"/>
  <c r="EE7" i="99"/>
  <c r="ED7" i="99"/>
  <c r="EC7" i="99"/>
  <c r="EB7" i="99"/>
  <c r="EA7" i="99"/>
  <c r="DZ7" i="99"/>
  <c r="EQ6" i="99"/>
  <c r="EP6" i="99"/>
  <c r="EO6" i="99"/>
  <c r="EN6" i="99"/>
  <c r="EM6" i="99"/>
  <c r="EL6" i="99"/>
  <c r="EK6" i="99"/>
  <c r="EJ6" i="99"/>
  <c r="EI6" i="99"/>
  <c r="EH6" i="99"/>
  <c r="EG6" i="99"/>
  <c r="EF6" i="99"/>
  <c r="EE6" i="99"/>
  <c r="ED6" i="99"/>
  <c r="EC6" i="99"/>
  <c r="EB6" i="99"/>
  <c r="EA6" i="99"/>
  <c r="DZ6" i="99"/>
  <c r="EQ5" i="99"/>
  <c r="EP5" i="99"/>
  <c r="EO5" i="99"/>
  <c r="EN5" i="99"/>
  <c r="EM5" i="99"/>
  <c r="EL5" i="99"/>
  <c r="EK5" i="99"/>
  <c r="EJ5" i="99"/>
  <c r="EI5" i="99"/>
  <c r="EH5" i="99"/>
  <c r="EG5" i="99"/>
  <c r="EF5" i="99"/>
  <c r="EE5" i="99"/>
  <c r="ED5" i="99"/>
  <c r="EC5" i="99"/>
  <c r="EB5" i="99"/>
  <c r="EA5" i="99"/>
  <c r="DX67" i="99"/>
  <c r="DW67" i="99"/>
  <c r="DV67" i="99"/>
  <c r="DU67" i="99"/>
  <c r="DT67" i="99"/>
  <c r="DS67" i="99"/>
  <c r="DX66" i="99"/>
  <c r="DW66" i="99"/>
  <c r="DV66" i="99"/>
  <c r="DU66" i="99"/>
  <c r="DT66" i="99"/>
  <c r="DS66" i="99"/>
  <c r="DX65" i="99"/>
  <c r="DW65" i="99"/>
  <c r="DV65" i="99"/>
  <c r="DU65" i="99"/>
  <c r="DT65" i="99"/>
  <c r="DS65" i="99"/>
  <c r="DX64" i="99"/>
  <c r="DW64" i="99"/>
  <c r="DV64" i="99"/>
  <c r="DU64" i="99"/>
  <c r="DT64" i="99"/>
  <c r="DS64" i="99"/>
  <c r="DX63" i="99"/>
  <c r="DW63" i="99"/>
  <c r="DV63" i="99"/>
  <c r="DU63" i="99"/>
  <c r="DT63" i="99"/>
  <c r="DS63" i="99"/>
  <c r="DX62" i="99"/>
  <c r="DW62" i="99"/>
  <c r="DV62" i="99"/>
  <c r="DU62" i="99"/>
  <c r="DT62" i="99"/>
  <c r="DS62" i="99"/>
  <c r="DX61" i="99"/>
  <c r="DW61" i="99"/>
  <c r="DV61" i="99"/>
  <c r="DU61" i="99"/>
  <c r="DT61" i="99"/>
  <c r="DS61" i="99"/>
  <c r="DX60" i="99"/>
  <c r="DW60" i="99"/>
  <c r="DV60" i="99"/>
  <c r="DU60" i="99"/>
  <c r="DT60" i="99"/>
  <c r="DS60" i="99"/>
  <c r="DX59" i="99"/>
  <c r="DW59" i="99"/>
  <c r="DV59" i="99"/>
  <c r="DU59" i="99"/>
  <c r="DT59" i="99"/>
  <c r="DS59" i="99"/>
  <c r="DX58" i="99"/>
  <c r="DW58" i="99"/>
  <c r="DV58" i="99"/>
  <c r="DU58" i="99"/>
  <c r="DT58" i="99"/>
  <c r="DS58" i="99"/>
  <c r="DX57" i="99"/>
  <c r="DW57" i="99"/>
  <c r="DV57" i="99"/>
  <c r="DU57" i="99"/>
  <c r="DT57" i="99"/>
  <c r="DS57" i="99"/>
  <c r="DX56" i="99"/>
  <c r="DW56" i="99"/>
  <c r="DV56" i="99"/>
  <c r="DU56" i="99"/>
  <c r="DT56" i="99"/>
  <c r="DS56" i="99"/>
  <c r="DX55" i="99"/>
  <c r="DW55" i="99"/>
  <c r="DV55" i="99"/>
  <c r="DU55" i="99"/>
  <c r="DT55" i="99"/>
  <c r="DS55" i="99"/>
  <c r="DX54" i="99"/>
  <c r="DW54" i="99"/>
  <c r="DV54" i="99"/>
  <c r="DU54" i="99"/>
  <c r="DT54" i="99"/>
  <c r="DS54" i="99"/>
  <c r="DX53" i="99"/>
  <c r="DW53" i="99"/>
  <c r="DV53" i="99"/>
  <c r="DU53" i="99"/>
  <c r="DT53" i="99"/>
  <c r="DS53" i="99"/>
  <c r="DX52" i="99"/>
  <c r="DW52" i="99"/>
  <c r="DV52" i="99"/>
  <c r="DU52" i="99"/>
  <c r="DT52" i="99"/>
  <c r="DS52" i="99"/>
  <c r="DX51" i="99"/>
  <c r="DW51" i="99"/>
  <c r="DV51" i="99"/>
  <c r="DU51" i="99"/>
  <c r="DT51" i="99"/>
  <c r="DS51" i="99"/>
  <c r="DX50" i="99"/>
  <c r="DW50" i="99"/>
  <c r="DV50" i="99"/>
  <c r="DU50" i="99"/>
  <c r="DT50" i="99"/>
  <c r="DS50" i="99"/>
  <c r="DX49" i="99"/>
  <c r="DW49" i="99"/>
  <c r="DV49" i="99"/>
  <c r="DU49" i="99"/>
  <c r="DT49" i="99"/>
  <c r="DS49" i="99"/>
  <c r="DX48" i="99"/>
  <c r="DW48" i="99"/>
  <c r="DV48" i="99"/>
  <c r="DU48" i="99"/>
  <c r="DT48" i="99"/>
  <c r="DS48" i="99"/>
  <c r="DX47" i="99"/>
  <c r="DW47" i="99"/>
  <c r="DV47" i="99"/>
  <c r="DU47" i="99"/>
  <c r="DT47" i="99"/>
  <c r="DS47" i="99"/>
  <c r="DX46" i="99"/>
  <c r="DW46" i="99"/>
  <c r="DV46" i="99"/>
  <c r="DU46" i="99"/>
  <c r="DT46" i="99"/>
  <c r="DS46" i="99"/>
  <c r="DX45" i="99"/>
  <c r="DW45" i="99"/>
  <c r="DV45" i="99"/>
  <c r="DU45" i="99"/>
  <c r="DT45" i="99"/>
  <c r="DS45" i="99"/>
  <c r="DX44" i="99"/>
  <c r="DW44" i="99"/>
  <c r="DV44" i="99"/>
  <c r="DU44" i="99"/>
  <c r="DT44" i="99"/>
  <c r="DS44" i="99"/>
  <c r="DX43" i="99"/>
  <c r="DW43" i="99"/>
  <c r="DV43" i="99"/>
  <c r="DU43" i="99"/>
  <c r="DT43" i="99"/>
  <c r="DS43" i="99"/>
  <c r="DX42" i="99"/>
  <c r="DW42" i="99"/>
  <c r="DV42" i="99"/>
  <c r="DU42" i="99"/>
  <c r="DT42" i="99"/>
  <c r="DS42" i="99"/>
  <c r="DX41" i="99"/>
  <c r="DW41" i="99"/>
  <c r="DV41" i="99"/>
  <c r="DU41" i="99"/>
  <c r="DT41" i="99"/>
  <c r="DS41" i="99"/>
  <c r="DX40" i="99"/>
  <c r="DW40" i="99"/>
  <c r="DV40" i="99"/>
  <c r="DU40" i="99"/>
  <c r="DT40" i="99"/>
  <c r="DS40" i="99"/>
  <c r="DX39" i="99"/>
  <c r="DW39" i="99"/>
  <c r="DV39" i="99"/>
  <c r="DU39" i="99"/>
  <c r="DT39" i="99"/>
  <c r="DS39" i="99"/>
  <c r="DX38" i="99"/>
  <c r="DW38" i="99"/>
  <c r="DV38" i="99"/>
  <c r="DU38" i="99"/>
  <c r="DT38" i="99"/>
  <c r="DS38" i="99"/>
  <c r="DX37" i="99"/>
  <c r="DW37" i="99"/>
  <c r="DV37" i="99"/>
  <c r="DU37" i="99"/>
  <c r="DT37" i="99"/>
  <c r="DS37" i="99"/>
  <c r="DX36" i="99"/>
  <c r="DW36" i="99"/>
  <c r="DV36" i="99"/>
  <c r="DU36" i="99"/>
  <c r="DT36" i="99"/>
  <c r="DS36" i="99"/>
  <c r="DX35" i="99"/>
  <c r="DW35" i="99"/>
  <c r="DV35" i="99"/>
  <c r="DU35" i="99"/>
  <c r="DT35" i="99"/>
  <c r="DS35" i="99"/>
  <c r="DX34" i="99"/>
  <c r="DW34" i="99"/>
  <c r="DV34" i="99"/>
  <c r="DU34" i="99"/>
  <c r="DT34" i="99"/>
  <c r="DS34" i="99"/>
  <c r="DX33" i="99"/>
  <c r="DW33" i="99"/>
  <c r="DV33" i="99"/>
  <c r="DU33" i="99"/>
  <c r="DT33" i="99"/>
  <c r="DS33" i="99"/>
  <c r="DX32" i="99"/>
  <c r="DW32" i="99"/>
  <c r="DV32" i="99"/>
  <c r="DU32" i="99"/>
  <c r="DT32" i="99"/>
  <c r="DS32" i="99"/>
  <c r="DX31" i="99"/>
  <c r="DW31" i="99"/>
  <c r="DV31" i="99"/>
  <c r="DU31" i="99"/>
  <c r="DT31" i="99"/>
  <c r="DS31" i="99"/>
  <c r="DX30" i="99"/>
  <c r="DW30" i="99"/>
  <c r="DV30" i="99"/>
  <c r="DU30" i="99"/>
  <c r="DT30" i="99"/>
  <c r="DS30" i="99"/>
  <c r="DX29" i="99"/>
  <c r="DW29" i="99"/>
  <c r="DV29" i="99"/>
  <c r="DU29" i="99"/>
  <c r="DT29" i="99"/>
  <c r="DS29" i="99"/>
  <c r="DX28" i="99"/>
  <c r="DW28" i="99"/>
  <c r="DV28" i="99"/>
  <c r="DU28" i="99"/>
  <c r="DT28" i="99"/>
  <c r="DS28" i="99"/>
  <c r="DX27" i="99"/>
  <c r="DW27" i="99"/>
  <c r="DV27" i="99"/>
  <c r="DU27" i="99"/>
  <c r="DT27" i="99"/>
  <c r="DS27" i="99"/>
  <c r="DX26" i="99"/>
  <c r="DW26" i="99"/>
  <c r="DV26" i="99"/>
  <c r="DU26" i="99"/>
  <c r="DT26" i="99"/>
  <c r="DS26" i="99"/>
  <c r="DX25" i="99"/>
  <c r="DW25" i="99"/>
  <c r="DV25" i="99"/>
  <c r="DU25" i="99"/>
  <c r="DT25" i="99"/>
  <c r="DS25" i="99"/>
  <c r="DX24" i="99"/>
  <c r="DW24" i="99"/>
  <c r="DV24" i="99"/>
  <c r="DU24" i="99"/>
  <c r="DT24" i="99"/>
  <c r="DS24" i="99"/>
  <c r="DX23" i="99"/>
  <c r="DW23" i="99"/>
  <c r="DV23" i="99"/>
  <c r="DU23" i="99"/>
  <c r="DT23" i="99"/>
  <c r="DS23" i="99"/>
  <c r="DX22" i="99"/>
  <c r="DW22" i="99"/>
  <c r="DV22" i="99"/>
  <c r="DU22" i="99"/>
  <c r="DT22" i="99"/>
  <c r="DS22" i="99"/>
  <c r="DX21" i="99"/>
  <c r="DW21" i="99"/>
  <c r="DV21" i="99"/>
  <c r="DU21" i="99"/>
  <c r="DT21" i="99"/>
  <c r="DS21" i="99"/>
  <c r="DX20" i="99"/>
  <c r="DW20" i="99"/>
  <c r="DV20" i="99"/>
  <c r="DU20" i="99"/>
  <c r="DT20" i="99"/>
  <c r="DS20" i="99"/>
  <c r="DX19" i="99"/>
  <c r="DW19" i="99"/>
  <c r="DV19" i="99"/>
  <c r="DU19" i="99"/>
  <c r="DT19" i="99"/>
  <c r="DS19" i="99"/>
  <c r="DX18" i="99"/>
  <c r="DW18" i="99"/>
  <c r="DV18" i="99"/>
  <c r="DU18" i="99"/>
  <c r="DT18" i="99"/>
  <c r="DS18" i="99"/>
  <c r="DX17" i="99"/>
  <c r="DW17" i="99"/>
  <c r="DV17" i="99"/>
  <c r="DU17" i="99"/>
  <c r="DT17" i="99"/>
  <c r="DS17" i="99"/>
  <c r="DX16" i="99"/>
  <c r="DW16" i="99"/>
  <c r="DV16" i="99"/>
  <c r="DU16" i="99"/>
  <c r="DT16" i="99"/>
  <c r="DS16" i="99"/>
  <c r="DX15" i="99"/>
  <c r="DW15" i="99"/>
  <c r="DV15" i="99"/>
  <c r="DU15" i="99"/>
  <c r="DT15" i="99"/>
  <c r="DS15" i="99"/>
  <c r="DX14" i="99"/>
  <c r="DW14" i="99"/>
  <c r="DV14" i="99"/>
  <c r="DU14" i="99"/>
  <c r="DT14" i="99"/>
  <c r="DS14" i="99"/>
  <c r="DX13" i="99"/>
  <c r="DW13" i="99"/>
  <c r="DV13" i="99"/>
  <c r="DU13" i="99"/>
  <c r="DT13" i="99"/>
  <c r="DS13" i="99"/>
  <c r="DX12" i="99"/>
  <c r="DW12" i="99"/>
  <c r="DV12" i="99"/>
  <c r="DU12" i="99"/>
  <c r="DT12" i="99"/>
  <c r="DS12" i="99"/>
  <c r="DX11" i="99"/>
  <c r="DW11" i="99"/>
  <c r="DV11" i="99"/>
  <c r="DU11" i="99"/>
  <c r="DT11" i="99"/>
  <c r="DS11" i="99"/>
  <c r="DX10" i="99"/>
  <c r="DW10" i="99"/>
  <c r="DV10" i="99"/>
  <c r="DU10" i="99"/>
  <c r="DT10" i="99"/>
  <c r="DS10" i="99"/>
  <c r="DX9" i="99"/>
  <c r="DW9" i="99"/>
  <c r="DV9" i="99"/>
  <c r="DU9" i="99"/>
  <c r="DT9" i="99"/>
  <c r="DS9" i="99"/>
  <c r="DX8" i="99"/>
  <c r="DW8" i="99"/>
  <c r="DV8" i="99"/>
  <c r="DU8" i="99"/>
  <c r="DT8" i="99"/>
  <c r="DS8" i="99"/>
  <c r="DX7" i="99"/>
  <c r="DW7" i="99"/>
  <c r="DV7" i="99"/>
  <c r="DU7" i="99"/>
  <c r="DT7" i="99"/>
  <c r="DS7" i="99"/>
  <c r="DX6" i="99"/>
  <c r="DW6" i="99"/>
  <c r="DV6" i="99"/>
  <c r="DU6" i="99"/>
  <c r="DT6" i="99"/>
  <c r="DS6" i="99"/>
  <c r="DX5" i="99"/>
  <c r="DW5" i="99"/>
  <c r="DV5" i="99"/>
  <c r="DU5" i="99"/>
  <c r="DT5" i="99"/>
  <c r="DR73" i="99"/>
  <c r="DQ73" i="99"/>
  <c r="DR72" i="99"/>
  <c r="DQ72" i="99"/>
  <c r="DR71" i="99"/>
  <c r="DQ71" i="99"/>
  <c r="DR70" i="99"/>
  <c r="DQ70" i="99"/>
  <c r="DR69" i="99"/>
  <c r="DQ69" i="99"/>
  <c r="DR68" i="99"/>
  <c r="DQ68" i="99"/>
  <c r="DR67" i="99"/>
  <c r="DQ67" i="99"/>
  <c r="DR66" i="99"/>
  <c r="DQ66" i="99"/>
  <c r="DR65" i="99"/>
  <c r="DQ65" i="99"/>
  <c r="DR64" i="99"/>
  <c r="DQ64" i="99"/>
  <c r="DR63" i="99"/>
  <c r="DQ63" i="99"/>
  <c r="DR62" i="99"/>
  <c r="DQ62" i="99"/>
  <c r="DR61" i="99"/>
  <c r="DQ61" i="99"/>
  <c r="DR60" i="99"/>
  <c r="DQ60" i="99"/>
  <c r="DR59" i="99"/>
  <c r="DQ59" i="99"/>
  <c r="DR58" i="99"/>
  <c r="DQ58" i="99"/>
  <c r="DR57" i="99"/>
  <c r="DQ57" i="99"/>
  <c r="DR56" i="99"/>
  <c r="DQ56" i="99"/>
  <c r="DR55" i="99"/>
  <c r="DQ55" i="99"/>
  <c r="DR54" i="99"/>
  <c r="DQ54" i="99"/>
  <c r="DR53" i="99"/>
  <c r="DQ53" i="99"/>
  <c r="DR52" i="99"/>
  <c r="DQ52" i="99"/>
  <c r="DR51" i="99"/>
  <c r="DQ51" i="99"/>
  <c r="DR50" i="99"/>
  <c r="DQ50" i="99"/>
  <c r="DR49" i="99"/>
  <c r="DQ49" i="99"/>
  <c r="DR48" i="99"/>
  <c r="DQ48" i="99"/>
  <c r="DR47" i="99"/>
  <c r="DQ47" i="99"/>
  <c r="DR46" i="99"/>
  <c r="DQ46" i="99"/>
  <c r="DR45" i="99"/>
  <c r="DQ45" i="99"/>
  <c r="DR44" i="99"/>
  <c r="DQ44" i="99"/>
  <c r="DR43" i="99"/>
  <c r="DQ43" i="99"/>
  <c r="DR42" i="99"/>
  <c r="DQ42" i="99"/>
  <c r="DR41" i="99"/>
  <c r="DQ41" i="99"/>
  <c r="DR40" i="99"/>
  <c r="DQ40" i="99"/>
  <c r="DR39" i="99"/>
  <c r="DQ39" i="99"/>
  <c r="DR38" i="99"/>
  <c r="DQ38" i="99"/>
  <c r="DR37" i="99"/>
  <c r="DQ37" i="99"/>
  <c r="DR36" i="99"/>
  <c r="DQ36" i="99"/>
  <c r="DR35" i="99"/>
  <c r="DQ35" i="99"/>
  <c r="DR34" i="99"/>
  <c r="DQ34" i="99"/>
  <c r="DR33" i="99"/>
  <c r="DQ33" i="99"/>
  <c r="DR32" i="99"/>
  <c r="DQ32" i="99"/>
  <c r="DR31" i="99"/>
  <c r="DQ31" i="99"/>
  <c r="DR30" i="99"/>
  <c r="DQ30" i="99"/>
  <c r="DR29" i="99"/>
  <c r="DQ29" i="99"/>
  <c r="DR28" i="99"/>
  <c r="DQ28" i="99"/>
  <c r="DR27" i="99"/>
  <c r="DQ27" i="99"/>
  <c r="DR26" i="99"/>
  <c r="DQ26" i="99"/>
  <c r="DR25" i="99"/>
  <c r="DQ25" i="99"/>
  <c r="DR24" i="99"/>
  <c r="DQ24" i="99"/>
  <c r="DR23" i="99"/>
  <c r="DQ23" i="99"/>
  <c r="DR22" i="99"/>
  <c r="DQ22" i="99"/>
  <c r="DR21" i="99"/>
  <c r="DQ21" i="99"/>
  <c r="DR20" i="99"/>
  <c r="DQ20" i="99"/>
  <c r="DR19" i="99"/>
  <c r="DQ19" i="99"/>
  <c r="DR18" i="99"/>
  <c r="DQ18" i="99"/>
  <c r="DR17" i="99"/>
  <c r="DQ17" i="99"/>
  <c r="DR16" i="99"/>
  <c r="DQ16" i="99"/>
  <c r="DR15" i="99"/>
  <c r="DQ15" i="99"/>
  <c r="DR14" i="99"/>
  <c r="DQ14" i="99"/>
  <c r="DR13" i="99"/>
  <c r="DQ13" i="99"/>
  <c r="DR12" i="99"/>
  <c r="DQ12" i="99"/>
  <c r="DR11" i="99"/>
  <c r="DQ11" i="99"/>
  <c r="DR10" i="99"/>
  <c r="DQ10" i="99"/>
  <c r="DR9" i="99"/>
  <c r="DQ9" i="99"/>
  <c r="DR8" i="99"/>
  <c r="DQ8" i="99"/>
  <c r="DR7" i="99"/>
  <c r="DQ7" i="99"/>
  <c r="DR6" i="99"/>
  <c r="DQ6" i="99"/>
  <c r="DR5" i="99"/>
  <c r="DP63" i="99"/>
  <c r="DO63" i="99"/>
  <c r="DP62" i="99"/>
  <c r="DO62" i="99"/>
  <c r="DP61" i="99"/>
  <c r="DO61" i="99"/>
  <c r="DP60" i="99"/>
  <c r="DO60" i="99"/>
  <c r="DP59" i="99"/>
  <c r="DO59" i="99"/>
  <c r="DP58" i="99"/>
  <c r="DO58" i="99"/>
  <c r="DP57" i="99"/>
  <c r="DO57" i="99"/>
  <c r="DP56" i="99"/>
  <c r="DO56" i="99"/>
  <c r="DP55" i="99"/>
  <c r="DO55" i="99"/>
  <c r="DP54" i="99"/>
  <c r="DO54" i="99"/>
  <c r="DP53" i="99"/>
  <c r="DO53" i="99"/>
  <c r="DP52" i="99"/>
  <c r="DO52" i="99"/>
  <c r="DP51" i="99"/>
  <c r="DO51" i="99"/>
  <c r="DP50" i="99"/>
  <c r="DO50" i="99"/>
  <c r="DP49" i="99"/>
  <c r="DO49" i="99"/>
  <c r="DP48" i="99"/>
  <c r="DO48" i="99"/>
  <c r="DP47" i="99"/>
  <c r="DO47" i="99"/>
  <c r="DP46" i="99"/>
  <c r="DO46" i="99"/>
  <c r="DP45" i="99"/>
  <c r="DO45" i="99"/>
  <c r="DP44" i="99"/>
  <c r="DO44" i="99"/>
  <c r="DP43" i="99"/>
  <c r="DO43" i="99"/>
  <c r="DP42" i="99"/>
  <c r="DO42" i="99"/>
  <c r="DP41" i="99"/>
  <c r="DO41" i="99"/>
  <c r="DP40" i="99"/>
  <c r="DO40" i="99"/>
  <c r="DP39" i="99"/>
  <c r="DO39" i="99"/>
  <c r="DP38" i="99"/>
  <c r="DO38" i="99"/>
  <c r="DP37" i="99"/>
  <c r="DO37" i="99"/>
  <c r="DP36" i="99"/>
  <c r="DO36" i="99"/>
  <c r="DP35" i="99"/>
  <c r="DO35" i="99"/>
  <c r="DP34" i="99"/>
  <c r="DO34" i="99"/>
  <c r="DP33" i="99"/>
  <c r="DO33" i="99"/>
  <c r="DP32" i="99"/>
  <c r="DO32" i="99"/>
  <c r="DP31" i="99"/>
  <c r="DO31" i="99"/>
  <c r="DP30" i="99"/>
  <c r="DO30" i="99"/>
  <c r="DP29" i="99"/>
  <c r="DO29" i="99"/>
  <c r="DP28" i="99"/>
  <c r="DO28" i="99"/>
  <c r="DP27" i="99"/>
  <c r="DO27" i="99"/>
  <c r="DP26" i="99"/>
  <c r="DO26" i="99"/>
  <c r="DP25" i="99"/>
  <c r="DO25" i="99"/>
  <c r="DP24" i="99"/>
  <c r="DO24" i="99"/>
  <c r="DP23" i="99"/>
  <c r="DO23" i="99"/>
  <c r="DP22" i="99"/>
  <c r="DO22" i="99"/>
  <c r="DP21" i="99"/>
  <c r="DO21" i="99"/>
  <c r="DP20" i="99"/>
  <c r="DO20" i="99"/>
  <c r="DP19" i="99"/>
  <c r="DO19" i="99"/>
  <c r="DP18" i="99"/>
  <c r="DO18" i="99"/>
  <c r="DP17" i="99"/>
  <c r="DO17" i="99"/>
  <c r="DP16" i="99"/>
  <c r="DO16" i="99"/>
  <c r="DP15" i="99"/>
  <c r="DO15" i="99"/>
  <c r="DP14" i="99"/>
  <c r="DO14" i="99"/>
  <c r="DP13" i="99"/>
  <c r="DO13" i="99"/>
  <c r="DP12" i="99"/>
  <c r="DO12" i="99"/>
  <c r="DP11" i="99"/>
  <c r="DO11" i="99"/>
  <c r="DP10" i="99"/>
  <c r="DO10" i="99"/>
  <c r="DP9" i="99"/>
  <c r="DO9" i="99"/>
  <c r="DP8" i="99"/>
  <c r="DO8" i="99"/>
  <c r="DP7" i="99"/>
  <c r="DO7" i="99"/>
  <c r="DP6" i="99"/>
  <c r="DO6" i="99"/>
  <c r="DP5" i="99"/>
  <c r="DN50" i="99"/>
  <c r="DM50" i="99"/>
  <c r="DN49" i="99"/>
  <c r="DM49" i="99"/>
  <c r="DN48" i="99"/>
  <c r="DM48" i="99"/>
  <c r="DN47" i="99"/>
  <c r="DM47" i="99"/>
  <c r="DN46" i="99"/>
  <c r="DM46" i="99"/>
  <c r="DN45" i="99"/>
  <c r="DM45" i="99"/>
  <c r="DN44" i="99"/>
  <c r="DM44" i="99"/>
  <c r="DN43" i="99"/>
  <c r="DM43" i="99"/>
  <c r="DN42" i="99"/>
  <c r="DM42" i="99"/>
  <c r="DN41" i="99"/>
  <c r="DM41" i="99"/>
  <c r="DN40" i="99"/>
  <c r="DM40" i="99"/>
  <c r="DN39" i="99"/>
  <c r="DM39" i="99"/>
  <c r="DN38" i="99"/>
  <c r="DM38" i="99"/>
  <c r="DN37" i="99"/>
  <c r="DM37" i="99"/>
  <c r="DN36" i="99"/>
  <c r="DM36" i="99"/>
  <c r="DN35" i="99"/>
  <c r="DM35" i="99"/>
  <c r="DN34" i="99"/>
  <c r="DM34" i="99"/>
  <c r="DN33" i="99"/>
  <c r="DM33" i="99"/>
  <c r="DN32" i="99"/>
  <c r="DM32" i="99"/>
  <c r="DN31" i="99"/>
  <c r="DM31" i="99"/>
  <c r="DN30" i="99"/>
  <c r="DM30" i="99"/>
  <c r="DN29" i="99"/>
  <c r="DM29" i="99"/>
  <c r="DN28" i="99"/>
  <c r="DM28" i="99"/>
  <c r="DN27" i="99"/>
  <c r="DM27" i="99"/>
  <c r="DN26" i="99"/>
  <c r="DM26" i="99"/>
  <c r="DN25" i="99"/>
  <c r="DM25" i="99"/>
  <c r="DN24" i="99"/>
  <c r="DM24" i="99"/>
  <c r="DN23" i="99"/>
  <c r="DM23" i="99"/>
  <c r="DN22" i="99"/>
  <c r="DM22" i="99"/>
  <c r="DN21" i="99"/>
  <c r="DM21" i="99"/>
  <c r="DN20" i="99"/>
  <c r="DM20" i="99"/>
  <c r="DN19" i="99"/>
  <c r="DM19" i="99"/>
  <c r="DN18" i="99"/>
  <c r="DM18" i="99"/>
  <c r="DN17" i="99"/>
  <c r="DM17" i="99"/>
  <c r="DN16" i="99"/>
  <c r="DM16" i="99"/>
  <c r="DN15" i="99"/>
  <c r="DM15" i="99"/>
  <c r="DN14" i="99"/>
  <c r="DM14" i="99"/>
  <c r="DN13" i="99"/>
  <c r="DM13" i="99"/>
  <c r="DN12" i="99"/>
  <c r="DM12" i="99"/>
  <c r="DN11" i="99"/>
  <c r="DM11" i="99"/>
  <c r="DN10" i="99"/>
  <c r="DM10" i="99"/>
  <c r="DN9" i="99"/>
  <c r="DM9" i="99"/>
  <c r="DN8" i="99"/>
  <c r="DM8" i="99"/>
  <c r="DN7" i="99"/>
  <c r="DM7" i="99"/>
  <c r="DN6" i="99"/>
  <c r="DM6" i="99"/>
  <c r="DN5" i="99"/>
  <c r="DL55" i="99"/>
  <c r="DK55" i="99"/>
  <c r="DL54" i="99"/>
  <c r="DK54" i="99"/>
  <c r="DL53" i="99"/>
  <c r="DK53" i="99"/>
  <c r="DL52" i="99"/>
  <c r="DK52" i="99"/>
  <c r="DL51" i="99"/>
  <c r="DK51" i="99"/>
  <c r="DL50" i="99"/>
  <c r="DK50" i="99"/>
  <c r="DL49" i="99"/>
  <c r="DK49" i="99"/>
  <c r="DL48" i="99"/>
  <c r="DK48" i="99"/>
  <c r="DL47" i="99"/>
  <c r="DK47" i="99"/>
  <c r="DL46" i="99"/>
  <c r="DK46" i="99"/>
  <c r="DL45" i="99"/>
  <c r="DK45" i="99"/>
  <c r="DL44" i="99"/>
  <c r="DK44" i="99"/>
  <c r="DL43" i="99"/>
  <c r="DK43" i="99"/>
  <c r="DL42" i="99"/>
  <c r="DK42" i="99"/>
  <c r="DL41" i="99"/>
  <c r="DK41" i="99"/>
  <c r="DL40" i="99"/>
  <c r="DK40" i="99"/>
  <c r="DL39" i="99"/>
  <c r="DK39" i="99"/>
  <c r="DL38" i="99"/>
  <c r="DK38" i="99"/>
  <c r="DL37" i="99"/>
  <c r="DK37" i="99"/>
  <c r="DL36" i="99"/>
  <c r="DK36" i="99"/>
  <c r="DL35" i="99"/>
  <c r="DK35" i="99"/>
  <c r="DL34" i="99"/>
  <c r="DK34" i="99"/>
  <c r="DL33" i="99"/>
  <c r="DK33" i="99"/>
  <c r="DL32" i="99"/>
  <c r="DK32" i="99"/>
  <c r="DL31" i="99"/>
  <c r="DK31" i="99"/>
  <c r="DL30" i="99"/>
  <c r="DK30" i="99"/>
  <c r="DL29" i="99"/>
  <c r="DK29" i="99"/>
  <c r="DL28" i="99"/>
  <c r="DK28" i="99"/>
  <c r="DL27" i="99"/>
  <c r="DK27" i="99"/>
  <c r="DL26" i="99"/>
  <c r="DK26" i="99"/>
  <c r="DL25" i="99"/>
  <c r="DK25" i="99"/>
  <c r="DL24" i="99"/>
  <c r="DK24" i="99"/>
  <c r="DL23" i="99"/>
  <c r="DK23" i="99"/>
  <c r="DL22" i="99"/>
  <c r="DK22" i="99"/>
  <c r="DL21" i="99"/>
  <c r="DK21" i="99"/>
  <c r="DL20" i="99"/>
  <c r="DK20" i="99"/>
  <c r="DL19" i="99"/>
  <c r="DK19" i="99"/>
  <c r="DL18" i="99"/>
  <c r="DK18" i="99"/>
  <c r="DL17" i="99"/>
  <c r="DK17" i="99"/>
  <c r="DL16" i="99"/>
  <c r="DK16" i="99"/>
  <c r="DL15" i="99"/>
  <c r="DK15" i="99"/>
  <c r="DL14" i="99"/>
  <c r="DK14" i="99"/>
  <c r="DL13" i="99"/>
  <c r="DK13" i="99"/>
  <c r="DL12" i="99"/>
  <c r="DK12" i="99"/>
  <c r="DL11" i="99"/>
  <c r="DK11" i="99"/>
  <c r="DL10" i="99"/>
  <c r="DK10" i="99"/>
  <c r="DL9" i="99"/>
  <c r="DK9" i="99"/>
  <c r="DL8" i="99"/>
  <c r="DK8" i="99"/>
  <c r="DL7" i="99"/>
  <c r="DK7" i="99"/>
  <c r="DL6" i="99"/>
  <c r="DK6" i="99"/>
  <c r="DL5" i="99"/>
  <c r="DI66" i="99"/>
  <c r="DH66" i="99"/>
  <c r="DI65" i="99"/>
  <c r="DH65" i="99"/>
  <c r="DI64" i="99"/>
  <c r="DH64" i="99"/>
  <c r="DI63" i="99"/>
  <c r="DH63" i="99"/>
  <c r="DI62" i="99"/>
  <c r="DH62" i="99"/>
  <c r="DI61" i="99"/>
  <c r="DH61" i="99"/>
  <c r="DI60" i="99"/>
  <c r="DH60" i="99"/>
  <c r="DI59" i="99"/>
  <c r="DH59" i="99"/>
  <c r="DI58" i="99"/>
  <c r="DH58" i="99"/>
  <c r="DI57" i="99"/>
  <c r="DH57" i="99"/>
  <c r="DI56" i="99"/>
  <c r="DH56" i="99"/>
  <c r="DI55" i="99"/>
  <c r="DH55" i="99"/>
  <c r="DI54" i="99"/>
  <c r="DH54" i="99"/>
  <c r="DI53" i="99"/>
  <c r="DH53" i="99"/>
  <c r="DI52" i="99"/>
  <c r="DH52" i="99"/>
  <c r="DI51" i="99"/>
  <c r="DH51" i="99"/>
  <c r="DI50" i="99"/>
  <c r="DH50" i="99"/>
  <c r="DI49" i="99"/>
  <c r="DH49" i="99"/>
  <c r="DI48" i="99"/>
  <c r="DH48" i="99"/>
  <c r="DI47" i="99"/>
  <c r="DH47" i="99"/>
  <c r="DI46" i="99"/>
  <c r="DH46" i="99"/>
  <c r="DI45" i="99"/>
  <c r="DH45" i="99"/>
  <c r="DI44" i="99"/>
  <c r="DH44" i="99"/>
  <c r="DI43" i="99"/>
  <c r="DH43" i="99"/>
  <c r="DI42" i="99"/>
  <c r="DH42" i="99"/>
  <c r="DI41" i="99"/>
  <c r="DH41" i="99"/>
  <c r="DI40" i="99"/>
  <c r="DH40" i="99"/>
  <c r="DI39" i="99"/>
  <c r="DH39" i="99"/>
  <c r="DI38" i="99"/>
  <c r="DH38" i="99"/>
  <c r="DI37" i="99"/>
  <c r="DH37" i="99"/>
  <c r="DI36" i="99"/>
  <c r="DH36" i="99"/>
  <c r="DI35" i="99"/>
  <c r="DH35" i="99"/>
  <c r="DI34" i="99"/>
  <c r="DH34" i="99"/>
  <c r="DI33" i="99"/>
  <c r="DH33" i="99"/>
  <c r="DI32" i="99"/>
  <c r="DH32" i="99"/>
  <c r="DI31" i="99"/>
  <c r="DH31" i="99"/>
  <c r="DI30" i="99"/>
  <c r="DH30" i="99"/>
  <c r="DI29" i="99"/>
  <c r="DH29" i="99"/>
  <c r="DI28" i="99"/>
  <c r="DH28" i="99"/>
  <c r="DI27" i="99"/>
  <c r="DH27" i="99"/>
  <c r="DI26" i="99"/>
  <c r="DH26" i="99"/>
  <c r="DI25" i="99"/>
  <c r="DH25" i="99"/>
  <c r="DI24" i="99"/>
  <c r="DH24" i="99"/>
  <c r="DI23" i="99"/>
  <c r="DH23" i="99"/>
  <c r="DI22" i="99"/>
  <c r="DH22" i="99"/>
  <c r="DI21" i="99"/>
  <c r="DH21" i="99"/>
  <c r="DI20" i="99"/>
  <c r="DH20" i="99"/>
  <c r="DI19" i="99"/>
  <c r="DH19" i="99"/>
  <c r="DI18" i="99"/>
  <c r="DH18" i="99"/>
  <c r="DI17" i="99"/>
  <c r="DH17" i="99"/>
  <c r="DI16" i="99"/>
  <c r="DH16" i="99"/>
  <c r="DI15" i="99"/>
  <c r="DH15" i="99"/>
  <c r="DI14" i="99"/>
  <c r="DH14" i="99"/>
  <c r="DI13" i="99"/>
  <c r="DH13" i="99"/>
  <c r="DI12" i="99"/>
  <c r="DH12" i="99"/>
  <c r="DI11" i="99"/>
  <c r="DH11" i="99"/>
  <c r="DI10" i="99"/>
  <c r="DH10" i="99"/>
  <c r="DI9" i="99"/>
  <c r="DH9" i="99"/>
  <c r="DI8" i="99"/>
  <c r="DH8" i="99"/>
  <c r="DI7" i="99"/>
  <c r="DH7" i="99"/>
  <c r="DI6" i="99"/>
  <c r="DH6" i="99"/>
  <c r="DI5" i="99"/>
  <c r="DF69" i="99"/>
  <c r="DE69" i="99"/>
  <c r="DF68" i="99"/>
  <c r="DE68" i="99"/>
  <c r="DF67" i="99"/>
  <c r="DE67" i="99"/>
  <c r="DF66" i="99"/>
  <c r="DE66" i="99"/>
  <c r="DF65" i="99"/>
  <c r="DE65" i="99"/>
  <c r="DF64" i="99"/>
  <c r="DE64" i="99"/>
  <c r="DF63" i="99"/>
  <c r="DE63" i="99"/>
  <c r="DF62" i="99"/>
  <c r="DE62" i="99"/>
  <c r="DF61" i="99"/>
  <c r="DE61" i="99"/>
  <c r="DF60" i="99"/>
  <c r="DE60" i="99"/>
  <c r="DF59" i="99"/>
  <c r="DE59" i="99"/>
  <c r="DF58" i="99"/>
  <c r="DE58" i="99"/>
  <c r="DF57" i="99"/>
  <c r="DE57" i="99"/>
  <c r="DF56" i="99"/>
  <c r="DE56" i="99"/>
  <c r="DF55" i="99"/>
  <c r="DE55" i="99"/>
  <c r="DF54" i="99"/>
  <c r="DE54" i="99"/>
  <c r="DF53" i="99"/>
  <c r="DE53" i="99"/>
  <c r="DF52" i="99"/>
  <c r="DE52" i="99"/>
  <c r="DF51" i="99"/>
  <c r="DE51" i="99"/>
  <c r="DF50" i="99"/>
  <c r="DE50" i="99"/>
  <c r="DF49" i="99"/>
  <c r="DE49" i="99"/>
  <c r="DF48" i="99"/>
  <c r="DE48" i="99"/>
  <c r="DF47" i="99"/>
  <c r="DE47" i="99"/>
  <c r="DF46" i="99"/>
  <c r="DE46" i="99"/>
  <c r="DF45" i="99"/>
  <c r="DE45" i="99"/>
  <c r="DF44" i="99"/>
  <c r="DE44" i="99"/>
  <c r="DF43" i="99"/>
  <c r="DE43" i="99"/>
  <c r="DF42" i="99"/>
  <c r="DE42" i="99"/>
  <c r="DF41" i="99"/>
  <c r="DE41" i="99"/>
  <c r="DF40" i="99"/>
  <c r="DE40" i="99"/>
  <c r="DF39" i="99"/>
  <c r="DE39" i="99"/>
  <c r="DF38" i="99"/>
  <c r="DE38" i="99"/>
  <c r="DF37" i="99"/>
  <c r="DE37" i="99"/>
  <c r="DF36" i="99"/>
  <c r="DE36" i="99"/>
  <c r="DF35" i="99"/>
  <c r="DE35" i="99"/>
  <c r="DF34" i="99"/>
  <c r="DE34" i="99"/>
  <c r="DF33" i="99"/>
  <c r="DE33" i="99"/>
  <c r="DF32" i="99"/>
  <c r="DE32" i="99"/>
  <c r="DF31" i="99"/>
  <c r="DE31" i="99"/>
  <c r="DF30" i="99"/>
  <c r="DE30" i="99"/>
  <c r="DF29" i="99"/>
  <c r="DE29" i="99"/>
  <c r="DF28" i="99"/>
  <c r="DE28" i="99"/>
  <c r="DF27" i="99"/>
  <c r="DE27" i="99"/>
  <c r="DF26" i="99"/>
  <c r="DE26" i="99"/>
  <c r="DF25" i="99"/>
  <c r="DE25" i="99"/>
  <c r="DF24" i="99"/>
  <c r="DE24" i="99"/>
  <c r="DF23" i="99"/>
  <c r="DE23" i="99"/>
  <c r="DF22" i="99"/>
  <c r="DE22" i="99"/>
  <c r="DF21" i="99"/>
  <c r="DE21" i="99"/>
  <c r="DF20" i="99"/>
  <c r="DE20" i="99"/>
  <c r="DF19" i="99"/>
  <c r="DE19" i="99"/>
  <c r="DF18" i="99"/>
  <c r="DE18" i="99"/>
  <c r="DF17" i="99"/>
  <c r="DE17" i="99"/>
  <c r="DF16" i="99"/>
  <c r="DE16" i="99"/>
  <c r="DF15" i="99"/>
  <c r="DE15" i="99"/>
  <c r="DF14" i="99"/>
  <c r="DE14" i="99"/>
  <c r="DF13" i="99"/>
  <c r="DE13" i="99"/>
  <c r="DF12" i="99"/>
  <c r="DE12" i="99"/>
  <c r="DF11" i="99"/>
  <c r="DE11" i="99"/>
  <c r="DF10" i="99"/>
  <c r="DE10" i="99"/>
  <c r="DF9" i="99"/>
  <c r="DE9" i="99"/>
  <c r="DF8" i="99"/>
  <c r="DE8" i="99"/>
  <c r="DF7" i="99"/>
  <c r="DE7" i="99"/>
  <c r="DF6" i="99"/>
  <c r="DE6" i="99"/>
  <c r="DF5" i="99"/>
  <c r="DC71" i="99"/>
  <c r="DB71" i="99"/>
  <c r="DA71" i="99"/>
  <c r="CZ71" i="99"/>
  <c r="CY71" i="99"/>
  <c r="CX71" i="99"/>
  <c r="CW71" i="99"/>
  <c r="CV71" i="99"/>
  <c r="CU71" i="99"/>
  <c r="CT71" i="99"/>
  <c r="CS71" i="99"/>
  <c r="CR71" i="99"/>
  <c r="CQ71" i="99"/>
  <c r="CP71" i="99"/>
  <c r="CO71" i="99"/>
  <c r="CN71" i="99"/>
  <c r="CM71" i="99"/>
  <c r="CL71" i="99"/>
  <c r="DC70" i="99"/>
  <c r="DB70" i="99"/>
  <c r="DA70" i="99"/>
  <c r="CZ70" i="99"/>
  <c r="CY70" i="99"/>
  <c r="CX70" i="99"/>
  <c r="CW70" i="99"/>
  <c r="CV70" i="99"/>
  <c r="CU70" i="99"/>
  <c r="CT70" i="99"/>
  <c r="CS70" i="99"/>
  <c r="CR70" i="99"/>
  <c r="CQ70" i="99"/>
  <c r="CP70" i="99"/>
  <c r="CO70" i="99"/>
  <c r="CN70" i="99"/>
  <c r="CM70" i="99"/>
  <c r="CL70" i="99"/>
  <c r="DC69" i="99"/>
  <c r="DB69" i="99"/>
  <c r="DA69" i="99"/>
  <c r="CZ69" i="99"/>
  <c r="CY69" i="99"/>
  <c r="CX69" i="99"/>
  <c r="CW69" i="99"/>
  <c r="CV69" i="99"/>
  <c r="CU69" i="99"/>
  <c r="CT69" i="99"/>
  <c r="CS69" i="99"/>
  <c r="CR69" i="99"/>
  <c r="CQ69" i="99"/>
  <c r="CP69" i="99"/>
  <c r="CO69" i="99"/>
  <c r="CN69" i="99"/>
  <c r="CM69" i="99"/>
  <c r="CL69" i="99"/>
  <c r="DC68" i="99"/>
  <c r="DB68" i="99"/>
  <c r="DA68" i="99"/>
  <c r="CZ68" i="99"/>
  <c r="CY68" i="99"/>
  <c r="CX68" i="99"/>
  <c r="CW68" i="99"/>
  <c r="CV68" i="99"/>
  <c r="CU68" i="99"/>
  <c r="CT68" i="99"/>
  <c r="CS68" i="99"/>
  <c r="CR68" i="99"/>
  <c r="CQ68" i="99"/>
  <c r="CP68" i="99"/>
  <c r="CO68" i="99"/>
  <c r="CN68" i="99"/>
  <c r="CM68" i="99"/>
  <c r="CL68" i="99"/>
  <c r="DC67" i="99"/>
  <c r="DB67" i="99"/>
  <c r="DA67" i="99"/>
  <c r="CZ67" i="99"/>
  <c r="CY67" i="99"/>
  <c r="CX67" i="99"/>
  <c r="CW67" i="99"/>
  <c r="CV67" i="99"/>
  <c r="CU67" i="99"/>
  <c r="CT67" i="99"/>
  <c r="CS67" i="99"/>
  <c r="CR67" i="99"/>
  <c r="CQ67" i="99"/>
  <c r="CP67" i="99"/>
  <c r="CO67" i="99"/>
  <c r="CN67" i="99"/>
  <c r="CM67" i="99"/>
  <c r="CL67" i="99"/>
  <c r="DC66" i="99"/>
  <c r="DB66" i="99"/>
  <c r="DA66" i="99"/>
  <c r="CZ66" i="99"/>
  <c r="CY66" i="99"/>
  <c r="CX66" i="99"/>
  <c r="CW66" i="99"/>
  <c r="CV66" i="99"/>
  <c r="CU66" i="99"/>
  <c r="CT66" i="99"/>
  <c r="CS66" i="99"/>
  <c r="CR66" i="99"/>
  <c r="CQ66" i="99"/>
  <c r="CP66" i="99"/>
  <c r="CO66" i="99"/>
  <c r="CN66" i="99"/>
  <c r="CM66" i="99"/>
  <c r="CL66" i="99"/>
  <c r="DC65" i="99"/>
  <c r="DB65" i="99"/>
  <c r="DA65" i="99"/>
  <c r="CZ65" i="99"/>
  <c r="CY65" i="99"/>
  <c r="CX65" i="99"/>
  <c r="CW65" i="99"/>
  <c r="CV65" i="99"/>
  <c r="CU65" i="99"/>
  <c r="CT65" i="99"/>
  <c r="CS65" i="99"/>
  <c r="CR65" i="99"/>
  <c r="CQ65" i="99"/>
  <c r="CP65" i="99"/>
  <c r="CO65" i="99"/>
  <c r="CN65" i="99"/>
  <c r="CM65" i="99"/>
  <c r="CL65" i="99"/>
  <c r="DC64" i="99"/>
  <c r="DB64" i="99"/>
  <c r="DA64" i="99"/>
  <c r="CZ64" i="99"/>
  <c r="CY64" i="99"/>
  <c r="CX64" i="99"/>
  <c r="CW64" i="99"/>
  <c r="CV64" i="99"/>
  <c r="CU64" i="99"/>
  <c r="CT64" i="99"/>
  <c r="CS64" i="99"/>
  <c r="CR64" i="99"/>
  <c r="CQ64" i="99"/>
  <c r="CP64" i="99"/>
  <c r="CO64" i="99"/>
  <c r="CN64" i="99"/>
  <c r="CM64" i="99"/>
  <c r="CL64" i="99"/>
  <c r="DC63" i="99"/>
  <c r="DB63" i="99"/>
  <c r="DA63" i="99"/>
  <c r="CZ63" i="99"/>
  <c r="CY63" i="99"/>
  <c r="CX63" i="99"/>
  <c r="CW63" i="99"/>
  <c r="CV63" i="99"/>
  <c r="CU63" i="99"/>
  <c r="CT63" i="99"/>
  <c r="CS63" i="99"/>
  <c r="CR63" i="99"/>
  <c r="CQ63" i="99"/>
  <c r="CP63" i="99"/>
  <c r="CO63" i="99"/>
  <c r="CN63" i="99"/>
  <c r="CM63" i="99"/>
  <c r="CL63" i="99"/>
  <c r="DC62" i="99"/>
  <c r="DB62" i="99"/>
  <c r="DA62" i="99"/>
  <c r="CZ62" i="99"/>
  <c r="CY62" i="99"/>
  <c r="CX62" i="99"/>
  <c r="CW62" i="99"/>
  <c r="CV62" i="99"/>
  <c r="CU62" i="99"/>
  <c r="CT62" i="99"/>
  <c r="CS62" i="99"/>
  <c r="CR62" i="99"/>
  <c r="CQ62" i="99"/>
  <c r="CP62" i="99"/>
  <c r="CO62" i="99"/>
  <c r="CN62" i="99"/>
  <c r="CM62" i="99"/>
  <c r="CL62" i="99"/>
  <c r="DC61" i="99"/>
  <c r="DB61" i="99"/>
  <c r="DA61" i="99"/>
  <c r="CZ61" i="99"/>
  <c r="CY61" i="99"/>
  <c r="CX61" i="99"/>
  <c r="CW61" i="99"/>
  <c r="CV61" i="99"/>
  <c r="CU61" i="99"/>
  <c r="CT61" i="99"/>
  <c r="CS61" i="99"/>
  <c r="CR61" i="99"/>
  <c r="CQ61" i="99"/>
  <c r="CP61" i="99"/>
  <c r="CO61" i="99"/>
  <c r="CN61" i="99"/>
  <c r="CM61" i="99"/>
  <c r="CL61" i="99"/>
  <c r="DC60" i="99"/>
  <c r="DB60" i="99"/>
  <c r="DA60" i="99"/>
  <c r="CZ60" i="99"/>
  <c r="CY60" i="99"/>
  <c r="CX60" i="99"/>
  <c r="CW60" i="99"/>
  <c r="CV60" i="99"/>
  <c r="CU60" i="99"/>
  <c r="CT60" i="99"/>
  <c r="CS60" i="99"/>
  <c r="CR60" i="99"/>
  <c r="CQ60" i="99"/>
  <c r="CP60" i="99"/>
  <c r="CO60" i="99"/>
  <c r="CN60" i="99"/>
  <c r="CM60" i="99"/>
  <c r="CL60" i="99"/>
  <c r="DC59" i="99"/>
  <c r="DB59" i="99"/>
  <c r="DA59" i="99"/>
  <c r="CZ59" i="99"/>
  <c r="CY59" i="99"/>
  <c r="CX59" i="99"/>
  <c r="CW59" i="99"/>
  <c r="CV59" i="99"/>
  <c r="CU59" i="99"/>
  <c r="CT59" i="99"/>
  <c r="CS59" i="99"/>
  <c r="CR59" i="99"/>
  <c r="CQ59" i="99"/>
  <c r="CP59" i="99"/>
  <c r="CO59" i="99"/>
  <c r="CN59" i="99"/>
  <c r="CM59" i="99"/>
  <c r="CL59" i="99"/>
  <c r="DC58" i="99"/>
  <c r="DB58" i="99"/>
  <c r="DA58" i="99"/>
  <c r="CZ58" i="99"/>
  <c r="CY58" i="99"/>
  <c r="CX58" i="99"/>
  <c r="CW58" i="99"/>
  <c r="CV58" i="99"/>
  <c r="CU58" i="99"/>
  <c r="CT58" i="99"/>
  <c r="CS58" i="99"/>
  <c r="CR58" i="99"/>
  <c r="CQ58" i="99"/>
  <c r="CP58" i="99"/>
  <c r="CO58" i="99"/>
  <c r="CN58" i="99"/>
  <c r="CM58" i="99"/>
  <c r="CL58" i="99"/>
  <c r="DC57" i="99"/>
  <c r="DB57" i="99"/>
  <c r="DA57" i="99"/>
  <c r="CZ57" i="99"/>
  <c r="CY57" i="99"/>
  <c r="CX57" i="99"/>
  <c r="CW57" i="99"/>
  <c r="CV57" i="99"/>
  <c r="CU57" i="99"/>
  <c r="CT57" i="99"/>
  <c r="CS57" i="99"/>
  <c r="CR57" i="99"/>
  <c r="CQ57" i="99"/>
  <c r="CP57" i="99"/>
  <c r="CO57" i="99"/>
  <c r="CN57" i="99"/>
  <c r="CM57" i="99"/>
  <c r="CL57" i="99"/>
  <c r="DC56" i="99"/>
  <c r="DB56" i="99"/>
  <c r="DA56" i="99"/>
  <c r="CZ56" i="99"/>
  <c r="CY56" i="99"/>
  <c r="CX56" i="99"/>
  <c r="CW56" i="99"/>
  <c r="CV56" i="99"/>
  <c r="CU56" i="99"/>
  <c r="CT56" i="99"/>
  <c r="CS56" i="99"/>
  <c r="CR56" i="99"/>
  <c r="CQ56" i="99"/>
  <c r="CP56" i="99"/>
  <c r="CO56" i="99"/>
  <c r="CN56" i="99"/>
  <c r="CM56" i="99"/>
  <c r="CL56" i="99"/>
  <c r="DC55" i="99"/>
  <c r="DB55" i="99"/>
  <c r="DA55" i="99"/>
  <c r="CZ55" i="99"/>
  <c r="CY55" i="99"/>
  <c r="CX55" i="99"/>
  <c r="CW55" i="99"/>
  <c r="CV55" i="99"/>
  <c r="CU55" i="99"/>
  <c r="CT55" i="99"/>
  <c r="CS55" i="99"/>
  <c r="CR55" i="99"/>
  <c r="CQ55" i="99"/>
  <c r="CP55" i="99"/>
  <c r="CO55" i="99"/>
  <c r="CN55" i="99"/>
  <c r="CM55" i="99"/>
  <c r="CL55" i="99"/>
  <c r="DC54" i="99"/>
  <c r="DB54" i="99"/>
  <c r="DA54" i="99"/>
  <c r="CZ54" i="99"/>
  <c r="CY54" i="99"/>
  <c r="CX54" i="99"/>
  <c r="CW54" i="99"/>
  <c r="CV54" i="99"/>
  <c r="CU54" i="99"/>
  <c r="CT54" i="99"/>
  <c r="CS54" i="99"/>
  <c r="CR54" i="99"/>
  <c r="CQ54" i="99"/>
  <c r="CP54" i="99"/>
  <c r="CO54" i="99"/>
  <c r="CN54" i="99"/>
  <c r="CM54" i="99"/>
  <c r="CL54" i="99"/>
  <c r="DC53" i="99"/>
  <c r="DB53" i="99"/>
  <c r="DA53" i="99"/>
  <c r="CZ53" i="99"/>
  <c r="CY53" i="99"/>
  <c r="CX53" i="99"/>
  <c r="CW53" i="99"/>
  <c r="CV53" i="99"/>
  <c r="CU53" i="99"/>
  <c r="CT53" i="99"/>
  <c r="CS53" i="99"/>
  <c r="CR53" i="99"/>
  <c r="CQ53" i="99"/>
  <c r="CP53" i="99"/>
  <c r="CO53" i="99"/>
  <c r="CN53" i="99"/>
  <c r="CM53" i="99"/>
  <c r="CL53" i="99"/>
  <c r="DC52" i="99"/>
  <c r="DB52" i="99"/>
  <c r="DA52" i="99"/>
  <c r="CZ52" i="99"/>
  <c r="CY52" i="99"/>
  <c r="CX52" i="99"/>
  <c r="CW52" i="99"/>
  <c r="CV52" i="99"/>
  <c r="CU52" i="99"/>
  <c r="CT52" i="99"/>
  <c r="CS52" i="99"/>
  <c r="CR52" i="99"/>
  <c r="CQ52" i="99"/>
  <c r="CP52" i="99"/>
  <c r="CO52" i="99"/>
  <c r="CN52" i="99"/>
  <c r="CM52" i="99"/>
  <c r="CL52" i="99"/>
  <c r="DC51" i="99"/>
  <c r="DB51" i="99"/>
  <c r="DA51" i="99"/>
  <c r="CZ51" i="99"/>
  <c r="CY51" i="99"/>
  <c r="CX51" i="99"/>
  <c r="CW51" i="99"/>
  <c r="CV51" i="99"/>
  <c r="CU51" i="99"/>
  <c r="CT51" i="99"/>
  <c r="CS51" i="99"/>
  <c r="CR51" i="99"/>
  <c r="CQ51" i="99"/>
  <c r="CP51" i="99"/>
  <c r="CO51" i="99"/>
  <c r="CN51" i="99"/>
  <c r="CM51" i="99"/>
  <c r="CL51" i="99"/>
  <c r="DC50" i="99"/>
  <c r="DB50" i="99"/>
  <c r="DA50" i="99"/>
  <c r="CZ50" i="99"/>
  <c r="CY50" i="99"/>
  <c r="CX50" i="99"/>
  <c r="CW50" i="99"/>
  <c r="CV50" i="99"/>
  <c r="CU50" i="99"/>
  <c r="CT50" i="99"/>
  <c r="CS50" i="99"/>
  <c r="CR50" i="99"/>
  <c r="CQ50" i="99"/>
  <c r="CP50" i="99"/>
  <c r="CO50" i="99"/>
  <c r="CN50" i="99"/>
  <c r="CM50" i="99"/>
  <c r="CL50" i="99"/>
  <c r="DC49" i="99"/>
  <c r="DB49" i="99"/>
  <c r="DA49" i="99"/>
  <c r="CZ49" i="99"/>
  <c r="CY49" i="99"/>
  <c r="CX49" i="99"/>
  <c r="CW49" i="99"/>
  <c r="CV49" i="99"/>
  <c r="CU49" i="99"/>
  <c r="CT49" i="99"/>
  <c r="CS49" i="99"/>
  <c r="CR49" i="99"/>
  <c r="CQ49" i="99"/>
  <c r="CP49" i="99"/>
  <c r="CO49" i="99"/>
  <c r="CN49" i="99"/>
  <c r="CM49" i="99"/>
  <c r="CL49" i="99"/>
  <c r="DC48" i="99"/>
  <c r="DB48" i="99"/>
  <c r="DA48" i="99"/>
  <c r="CZ48" i="99"/>
  <c r="CY48" i="99"/>
  <c r="CX48" i="99"/>
  <c r="CW48" i="99"/>
  <c r="CV48" i="99"/>
  <c r="CU48" i="99"/>
  <c r="CT48" i="99"/>
  <c r="CS48" i="99"/>
  <c r="CR48" i="99"/>
  <c r="CQ48" i="99"/>
  <c r="CP48" i="99"/>
  <c r="CO48" i="99"/>
  <c r="CN48" i="99"/>
  <c r="CM48" i="99"/>
  <c r="CL48" i="99"/>
  <c r="DC47" i="99"/>
  <c r="DB47" i="99"/>
  <c r="DA47" i="99"/>
  <c r="CZ47" i="99"/>
  <c r="CY47" i="99"/>
  <c r="CX47" i="99"/>
  <c r="CW47" i="99"/>
  <c r="CV47" i="99"/>
  <c r="CU47" i="99"/>
  <c r="CT47" i="99"/>
  <c r="CS47" i="99"/>
  <c r="CR47" i="99"/>
  <c r="CQ47" i="99"/>
  <c r="CP47" i="99"/>
  <c r="CO47" i="99"/>
  <c r="CN47" i="99"/>
  <c r="CM47" i="99"/>
  <c r="CL47" i="99"/>
  <c r="DC46" i="99"/>
  <c r="DB46" i="99"/>
  <c r="DA46" i="99"/>
  <c r="CZ46" i="99"/>
  <c r="CY46" i="99"/>
  <c r="CX46" i="99"/>
  <c r="CW46" i="99"/>
  <c r="CV46" i="99"/>
  <c r="CU46" i="99"/>
  <c r="CT46" i="99"/>
  <c r="CS46" i="99"/>
  <c r="CR46" i="99"/>
  <c r="CQ46" i="99"/>
  <c r="CP46" i="99"/>
  <c r="CO46" i="99"/>
  <c r="CN46" i="99"/>
  <c r="CM46" i="99"/>
  <c r="CL46" i="99"/>
  <c r="DC45" i="99"/>
  <c r="DB45" i="99"/>
  <c r="DA45" i="99"/>
  <c r="CZ45" i="99"/>
  <c r="CY45" i="99"/>
  <c r="CX45" i="99"/>
  <c r="CW45" i="99"/>
  <c r="CV45" i="99"/>
  <c r="CU45" i="99"/>
  <c r="CT45" i="99"/>
  <c r="CS45" i="99"/>
  <c r="CR45" i="99"/>
  <c r="CQ45" i="99"/>
  <c r="CP45" i="99"/>
  <c r="CO45" i="99"/>
  <c r="CN45" i="99"/>
  <c r="CM45" i="99"/>
  <c r="CL45" i="99"/>
  <c r="DC44" i="99"/>
  <c r="DB44" i="99"/>
  <c r="DA44" i="99"/>
  <c r="CZ44" i="99"/>
  <c r="CY44" i="99"/>
  <c r="CX44" i="99"/>
  <c r="CW44" i="99"/>
  <c r="CV44" i="99"/>
  <c r="CU44" i="99"/>
  <c r="CT44" i="99"/>
  <c r="CS44" i="99"/>
  <c r="CR44" i="99"/>
  <c r="CQ44" i="99"/>
  <c r="CP44" i="99"/>
  <c r="CO44" i="99"/>
  <c r="CN44" i="99"/>
  <c r="CM44" i="99"/>
  <c r="CL44" i="99"/>
  <c r="DC43" i="99"/>
  <c r="DB43" i="99"/>
  <c r="DA43" i="99"/>
  <c r="CZ43" i="99"/>
  <c r="CY43" i="99"/>
  <c r="CX43" i="99"/>
  <c r="CW43" i="99"/>
  <c r="CV43" i="99"/>
  <c r="CU43" i="99"/>
  <c r="CT43" i="99"/>
  <c r="CS43" i="99"/>
  <c r="CR43" i="99"/>
  <c r="CQ43" i="99"/>
  <c r="CP43" i="99"/>
  <c r="CO43" i="99"/>
  <c r="CN43" i="99"/>
  <c r="CM43" i="99"/>
  <c r="CL43" i="99"/>
  <c r="DC42" i="99"/>
  <c r="DB42" i="99"/>
  <c r="DA42" i="99"/>
  <c r="CZ42" i="99"/>
  <c r="CY42" i="99"/>
  <c r="CX42" i="99"/>
  <c r="CW42" i="99"/>
  <c r="CV42" i="99"/>
  <c r="CU42" i="99"/>
  <c r="CT42" i="99"/>
  <c r="CS42" i="99"/>
  <c r="CR42" i="99"/>
  <c r="CQ42" i="99"/>
  <c r="CP42" i="99"/>
  <c r="CO42" i="99"/>
  <c r="CN42" i="99"/>
  <c r="CM42" i="99"/>
  <c r="CL42" i="99"/>
  <c r="DC41" i="99"/>
  <c r="DB41" i="99"/>
  <c r="DA41" i="99"/>
  <c r="CZ41" i="99"/>
  <c r="CY41" i="99"/>
  <c r="CX41" i="99"/>
  <c r="CW41" i="99"/>
  <c r="CV41" i="99"/>
  <c r="CU41" i="99"/>
  <c r="CT41" i="99"/>
  <c r="CS41" i="99"/>
  <c r="CR41" i="99"/>
  <c r="CQ41" i="99"/>
  <c r="CP41" i="99"/>
  <c r="CO41" i="99"/>
  <c r="CN41" i="99"/>
  <c r="CM41" i="99"/>
  <c r="CL41" i="99"/>
  <c r="DC40" i="99"/>
  <c r="DB40" i="99"/>
  <c r="DA40" i="99"/>
  <c r="CZ40" i="99"/>
  <c r="CY40" i="99"/>
  <c r="CX40" i="99"/>
  <c r="CW40" i="99"/>
  <c r="CV40" i="99"/>
  <c r="CU40" i="99"/>
  <c r="CT40" i="99"/>
  <c r="CS40" i="99"/>
  <c r="CR40" i="99"/>
  <c r="CQ40" i="99"/>
  <c r="CP40" i="99"/>
  <c r="CO40" i="99"/>
  <c r="CN40" i="99"/>
  <c r="CM40" i="99"/>
  <c r="CL40" i="99"/>
  <c r="DC39" i="99"/>
  <c r="DB39" i="99"/>
  <c r="DA39" i="99"/>
  <c r="CZ39" i="99"/>
  <c r="CY39" i="99"/>
  <c r="CX39" i="99"/>
  <c r="CW39" i="99"/>
  <c r="CV39" i="99"/>
  <c r="CU39" i="99"/>
  <c r="CT39" i="99"/>
  <c r="CS39" i="99"/>
  <c r="CR39" i="99"/>
  <c r="CQ39" i="99"/>
  <c r="CP39" i="99"/>
  <c r="CO39" i="99"/>
  <c r="CN39" i="99"/>
  <c r="CM39" i="99"/>
  <c r="CL39" i="99"/>
  <c r="DC38" i="99"/>
  <c r="DB38" i="99"/>
  <c r="DA38" i="99"/>
  <c r="CZ38" i="99"/>
  <c r="CY38" i="99"/>
  <c r="CX38" i="99"/>
  <c r="CW38" i="99"/>
  <c r="CV38" i="99"/>
  <c r="CU38" i="99"/>
  <c r="CT38" i="99"/>
  <c r="CS38" i="99"/>
  <c r="CR38" i="99"/>
  <c r="CQ38" i="99"/>
  <c r="CP38" i="99"/>
  <c r="CO38" i="99"/>
  <c r="CN38" i="99"/>
  <c r="CM38" i="99"/>
  <c r="CL38" i="99"/>
  <c r="DC37" i="99"/>
  <c r="DB37" i="99"/>
  <c r="DA37" i="99"/>
  <c r="CZ37" i="99"/>
  <c r="CY37" i="99"/>
  <c r="CX37" i="99"/>
  <c r="CW37" i="99"/>
  <c r="CV37" i="99"/>
  <c r="CU37" i="99"/>
  <c r="CT37" i="99"/>
  <c r="CS37" i="99"/>
  <c r="CR37" i="99"/>
  <c r="CQ37" i="99"/>
  <c r="CP37" i="99"/>
  <c r="CO37" i="99"/>
  <c r="CN37" i="99"/>
  <c r="CM37" i="99"/>
  <c r="CL37" i="99"/>
  <c r="DC36" i="99"/>
  <c r="DB36" i="99"/>
  <c r="DA36" i="99"/>
  <c r="CZ36" i="99"/>
  <c r="CY36" i="99"/>
  <c r="CX36" i="99"/>
  <c r="CW36" i="99"/>
  <c r="CV36" i="99"/>
  <c r="CU36" i="99"/>
  <c r="CT36" i="99"/>
  <c r="CS36" i="99"/>
  <c r="CR36" i="99"/>
  <c r="CQ36" i="99"/>
  <c r="CP36" i="99"/>
  <c r="CO36" i="99"/>
  <c r="CN36" i="99"/>
  <c r="CM36" i="99"/>
  <c r="CL36" i="99"/>
  <c r="DC35" i="99"/>
  <c r="DB35" i="99"/>
  <c r="DA35" i="99"/>
  <c r="CZ35" i="99"/>
  <c r="CY35" i="99"/>
  <c r="CX35" i="99"/>
  <c r="CW35" i="99"/>
  <c r="CV35" i="99"/>
  <c r="CU35" i="99"/>
  <c r="CT35" i="99"/>
  <c r="CS35" i="99"/>
  <c r="CR35" i="99"/>
  <c r="CQ35" i="99"/>
  <c r="CP35" i="99"/>
  <c r="CO35" i="99"/>
  <c r="CN35" i="99"/>
  <c r="CM35" i="99"/>
  <c r="CL35" i="99"/>
  <c r="DC34" i="99"/>
  <c r="DB34" i="99"/>
  <c r="DA34" i="99"/>
  <c r="CZ34" i="99"/>
  <c r="CY34" i="99"/>
  <c r="CX34" i="99"/>
  <c r="CW34" i="99"/>
  <c r="CV34" i="99"/>
  <c r="CU34" i="99"/>
  <c r="CT34" i="99"/>
  <c r="CS34" i="99"/>
  <c r="CR34" i="99"/>
  <c r="CQ34" i="99"/>
  <c r="CP34" i="99"/>
  <c r="CO34" i="99"/>
  <c r="CN34" i="99"/>
  <c r="CM34" i="99"/>
  <c r="CL34" i="99"/>
  <c r="DC33" i="99"/>
  <c r="DB33" i="99"/>
  <c r="DA33" i="99"/>
  <c r="CZ33" i="99"/>
  <c r="CY33" i="99"/>
  <c r="CX33" i="99"/>
  <c r="CW33" i="99"/>
  <c r="CV33" i="99"/>
  <c r="CU33" i="99"/>
  <c r="CT33" i="99"/>
  <c r="CS33" i="99"/>
  <c r="CR33" i="99"/>
  <c r="CQ33" i="99"/>
  <c r="CP33" i="99"/>
  <c r="CO33" i="99"/>
  <c r="CN33" i="99"/>
  <c r="CM33" i="99"/>
  <c r="CL33" i="99"/>
  <c r="DC32" i="99"/>
  <c r="DB32" i="99"/>
  <c r="DA32" i="99"/>
  <c r="CZ32" i="99"/>
  <c r="CY32" i="99"/>
  <c r="CX32" i="99"/>
  <c r="CW32" i="99"/>
  <c r="CV32" i="99"/>
  <c r="CU32" i="99"/>
  <c r="CT32" i="99"/>
  <c r="CS32" i="99"/>
  <c r="CR32" i="99"/>
  <c r="CQ32" i="99"/>
  <c r="CP32" i="99"/>
  <c r="CO32" i="99"/>
  <c r="CN32" i="99"/>
  <c r="CM32" i="99"/>
  <c r="CL32" i="99"/>
  <c r="DC31" i="99"/>
  <c r="DB31" i="99"/>
  <c r="DA31" i="99"/>
  <c r="CZ31" i="99"/>
  <c r="CY31" i="99"/>
  <c r="CX31" i="99"/>
  <c r="CW31" i="99"/>
  <c r="CV31" i="99"/>
  <c r="CU31" i="99"/>
  <c r="CT31" i="99"/>
  <c r="CS31" i="99"/>
  <c r="CR31" i="99"/>
  <c r="CQ31" i="99"/>
  <c r="CP31" i="99"/>
  <c r="CO31" i="99"/>
  <c r="CN31" i="99"/>
  <c r="CM31" i="99"/>
  <c r="CL31" i="99"/>
  <c r="DC30" i="99"/>
  <c r="DB30" i="99"/>
  <c r="DA30" i="99"/>
  <c r="CZ30" i="99"/>
  <c r="CY30" i="99"/>
  <c r="CX30" i="99"/>
  <c r="CW30" i="99"/>
  <c r="CV30" i="99"/>
  <c r="CU30" i="99"/>
  <c r="CT30" i="99"/>
  <c r="CS30" i="99"/>
  <c r="CR30" i="99"/>
  <c r="CQ30" i="99"/>
  <c r="CP30" i="99"/>
  <c r="CO30" i="99"/>
  <c r="CN30" i="99"/>
  <c r="CM30" i="99"/>
  <c r="CL30" i="99"/>
  <c r="DC29" i="99"/>
  <c r="DB29" i="99"/>
  <c r="DA29" i="99"/>
  <c r="CZ29" i="99"/>
  <c r="CY29" i="99"/>
  <c r="CX29" i="99"/>
  <c r="CW29" i="99"/>
  <c r="CV29" i="99"/>
  <c r="CU29" i="99"/>
  <c r="CT29" i="99"/>
  <c r="CS29" i="99"/>
  <c r="CR29" i="99"/>
  <c r="CQ29" i="99"/>
  <c r="CP29" i="99"/>
  <c r="CO29" i="99"/>
  <c r="CN29" i="99"/>
  <c r="CM29" i="99"/>
  <c r="CL29" i="99"/>
  <c r="DC28" i="99"/>
  <c r="DB28" i="99"/>
  <c r="DA28" i="99"/>
  <c r="CZ28" i="99"/>
  <c r="CY28" i="99"/>
  <c r="CX28" i="99"/>
  <c r="CW28" i="99"/>
  <c r="CV28" i="99"/>
  <c r="CU28" i="99"/>
  <c r="CT28" i="99"/>
  <c r="CS28" i="99"/>
  <c r="CR28" i="99"/>
  <c r="CQ28" i="99"/>
  <c r="CP28" i="99"/>
  <c r="CO28" i="99"/>
  <c r="CN28" i="99"/>
  <c r="CM28" i="99"/>
  <c r="CL28" i="99"/>
  <c r="DC27" i="99"/>
  <c r="DB27" i="99"/>
  <c r="DA27" i="99"/>
  <c r="CZ27" i="99"/>
  <c r="CY27" i="99"/>
  <c r="CX27" i="99"/>
  <c r="CW27" i="99"/>
  <c r="CV27" i="99"/>
  <c r="CU27" i="99"/>
  <c r="CT27" i="99"/>
  <c r="CS27" i="99"/>
  <c r="CR27" i="99"/>
  <c r="CQ27" i="99"/>
  <c r="CP27" i="99"/>
  <c r="CO27" i="99"/>
  <c r="CN27" i="99"/>
  <c r="CM27" i="99"/>
  <c r="CL27" i="99"/>
  <c r="DC26" i="99"/>
  <c r="DB26" i="99"/>
  <c r="DA26" i="99"/>
  <c r="CZ26" i="99"/>
  <c r="CY26" i="99"/>
  <c r="CX26" i="99"/>
  <c r="CW26" i="99"/>
  <c r="CV26" i="99"/>
  <c r="CU26" i="99"/>
  <c r="CT26" i="99"/>
  <c r="CS26" i="99"/>
  <c r="CR26" i="99"/>
  <c r="CQ26" i="99"/>
  <c r="CP26" i="99"/>
  <c r="CO26" i="99"/>
  <c r="CN26" i="99"/>
  <c r="CM26" i="99"/>
  <c r="CL26" i="99"/>
  <c r="DC25" i="99"/>
  <c r="DB25" i="99"/>
  <c r="DA25" i="99"/>
  <c r="CZ25" i="99"/>
  <c r="CY25" i="99"/>
  <c r="CX25" i="99"/>
  <c r="CW25" i="99"/>
  <c r="CV25" i="99"/>
  <c r="CU25" i="99"/>
  <c r="CT25" i="99"/>
  <c r="CS25" i="99"/>
  <c r="CR25" i="99"/>
  <c r="CQ25" i="99"/>
  <c r="CP25" i="99"/>
  <c r="CO25" i="99"/>
  <c r="CN25" i="99"/>
  <c r="CM25" i="99"/>
  <c r="CL25" i="99"/>
  <c r="DC24" i="99"/>
  <c r="DB24" i="99"/>
  <c r="DA24" i="99"/>
  <c r="CZ24" i="99"/>
  <c r="CY24" i="99"/>
  <c r="CX24" i="99"/>
  <c r="CW24" i="99"/>
  <c r="CV24" i="99"/>
  <c r="CU24" i="99"/>
  <c r="CT24" i="99"/>
  <c r="CS24" i="99"/>
  <c r="CR24" i="99"/>
  <c r="CQ24" i="99"/>
  <c r="CP24" i="99"/>
  <c r="CO24" i="99"/>
  <c r="CN24" i="99"/>
  <c r="CM24" i="99"/>
  <c r="CL24" i="99"/>
  <c r="DC23" i="99"/>
  <c r="DB23" i="99"/>
  <c r="DA23" i="99"/>
  <c r="CZ23" i="99"/>
  <c r="CY23" i="99"/>
  <c r="CX23" i="99"/>
  <c r="CW23" i="99"/>
  <c r="CV23" i="99"/>
  <c r="CU23" i="99"/>
  <c r="CT23" i="99"/>
  <c r="CS23" i="99"/>
  <c r="CR23" i="99"/>
  <c r="CQ23" i="99"/>
  <c r="CP23" i="99"/>
  <c r="CO23" i="99"/>
  <c r="CN23" i="99"/>
  <c r="CM23" i="99"/>
  <c r="CL23" i="99"/>
  <c r="DC22" i="99"/>
  <c r="DB22" i="99"/>
  <c r="DA22" i="99"/>
  <c r="CZ22" i="99"/>
  <c r="CY22" i="99"/>
  <c r="CX22" i="99"/>
  <c r="CW22" i="99"/>
  <c r="CV22" i="99"/>
  <c r="CU22" i="99"/>
  <c r="CT22" i="99"/>
  <c r="CS22" i="99"/>
  <c r="CR22" i="99"/>
  <c r="CQ22" i="99"/>
  <c r="CP22" i="99"/>
  <c r="CO22" i="99"/>
  <c r="CN22" i="99"/>
  <c r="CM22" i="99"/>
  <c r="CL22" i="99"/>
  <c r="DC21" i="99"/>
  <c r="DB21" i="99"/>
  <c r="DA21" i="99"/>
  <c r="CZ21" i="99"/>
  <c r="CY21" i="99"/>
  <c r="CX21" i="99"/>
  <c r="CW21" i="99"/>
  <c r="CV21" i="99"/>
  <c r="CU21" i="99"/>
  <c r="CT21" i="99"/>
  <c r="CS21" i="99"/>
  <c r="CR21" i="99"/>
  <c r="CQ21" i="99"/>
  <c r="CP21" i="99"/>
  <c r="CO21" i="99"/>
  <c r="CN21" i="99"/>
  <c r="CM21" i="99"/>
  <c r="CL21" i="99"/>
  <c r="DC20" i="99"/>
  <c r="DB20" i="99"/>
  <c r="DA20" i="99"/>
  <c r="CZ20" i="99"/>
  <c r="CY20" i="99"/>
  <c r="CX20" i="99"/>
  <c r="CW20" i="99"/>
  <c r="CV20" i="99"/>
  <c r="CU20" i="99"/>
  <c r="CT20" i="99"/>
  <c r="CS20" i="99"/>
  <c r="CR20" i="99"/>
  <c r="CQ20" i="99"/>
  <c r="CP20" i="99"/>
  <c r="CO20" i="99"/>
  <c r="CN20" i="99"/>
  <c r="CM20" i="99"/>
  <c r="CL20" i="99"/>
  <c r="DC19" i="99"/>
  <c r="DB19" i="99"/>
  <c r="DA19" i="99"/>
  <c r="CZ19" i="99"/>
  <c r="CY19" i="99"/>
  <c r="CX19" i="99"/>
  <c r="CW19" i="99"/>
  <c r="CV19" i="99"/>
  <c r="CU19" i="99"/>
  <c r="CT19" i="99"/>
  <c r="CS19" i="99"/>
  <c r="CR19" i="99"/>
  <c r="CQ19" i="99"/>
  <c r="CP19" i="99"/>
  <c r="CO19" i="99"/>
  <c r="CN19" i="99"/>
  <c r="CM19" i="99"/>
  <c r="CL19" i="99"/>
  <c r="DC18" i="99"/>
  <c r="DB18" i="99"/>
  <c r="DA18" i="99"/>
  <c r="CZ18" i="99"/>
  <c r="CY18" i="99"/>
  <c r="CX18" i="99"/>
  <c r="CW18" i="99"/>
  <c r="CV18" i="99"/>
  <c r="CU18" i="99"/>
  <c r="CT18" i="99"/>
  <c r="CS18" i="99"/>
  <c r="CR18" i="99"/>
  <c r="CQ18" i="99"/>
  <c r="CP18" i="99"/>
  <c r="CO18" i="99"/>
  <c r="CN18" i="99"/>
  <c r="CM18" i="99"/>
  <c r="CL18" i="99"/>
  <c r="DC17" i="99"/>
  <c r="DB17" i="99"/>
  <c r="DA17" i="99"/>
  <c r="CZ17" i="99"/>
  <c r="CY17" i="99"/>
  <c r="CX17" i="99"/>
  <c r="CW17" i="99"/>
  <c r="CV17" i="99"/>
  <c r="CU17" i="99"/>
  <c r="CT17" i="99"/>
  <c r="CS17" i="99"/>
  <c r="CR17" i="99"/>
  <c r="CQ17" i="99"/>
  <c r="CP17" i="99"/>
  <c r="CO17" i="99"/>
  <c r="CN17" i="99"/>
  <c r="CM17" i="99"/>
  <c r="CL17" i="99"/>
  <c r="DC16" i="99"/>
  <c r="DB16" i="99"/>
  <c r="DA16" i="99"/>
  <c r="CZ16" i="99"/>
  <c r="CY16" i="99"/>
  <c r="CX16" i="99"/>
  <c r="CW16" i="99"/>
  <c r="CV16" i="99"/>
  <c r="CU16" i="99"/>
  <c r="CT16" i="99"/>
  <c r="CS16" i="99"/>
  <c r="CR16" i="99"/>
  <c r="CQ16" i="99"/>
  <c r="CP16" i="99"/>
  <c r="CO16" i="99"/>
  <c r="CN16" i="99"/>
  <c r="CM16" i="99"/>
  <c r="CL16" i="99"/>
  <c r="DC15" i="99"/>
  <c r="DB15" i="99"/>
  <c r="DA15" i="99"/>
  <c r="CZ15" i="99"/>
  <c r="CY15" i="99"/>
  <c r="CX15" i="99"/>
  <c r="CW15" i="99"/>
  <c r="CV15" i="99"/>
  <c r="CU15" i="99"/>
  <c r="CT15" i="99"/>
  <c r="CS15" i="99"/>
  <c r="CR15" i="99"/>
  <c r="CQ15" i="99"/>
  <c r="CP15" i="99"/>
  <c r="CO15" i="99"/>
  <c r="CN15" i="99"/>
  <c r="CM15" i="99"/>
  <c r="CL15" i="99"/>
  <c r="DC14" i="99"/>
  <c r="DB14" i="99"/>
  <c r="DA14" i="99"/>
  <c r="CZ14" i="99"/>
  <c r="CY14" i="99"/>
  <c r="CX14" i="99"/>
  <c r="CW14" i="99"/>
  <c r="CV14" i="99"/>
  <c r="CU14" i="99"/>
  <c r="CT14" i="99"/>
  <c r="CS14" i="99"/>
  <c r="CR14" i="99"/>
  <c r="CQ14" i="99"/>
  <c r="CP14" i="99"/>
  <c r="CO14" i="99"/>
  <c r="CN14" i="99"/>
  <c r="CM14" i="99"/>
  <c r="CL14" i="99"/>
  <c r="DC13" i="99"/>
  <c r="DB13" i="99"/>
  <c r="DA13" i="99"/>
  <c r="CZ13" i="99"/>
  <c r="CY13" i="99"/>
  <c r="CX13" i="99"/>
  <c r="CW13" i="99"/>
  <c r="CV13" i="99"/>
  <c r="CU13" i="99"/>
  <c r="CT13" i="99"/>
  <c r="CS13" i="99"/>
  <c r="CR13" i="99"/>
  <c r="CQ13" i="99"/>
  <c r="CP13" i="99"/>
  <c r="CO13" i="99"/>
  <c r="CN13" i="99"/>
  <c r="CM13" i="99"/>
  <c r="CL13" i="99"/>
  <c r="DC12" i="99"/>
  <c r="DB12" i="99"/>
  <c r="DA12" i="99"/>
  <c r="CZ12" i="99"/>
  <c r="CY12" i="99"/>
  <c r="CX12" i="99"/>
  <c r="CW12" i="99"/>
  <c r="CV12" i="99"/>
  <c r="CU12" i="99"/>
  <c r="CT12" i="99"/>
  <c r="CS12" i="99"/>
  <c r="CR12" i="99"/>
  <c r="CQ12" i="99"/>
  <c r="CP12" i="99"/>
  <c r="CO12" i="99"/>
  <c r="CN12" i="99"/>
  <c r="CM12" i="99"/>
  <c r="CL12" i="99"/>
  <c r="DC11" i="99"/>
  <c r="DB11" i="99"/>
  <c r="DA11" i="99"/>
  <c r="CZ11" i="99"/>
  <c r="CY11" i="99"/>
  <c r="CX11" i="99"/>
  <c r="CW11" i="99"/>
  <c r="CV11" i="99"/>
  <c r="CU11" i="99"/>
  <c r="CT11" i="99"/>
  <c r="CS11" i="99"/>
  <c r="CR11" i="99"/>
  <c r="CQ11" i="99"/>
  <c r="CP11" i="99"/>
  <c r="CO11" i="99"/>
  <c r="CN11" i="99"/>
  <c r="CM11" i="99"/>
  <c r="CL11" i="99"/>
  <c r="DC10" i="99"/>
  <c r="DB10" i="99"/>
  <c r="DA10" i="99"/>
  <c r="CZ10" i="99"/>
  <c r="CY10" i="99"/>
  <c r="CX10" i="99"/>
  <c r="CW10" i="99"/>
  <c r="CV10" i="99"/>
  <c r="CU10" i="99"/>
  <c r="CT10" i="99"/>
  <c r="CS10" i="99"/>
  <c r="CR10" i="99"/>
  <c r="CQ10" i="99"/>
  <c r="CP10" i="99"/>
  <c r="CO10" i="99"/>
  <c r="CN10" i="99"/>
  <c r="CM10" i="99"/>
  <c r="CL10" i="99"/>
  <c r="DC9" i="99"/>
  <c r="DB9" i="99"/>
  <c r="DA9" i="99"/>
  <c r="CZ9" i="99"/>
  <c r="CY9" i="99"/>
  <c r="CX9" i="99"/>
  <c r="CW9" i="99"/>
  <c r="CV9" i="99"/>
  <c r="CU9" i="99"/>
  <c r="CT9" i="99"/>
  <c r="CS9" i="99"/>
  <c r="CR9" i="99"/>
  <c r="CQ9" i="99"/>
  <c r="CP9" i="99"/>
  <c r="CO9" i="99"/>
  <c r="CN9" i="99"/>
  <c r="CM9" i="99"/>
  <c r="CL9" i="99"/>
  <c r="DC8" i="99"/>
  <c r="DB8" i="99"/>
  <c r="DA8" i="99"/>
  <c r="CZ8" i="99"/>
  <c r="CY8" i="99"/>
  <c r="CX8" i="99"/>
  <c r="CW8" i="99"/>
  <c r="CV8" i="99"/>
  <c r="CU8" i="99"/>
  <c r="CT8" i="99"/>
  <c r="CS8" i="99"/>
  <c r="CR8" i="99"/>
  <c r="CQ8" i="99"/>
  <c r="CP8" i="99"/>
  <c r="CO8" i="99"/>
  <c r="CN8" i="99"/>
  <c r="CM8" i="99"/>
  <c r="CL8" i="99"/>
  <c r="DC7" i="99"/>
  <c r="DB7" i="99"/>
  <c r="DA7" i="99"/>
  <c r="CZ7" i="99"/>
  <c r="CY7" i="99"/>
  <c r="CX7" i="99"/>
  <c r="CW7" i="99"/>
  <c r="CV7" i="99"/>
  <c r="CU7" i="99"/>
  <c r="CT7" i="99"/>
  <c r="CS7" i="99"/>
  <c r="CR7" i="99"/>
  <c r="CQ7" i="99"/>
  <c r="CP7" i="99"/>
  <c r="CO7" i="99"/>
  <c r="CN7" i="99"/>
  <c r="CM7" i="99"/>
  <c r="CL7" i="99"/>
  <c r="DC6" i="99"/>
  <c r="DB6" i="99"/>
  <c r="DA6" i="99"/>
  <c r="CZ6" i="99"/>
  <c r="CY6" i="99"/>
  <c r="CX6" i="99"/>
  <c r="CW6" i="99"/>
  <c r="CV6" i="99"/>
  <c r="CU6" i="99"/>
  <c r="CT6" i="99"/>
  <c r="CS6" i="99"/>
  <c r="CR6" i="99"/>
  <c r="CQ6" i="99"/>
  <c r="CP6" i="99"/>
  <c r="CO6" i="99"/>
  <c r="CN6" i="99"/>
  <c r="CM6" i="99"/>
  <c r="CL6" i="99"/>
  <c r="DC5" i="99"/>
  <c r="DB5" i="99"/>
  <c r="DA5" i="99"/>
  <c r="CZ5" i="99"/>
  <c r="CY5" i="99"/>
  <c r="CX5" i="99"/>
  <c r="CW5" i="99"/>
  <c r="CV5" i="99"/>
  <c r="CU5" i="99"/>
  <c r="CT5" i="99"/>
  <c r="CS5" i="99"/>
  <c r="CR5" i="99"/>
  <c r="CQ5" i="99"/>
  <c r="CP5" i="99"/>
  <c r="CO5" i="99"/>
  <c r="CN5" i="99"/>
  <c r="CM5" i="99"/>
  <c r="FS57" i="98"/>
  <c r="FR57" i="98"/>
  <c r="FS56" i="98"/>
  <c r="FR56" i="98"/>
  <c r="FS55" i="98"/>
  <c r="FR55" i="98"/>
  <c r="FS54" i="98"/>
  <c r="FR54" i="98"/>
  <c r="FS53" i="98"/>
  <c r="FR53" i="98"/>
  <c r="FS52" i="98"/>
  <c r="FR52" i="98"/>
  <c r="FS51" i="98"/>
  <c r="FR51" i="98"/>
  <c r="FS50" i="98"/>
  <c r="FR50" i="98"/>
  <c r="FS49" i="98"/>
  <c r="FR49" i="98"/>
  <c r="FS48" i="98"/>
  <c r="FR48" i="98"/>
  <c r="FS47" i="98"/>
  <c r="FR47" i="98"/>
  <c r="FS46" i="98"/>
  <c r="FR46" i="98"/>
  <c r="FS45" i="98"/>
  <c r="FR45" i="98"/>
  <c r="FS44" i="98"/>
  <c r="FR44" i="98"/>
  <c r="FS43" i="98"/>
  <c r="FR43" i="98"/>
  <c r="FS42" i="98"/>
  <c r="FR42" i="98"/>
  <c r="FS41" i="98"/>
  <c r="FR41" i="98"/>
  <c r="FS40" i="98"/>
  <c r="FR40" i="98"/>
  <c r="FS39" i="98"/>
  <c r="FR39" i="98"/>
  <c r="FS38" i="98"/>
  <c r="FR38" i="98"/>
  <c r="FS37" i="98"/>
  <c r="FR37" i="98"/>
  <c r="FS36" i="98"/>
  <c r="FR36" i="98"/>
  <c r="FS35" i="98"/>
  <c r="FR35" i="98"/>
  <c r="FS34" i="98"/>
  <c r="FR34" i="98"/>
  <c r="FS33" i="98"/>
  <c r="FR33" i="98"/>
  <c r="FS32" i="98"/>
  <c r="FR32" i="98"/>
  <c r="FS31" i="98"/>
  <c r="FR31" i="98"/>
  <c r="FS30" i="98"/>
  <c r="FR30" i="98"/>
  <c r="FS29" i="98"/>
  <c r="FR29" i="98"/>
  <c r="FS28" i="98"/>
  <c r="FR28" i="98"/>
  <c r="FS27" i="98"/>
  <c r="FR27" i="98"/>
  <c r="FS26" i="98"/>
  <c r="FR26" i="98"/>
  <c r="FS25" i="98"/>
  <c r="FR25" i="98"/>
  <c r="FS24" i="98"/>
  <c r="FR24" i="98"/>
  <c r="FS23" i="98"/>
  <c r="FR23" i="98"/>
  <c r="FS22" i="98"/>
  <c r="FR22" i="98"/>
  <c r="FS21" i="98"/>
  <c r="FR21" i="98"/>
  <c r="FS20" i="98"/>
  <c r="FR20" i="98"/>
  <c r="FS19" i="98"/>
  <c r="FR19" i="98"/>
  <c r="FS18" i="98"/>
  <c r="FR18" i="98"/>
  <c r="FS17" i="98"/>
  <c r="FR17" i="98"/>
  <c r="FS16" i="98"/>
  <c r="FR16" i="98"/>
  <c r="FS15" i="98"/>
  <c r="FR15" i="98"/>
  <c r="FS14" i="98"/>
  <c r="FR14" i="98"/>
  <c r="FS13" i="98"/>
  <c r="FR13" i="98"/>
  <c r="FS12" i="98"/>
  <c r="FR12" i="98"/>
  <c r="FS11" i="98"/>
  <c r="FR11" i="98"/>
  <c r="FS10" i="98"/>
  <c r="FR10" i="98"/>
  <c r="FS9" i="98"/>
  <c r="FR9" i="98"/>
  <c r="FS8" i="98"/>
  <c r="FR8" i="98"/>
  <c r="FS7" i="98"/>
  <c r="FR7" i="98"/>
  <c r="FS6" i="98"/>
  <c r="FR6" i="98"/>
  <c r="FS5" i="98"/>
  <c r="FQ59" i="98"/>
  <c r="FP59" i="98"/>
  <c r="FQ58" i="98"/>
  <c r="FP58" i="98"/>
  <c r="FQ57" i="98"/>
  <c r="FP57" i="98"/>
  <c r="FQ56" i="98"/>
  <c r="FP56" i="98"/>
  <c r="FQ55" i="98"/>
  <c r="FP55" i="98"/>
  <c r="FQ54" i="98"/>
  <c r="FP54" i="98"/>
  <c r="FQ53" i="98"/>
  <c r="FP53" i="98"/>
  <c r="FQ52" i="98"/>
  <c r="FP52" i="98"/>
  <c r="FQ51" i="98"/>
  <c r="FP51" i="98"/>
  <c r="FQ50" i="98"/>
  <c r="FP50" i="98"/>
  <c r="FQ49" i="98"/>
  <c r="FP49" i="98"/>
  <c r="FQ48" i="98"/>
  <c r="FP48" i="98"/>
  <c r="FQ47" i="98"/>
  <c r="FP47" i="98"/>
  <c r="FQ46" i="98"/>
  <c r="FP46" i="98"/>
  <c r="FQ45" i="98"/>
  <c r="FP45" i="98"/>
  <c r="FQ44" i="98"/>
  <c r="FP44" i="98"/>
  <c r="FQ43" i="98"/>
  <c r="FP43" i="98"/>
  <c r="FQ42" i="98"/>
  <c r="FP42" i="98"/>
  <c r="FQ41" i="98"/>
  <c r="FP41" i="98"/>
  <c r="FQ40" i="98"/>
  <c r="FP40" i="98"/>
  <c r="FQ39" i="98"/>
  <c r="FP39" i="98"/>
  <c r="FQ38" i="98"/>
  <c r="FP38" i="98"/>
  <c r="FQ37" i="98"/>
  <c r="FP37" i="98"/>
  <c r="FQ36" i="98"/>
  <c r="FP36" i="98"/>
  <c r="FQ35" i="98"/>
  <c r="FP35" i="98"/>
  <c r="FQ34" i="98"/>
  <c r="FP34" i="98"/>
  <c r="FQ33" i="98"/>
  <c r="FP33" i="98"/>
  <c r="FQ32" i="98"/>
  <c r="FP32" i="98"/>
  <c r="FQ31" i="98"/>
  <c r="FP31" i="98"/>
  <c r="FQ30" i="98"/>
  <c r="FP30" i="98"/>
  <c r="FQ29" i="98"/>
  <c r="FP29" i="98"/>
  <c r="FQ28" i="98"/>
  <c r="FP28" i="98"/>
  <c r="FQ27" i="98"/>
  <c r="FP27" i="98"/>
  <c r="FQ26" i="98"/>
  <c r="FP26" i="98"/>
  <c r="FQ25" i="98"/>
  <c r="FP25" i="98"/>
  <c r="FQ24" i="98"/>
  <c r="FP24" i="98"/>
  <c r="FQ23" i="98"/>
  <c r="FP23" i="98"/>
  <c r="FQ22" i="98"/>
  <c r="FP22" i="98"/>
  <c r="FQ21" i="98"/>
  <c r="FP21" i="98"/>
  <c r="FQ20" i="98"/>
  <c r="FP20" i="98"/>
  <c r="FQ19" i="98"/>
  <c r="FP19" i="98"/>
  <c r="FQ18" i="98"/>
  <c r="FP18" i="98"/>
  <c r="FQ17" i="98"/>
  <c r="FP17" i="98"/>
  <c r="FQ16" i="98"/>
  <c r="FP16" i="98"/>
  <c r="FQ15" i="98"/>
  <c r="FP15" i="98"/>
  <c r="FQ14" i="98"/>
  <c r="FP14" i="98"/>
  <c r="FQ13" i="98"/>
  <c r="FP13" i="98"/>
  <c r="FQ12" i="98"/>
  <c r="FP12" i="98"/>
  <c r="FQ11" i="98"/>
  <c r="FP11" i="98"/>
  <c r="FQ10" i="98"/>
  <c r="FP10" i="98"/>
  <c r="FQ9" i="98"/>
  <c r="FP9" i="98"/>
  <c r="FQ8" i="98"/>
  <c r="FP8" i="98"/>
  <c r="FQ7" i="98"/>
  <c r="FP7" i="98"/>
  <c r="FQ6" i="98"/>
  <c r="FP6" i="98"/>
  <c r="FQ5" i="98"/>
  <c r="FN57" i="98"/>
  <c r="FM57" i="98"/>
  <c r="FN56" i="98"/>
  <c r="FM56" i="98"/>
  <c r="FN55" i="98"/>
  <c r="FM55" i="98"/>
  <c r="FN54" i="98"/>
  <c r="FM54" i="98"/>
  <c r="FN53" i="98"/>
  <c r="FM53" i="98"/>
  <c r="FN52" i="98"/>
  <c r="FM52" i="98"/>
  <c r="FN51" i="98"/>
  <c r="FM51" i="98"/>
  <c r="FN50" i="98"/>
  <c r="FM50" i="98"/>
  <c r="FN49" i="98"/>
  <c r="FM49" i="98"/>
  <c r="FN48" i="98"/>
  <c r="FM48" i="98"/>
  <c r="FN47" i="98"/>
  <c r="FM47" i="98"/>
  <c r="FN46" i="98"/>
  <c r="FM46" i="98"/>
  <c r="FN45" i="98"/>
  <c r="FM45" i="98"/>
  <c r="FN44" i="98"/>
  <c r="FM44" i="98"/>
  <c r="FN43" i="98"/>
  <c r="FM43" i="98"/>
  <c r="FN42" i="98"/>
  <c r="FM42" i="98"/>
  <c r="FN41" i="98"/>
  <c r="FM41" i="98"/>
  <c r="FN40" i="98"/>
  <c r="FM40" i="98"/>
  <c r="FN39" i="98"/>
  <c r="FM39" i="98"/>
  <c r="FN38" i="98"/>
  <c r="FM38" i="98"/>
  <c r="FN37" i="98"/>
  <c r="FM37" i="98"/>
  <c r="FN36" i="98"/>
  <c r="FM36" i="98"/>
  <c r="FN35" i="98"/>
  <c r="FM35" i="98"/>
  <c r="FN34" i="98"/>
  <c r="FM34" i="98"/>
  <c r="FN33" i="98"/>
  <c r="FM33" i="98"/>
  <c r="FN32" i="98"/>
  <c r="FM32" i="98"/>
  <c r="FN31" i="98"/>
  <c r="FM31" i="98"/>
  <c r="FN30" i="98"/>
  <c r="FM30" i="98"/>
  <c r="FN29" i="98"/>
  <c r="FM29" i="98"/>
  <c r="FN28" i="98"/>
  <c r="FM28" i="98"/>
  <c r="FN27" i="98"/>
  <c r="FM27" i="98"/>
  <c r="FN26" i="98"/>
  <c r="FM26" i="98"/>
  <c r="FN25" i="98"/>
  <c r="FM25" i="98"/>
  <c r="FN24" i="98"/>
  <c r="FM24" i="98"/>
  <c r="FN23" i="98"/>
  <c r="FM23" i="98"/>
  <c r="FN22" i="98"/>
  <c r="FM22" i="98"/>
  <c r="FN21" i="98"/>
  <c r="FM21" i="98"/>
  <c r="FN20" i="98"/>
  <c r="FM20" i="98"/>
  <c r="FN19" i="98"/>
  <c r="FM19" i="98"/>
  <c r="FN18" i="98"/>
  <c r="FM18" i="98"/>
  <c r="FN17" i="98"/>
  <c r="FM17" i="98"/>
  <c r="FN16" i="98"/>
  <c r="FM16" i="98"/>
  <c r="FN15" i="98"/>
  <c r="FM15" i="98"/>
  <c r="FN14" i="98"/>
  <c r="FM14" i="98"/>
  <c r="FN13" i="98"/>
  <c r="FM13" i="98"/>
  <c r="FN12" i="98"/>
  <c r="FM12" i="98"/>
  <c r="FN11" i="98"/>
  <c r="FM11" i="98"/>
  <c r="FN10" i="98"/>
  <c r="FM10" i="98"/>
  <c r="FN9" i="98"/>
  <c r="FM9" i="98"/>
  <c r="FN8" i="98"/>
  <c r="FM8" i="98"/>
  <c r="FN7" i="98"/>
  <c r="FM7" i="98"/>
  <c r="FN6" i="98"/>
  <c r="FM6" i="98"/>
  <c r="FN5" i="98"/>
  <c r="FL59" i="98"/>
  <c r="FK59" i="98"/>
  <c r="FL58" i="98"/>
  <c r="FK58" i="98"/>
  <c r="FL57" i="98"/>
  <c r="FK57" i="98"/>
  <c r="FL56" i="98"/>
  <c r="FK56" i="98"/>
  <c r="FL55" i="98"/>
  <c r="FK55" i="98"/>
  <c r="FL54" i="98"/>
  <c r="FK54" i="98"/>
  <c r="FL53" i="98"/>
  <c r="FK53" i="98"/>
  <c r="FL52" i="98"/>
  <c r="FK52" i="98"/>
  <c r="FL51" i="98"/>
  <c r="FK51" i="98"/>
  <c r="FL50" i="98"/>
  <c r="FK50" i="98"/>
  <c r="FL49" i="98"/>
  <c r="FK49" i="98"/>
  <c r="FL48" i="98"/>
  <c r="FK48" i="98"/>
  <c r="FL47" i="98"/>
  <c r="FK47" i="98"/>
  <c r="FL46" i="98"/>
  <c r="FK46" i="98"/>
  <c r="FL45" i="98"/>
  <c r="FK45" i="98"/>
  <c r="FL44" i="98"/>
  <c r="FK44" i="98"/>
  <c r="FL43" i="98"/>
  <c r="FK43" i="98"/>
  <c r="FL42" i="98"/>
  <c r="FK42" i="98"/>
  <c r="FL41" i="98"/>
  <c r="FK41" i="98"/>
  <c r="FL40" i="98"/>
  <c r="FK40" i="98"/>
  <c r="FL39" i="98"/>
  <c r="FK39" i="98"/>
  <c r="FL38" i="98"/>
  <c r="FK38" i="98"/>
  <c r="FL37" i="98"/>
  <c r="FK37" i="98"/>
  <c r="FL36" i="98"/>
  <c r="FK36" i="98"/>
  <c r="FL35" i="98"/>
  <c r="FK35" i="98"/>
  <c r="FL34" i="98"/>
  <c r="FK34" i="98"/>
  <c r="FL33" i="98"/>
  <c r="FK33" i="98"/>
  <c r="FL32" i="98"/>
  <c r="FK32" i="98"/>
  <c r="FL31" i="98"/>
  <c r="FK31" i="98"/>
  <c r="FL30" i="98"/>
  <c r="FK30" i="98"/>
  <c r="FL29" i="98"/>
  <c r="FK29" i="98"/>
  <c r="FL28" i="98"/>
  <c r="FK28" i="98"/>
  <c r="FL27" i="98"/>
  <c r="FK27" i="98"/>
  <c r="FL26" i="98"/>
  <c r="FK26" i="98"/>
  <c r="FL25" i="98"/>
  <c r="FK25" i="98"/>
  <c r="FL24" i="98"/>
  <c r="FK24" i="98"/>
  <c r="FL23" i="98"/>
  <c r="FK23" i="98"/>
  <c r="FL22" i="98"/>
  <c r="FK22" i="98"/>
  <c r="FL21" i="98"/>
  <c r="FK21" i="98"/>
  <c r="FL20" i="98"/>
  <c r="FK20" i="98"/>
  <c r="FL19" i="98"/>
  <c r="FK19" i="98"/>
  <c r="FL18" i="98"/>
  <c r="FK18" i="98"/>
  <c r="FL17" i="98"/>
  <c r="FK17" i="98"/>
  <c r="FL16" i="98"/>
  <c r="FK16" i="98"/>
  <c r="FL15" i="98"/>
  <c r="FK15" i="98"/>
  <c r="FL14" i="98"/>
  <c r="FK14" i="98"/>
  <c r="FL13" i="98"/>
  <c r="FK13" i="98"/>
  <c r="FL12" i="98"/>
  <c r="FK12" i="98"/>
  <c r="FL11" i="98"/>
  <c r="FK11" i="98"/>
  <c r="FL10" i="98"/>
  <c r="FK10" i="98"/>
  <c r="FL9" i="98"/>
  <c r="FK9" i="98"/>
  <c r="FL8" i="98"/>
  <c r="FK8" i="98"/>
  <c r="FL7" i="98"/>
  <c r="FK7" i="98"/>
  <c r="FL6" i="98"/>
  <c r="FK6" i="98"/>
  <c r="FL5" i="98"/>
  <c r="FI59" i="98"/>
  <c r="FH59" i="98"/>
  <c r="FG59" i="98"/>
  <c r="FF59" i="98"/>
  <c r="FE59" i="98"/>
  <c r="FD59" i="98"/>
  <c r="FI58" i="98"/>
  <c r="FH58" i="98"/>
  <c r="FG58" i="98"/>
  <c r="FF58" i="98"/>
  <c r="FE58" i="98"/>
  <c r="FD58" i="98"/>
  <c r="FI57" i="98"/>
  <c r="FH57" i="98"/>
  <c r="FG57" i="98"/>
  <c r="FF57" i="98"/>
  <c r="FE57" i="98"/>
  <c r="FD57" i="98"/>
  <c r="FI56" i="98"/>
  <c r="FH56" i="98"/>
  <c r="FG56" i="98"/>
  <c r="FF56" i="98"/>
  <c r="FE56" i="98"/>
  <c r="FD56" i="98"/>
  <c r="FI55" i="98"/>
  <c r="FH55" i="98"/>
  <c r="FG55" i="98"/>
  <c r="FF55" i="98"/>
  <c r="FE55" i="98"/>
  <c r="FD55" i="98"/>
  <c r="FI54" i="98"/>
  <c r="FH54" i="98"/>
  <c r="FG54" i="98"/>
  <c r="FF54" i="98"/>
  <c r="FE54" i="98"/>
  <c r="FD54" i="98"/>
  <c r="FI53" i="98"/>
  <c r="FH53" i="98"/>
  <c r="FG53" i="98"/>
  <c r="FF53" i="98"/>
  <c r="FE53" i="98"/>
  <c r="FD53" i="98"/>
  <c r="FI52" i="98"/>
  <c r="FH52" i="98"/>
  <c r="FG52" i="98"/>
  <c r="FF52" i="98"/>
  <c r="FE52" i="98"/>
  <c r="FD52" i="98"/>
  <c r="FI51" i="98"/>
  <c r="FH51" i="98"/>
  <c r="FG51" i="98"/>
  <c r="FF51" i="98"/>
  <c r="FE51" i="98"/>
  <c r="FD51" i="98"/>
  <c r="FI50" i="98"/>
  <c r="FH50" i="98"/>
  <c r="FG50" i="98"/>
  <c r="FF50" i="98"/>
  <c r="FE50" i="98"/>
  <c r="FD50" i="98"/>
  <c r="FI49" i="98"/>
  <c r="FH49" i="98"/>
  <c r="FG49" i="98"/>
  <c r="FF49" i="98"/>
  <c r="FE49" i="98"/>
  <c r="FD49" i="98"/>
  <c r="FI48" i="98"/>
  <c r="FH48" i="98"/>
  <c r="FG48" i="98"/>
  <c r="FF48" i="98"/>
  <c r="FE48" i="98"/>
  <c r="FD48" i="98"/>
  <c r="FI47" i="98"/>
  <c r="FH47" i="98"/>
  <c r="FG47" i="98"/>
  <c r="FF47" i="98"/>
  <c r="FE47" i="98"/>
  <c r="FD47" i="98"/>
  <c r="FI46" i="98"/>
  <c r="FH46" i="98"/>
  <c r="FG46" i="98"/>
  <c r="FF46" i="98"/>
  <c r="FE46" i="98"/>
  <c r="FD46" i="98"/>
  <c r="FI45" i="98"/>
  <c r="FH45" i="98"/>
  <c r="FG45" i="98"/>
  <c r="FF45" i="98"/>
  <c r="FE45" i="98"/>
  <c r="FD45" i="98"/>
  <c r="FI44" i="98"/>
  <c r="FH44" i="98"/>
  <c r="FG44" i="98"/>
  <c r="FF44" i="98"/>
  <c r="FE44" i="98"/>
  <c r="FD44" i="98"/>
  <c r="FI43" i="98"/>
  <c r="FH43" i="98"/>
  <c r="FG43" i="98"/>
  <c r="FF43" i="98"/>
  <c r="FE43" i="98"/>
  <c r="FD43" i="98"/>
  <c r="FI42" i="98"/>
  <c r="FH42" i="98"/>
  <c r="FG42" i="98"/>
  <c r="FF42" i="98"/>
  <c r="FE42" i="98"/>
  <c r="FD42" i="98"/>
  <c r="FI41" i="98"/>
  <c r="FH41" i="98"/>
  <c r="FG41" i="98"/>
  <c r="FF41" i="98"/>
  <c r="FE41" i="98"/>
  <c r="FD41" i="98"/>
  <c r="FI40" i="98"/>
  <c r="FH40" i="98"/>
  <c r="FG40" i="98"/>
  <c r="FF40" i="98"/>
  <c r="FE40" i="98"/>
  <c r="FD40" i="98"/>
  <c r="FI39" i="98"/>
  <c r="FH39" i="98"/>
  <c r="FG39" i="98"/>
  <c r="FF39" i="98"/>
  <c r="FE39" i="98"/>
  <c r="FD39" i="98"/>
  <c r="FI38" i="98"/>
  <c r="FH38" i="98"/>
  <c r="FG38" i="98"/>
  <c r="FF38" i="98"/>
  <c r="FE38" i="98"/>
  <c r="FD38" i="98"/>
  <c r="FI37" i="98"/>
  <c r="FH37" i="98"/>
  <c r="FG37" i="98"/>
  <c r="FF37" i="98"/>
  <c r="FE37" i="98"/>
  <c r="FD37" i="98"/>
  <c r="FI36" i="98"/>
  <c r="FH36" i="98"/>
  <c r="FG36" i="98"/>
  <c r="FF36" i="98"/>
  <c r="FE36" i="98"/>
  <c r="FD36" i="98"/>
  <c r="FI35" i="98"/>
  <c r="FH35" i="98"/>
  <c r="FG35" i="98"/>
  <c r="FF35" i="98"/>
  <c r="FE35" i="98"/>
  <c r="FD35" i="98"/>
  <c r="FI34" i="98"/>
  <c r="FH34" i="98"/>
  <c r="FG34" i="98"/>
  <c r="FF34" i="98"/>
  <c r="FE34" i="98"/>
  <c r="FD34" i="98"/>
  <c r="FI33" i="98"/>
  <c r="FH33" i="98"/>
  <c r="FG33" i="98"/>
  <c r="FF33" i="98"/>
  <c r="FE33" i="98"/>
  <c r="FD33" i="98"/>
  <c r="FI32" i="98"/>
  <c r="FH32" i="98"/>
  <c r="FG32" i="98"/>
  <c r="FF32" i="98"/>
  <c r="FE32" i="98"/>
  <c r="FD32" i="98"/>
  <c r="FI31" i="98"/>
  <c r="FH31" i="98"/>
  <c r="FG31" i="98"/>
  <c r="FF31" i="98"/>
  <c r="FE31" i="98"/>
  <c r="FD31" i="98"/>
  <c r="FI30" i="98"/>
  <c r="FH30" i="98"/>
  <c r="FG30" i="98"/>
  <c r="FF30" i="98"/>
  <c r="FE30" i="98"/>
  <c r="FD30" i="98"/>
  <c r="FI29" i="98"/>
  <c r="FH29" i="98"/>
  <c r="FG29" i="98"/>
  <c r="FF29" i="98"/>
  <c r="FE29" i="98"/>
  <c r="FD29" i="98"/>
  <c r="FI28" i="98"/>
  <c r="FH28" i="98"/>
  <c r="FG28" i="98"/>
  <c r="FF28" i="98"/>
  <c r="FE28" i="98"/>
  <c r="FD28" i="98"/>
  <c r="FI27" i="98"/>
  <c r="FH27" i="98"/>
  <c r="FG27" i="98"/>
  <c r="FF27" i="98"/>
  <c r="FE27" i="98"/>
  <c r="FD27" i="98"/>
  <c r="FI26" i="98"/>
  <c r="FH26" i="98"/>
  <c r="FG26" i="98"/>
  <c r="FF26" i="98"/>
  <c r="FE26" i="98"/>
  <c r="FD26" i="98"/>
  <c r="FI25" i="98"/>
  <c r="FH25" i="98"/>
  <c r="FG25" i="98"/>
  <c r="FF25" i="98"/>
  <c r="FE25" i="98"/>
  <c r="FD25" i="98"/>
  <c r="FI24" i="98"/>
  <c r="FH24" i="98"/>
  <c r="FG24" i="98"/>
  <c r="FF24" i="98"/>
  <c r="FE24" i="98"/>
  <c r="FD24" i="98"/>
  <c r="FI23" i="98"/>
  <c r="FH23" i="98"/>
  <c r="FG23" i="98"/>
  <c r="FF23" i="98"/>
  <c r="FE23" i="98"/>
  <c r="FD23" i="98"/>
  <c r="FI22" i="98"/>
  <c r="FH22" i="98"/>
  <c r="FG22" i="98"/>
  <c r="FF22" i="98"/>
  <c r="FE22" i="98"/>
  <c r="FD22" i="98"/>
  <c r="FI21" i="98"/>
  <c r="FH21" i="98"/>
  <c r="FG21" i="98"/>
  <c r="FF21" i="98"/>
  <c r="FE21" i="98"/>
  <c r="FD21" i="98"/>
  <c r="FI20" i="98"/>
  <c r="FH20" i="98"/>
  <c r="FG20" i="98"/>
  <c r="FF20" i="98"/>
  <c r="FE20" i="98"/>
  <c r="FD20" i="98"/>
  <c r="FI19" i="98"/>
  <c r="FH19" i="98"/>
  <c r="FG19" i="98"/>
  <c r="FF19" i="98"/>
  <c r="FE19" i="98"/>
  <c r="FD19" i="98"/>
  <c r="FI18" i="98"/>
  <c r="FH18" i="98"/>
  <c r="FG18" i="98"/>
  <c r="FF18" i="98"/>
  <c r="FE18" i="98"/>
  <c r="FD18" i="98"/>
  <c r="FI17" i="98"/>
  <c r="FH17" i="98"/>
  <c r="FG17" i="98"/>
  <c r="FF17" i="98"/>
  <c r="FE17" i="98"/>
  <c r="FD17" i="98"/>
  <c r="FI16" i="98"/>
  <c r="FH16" i="98"/>
  <c r="FG16" i="98"/>
  <c r="FF16" i="98"/>
  <c r="FE16" i="98"/>
  <c r="FD16" i="98"/>
  <c r="FI15" i="98"/>
  <c r="FH15" i="98"/>
  <c r="FG15" i="98"/>
  <c r="FF15" i="98"/>
  <c r="FE15" i="98"/>
  <c r="FD15" i="98"/>
  <c r="FI14" i="98"/>
  <c r="FH14" i="98"/>
  <c r="FG14" i="98"/>
  <c r="FF14" i="98"/>
  <c r="FE14" i="98"/>
  <c r="FD14" i="98"/>
  <c r="FI13" i="98"/>
  <c r="FH13" i="98"/>
  <c r="FG13" i="98"/>
  <c r="FF13" i="98"/>
  <c r="FE13" i="98"/>
  <c r="FD13" i="98"/>
  <c r="FI12" i="98"/>
  <c r="FH12" i="98"/>
  <c r="FG12" i="98"/>
  <c r="FF12" i="98"/>
  <c r="FE12" i="98"/>
  <c r="FD12" i="98"/>
  <c r="FI11" i="98"/>
  <c r="FH11" i="98"/>
  <c r="FG11" i="98"/>
  <c r="FF11" i="98"/>
  <c r="FE11" i="98"/>
  <c r="FD11" i="98"/>
  <c r="FI10" i="98"/>
  <c r="FH10" i="98"/>
  <c r="FG10" i="98"/>
  <c r="FF10" i="98"/>
  <c r="FE10" i="98"/>
  <c r="FD10" i="98"/>
  <c r="FI9" i="98"/>
  <c r="FH9" i="98"/>
  <c r="FG9" i="98"/>
  <c r="FF9" i="98"/>
  <c r="FE9" i="98"/>
  <c r="FD9" i="98"/>
  <c r="FI8" i="98"/>
  <c r="FH8" i="98"/>
  <c r="FG8" i="98"/>
  <c r="FF8" i="98"/>
  <c r="FE8" i="98"/>
  <c r="FD8" i="98"/>
  <c r="FI7" i="98"/>
  <c r="FH7" i="98"/>
  <c r="FG7" i="98"/>
  <c r="FF7" i="98"/>
  <c r="FE7" i="98"/>
  <c r="FD7" i="98"/>
  <c r="FI6" i="98"/>
  <c r="FH6" i="98"/>
  <c r="FG6" i="98"/>
  <c r="FF6" i="98"/>
  <c r="FE6" i="98"/>
  <c r="FD6" i="98"/>
  <c r="FI5" i="98"/>
  <c r="FH5" i="98"/>
  <c r="FG5" i="98"/>
  <c r="FF5" i="98"/>
  <c r="FE5" i="98"/>
  <c r="FC63" i="98"/>
  <c r="FB63" i="98"/>
  <c r="FC62" i="98"/>
  <c r="FB62" i="98"/>
  <c r="FC61" i="98"/>
  <c r="FB61" i="98"/>
  <c r="FC60" i="98"/>
  <c r="FB60" i="98"/>
  <c r="FC59" i="98"/>
  <c r="FB59" i="98"/>
  <c r="FC58" i="98"/>
  <c r="FB58" i="98"/>
  <c r="FC57" i="98"/>
  <c r="FB57" i="98"/>
  <c r="FC56" i="98"/>
  <c r="FB56" i="98"/>
  <c r="FC55" i="98"/>
  <c r="FB55" i="98"/>
  <c r="FC54" i="98"/>
  <c r="FB54" i="98"/>
  <c r="FC53" i="98"/>
  <c r="FB53" i="98"/>
  <c r="FC52" i="98"/>
  <c r="FB52" i="98"/>
  <c r="FC51" i="98"/>
  <c r="FB51" i="98"/>
  <c r="FC50" i="98"/>
  <c r="FB50" i="98"/>
  <c r="FC49" i="98"/>
  <c r="FB49" i="98"/>
  <c r="FC48" i="98"/>
  <c r="FB48" i="98"/>
  <c r="FC47" i="98"/>
  <c r="FB47" i="98"/>
  <c r="FC46" i="98"/>
  <c r="FB46" i="98"/>
  <c r="FC45" i="98"/>
  <c r="FB45" i="98"/>
  <c r="FC44" i="98"/>
  <c r="FB44" i="98"/>
  <c r="FC43" i="98"/>
  <c r="FB43" i="98"/>
  <c r="FC42" i="98"/>
  <c r="FB42" i="98"/>
  <c r="FC41" i="98"/>
  <c r="FB41" i="98"/>
  <c r="FC40" i="98"/>
  <c r="FB40" i="98"/>
  <c r="FC39" i="98"/>
  <c r="FB39" i="98"/>
  <c r="FC38" i="98"/>
  <c r="FB38" i="98"/>
  <c r="FC37" i="98"/>
  <c r="FB37" i="98"/>
  <c r="FC36" i="98"/>
  <c r="FB36" i="98"/>
  <c r="FC35" i="98"/>
  <c r="FB35" i="98"/>
  <c r="FC34" i="98"/>
  <c r="FB34" i="98"/>
  <c r="FC33" i="98"/>
  <c r="FB33" i="98"/>
  <c r="FC32" i="98"/>
  <c r="FB32" i="98"/>
  <c r="FC31" i="98"/>
  <c r="FB31" i="98"/>
  <c r="FC30" i="98"/>
  <c r="FB30" i="98"/>
  <c r="FC29" i="98"/>
  <c r="FB29" i="98"/>
  <c r="FC28" i="98"/>
  <c r="FB28" i="98"/>
  <c r="FC27" i="98"/>
  <c r="FB27" i="98"/>
  <c r="FC26" i="98"/>
  <c r="FB26" i="98"/>
  <c r="FC25" i="98"/>
  <c r="FB25" i="98"/>
  <c r="FC24" i="98"/>
  <c r="FB24" i="98"/>
  <c r="FC23" i="98"/>
  <c r="FB23" i="98"/>
  <c r="FC22" i="98"/>
  <c r="FB22" i="98"/>
  <c r="FC21" i="98"/>
  <c r="FB21" i="98"/>
  <c r="FC20" i="98"/>
  <c r="FB20" i="98"/>
  <c r="FC19" i="98"/>
  <c r="FB19" i="98"/>
  <c r="FC18" i="98"/>
  <c r="FB18" i="98"/>
  <c r="FC17" i="98"/>
  <c r="FB17" i="98"/>
  <c r="FC16" i="98"/>
  <c r="FB16" i="98"/>
  <c r="FC15" i="98"/>
  <c r="FB15" i="98"/>
  <c r="FC14" i="98"/>
  <c r="FB14" i="98"/>
  <c r="FC13" i="98"/>
  <c r="FB13" i="98"/>
  <c r="FC12" i="98"/>
  <c r="FB12" i="98"/>
  <c r="FC11" i="98"/>
  <c r="FB11" i="98"/>
  <c r="FC10" i="98"/>
  <c r="FB10" i="98"/>
  <c r="FC9" i="98"/>
  <c r="FB9" i="98"/>
  <c r="FC8" i="98"/>
  <c r="FB8" i="98"/>
  <c r="FC7" i="98"/>
  <c r="FB7" i="98"/>
  <c r="FC6" i="98"/>
  <c r="FB6" i="98"/>
  <c r="FC5" i="98"/>
  <c r="FA67" i="98"/>
  <c r="EZ67" i="98"/>
  <c r="FA66" i="98"/>
  <c r="EZ66" i="98"/>
  <c r="FA65" i="98"/>
  <c r="EZ65" i="98"/>
  <c r="FA64" i="98"/>
  <c r="EZ64" i="98"/>
  <c r="FA63" i="98"/>
  <c r="EZ63" i="98"/>
  <c r="FA62" i="98"/>
  <c r="EZ62" i="98"/>
  <c r="FA61" i="98"/>
  <c r="EZ61" i="98"/>
  <c r="FA60" i="98"/>
  <c r="EZ60" i="98"/>
  <c r="FA59" i="98"/>
  <c r="EZ59" i="98"/>
  <c r="FA58" i="98"/>
  <c r="EZ58" i="98"/>
  <c r="FA57" i="98"/>
  <c r="EZ57" i="98"/>
  <c r="FA56" i="98"/>
  <c r="EZ56" i="98"/>
  <c r="FA55" i="98"/>
  <c r="EZ55" i="98"/>
  <c r="FA54" i="98"/>
  <c r="EZ54" i="98"/>
  <c r="FA53" i="98"/>
  <c r="EZ53" i="98"/>
  <c r="FA52" i="98"/>
  <c r="EZ52" i="98"/>
  <c r="FA51" i="98"/>
  <c r="EZ51" i="98"/>
  <c r="FA50" i="98"/>
  <c r="EZ50" i="98"/>
  <c r="FA49" i="98"/>
  <c r="EZ49" i="98"/>
  <c r="FA48" i="98"/>
  <c r="EZ48" i="98"/>
  <c r="FA47" i="98"/>
  <c r="EZ47" i="98"/>
  <c r="FA46" i="98"/>
  <c r="EZ46" i="98"/>
  <c r="FA45" i="98"/>
  <c r="EZ45" i="98"/>
  <c r="FA44" i="98"/>
  <c r="EZ44" i="98"/>
  <c r="FA43" i="98"/>
  <c r="EZ43" i="98"/>
  <c r="FA42" i="98"/>
  <c r="EZ42" i="98"/>
  <c r="FA41" i="98"/>
  <c r="EZ41" i="98"/>
  <c r="FA40" i="98"/>
  <c r="EZ40" i="98"/>
  <c r="FA39" i="98"/>
  <c r="EZ39" i="98"/>
  <c r="FA38" i="98"/>
  <c r="EZ38" i="98"/>
  <c r="FA37" i="98"/>
  <c r="EZ37" i="98"/>
  <c r="FA36" i="98"/>
  <c r="EZ36" i="98"/>
  <c r="FA35" i="98"/>
  <c r="EZ35" i="98"/>
  <c r="FA34" i="98"/>
  <c r="EZ34" i="98"/>
  <c r="FA33" i="98"/>
  <c r="EZ33" i="98"/>
  <c r="FA32" i="98"/>
  <c r="EZ32" i="98"/>
  <c r="FA31" i="98"/>
  <c r="EZ31" i="98"/>
  <c r="FA30" i="98"/>
  <c r="EZ30" i="98"/>
  <c r="FA29" i="98"/>
  <c r="EZ29" i="98"/>
  <c r="FA28" i="98"/>
  <c r="EZ28" i="98"/>
  <c r="FA27" i="98"/>
  <c r="EZ27" i="98"/>
  <c r="FA26" i="98"/>
  <c r="EZ26" i="98"/>
  <c r="FA25" i="98"/>
  <c r="EZ25" i="98"/>
  <c r="FA24" i="98"/>
  <c r="EZ24" i="98"/>
  <c r="FA23" i="98"/>
  <c r="EZ23" i="98"/>
  <c r="FA22" i="98"/>
  <c r="EZ22" i="98"/>
  <c r="FA21" i="98"/>
  <c r="EZ21" i="98"/>
  <c r="FA20" i="98"/>
  <c r="EZ20" i="98"/>
  <c r="FA19" i="98"/>
  <c r="EZ19" i="98"/>
  <c r="FA18" i="98"/>
  <c r="EZ18" i="98"/>
  <c r="FA17" i="98"/>
  <c r="EZ17" i="98"/>
  <c r="FA16" i="98"/>
  <c r="EZ16" i="98"/>
  <c r="FA15" i="98"/>
  <c r="EZ15" i="98"/>
  <c r="FA14" i="98"/>
  <c r="EZ14" i="98"/>
  <c r="FA13" i="98"/>
  <c r="EZ13" i="98"/>
  <c r="FA12" i="98"/>
  <c r="EZ12" i="98"/>
  <c r="FA11" i="98"/>
  <c r="EZ11" i="98"/>
  <c r="FA10" i="98"/>
  <c r="EZ10" i="98"/>
  <c r="FA9" i="98"/>
  <c r="EZ9" i="98"/>
  <c r="FA8" i="98"/>
  <c r="EZ8" i="98"/>
  <c r="FA7" i="98"/>
  <c r="EZ7" i="98"/>
  <c r="FA6" i="98"/>
  <c r="EZ6" i="98"/>
  <c r="FA5" i="98"/>
  <c r="EY59" i="98"/>
  <c r="EX59" i="98"/>
  <c r="EY58" i="98"/>
  <c r="EX58" i="98"/>
  <c r="EY57" i="98"/>
  <c r="EX57" i="98"/>
  <c r="EY56" i="98"/>
  <c r="EX56" i="98"/>
  <c r="EY55" i="98"/>
  <c r="EX55" i="98"/>
  <c r="EY54" i="98"/>
  <c r="EX54" i="98"/>
  <c r="EY53" i="98"/>
  <c r="EX53" i="98"/>
  <c r="EY52" i="98"/>
  <c r="EX52" i="98"/>
  <c r="EY51" i="98"/>
  <c r="EX51" i="98"/>
  <c r="EY50" i="98"/>
  <c r="EX50" i="98"/>
  <c r="EY49" i="98"/>
  <c r="EX49" i="98"/>
  <c r="EY48" i="98"/>
  <c r="EX48" i="98"/>
  <c r="EY47" i="98"/>
  <c r="EX47" i="98"/>
  <c r="EY46" i="98"/>
  <c r="EX46" i="98"/>
  <c r="EY45" i="98"/>
  <c r="EX45" i="98"/>
  <c r="EY44" i="98"/>
  <c r="EX44" i="98"/>
  <c r="EY43" i="98"/>
  <c r="EX43" i="98"/>
  <c r="EY42" i="98"/>
  <c r="EX42" i="98"/>
  <c r="EY41" i="98"/>
  <c r="EX41" i="98"/>
  <c r="EY40" i="98"/>
  <c r="EX40" i="98"/>
  <c r="EY39" i="98"/>
  <c r="EX39" i="98"/>
  <c r="EY38" i="98"/>
  <c r="EX38" i="98"/>
  <c r="EY37" i="98"/>
  <c r="EX37" i="98"/>
  <c r="EY36" i="98"/>
  <c r="EX36" i="98"/>
  <c r="EY35" i="98"/>
  <c r="EX35" i="98"/>
  <c r="EY34" i="98"/>
  <c r="EX34" i="98"/>
  <c r="EY33" i="98"/>
  <c r="EX33" i="98"/>
  <c r="EY32" i="98"/>
  <c r="EX32" i="98"/>
  <c r="EY31" i="98"/>
  <c r="EX31" i="98"/>
  <c r="EY30" i="98"/>
  <c r="EX30" i="98"/>
  <c r="EY29" i="98"/>
  <c r="EX29" i="98"/>
  <c r="EY28" i="98"/>
  <c r="EX28" i="98"/>
  <c r="EY27" i="98"/>
  <c r="EX27" i="98"/>
  <c r="EY26" i="98"/>
  <c r="EX26" i="98"/>
  <c r="EY25" i="98"/>
  <c r="EX25" i="98"/>
  <c r="EY24" i="98"/>
  <c r="EX24" i="98"/>
  <c r="EY23" i="98"/>
  <c r="EX23" i="98"/>
  <c r="EY22" i="98"/>
  <c r="EX22" i="98"/>
  <c r="EY21" i="98"/>
  <c r="EX21" i="98"/>
  <c r="EY20" i="98"/>
  <c r="EX20" i="98"/>
  <c r="EY19" i="98"/>
  <c r="EX19" i="98"/>
  <c r="EY18" i="98"/>
  <c r="EX18" i="98"/>
  <c r="EY17" i="98"/>
  <c r="EX17" i="98"/>
  <c r="EY16" i="98"/>
  <c r="EX16" i="98"/>
  <c r="EY15" i="98"/>
  <c r="EX15" i="98"/>
  <c r="EY14" i="98"/>
  <c r="EX14" i="98"/>
  <c r="EY13" i="98"/>
  <c r="EX13" i="98"/>
  <c r="EY12" i="98"/>
  <c r="EX12" i="98"/>
  <c r="EY11" i="98"/>
  <c r="EX11" i="98"/>
  <c r="EY10" i="98"/>
  <c r="EX10" i="98"/>
  <c r="EY9" i="98"/>
  <c r="EX9" i="98"/>
  <c r="EY8" i="98"/>
  <c r="EX8" i="98"/>
  <c r="EY7" i="98"/>
  <c r="EX7" i="98"/>
  <c r="EY6" i="98"/>
  <c r="EX6" i="98"/>
  <c r="EY5" i="98"/>
  <c r="EW58" i="98"/>
  <c r="EV58" i="98"/>
  <c r="EW57" i="98"/>
  <c r="EV57" i="98"/>
  <c r="EW56" i="98"/>
  <c r="EV56" i="98"/>
  <c r="EW55" i="98"/>
  <c r="EV55" i="98"/>
  <c r="EW54" i="98"/>
  <c r="EV54" i="98"/>
  <c r="EW53" i="98"/>
  <c r="EV53" i="98"/>
  <c r="EW52" i="98"/>
  <c r="EV52" i="98"/>
  <c r="EW51" i="98"/>
  <c r="EV51" i="98"/>
  <c r="EW50" i="98"/>
  <c r="EV50" i="98"/>
  <c r="EW49" i="98"/>
  <c r="EV49" i="98"/>
  <c r="EW48" i="98"/>
  <c r="EV48" i="98"/>
  <c r="EW47" i="98"/>
  <c r="EV47" i="98"/>
  <c r="EW46" i="98"/>
  <c r="EV46" i="98"/>
  <c r="EW45" i="98"/>
  <c r="EV45" i="98"/>
  <c r="EW44" i="98"/>
  <c r="EV44" i="98"/>
  <c r="EW43" i="98"/>
  <c r="EV43" i="98"/>
  <c r="EW42" i="98"/>
  <c r="EV42" i="98"/>
  <c r="EW41" i="98"/>
  <c r="EV41" i="98"/>
  <c r="EW40" i="98"/>
  <c r="EV40" i="98"/>
  <c r="EW39" i="98"/>
  <c r="EV39" i="98"/>
  <c r="EW38" i="98"/>
  <c r="EV38" i="98"/>
  <c r="EW37" i="98"/>
  <c r="EV37" i="98"/>
  <c r="EW36" i="98"/>
  <c r="EV36" i="98"/>
  <c r="EW35" i="98"/>
  <c r="EV35" i="98"/>
  <c r="EW34" i="98"/>
  <c r="EV34" i="98"/>
  <c r="EW33" i="98"/>
  <c r="EV33" i="98"/>
  <c r="EW32" i="98"/>
  <c r="EV32" i="98"/>
  <c r="EW31" i="98"/>
  <c r="EV31" i="98"/>
  <c r="EW30" i="98"/>
  <c r="EV30" i="98"/>
  <c r="EW29" i="98"/>
  <c r="EV29" i="98"/>
  <c r="EW28" i="98"/>
  <c r="EV28" i="98"/>
  <c r="EW27" i="98"/>
  <c r="EV27" i="98"/>
  <c r="EW26" i="98"/>
  <c r="EV26" i="98"/>
  <c r="EW25" i="98"/>
  <c r="EV25" i="98"/>
  <c r="EW24" i="98"/>
  <c r="EV24" i="98"/>
  <c r="EW23" i="98"/>
  <c r="EV23" i="98"/>
  <c r="EW22" i="98"/>
  <c r="EV22" i="98"/>
  <c r="EW21" i="98"/>
  <c r="EV21" i="98"/>
  <c r="EW20" i="98"/>
  <c r="EV20" i="98"/>
  <c r="EW19" i="98"/>
  <c r="EV19" i="98"/>
  <c r="EW18" i="98"/>
  <c r="EV18" i="98"/>
  <c r="EW17" i="98"/>
  <c r="EV17" i="98"/>
  <c r="EW16" i="98"/>
  <c r="EV16" i="98"/>
  <c r="EW15" i="98"/>
  <c r="EV15" i="98"/>
  <c r="EW14" i="98"/>
  <c r="EV14" i="98"/>
  <c r="EW13" i="98"/>
  <c r="EV13" i="98"/>
  <c r="EW12" i="98"/>
  <c r="EV12" i="98"/>
  <c r="EW11" i="98"/>
  <c r="EV11" i="98"/>
  <c r="EW10" i="98"/>
  <c r="EV10" i="98"/>
  <c r="EW9" i="98"/>
  <c r="EV9" i="98"/>
  <c r="EW8" i="98"/>
  <c r="EV8" i="98"/>
  <c r="EW7" i="98"/>
  <c r="EV7" i="98"/>
  <c r="EW6" i="98"/>
  <c r="EV6" i="98"/>
  <c r="EW5" i="98"/>
  <c r="EU67" i="98"/>
  <c r="ET67" i="98"/>
  <c r="EU66" i="98"/>
  <c r="ET66" i="98"/>
  <c r="EU65" i="98"/>
  <c r="ET65" i="98"/>
  <c r="EU64" i="98"/>
  <c r="ET64" i="98"/>
  <c r="EU63" i="98"/>
  <c r="ET63" i="98"/>
  <c r="EU62" i="98"/>
  <c r="ET62" i="98"/>
  <c r="EU61" i="98"/>
  <c r="ET61" i="98"/>
  <c r="EU60" i="98"/>
  <c r="ET60" i="98"/>
  <c r="EU59" i="98"/>
  <c r="ET59" i="98"/>
  <c r="EU58" i="98"/>
  <c r="ET58" i="98"/>
  <c r="EU57" i="98"/>
  <c r="ET57" i="98"/>
  <c r="EU56" i="98"/>
  <c r="ET56" i="98"/>
  <c r="EU55" i="98"/>
  <c r="ET55" i="98"/>
  <c r="EU54" i="98"/>
  <c r="ET54" i="98"/>
  <c r="EU53" i="98"/>
  <c r="ET53" i="98"/>
  <c r="EU52" i="98"/>
  <c r="ET52" i="98"/>
  <c r="EU51" i="98"/>
  <c r="ET51" i="98"/>
  <c r="EU50" i="98"/>
  <c r="ET50" i="98"/>
  <c r="EU49" i="98"/>
  <c r="ET49" i="98"/>
  <c r="EU48" i="98"/>
  <c r="ET48" i="98"/>
  <c r="EU47" i="98"/>
  <c r="ET47" i="98"/>
  <c r="EU46" i="98"/>
  <c r="ET46" i="98"/>
  <c r="EU45" i="98"/>
  <c r="ET45" i="98"/>
  <c r="EU44" i="98"/>
  <c r="ET44" i="98"/>
  <c r="EU43" i="98"/>
  <c r="ET43" i="98"/>
  <c r="EU42" i="98"/>
  <c r="ET42" i="98"/>
  <c r="EU41" i="98"/>
  <c r="ET41" i="98"/>
  <c r="EU40" i="98"/>
  <c r="ET40" i="98"/>
  <c r="EU39" i="98"/>
  <c r="ET39" i="98"/>
  <c r="EU38" i="98"/>
  <c r="ET38" i="98"/>
  <c r="EU37" i="98"/>
  <c r="ET37" i="98"/>
  <c r="EU36" i="98"/>
  <c r="ET36" i="98"/>
  <c r="EU35" i="98"/>
  <c r="ET35" i="98"/>
  <c r="EU34" i="98"/>
  <c r="ET34" i="98"/>
  <c r="EU33" i="98"/>
  <c r="ET33" i="98"/>
  <c r="EU32" i="98"/>
  <c r="ET32" i="98"/>
  <c r="EU31" i="98"/>
  <c r="ET31" i="98"/>
  <c r="EU30" i="98"/>
  <c r="ET30" i="98"/>
  <c r="EU29" i="98"/>
  <c r="ET29" i="98"/>
  <c r="EU28" i="98"/>
  <c r="ET28" i="98"/>
  <c r="EU27" i="98"/>
  <c r="ET27" i="98"/>
  <c r="EU26" i="98"/>
  <c r="ET26" i="98"/>
  <c r="EU25" i="98"/>
  <c r="ET25" i="98"/>
  <c r="EU24" i="98"/>
  <c r="ET24" i="98"/>
  <c r="EU23" i="98"/>
  <c r="ET23" i="98"/>
  <c r="EU22" i="98"/>
  <c r="ET22" i="98"/>
  <c r="EU21" i="98"/>
  <c r="ET21" i="98"/>
  <c r="EU20" i="98"/>
  <c r="ET20" i="98"/>
  <c r="EU19" i="98"/>
  <c r="ET19" i="98"/>
  <c r="EU18" i="98"/>
  <c r="ET18" i="98"/>
  <c r="EU17" i="98"/>
  <c r="ET17" i="98"/>
  <c r="EU16" i="98"/>
  <c r="ET16" i="98"/>
  <c r="EU15" i="98"/>
  <c r="ET15" i="98"/>
  <c r="EU14" i="98"/>
  <c r="ET14" i="98"/>
  <c r="EU13" i="98"/>
  <c r="ET13" i="98"/>
  <c r="EU12" i="98"/>
  <c r="ET12" i="98"/>
  <c r="EU11" i="98"/>
  <c r="ET11" i="98"/>
  <c r="EU10" i="98"/>
  <c r="ET10" i="98"/>
  <c r="EU9" i="98"/>
  <c r="ET9" i="98"/>
  <c r="EU8" i="98"/>
  <c r="ET8" i="98"/>
  <c r="EU7" i="98"/>
  <c r="ET7" i="98"/>
  <c r="EU6" i="98"/>
  <c r="ET6" i="98"/>
  <c r="EU5" i="98"/>
  <c r="ES59" i="98"/>
  <c r="ER59" i="98"/>
  <c r="ES58" i="98"/>
  <c r="ER58" i="98"/>
  <c r="ES57" i="98"/>
  <c r="ER57" i="98"/>
  <c r="ES56" i="98"/>
  <c r="ER56" i="98"/>
  <c r="ES55" i="98"/>
  <c r="ER55" i="98"/>
  <c r="ES54" i="98"/>
  <c r="ER54" i="98"/>
  <c r="ES53" i="98"/>
  <c r="ER53" i="98"/>
  <c r="ES52" i="98"/>
  <c r="ER52" i="98"/>
  <c r="ES51" i="98"/>
  <c r="ER51" i="98"/>
  <c r="ES50" i="98"/>
  <c r="ER50" i="98"/>
  <c r="ES49" i="98"/>
  <c r="ER49" i="98"/>
  <c r="ES48" i="98"/>
  <c r="ER48" i="98"/>
  <c r="ES47" i="98"/>
  <c r="ER47" i="98"/>
  <c r="ES46" i="98"/>
  <c r="ER46" i="98"/>
  <c r="ES45" i="98"/>
  <c r="ER45" i="98"/>
  <c r="ES44" i="98"/>
  <c r="ER44" i="98"/>
  <c r="ES43" i="98"/>
  <c r="ER43" i="98"/>
  <c r="ES42" i="98"/>
  <c r="ER42" i="98"/>
  <c r="ES41" i="98"/>
  <c r="ER41" i="98"/>
  <c r="ES40" i="98"/>
  <c r="ER40" i="98"/>
  <c r="ES39" i="98"/>
  <c r="ER39" i="98"/>
  <c r="ES38" i="98"/>
  <c r="ER38" i="98"/>
  <c r="ES37" i="98"/>
  <c r="ER37" i="98"/>
  <c r="ES36" i="98"/>
  <c r="ER36" i="98"/>
  <c r="ES35" i="98"/>
  <c r="ER35" i="98"/>
  <c r="ES34" i="98"/>
  <c r="ER34" i="98"/>
  <c r="ES33" i="98"/>
  <c r="ER33" i="98"/>
  <c r="ES32" i="98"/>
  <c r="ER32" i="98"/>
  <c r="ES31" i="98"/>
  <c r="ER31" i="98"/>
  <c r="ES30" i="98"/>
  <c r="ER30" i="98"/>
  <c r="ES29" i="98"/>
  <c r="ER29" i="98"/>
  <c r="ES28" i="98"/>
  <c r="ER28" i="98"/>
  <c r="ES27" i="98"/>
  <c r="ER27" i="98"/>
  <c r="ES26" i="98"/>
  <c r="ER26" i="98"/>
  <c r="ES25" i="98"/>
  <c r="ER25" i="98"/>
  <c r="ES24" i="98"/>
  <c r="ER24" i="98"/>
  <c r="ES23" i="98"/>
  <c r="ER23" i="98"/>
  <c r="ES22" i="98"/>
  <c r="ER22" i="98"/>
  <c r="ES21" i="98"/>
  <c r="ER21" i="98"/>
  <c r="ES20" i="98"/>
  <c r="ER20" i="98"/>
  <c r="ES19" i="98"/>
  <c r="ER19" i="98"/>
  <c r="ES18" i="98"/>
  <c r="ER18" i="98"/>
  <c r="ES17" i="98"/>
  <c r="ER17" i="98"/>
  <c r="ES16" i="98"/>
  <c r="ER16" i="98"/>
  <c r="ES15" i="98"/>
  <c r="ER15" i="98"/>
  <c r="ES14" i="98"/>
  <c r="ER14" i="98"/>
  <c r="ES13" i="98"/>
  <c r="ER13" i="98"/>
  <c r="ES12" i="98"/>
  <c r="ER12" i="98"/>
  <c r="ES11" i="98"/>
  <c r="ER11" i="98"/>
  <c r="ES10" i="98"/>
  <c r="ER10" i="98"/>
  <c r="ES9" i="98"/>
  <c r="ER9" i="98"/>
  <c r="ES8" i="98"/>
  <c r="ER8" i="98"/>
  <c r="ES7" i="98"/>
  <c r="ER7" i="98"/>
  <c r="ES6" i="98"/>
  <c r="ER6" i="98"/>
  <c r="ES5" i="98"/>
  <c r="EQ60" i="98"/>
  <c r="EP60" i="98"/>
  <c r="EO60" i="98"/>
  <c r="EN60" i="98"/>
  <c r="EM60" i="98"/>
  <c r="EL60" i="98"/>
  <c r="EK60" i="98"/>
  <c r="EJ60" i="98"/>
  <c r="EI60" i="98"/>
  <c r="EH60" i="98"/>
  <c r="EG60" i="98"/>
  <c r="EF60" i="98"/>
  <c r="EE60" i="98"/>
  <c r="ED60" i="98"/>
  <c r="EC60" i="98"/>
  <c r="EB60" i="98"/>
  <c r="EA60" i="98"/>
  <c r="DZ60" i="98"/>
  <c r="EQ59" i="98"/>
  <c r="EP59" i="98"/>
  <c r="EO59" i="98"/>
  <c r="EN59" i="98"/>
  <c r="EM59" i="98"/>
  <c r="EL59" i="98"/>
  <c r="EK59" i="98"/>
  <c r="EJ59" i="98"/>
  <c r="EI59" i="98"/>
  <c r="EH59" i="98"/>
  <c r="EG59" i="98"/>
  <c r="EF59" i="98"/>
  <c r="EE59" i="98"/>
  <c r="ED59" i="98"/>
  <c r="EC59" i="98"/>
  <c r="EB59" i="98"/>
  <c r="EA59" i="98"/>
  <c r="DZ59" i="98"/>
  <c r="EQ58" i="98"/>
  <c r="EP58" i="98"/>
  <c r="EO58" i="98"/>
  <c r="EN58" i="98"/>
  <c r="EM58" i="98"/>
  <c r="EL58" i="98"/>
  <c r="EK58" i="98"/>
  <c r="EJ58" i="98"/>
  <c r="EI58" i="98"/>
  <c r="EH58" i="98"/>
  <c r="EG58" i="98"/>
  <c r="EF58" i="98"/>
  <c r="EE58" i="98"/>
  <c r="ED58" i="98"/>
  <c r="EC58" i="98"/>
  <c r="EB58" i="98"/>
  <c r="EA58" i="98"/>
  <c r="DZ58" i="98"/>
  <c r="EQ57" i="98"/>
  <c r="EP57" i="98"/>
  <c r="EO57" i="98"/>
  <c r="EN57" i="98"/>
  <c r="EM57" i="98"/>
  <c r="EL57" i="98"/>
  <c r="EK57" i="98"/>
  <c r="EJ57" i="98"/>
  <c r="EI57" i="98"/>
  <c r="EH57" i="98"/>
  <c r="EG57" i="98"/>
  <c r="EF57" i="98"/>
  <c r="EE57" i="98"/>
  <c r="ED57" i="98"/>
  <c r="EC57" i="98"/>
  <c r="EB57" i="98"/>
  <c r="EA57" i="98"/>
  <c r="DZ57" i="98"/>
  <c r="EQ56" i="98"/>
  <c r="EP56" i="98"/>
  <c r="EO56" i="98"/>
  <c r="EN56" i="98"/>
  <c r="EM56" i="98"/>
  <c r="EL56" i="98"/>
  <c r="EK56" i="98"/>
  <c r="EJ56" i="98"/>
  <c r="EI56" i="98"/>
  <c r="EH56" i="98"/>
  <c r="EG56" i="98"/>
  <c r="EF56" i="98"/>
  <c r="EE56" i="98"/>
  <c r="ED56" i="98"/>
  <c r="EC56" i="98"/>
  <c r="EB56" i="98"/>
  <c r="EA56" i="98"/>
  <c r="DZ56" i="98"/>
  <c r="EQ55" i="98"/>
  <c r="EP55" i="98"/>
  <c r="EO55" i="98"/>
  <c r="EN55" i="98"/>
  <c r="EM55" i="98"/>
  <c r="EL55" i="98"/>
  <c r="EK55" i="98"/>
  <c r="EJ55" i="98"/>
  <c r="EI55" i="98"/>
  <c r="EH55" i="98"/>
  <c r="EG55" i="98"/>
  <c r="EF55" i="98"/>
  <c r="EE55" i="98"/>
  <c r="ED55" i="98"/>
  <c r="EC55" i="98"/>
  <c r="EB55" i="98"/>
  <c r="EA55" i="98"/>
  <c r="DZ55" i="98"/>
  <c r="EQ54" i="98"/>
  <c r="EP54" i="98"/>
  <c r="EO54" i="98"/>
  <c r="EN54" i="98"/>
  <c r="EM54" i="98"/>
  <c r="EL54" i="98"/>
  <c r="EK54" i="98"/>
  <c r="EJ54" i="98"/>
  <c r="EI54" i="98"/>
  <c r="EH54" i="98"/>
  <c r="EG54" i="98"/>
  <c r="EF54" i="98"/>
  <c r="EE54" i="98"/>
  <c r="ED54" i="98"/>
  <c r="EC54" i="98"/>
  <c r="EB54" i="98"/>
  <c r="EA54" i="98"/>
  <c r="DZ54" i="98"/>
  <c r="EQ53" i="98"/>
  <c r="EP53" i="98"/>
  <c r="EO53" i="98"/>
  <c r="EN53" i="98"/>
  <c r="EM53" i="98"/>
  <c r="EL53" i="98"/>
  <c r="EK53" i="98"/>
  <c r="EJ53" i="98"/>
  <c r="EI53" i="98"/>
  <c r="EH53" i="98"/>
  <c r="EG53" i="98"/>
  <c r="EF53" i="98"/>
  <c r="EE53" i="98"/>
  <c r="ED53" i="98"/>
  <c r="EC53" i="98"/>
  <c r="EB53" i="98"/>
  <c r="EA53" i="98"/>
  <c r="DZ53" i="98"/>
  <c r="EQ52" i="98"/>
  <c r="EP52" i="98"/>
  <c r="EO52" i="98"/>
  <c r="EN52" i="98"/>
  <c r="EM52" i="98"/>
  <c r="EL52" i="98"/>
  <c r="EK52" i="98"/>
  <c r="EJ52" i="98"/>
  <c r="EI52" i="98"/>
  <c r="EH52" i="98"/>
  <c r="EG52" i="98"/>
  <c r="EF52" i="98"/>
  <c r="EE52" i="98"/>
  <c r="ED52" i="98"/>
  <c r="EC52" i="98"/>
  <c r="EB52" i="98"/>
  <c r="EA52" i="98"/>
  <c r="DZ52" i="98"/>
  <c r="EQ51" i="98"/>
  <c r="EP51" i="98"/>
  <c r="EO51" i="98"/>
  <c r="EN51" i="98"/>
  <c r="EM51" i="98"/>
  <c r="EL51" i="98"/>
  <c r="EK51" i="98"/>
  <c r="EJ51" i="98"/>
  <c r="EI51" i="98"/>
  <c r="EH51" i="98"/>
  <c r="EG51" i="98"/>
  <c r="EF51" i="98"/>
  <c r="EE51" i="98"/>
  <c r="ED51" i="98"/>
  <c r="EC51" i="98"/>
  <c r="EB51" i="98"/>
  <c r="EA51" i="98"/>
  <c r="DZ51" i="98"/>
  <c r="EQ50" i="98"/>
  <c r="EP50" i="98"/>
  <c r="EO50" i="98"/>
  <c r="EN50" i="98"/>
  <c r="EM50" i="98"/>
  <c r="EL50" i="98"/>
  <c r="EK50" i="98"/>
  <c r="EJ50" i="98"/>
  <c r="EI50" i="98"/>
  <c r="EH50" i="98"/>
  <c r="EG50" i="98"/>
  <c r="EF50" i="98"/>
  <c r="EE50" i="98"/>
  <c r="ED50" i="98"/>
  <c r="EC50" i="98"/>
  <c r="EB50" i="98"/>
  <c r="EA50" i="98"/>
  <c r="DZ50" i="98"/>
  <c r="EQ49" i="98"/>
  <c r="EP49" i="98"/>
  <c r="EO49" i="98"/>
  <c r="EN49" i="98"/>
  <c r="EM49" i="98"/>
  <c r="EL49" i="98"/>
  <c r="EK49" i="98"/>
  <c r="EJ49" i="98"/>
  <c r="EI49" i="98"/>
  <c r="EH49" i="98"/>
  <c r="EG49" i="98"/>
  <c r="EF49" i="98"/>
  <c r="EE49" i="98"/>
  <c r="ED49" i="98"/>
  <c r="EC49" i="98"/>
  <c r="EB49" i="98"/>
  <c r="EA49" i="98"/>
  <c r="DZ49" i="98"/>
  <c r="EQ48" i="98"/>
  <c r="EP48" i="98"/>
  <c r="EO48" i="98"/>
  <c r="EN48" i="98"/>
  <c r="EM48" i="98"/>
  <c r="EL48" i="98"/>
  <c r="EK48" i="98"/>
  <c r="EJ48" i="98"/>
  <c r="EI48" i="98"/>
  <c r="EH48" i="98"/>
  <c r="EG48" i="98"/>
  <c r="EF48" i="98"/>
  <c r="EE48" i="98"/>
  <c r="ED48" i="98"/>
  <c r="EC48" i="98"/>
  <c r="EB48" i="98"/>
  <c r="EA48" i="98"/>
  <c r="DZ48" i="98"/>
  <c r="EQ47" i="98"/>
  <c r="EP47" i="98"/>
  <c r="EO47" i="98"/>
  <c r="EN47" i="98"/>
  <c r="EM47" i="98"/>
  <c r="EL47" i="98"/>
  <c r="EK47" i="98"/>
  <c r="EJ47" i="98"/>
  <c r="EI47" i="98"/>
  <c r="EH47" i="98"/>
  <c r="EG47" i="98"/>
  <c r="EF47" i="98"/>
  <c r="EE47" i="98"/>
  <c r="ED47" i="98"/>
  <c r="EC47" i="98"/>
  <c r="EB47" i="98"/>
  <c r="EA47" i="98"/>
  <c r="DZ47" i="98"/>
  <c r="EQ46" i="98"/>
  <c r="EP46" i="98"/>
  <c r="EO46" i="98"/>
  <c r="EN46" i="98"/>
  <c r="EM46" i="98"/>
  <c r="EL46" i="98"/>
  <c r="EK46" i="98"/>
  <c r="EJ46" i="98"/>
  <c r="EI46" i="98"/>
  <c r="EH46" i="98"/>
  <c r="EG46" i="98"/>
  <c r="EF46" i="98"/>
  <c r="EE46" i="98"/>
  <c r="ED46" i="98"/>
  <c r="EC46" i="98"/>
  <c r="EB46" i="98"/>
  <c r="EA46" i="98"/>
  <c r="DZ46" i="98"/>
  <c r="EQ45" i="98"/>
  <c r="EP45" i="98"/>
  <c r="EO45" i="98"/>
  <c r="EN45" i="98"/>
  <c r="EM45" i="98"/>
  <c r="EL45" i="98"/>
  <c r="EK45" i="98"/>
  <c r="EJ45" i="98"/>
  <c r="EI45" i="98"/>
  <c r="EH45" i="98"/>
  <c r="EG45" i="98"/>
  <c r="EF45" i="98"/>
  <c r="EE45" i="98"/>
  <c r="ED45" i="98"/>
  <c r="EC45" i="98"/>
  <c r="EB45" i="98"/>
  <c r="EA45" i="98"/>
  <c r="DZ45" i="98"/>
  <c r="EQ44" i="98"/>
  <c r="EP44" i="98"/>
  <c r="EO44" i="98"/>
  <c r="EN44" i="98"/>
  <c r="EM44" i="98"/>
  <c r="EL44" i="98"/>
  <c r="EK44" i="98"/>
  <c r="EJ44" i="98"/>
  <c r="EI44" i="98"/>
  <c r="EH44" i="98"/>
  <c r="EG44" i="98"/>
  <c r="EF44" i="98"/>
  <c r="EE44" i="98"/>
  <c r="ED44" i="98"/>
  <c r="EC44" i="98"/>
  <c r="EB44" i="98"/>
  <c r="EA44" i="98"/>
  <c r="DZ44" i="98"/>
  <c r="EQ43" i="98"/>
  <c r="EP43" i="98"/>
  <c r="EO43" i="98"/>
  <c r="EN43" i="98"/>
  <c r="EM43" i="98"/>
  <c r="EL43" i="98"/>
  <c r="EK43" i="98"/>
  <c r="EJ43" i="98"/>
  <c r="EI43" i="98"/>
  <c r="EH43" i="98"/>
  <c r="EG43" i="98"/>
  <c r="EF43" i="98"/>
  <c r="EE43" i="98"/>
  <c r="ED43" i="98"/>
  <c r="EC43" i="98"/>
  <c r="EB43" i="98"/>
  <c r="EA43" i="98"/>
  <c r="DZ43" i="98"/>
  <c r="EQ42" i="98"/>
  <c r="EP42" i="98"/>
  <c r="EO42" i="98"/>
  <c r="EN42" i="98"/>
  <c r="EM42" i="98"/>
  <c r="EL42" i="98"/>
  <c r="EK42" i="98"/>
  <c r="EJ42" i="98"/>
  <c r="EI42" i="98"/>
  <c r="EH42" i="98"/>
  <c r="EG42" i="98"/>
  <c r="EF42" i="98"/>
  <c r="EE42" i="98"/>
  <c r="ED42" i="98"/>
  <c r="EC42" i="98"/>
  <c r="EB42" i="98"/>
  <c r="EA42" i="98"/>
  <c r="DZ42" i="98"/>
  <c r="EQ41" i="98"/>
  <c r="EP41" i="98"/>
  <c r="EO41" i="98"/>
  <c r="EN41" i="98"/>
  <c r="EM41" i="98"/>
  <c r="EL41" i="98"/>
  <c r="EK41" i="98"/>
  <c r="EJ41" i="98"/>
  <c r="EI41" i="98"/>
  <c r="EH41" i="98"/>
  <c r="EG41" i="98"/>
  <c r="EF41" i="98"/>
  <c r="EE41" i="98"/>
  <c r="ED41" i="98"/>
  <c r="EC41" i="98"/>
  <c r="EB41" i="98"/>
  <c r="EA41" i="98"/>
  <c r="DZ41" i="98"/>
  <c r="EQ40" i="98"/>
  <c r="EP40" i="98"/>
  <c r="EO40" i="98"/>
  <c r="EN40" i="98"/>
  <c r="EM40" i="98"/>
  <c r="EL40" i="98"/>
  <c r="EK40" i="98"/>
  <c r="EJ40" i="98"/>
  <c r="EI40" i="98"/>
  <c r="EH40" i="98"/>
  <c r="EG40" i="98"/>
  <c r="EF40" i="98"/>
  <c r="EE40" i="98"/>
  <c r="ED40" i="98"/>
  <c r="EC40" i="98"/>
  <c r="EB40" i="98"/>
  <c r="EA40" i="98"/>
  <c r="DZ40" i="98"/>
  <c r="EQ39" i="98"/>
  <c r="EP39" i="98"/>
  <c r="EO39" i="98"/>
  <c r="EN39" i="98"/>
  <c r="EM39" i="98"/>
  <c r="EL39" i="98"/>
  <c r="EK39" i="98"/>
  <c r="EJ39" i="98"/>
  <c r="EI39" i="98"/>
  <c r="EH39" i="98"/>
  <c r="EG39" i="98"/>
  <c r="EF39" i="98"/>
  <c r="EE39" i="98"/>
  <c r="ED39" i="98"/>
  <c r="EC39" i="98"/>
  <c r="EB39" i="98"/>
  <c r="EA39" i="98"/>
  <c r="DZ39" i="98"/>
  <c r="EQ38" i="98"/>
  <c r="EP38" i="98"/>
  <c r="EO38" i="98"/>
  <c r="EN38" i="98"/>
  <c r="EM38" i="98"/>
  <c r="EL38" i="98"/>
  <c r="EK38" i="98"/>
  <c r="EJ38" i="98"/>
  <c r="EI38" i="98"/>
  <c r="EH38" i="98"/>
  <c r="EG38" i="98"/>
  <c r="EF38" i="98"/>
  <c r="EE38" i="98"/>
  <c r="ED38" i="98"/>
  <c r="EC38" i="98"/>
  <c r="EB38" i="98"/>
  <c r="EA38" i="98"/>
  <c r="DZ38" i="98"/>
  <c r="EQ37" i="98"/>
  <c r="EP37" i="98"/>
  <c r="EO37" i="98"/>
  <c r="EN37" i="98"/>
  <c r="EM37" i="98"/>
  <c r="EL37" i="98"/>
  <c r="EK37" i="98"/>
  <c r="EJ37" i="98"/>
  <c r="EI37" i="98"/>
  <c r="EH37" i="98"/>
  <c r="EG37" i="98"/>
  <c r="EF37" i="98"/>
  <c r="EE37" i="98"/>
  <c r="ED37" i="98"/>
  <c r="EC37" i="98"/>
  <c r="EB37" i="98"/>
  <c r="EA37" i="98"/>
  <c r="DZ37" i="98"/>
  <c r="EQ36" i="98"/>
  <c r="EP36" i="98"/>
  <c r="EO36" i="98"/>
  <c r="EN36" i="98"/>
  <c r="EM36" i="98"/>
  <c r="EL36" i="98"/>
  <c r="EK36" i="98"/>
  <c r="EJ36" i="98"/>
  <c r="EI36" i="98"/>
  <c r="EH36" i="98"/>
  <c r="EG36" i="98"/>
  <c r="EF36" i="98"/>
  <c r="EE36" i="98"/>
  <c r="ED36" i="98"/>
  <c r="EC36" i="98"/>
  <c r="EB36" i="98"/>
  <c r="EA36" i="98"/>
  <c r="DZ36" i="98"/>
  <c r="EQ35" i="98"/>
  <c r="EP35" i="98"/>
  <c r="EO35" i="98"/>
  <c r="EN35" i="98"/>
  <c r="EM35" i="98"/>
  <c r="EL35" i="98"/>
  <c r="EK35" i="98"/>
  <c r="EJ35" i="98"/>
  <c r="EI35" i="98"/>
  <c r="EH35" i="98"/>
  <c r="EG35" i="98"/>
  <c r="EF35" i="98"/>
  <c r="EE35" i="98"/>
  <c r="ED35" i="98"/>
  <c r="EC35" i="98"/>
  <c r="EB35" i="98"/>
  <c r="EA35" i="98"/>
  <c r="DZ35" i="98"/>
  <c r="EQ34" i="98"/>
  <c r="EP34" i="98"/>
  <c r="EO34" i="98"/>
  <c r="EN34" i="98"/>
  <c r="EM34" i="98"/>
  <c r="EL34" i="98"/>
  <c r="EK34" i="98"/>
  <c r="EJ34" i="98"/>
  <c r="EI34" i="98"/>
  <c r="EH34" i="98"/>
  <c r="EG34" i="98"/>
  <c r="EF34" i="98"/>
  <c r="EE34" i="98"/>
  <c r="ED34" i="98"/>
  <c r="EC34" i="98"/>
  <c r="EB34" i="98"/>
  <c r="EA34" i="98"/>
  <c r="DZ34" i="98"/>
  <c r="EQ33" i="98"/>
  <c r="EP33" i="98"/>
  <c r="EO33" i="98"/>
  <c r="EN33" i="98"/>
  <c r="EM33" i="98"/>
  <c r="EL33" i="98"/>
  <c r="EK33" i="98"/>
  <c r="EJ33" i="98"/>
  <c r="EI33" i="98"/>
  <c r="EH33" i="98"/>
  <c r="EG33" i="98"/>
  <c r="EF33" i="98"/>
  <c r="EE33" i="98"/>
  <c r="ED33" i="98"/>
  <c r="EC33" i="98"/>
  <c r="EB33" i="98"/>
  <c r="EA33" i="98"/>
  <c r="DZ33" i="98"/>
  <c r="EQ32" i="98"/>
  <c r="EP32" i="98"/>
  <c r="EO32" i="98"/>
  <c r="EN32" i="98"/>
  <c r="EM32" i="98"/>
  <c r="EL32" i="98"/>
  <c r="EK32" i="98"/>
  <c r="EJ32" i="98"/>
  <c r="EI32" i="98"/>
  <c r="EH32" i="98"/>
  <c r="EG32" i="98"/>
  <c r="EF32" i="98"/>
  <c r="EE32" i="98"/>
  <c r="ED32" i="98"/>
  <c r="EC32" i="98"/>
  <c r="EB32" i="98"/>
  <c r="EA32" i="98"/>
  <c r="DZ32" i="98"/>
  <c r="EQ31" i="98"/>
  <c r="EP31" i="98"/>
  <c r="EO31" i="98"/>
  <c r="EN31" i="98"/>
  <c r="EM31" i="98"/>
  <c r="EL31" i="98"/>
  <c r="EK31" i="98"/>
  <c r="EJ31" i="98"/>
  <c r="EI31" i="98"/>
  <c r="EH31" i="98"/>
  <c r="EG31" i="98"/>
  <c r="EF31" i="98"/>
  <c r="EE31" i="98"/>
  <c r="ED31" i="98"/>
  <c r="EC31" i="98"/>
  <c r="EB31" i="98"/>
  <c r="EA31" i="98"/>
  <c r="DZ31" i="98"/>
  <c r="EQ30" i="98"/>
  <c r="EP30" i="98"/>
  <c r="EO30" i="98"/>
  <c r="EN30" i="98"/>
  <c r="EM30" i="98"/>
  <c r="EL30" i="98"/>
  <c r="EK30" i="98"/>
  <c r="EJ30" i="98"/>
  <c r="EI30" i="98"/>
  <c r="EH30" i="98"/>
  <c r="EG30" i="98"/>
  <c r="EF30" i="98"/>
  <c r="EE30" i="98"/>
  <c r="ED30" i="98"/>
  <c r="EC30" i="98"/>
  <c r="EB30" i="98"/>
  <c r="EA30" i="98"/>
  <c r="DZ30" i="98"/>
  <c r="EQ29" i="98"/>
  <c r="EP29" i="98"/>
  <c r="EO29" i="98"/>
  <c r="EN29" i="98"/>
  <c r="EM29" i="98"/>
  <c r="EL29" i="98"/>
  <c r="EK29" i="98"/>
  <c r="EJ29" i="98"/>
  <c r="EI29" i="98"/>
  <c r="EH29" i="98"/>
  <c r="EG29" i="98"/>
  <c r="EF29" i="98"/>
  <c r="EE29" i="98"/>
  <c r="ED29" i="98"/>
  <c r="EC29" i="98"/>
  <c r="EB29" i="98"/>
  <c r="EA29" i="98"/>
  <c r="DZ29" i="98"/>
  <c r="EQ28" i="98"/>
  <c r="EP28" i="98"/>
  <c r="EO28" i="98"/>
  <c r="EN28" i="98"/>
  <c r="EM28" i="98"/>
  <c r="EL28" i="98"/>
  <c r="EK28" i="98"/>
  <c r="EJ28" i="98"/>
  <c r="EI28" i="98"/>
  <c r="EH28" i="98"/>
  <c r="EG28" i="98"/>
  <c r="EF28" i="98"/>
  <c r="EE28" i="98"/>
  <c r="ED28" i="98"/>
  <c r="EC28" i="98"/>
  <c r="EB28" i="98"/>
  <c r="EA28" i="98"/>
  <c r="DZ28" i="98"/>
  <c r="EQ27" i="98"/>
  <c r="EP27" i="98"/>
  <c r="EO27" i="98"/>
  <c r="EN27" i="98"/>
  <c r="EM27" i="98"/>
  <c r="EL27" i="98"/>
  <c r="EK27" i="98"/>
  <c r="EJ27" i="98"/>
  <c r="EI27" i="98"/>
  <c r="EH27" i="98"/>
  <c r="EG27" i="98"/>
  <c r="EF27" i="98"/>
  <c r="EE27" i="98"/>
  <c r="ED27" i="98"/>
  <c r="EC27" i="98"/>
  <c r="EB27" i="98"/>
  <c r="EA27" i="98"/>
  <c r="DZ27" i="98"/>
  <c r="EQ26" i="98"/>
  <c r="EP26" i="98"/>
  <c r="EO26" i="98"/>
  <c r="EN26" i="98"/>
  <c r="EM26" i="98"/>
  <c r="EL26" i="98"/>
  <c r="EK26" i="98"/>
  <c r="EJ26" i="98"/>
  <c r="EI26" i="98"/>
  <c r="EH26" i="98"/>
  <c r="EG26" i="98"/>
  <c r="EF26" i="98"/>
  <c r="EE26" i="98"/>
  <c r="ED26" i="98"/>
  <c r="EC26" i="98"/>
  <c r="EB26" i="98"/>
  <c r="EA26" i="98"/>
  <c r="DZ26" i="98"/>
  <c r="EQ25" i="98"/>
  <c r="EP25" i="98"/>
  <c r="EO25" i="98"/>
  <c r="EN25" i="98"/>
  <c r="EM25" i="98"/>
  <c r="EL25" i="98"/>
  <c r="EK25" i="98"/>
  <c r="EJ25" i="98"/>
  <c r="EI25" i="98"/>
  <c r="EH25" i="98"/>
  <c r="EG25" i="98"/>
  <c r="EF25" i="98"/>
  <c r="EE25" i="98"/>
  <c r="ED25" i="98"/>
  <c r="EC25" i="98"/>
  <c r="EB25" i="98"/>
  <c r="EA25" i="98"/>
  <c r="DZ25" i="98"/>
  <c r="EQ24" i="98"/>
  <c r="EP24" i="98"/>
  <c r="EO24" i="98"/>
  <c r="EN24" i="98"/>
  <c r="EM24" i="98"/>
  <c r="EL24" i="98"/>
  <c r="EK24" i="98"/>
  <c r="EJ24" i="98"/>
  <c r="EI24" i="98"/>
  <c r="EH24" i="98"/>
  <c r="EG24" i="98"/>
  <c r="EF24" i="98"/>
  <c r="EE24" i="98"/>
  <c r="ED24" i="98"/>
  <c r="EC24" i="98"/>
  <c r="EB24" i="98"/>
  <c r="EA24" i="98"/>
  <c r="DZ24" i="98"/>
  <c r="EQ23" i="98"/>
  <c r="EP23" i="98"/>
  <c r="EO23" i="98"/>
  <c r="EN23" i="98"/>
  <c r="EM23" i="98"/>
  <c r="EL23" i="98"/>
  <c r="EK23" i="98"/>
  <c r="EJ23" i="98"/>
  <c r="EI23" i="98"/>
  <c r="EH23" i="98"/>
  <c r="EG23" i="98"/>
  <c r="EF23" i="98"/>
  <c r="EE23" i="98"/>
  <c r="ED23" i="98"/>
  <c r="EC23" i="98"/>
  <c r="EB23" i="98"/>
  <c r="EA23" i="98"/>
  <c r="DZ23" i="98"/>
  <c r="EQ22" i="98"/>
  <c r="EP22" i="98"/>
  <c r="EO22" i="98"/>
  <c r="EN22" i="98"/>
  <c r="EM22" i="98"/>
  <c r="EL22" i="98"/>
  <c r="EK22" i="98"/>
  <c r="EJ22" i="98"/>
  <c r="EI22" i="98"/>
  <c r="EH22" i="98"/>
  <c r="EG22" i="98"/>
  <c r="EF22" i="98"/>
  <c r="EE22" i="98"/>
  <c r="ED22" i="98"/>
  <c r="EC22" i="98"/>
  <c r="EB22" i="98"/>
  <c r="EA22" i="98"/>
  <c r="DZ22" i="98"/>
  <c r="EQ21" i="98"/>
  <c r="EP21" i="98"/>
  <c r="EO21" i="98"/>
  <c r="EN21" i="98"/>
  <c r="EM21" i="98"/>
  <c r="EL21" i="98"/>
  <c r="EK21" i="98"/>
  <c r="EJ21" i="98"/>
  <c r="EI21" i="98"/>
  <c r="EH21" i="98"/>
  <c r="EG21" i="98"/>
  <c r="EF21" i="98"/>
  <c r="EE21" i="98"/>
  <c r="ED21" i="98"/>
  <c r="EC21" i="98"/>
  <c r="EB21" i="98"/>
  <c r="EA21" i="98"/>
  <c r="DZ21" i="98"/>
  <c r="EQ20" i="98"/>
  <c r="EP20" i="98"/>
  <c r="EO20" i="98"/>
  <c r="EN20" i="98"/>
  <c r="EM20" i="98"/>
  <c r="EL20" i="98"/>
  <c r="EK20" i="98"/>
  <c r="EJ20" i="98"/>
  <c r="EI20" i="98"/>
  <c r="EH20" i="98"/>
  <c r="EG20" i="98"/>
  <c r="EF20" i="98"/>
  <c r="EE20" i="98"/>
  <c r="ED20" i="98"/>
  <c r="EC20" i="98"/>
  <c r="EB20" i="98"/>
  <c r="EA20" i="98"/>
  <c r="DZ20" i="98"/>
  <c r="EQ19" i="98"/>
  <c r="EP19" i="98"/>
  <c r="EO19" i="98"/>
  <c r="EN19" i="98"/>
  <c r="EM19" i="98"/>
  <c r="EL19" i="98"/>
  <c r="EK19" i="98"/>
  <c r="EJ19" i="98"/>
  <c r="EI19" i="98"/>
  <c r="EH19" i="98"/>
  <c r="EG19" i="98"/>
  <c r="EF19" i="98"/>
  <c r="EE19" i="98"/>
  <c r="ED19" i="98"/>
  <c r="EC19" i="98"/>
  <c r="EB19" i="98"/>
  <c r="EA19" i="98"/>
  <c r="DZ19" i="98"/>
  <c r="EQ18" i="98"/>
  <c r="EP18" i="98"/>
  <c r="EO18" i="98"/>
  <c r="EN18" i="98"/>
  <c r="EM18" i="98"/>
  <c r="EL18" i="98"/>
  <c r="EK18" i="98"/>
  <c r="EJ18" i="98"/>
  <c r="EI18" i="98"/>
  <c r="EH18" i="98"/>
  <c r="EG18" i="98"/>
  <c r="EF18" i="98"/>
  <c r="EE18" i="98"/>
  <c r="ED18" i="98"/>
  <c r="EC18" i="98"/>
  <c r="EB18" i="98"/>
  <c r="EA18" i="98"/>
  <c r="DZ18" i="98"/>
  <c r="EQ17" i="98"/>
  <c r="EP17" i="98"/>
  <c r="EO17" i="98"/>
  <c r="EN17" i="98"/>
  <c r="EM17" i="98"/>
  <c r="EL17" i="98"/>
  <c r="EK17" i="98"/>
  <c r="EJ17" i="98"/>
  <c r="EI17" i="98"/>
  <c r="EH17" i="98"/>
  <c r="EG17" i="98"/>
  <c r="EF17" i="98"/>
  <c r="EE17" i="98"/>
  <c r="ED17" i="98"/>
  <c r="EC17" i="98"/>
  <c r="EB17" i="98"/>
  <c r="EA17" i="98"/>
  <c r="DZ17" i="98"/>
  <c r="EQ16" i="98"/>
  <c r="EP16" i="98"/>
  <c r="EO16" i="98"/>
  <c r="EN16" i="98"/>
  <c r="EM16" i="98"/>
  <c r="EL16" i="98"/>
  <c r="EK16" i="98"/>
  <c r="EJ16" i="98"/>
  <c r="EI16" i="98"/>
  <c r="EH16" i="98"/>
  <c r="EG16" i="98"/>
  <c r="EF16" i="98"/>
  <c r="EE16" i="98"/>
  <c r="ED16" i="98"/>
  <c r="EC16" i="98"/>
  <c r="EB16" i="98"/>
  <c r="EA16" i="98"/>
  <c r="DZ16" i="98"/>
  <c r="EQ15" i="98"/>
  <c r="EP15" i="98"/>
  <c r="EO15" i="98"/>
  <c r="EN15" i="98"/>
  <c r="EM15" i="98"/>
  <c r="EL15" i="98"/>
  <c r="EK15" i="98"/>
  <c r="EJ15" i="98"/>
  <c r="EI15" i="98"/>
  <c r="EH15" i="98"/>
  <c r="EG15" i="98"/>
  <c r="EF15" i="98"/>
  <c r="EE15" i="98"/>
  <c r="ED15" i="98"/>
  <c r="EC15" i="98"/>
  <c r="EB15" i="98"/>
  <c r="EA15" i="98"/>
  <c r="DZ15" i="98"/>
  <c r="EQ14" i="98"/>
  <c r="EP14" i="98"/>
  <c r="EO14" i="98"/>
  <c r="EN14" i="98"/>
  <c r="EM14" i="98"/>
  <c r="EL14" i="98"/>
  <c r="EK14" i="98"/>
  <c r="EJ14" i="98"/>
  <c r="EI14" i="98"/>
  <c r="EH14" i="98"/>
  <c r="EG14" i="98"/>
  <c r="EF14" i="98"/>
  <c r="EE14" i="98"/>
  <c r="ED14" i="98"/>
  <c r="EC14" i="98"/>
  <c r="EB14" i="98"/>
  <c r="EA14" i="98"/>
  <c r="DZ14" i="98"/>
  <c r="EQ13" i="98"/>
  <c r="EP13" i="98"/>
  <c r="EO13" i="98"/>
  <c r="EN13" i="98"/>
  <c r="EM13" i="98"/>
  <c r="EL13" i="98"/>
  <c r="EK13" i="98"/>
  <c r="EJ13" i="98"/>
  <c r="EI13" i="98"/>
  <c r="EH13" i="98"/>
  <c r="EG13" i="98"/>
  <c r="EF13" i="98"/>
  <c r="EE13" i="98"/>
  <c r="ED13" i="98"/>
  <c r="EC13" i="98"/>
  <c r="EB13" i="98"/>
  <c r="EA13" i="98"/>
  <c r="DZ13" i="98"/>
  <c r="EQ12" i="98"/>
  <c r="EP12" i="98"/>
  <c r="EO12" i="98"/>
  <c r="EN12" i="98"/>
  <c r="EM12" i="98"/>
  <c r="EL12" i="98"/>
  <c r="EK12" i="98"/>
  <c r="EJ12" i="98"/>
  <c r="EI12" i="98"/>
  <c r="EH12" i="98"/>
  <c r="EG12" i="98"/>
  <c r="EF12" i="98"/>
  <c r="EE12" i="98"/>
  <c r="ED12" i="98"/>
  <c r="EC12" i="98"/>
  <c r="EB12" i="98"/>
  <c r="EA12" i="98"/>
  <c r="DZ12" i="98"/>
  <c r="EQ11" i="98"/>
  <c r="EP11" i="98"/>
  <c r="EO11" i="98"/>
  <c r="EN11" i="98"/>
  <c r="EM11" i="98"/>
  <c r="EL11" i="98"/>
  <c r="EK11" i="98"/>
  <c r="EJ11" i="98"/>
  <c r="EI11" i="98"/>
  <c r="EH11" i="98"/>
  <c r="EG11" i="98"/>
  <c r="EF11" i="98"/>
  <c r="EE11" i="98"/>
  <c r="ED11" i="98"/>
  <c r="EC11" i="98"/>
  <c r="EB11" i="98"/>
  <c r="EA11" i="98"/>
  <c r="DZ11" i="98"/>
  <c r="EQ10" i="98"/>
  <c r="EP10" i="98"/>
  <c r="EO10" i="98"/>
  <c r="EN10" i="98"/>
  <c r="EM10" i="98"/>
  <c r="EL10" i="98"/>
  <c r="EK10" i="98"/>
  <c r="EJ10" i="98"/>
  <c r="EI10" i="98"/>
  <c r="EH10" i="98"/>
  <c r="EG10" i="98"/>
  <c r="EF10" i="98"/>
  <c r="EE10" i="98"/>
  <c r="ED10" i="98"/>
  <c r="EC10" i="98"/>
  <c r="EB10" i="98"/>
  <c r="EA10" i="98"/>
  <c r="DZ10" i="98"/>
  <c r="EQ9" i="98"/>
  <c r="EP9" i="98"/>
  <c r="EO9" i="98"/>
  <c r="EN9" i="98"/>
  <c r="EM9" i="98"/>
  <c r="EL9" i="98"/>
  <c r="EK9" i="98"/>
  <c r="EJ9" i="98"/>
  <c r="EI9" i="98"/>
  <c r="EH9" i="98"/>
  <c r="EG9" i="98"/>
  <c r="EF9" i="98"/>
  <c r="EE9" i="98"/>
  <c r="ED9" i="98"/>
  <c r="EC9" i="98"/>
  <c r="EB9" i="98"/>
  <c r="EA9" i="98"/>
  <c r="DZ9" i="98"/>
  <c r="EQ8" i="98"/>
  <c r="EP8" i="98"/>
  <c r="EO8" i="98"/>
  <c r="EN8" i="98"/>
  <c r="EM8" i="98"/>
  <c r="EL8" i="98"/>
  <c r="EK8" i="98"/>
  <c r="EJ8" i="98"/>
  <c r="EI8" i="98"/>
  <c r="EH8" i="98"/>
  <c r="EG8" i="98"/>
  <c r="EF8" i="98"/>
  <c r="EE8" i="98"/>
  <c r="ED8" i="98"/>
  <c r="EC8" i="98"/>
  <c r="EB8" i="98"/>
  <c r="EA8" i="98"/>
  <c r="DZ8" i="98"/>
  <c r="EQ7" i="98"/>
  <c r="EP7" i="98"/>
  <c r="EO7" i="98"/>
  <c r="EN7" i="98"/>
  <c r="EM7" i="98"/>
  <c r="EL7" i="98"/>
  <c r="EK7" i="98"/>
  <c r="EJ7" i="98"/>
  <c r="EI7" i="98"/>
  <c r="EH7" i="98"/>
  <c r="EG7" i="98"/>
  <c r="EF7" i="98"/>
  <c r="EE7" i="98"/>
  <c r="ED7" i="98"/>
  <c r="EC7" i="98"/>
  <c r="EB7" i="98"/>
  <c r="EA7" i="98"/>
  <c r="DZ7" i="98"/>
  <c r="EQ6" i="98"/>
  <c r="EP6" i="98"/>
  <c r="EO6" i="98"/>
  <c r="EN6" i="98"/>
  <c r="EM6" i="98"/>
  <c r="EL6" i="98"/>
  <c r="EK6" i="98"/>
  <c r="EJ6" i="98"/>
  <c r="EI6" i="98"/>
  <c r="EH6" i="98"/>
  <c r="EG6" i="98"/>
  <c r="EF6" i="98"/>
  <c r="EE6" i="98"/>
  <c r="ED6" i="98"/>
  <c r="EC6" i="98"/>
  <c r="EB6" i="98"/>
  <c r="EA6" i="98"/>
  <c r="DZ6" i="98"/>
  <c r="EQ5" i="98"/>
  <c r="EP5" i="98"/>
  <c r="EO5" i="98"/>
  <c r="EN5" i="98"/>
  <c r="EM5" i="98"/>
  <c r="EL5" i="98"/>
  <c r="EK5" i="98"/>
  <c r="EJ5" i="98"/>
  <c r="EI5" i="98"/>
  <c r="EH5" i="98"/>
  <c r="EG5" i="98"/>
  <c r="EF5" i="98"/>
  <c r="EE5" i="98"/>
  <c r="ED5" i="98"/>
  <c r="EC5" i="98"/>
  <c r="EB5" i="98"/>
  <c r="EA5" i="98"/>
  <c r="DX59" i="98"/>
  <c r="DW59" i="98"/>
  <c r="DV59" i="98"/>
  <c r="DU59" i="98"/>
  <c r="DT59" i="98"/>
  <c r="DS59" i="98"/>
  <c r="DX58" i="98"/>
  <c r="DW58" i="98"/>
  <c r="DV58" i="98"/>
  <c r="DU58" i="98"/>
  <c r="DT58" i="98"/>
  <c r="DS58" i="98"/>
  <c r="DX57" i="98"/>
  <c r="DW57" i="98"/>
  <c r="DV57" i="98"/>
  <c r="DU57" i="98"/>
  <c r="DT57" i="98"/>
  <c r="DS57" i="98"/>
  <c r="DX56" i="98"/>
  <c r="DW56" i="98"/>
  <c r="DV56" i="98"/>
  <c r="DU56" i="98"/>
  <c r="DT56" i="98"/>
  <c r="DS56" i="98"/>
  <c r="DX55" i="98"/>
  <c r="DW55" i="98"/>
  <c r="DV55" i="98"/>
  <c r="DU55" i="98"/>
  <c r="DT55" i="98"/>
  <c r="DS55" i="98"/>
  <c r="DX54" i="98"/>
  <c r="DW54" i="98"/>
  <c r="DV54" i="98"/>
  <c r="DU54" i="98"/>
  <c r="DT54" i="98"/>
  <c r="DS54" i="98"/>
  <c r="DX53" i="98"/>
  <c r="DW53" i="98"/>
  <c r="DV53" i="98"/>
  <c r="DU53" i="98"/>
  <c r="DT53" i="98"/>
  <c r="DS53" i="98"/>
  <c r="DX52" i="98"/>
  <c r="DW52" i="98"/>
  <c r="DV52" i="98"/>
  <c r="DU52" i="98"/>
  <c r="DT52" i="98"/>
  <c r="DS52" i="98"/>
  <c r="DX51" i="98"/>
  <c r="DW51" i="98"/>
  <c r="DV51" i="98"/>
  <c r="DU51" i="98"/>
  <c r="DT51" i="98"/>
  <c r="DS51" i="98"/>
  <c r="DX50" i="98"/>
  <c r="DW50" i="98"/>
  <c r="DV50" i="98"/>
  <c r="DU50" i="98"/>
  <c r="DT50" i="98"/>
  <c r="DS50" i="98"/>
  <c r="DX49" i="98"/>
  <c r="DW49" i="98"/>
  <c r="DV49" i="98"/>
  <c r="DU49" i="98"/>
  <c r="DT49" i="98"/>
  <c r="DS49" i="98"/>
  <c r="DX48" i="98"/>
  <c r="DW48" i="98"/>
  <c r="DV48" i="98"/>
  <c r="DU48" i="98"/>
  <c r="DT48" i="98"/>
  <c r="DS48" i="98"/>
  <c r="DX47" i="98"/>
  <c r="DW47" i="98"/>
  <c r="DV47" i="98"/>
  <c r="DU47" i="98"/>
  <c r="DT47" i="98"/>
  <c r="DS47" i="98"/>
  <c r="DX46" i="98"/>
  <c r="DW46" i="98"/>
  <c r="DV46" i="98"/>
  <c r="DU46" i="98"/>
  <c r="DT46" i="98"/>
  <c r="DS46" i="98"/>
  <c r="DX45" i="98"/>
  <c r="DW45" i="98"/>
  <c r="DV45" i="98"/>
  <c r="DU45" i="98"/>
  <c r="DT45" i="98"/>
  <c r="DS45" i="98"/>
  <c r="DX44" i="98"/>
  <c r="DW44" i="98"/>
  <c r="DV44" i="98"/>
  <c r="DU44" i="98"/>
  <c r="DT44" i="98"/>
  <c r="DS44" i="98"/>
  <c r="DX43" i="98"/>
  <c r="DW43" i="98"/>
  <c r="DV43" i="98"/>
  <c r="DU43" i="98"/>
  <c r="DT43" i="98"/>
  <c r="DS43" i="98"/>
  <c r="DX42" i="98"/>
  <c r="DW42" i="98"/>
  <c r="DV42" i="98"/>
  <c r="DU42" i="98"/>
  <c r="DT42" i="98"/>
  <c r="DS42" i="98"/>
  <c r="DX41" i="98"/>
  <c r="DW41" i="98"/>
  <c r="DV41" i="98"/>
  <c r="DU41" i="98"/>
  <c r="DT41" i="98"/>
  <c r="DS41" i="98"/>
  <c r="DX40" i="98"/>
  <c r="DW40" i="98"/>
  <c r="DV40" i="98"/>
  <c r="DU40" i="98"/>
  <c r="DT40" i="98"/>
  <c r="DS40" i="98"/>
  <c r="DX39" i="98"/>
  <c r="DW39" i="98"/>
  <c r="DV39" i="98"/>
  <c r="DU39" i="98"/>
  <c r="DT39" i="98"/>
  <c r="DS39" i="98"/>
  <c r="DX38" i="98"/>
  <c r="DW38" i="98"/>
  <c r="DV38" i="98"/>
  <c r="DU38" i="98"/>
  <c r="DT38" i="98"/>
  <c r="DS38" i="98"/>
  <c r="DX37" i="98"/>
  <c r="DW37" i="98"/>
  <c r="DV37" i="98"/>
  <c r="DU37" i="98"/>
  <c r="DT37" i="98"/>
  <c r="DS37" i="98"/>
  <c r="DX36" i="98"/>
  <c r="DW36" i="98"/>
  <c r="DV36" i="98"/>
  <c r="DU36" i="98"/>
  <c r="DT36" i="98"/>
  <c r="DS36" i="98"/>
  <c r="DX35" i="98"/>
  <c r="DW35" i="98"/>
  <c r="DV35" i="98"/>
  <c r="DU35" i="98"/>
  <c r="DT35" i="98"/>
  <c r="DS35" i="98"/>
  <c r="DX34" i="98"/>
  <c r="DW34" i="98"/>
  <c r="DV34" i="98"/>
  <c r="DU34" i="98"/>
  <c r="DT34" i="98"/>
  <c r="DS34" i="98"/>
  <c r="DX33" i="98"/>
  <c r="DW33" i="98"/>
  <c r="DV33" i="98"/>
  <c r="DU33" i="98"/>
  <c r="DT33" i="98"/>
  <c r="DS33" i="98"/>
  <c r="DX32" i="98"/>
  <c r="DW32" i="98"/>
  <c r="DV32" i="98"/>
  <c r="DU32" i="98"/>
  <c r="DT32" i="98"/>
  <c r="DS32" i="98"/>
  <c r="DX31" i="98"/>
  <c r="DW31" i="98"/>
  <c r="DV31" i="98"/>
  <c r="DU31" i="98"/>
  <c r="DT31" i="98"/>
  <c r="DS31" i="98"/>
  <c r="DX30" i="98"/>
  <c r="DW30" i="98"/>
  <c r="DV30" i="98"/>
  <c r="DU30" i="98"/>
  <c r="DT30" i="98"/>
  <c r="DS30" i="98"/>
  <c r="DX29" i="98"/>
  <c r="DW29" i="98"/>
  <c r="DV29" i="98"/>
  <c r="DU29" i="98"/>
  <c r="DT29" i="98"/>
  <c r="DS29" i="98"/>
  <c r="DX28" i="98"/>
  <c r="DW28" i="98"/>
  <c r="DV28" i="98"/>
  <c r="DU28" i="98"/>
  <c r="DT28" i="98"/>
  <c r="DS28" i="98"/>
  <c r="DX27" i="98"/>
  <c r="DW27" i="98"/>
  <c r="DV27" i="98"/>
  <c r="DU27" i="98"/>
  <c r="DT27" i="98"/>
  <c r="DS27" i="98"/>
  <c r="DX26" i="98"/>
  <c r="DW26" i="98"/>
  <c r="DV26" i="98"/>
  <c r="DU26" i="98"/>
  <c r="DT26" i="98"/>
  <c r="DS26" i="98"/>
  <c r="DX25" i="98"/>
  <c r="DW25" i="98"/>
  <c r="DV25" i="98"/>
  <c r="DU25" i="98"/>
  <c r="DT25" i="98"/>
  <c r="DS25" i="98"/>
  <c r="DX24" i="98"/>
  <c r="DW24" i="98"/>
  <c r="DV24" i="98"/>
  <c r="DU24" i="98"/>
  <c r="DT24" i="98"/>
  <c r="DS24" i="98"/>
  <c r="DX23" i="98"/>
  <c r="DW23" i="98"/>
  <c r="DV23" i="98"/>
  <c r="DU23" i="98"/>
  <c r="DT23" i="98"/>
  <c r="DS23" i="98"/>
  <c r="DX22" i="98"/>
  <c r="DW22" i="98"/>
  <c r="DV22" i="98"/>
  <c r="DU22" i="98"/>
  <c r="DT22" i="98"/>
  <c r="DS22" i="98"/>
  <c r="DX21" i="98"/>
  <c r="DW21" i="98"/>
  <c r="DV21" i="98"/>
  <c r="DU21" i="98"/>
  <c r="DT21" i="98"/>
  <c r="DS21" i="98"/>
  <c r="DX20" i="98"/>
  <c r="DW20" i="98"/>
  <c r="DV20" i="98"/>
  <c r="DU20" i="98"/>
  <c r="DT20" i="98"/>
  <c r="DS20" i="98"/>
  <c r="DX19" i="98"/>
  <c r="DW19" i="98"/>
  <c r="DV19" i="98"/>
  <c r="DU19" i="98"/>
  <c r="DT19" i="98"/>
  <c r="DS19" i="98"/>
  <c r="DX18" i="98"/>
  <c r="DW18" i="98"/>
  <c r="DV18" i="98"/>
  <c r="DU18" i="98"/>
  <c r="DT18" i="98"/>
  <c r="DS18" i="98"/>
  <c r="DX17" i="98"/>
  <c r="DW17" i="98"/>
  <c r="DV17" i="98"/>
  <c r="DU17" i="98"/>
  <c r="DT17" i="98"/>
  <c r="DS17" i="98"/>
  <c r="DX16" i="98"/>
  <c r="DW16" i="98"/>
  <c r="DV16" i="98"/>
  <c r="DU16" i="98"/>
  <c r="DT16" i="98"/>
  <c r="DS16" i="98"/>
  <c r="DX15" i="98"/>
  <c r="DW15" i="98"/>
  <c r="DV15" i="98"/>
  <c r="DU15" i="98"/>
  <c r="DT15" i="98"/>
  <c r="DS15" i="98"/>
  <c r="DX14" i="98"/>
  <c r="DW14" i="98"/>
  <c r="DV14" i="98"/>
  <c r="DU14" i="98"/>
  <c r="DT14" i="98"/>
  <c r="DS14" i="98"/>
  <c r="DX13" i="98"/>
  <c r="DW13" i="98"/>
  <c r="DV13" i="98"/>
  <c r="DU13" i="98"/>
  <c r="DT13" i="98"/>
  <c r="DS13" i="98"/>
  <c r="DX12" i="98"/>
  <c r="DW12" i="98"/>
  <c r="DV12" i="98"/>
  <c r="DU12" i="98"/>
  <c r="DT12" i="98"/>
  <c r="DS12" i="98"/>
  <c r="DX11" i="98"/>
  <c r="DW11" i="98"/>
  <c r="DV11" i="98"/>
  <c r="DU11" i="98"/>
  <c r="DT11" i="98"/>
  <c r="DS11" i="98"/>
  <c r="DX10" i="98"/>
  <c r="DW10" i="98"/>
  <c r="DV10" i="98"/>
  <c r="DU10" i="98"/>
  <c r="DT10" i="98"/>
  <c r="DS10" i="98"/>
  <c r="DX9" i="98"/>
  <c r="DW9" i="98"/>
  <c r="DV9" i="98"/>
  <c r="DU9" i="98"/>
  <c r="DT9" i="98"/>
  <c r="DS9" i="98"/>
  <c r="DX8" i="98"/>
  <c r="DW8" i="98"/>
  <c r="DV8" i="98"/>
  <c r="DU8" i="98"/>
  <c r="DT8" i="98"/>
  <c r="DS8" i="98"/>
  <c r="DX7" i="98"/>
  <c r="DW7" i="98"/>
  <c r="DV7" i="98"/>
  <c r="DU7" i="98"/>
  <c r="DT7" i="98"/>
  <c r="DS7" i="98"/>
  <c r="DX6" i="98"/>
  <c r="DW6" i="98"/>
  <c r="DV6" i="98"/>
  <c r="DU6" i="98"/>
  <c r="DT6" i="98"/>
  <c r="DS6" i="98"/>
  <c r="DX5" i="98"/>
  <c r="DW5" i="98"/>
  <c r="DV5" i="98"/>
  <c r="DU5" i="98"/>
  <c r="DT5" i="98"/>
  <c r="DR63" i="98"/>
  <c r="DQ63" i="98"/>
  <c r="DR62" i="98"/>
  <c r="DQ62" i="98"/>
  <c r="DR61" i="98"/>
  <c r="DQ61" i="98"/>
  <c r="DR60" i="98"/>
  <c r="DQ60" i="98"/>
  <c r="DR59" i="98"/>
  <c r="DQ59" i="98"/>
  <c r="DR58" i="98"/>
  <c r="DQ58" i="98"/>
  <c r="DR57" i="98"/>
  <c r="DQ57" i="98"/>
  <c r="DR56" i="98"/>
  <c r="DQ56" i="98"/>
  <c r="DR55" i="98"/>
  <c r="DQ55" i="98"/>
  <c r="DR54" i="98"/>
  <c r="DQ54" i="98"/>
  <c r="DR53" i="98"/>
  <c r="DQ53" i="98"/>
  <c r="DR52" i="98"/>
  <c r="DQ52" i="98"/>
  <c r="DR51" i="98"/>
  <c r="DQ51" i="98"/>
  <c r="DR50" i="98"/>
  <c r="DQ50" i="98"/>
  <c r="DR49" i="98"/>
  <c r="DQ49" i="98"/>
  <c r="DR48" i="98"/>
  <c r="DQ48" i="98"/>
  <c r="DR47" i="98"/>
  <c r="DQ47" i="98"/>
  <c r="DR46" i="98"/>
  <c r="DQ46" i="98"/>
  <c r="DR45" i="98"/>
  <c r="DQ45" i="98"/>
  <c r="DR44" i="98"/>
  <c r="DQ44" i="98"/>
  <c r="DR43" i="98"/>
  <c r="DQ43" i="98"/>
  <c r="DR42" i="98"/>
  <c r="DQ42" i="98"/>
  <c r="DR41" i="98"/>
  <c r="DQ41" i="98"/>
  <c r="DR40" i="98"/>
  <c r="DQ40" i="98"/>
  <c r="DR39" i="98"/>
  <c r="DQ39" i="98"/>
  <c r="DR38" i="98"/>
  <c r="DQ38" i="98"/>
  <c r="DR37" i="98"/>
  <c r="DQ37" i="98"/>
  <c r="DR36" i="98"/>
  <c r="DQ36" i="98"/>
  <c r="DR35" i="98"/>
  <c r="DQ35" i="98"/>
  <c r="DR34" i="98"/>
  <c r="DQ34" i="98"/>
  <c r="DR33" i="98"/>
  <c r="DQ33" i="98"/>
  <c r="DR32" i="98"/>
  <c r="DQ32" i="98"/>
  <c r="DR31" i="98"/>
  <c r="DQ31" i="98"/>
  <c r="DR30" i="98"/>
  <c r="DQ30" i="98"/>
  <c r="DR29" i="98"/>
  <c r="DQ29" i="98"/>
  <c r="DR28" i="98"/>
  <c r="DQ28" i="98"/>
  <c r="DR27" i="98"/>
  <c r="DQ27" i="98"/>
  <c r="DR26" i="98"/>
  <c r="DQ26" i="98"/>
  <c r="DR25" i="98"/>
  <c r="DQ25" i="98"/>
  <c r="DR24" i="98"/>
  <c r="DQ24" i="98"/>
  <c r="DR23" i="98"/>
  <c r="DQ23" i="98"/>
  <c r="DR22" i="98"/>
  <c r="DQ22" i="98"/>
  <c r="DR21" i="98"/>
  <c r="DQ21" i="98"/>
  <c r="DR20" i="98"/>
  <c r="DQ20" i="98"/>
  <c r="DR19" i="98"/>
  <c r="DQ19" i="98"/>
  <c r="DR18" i="98"/>
  <c r="DQ18" i="98"/>
  <c r="DR17" i="98"/>
  <c r="DQ17" i="98"/>
  <c r="DR16" i="98"/>
  <c r="DQ16" i="98"/>
  <c r="DR15" i="98"/>
  <c r="DQ15" i="98"/>
  <c r="DR14" i="98"/>
  <c r="DQ14" i="98"/>
  <c r="DR13" i="98"/>
  <c r="DQ13" i="98"/>
  <c r="DR12" i="98"/>
  <c r="DQ12" i="98"/>
  <c r="DR11" i="98"/>
  <c r="DQ11" i="98"/>
  <c r="DR10" i="98"/>
  <c r="DQ10" i="98"/>
  <c r="DR9" i="98"/>
  <c r="DQ9" i="98"/>
  <c r="DR8" i="98"/>
  <c r="DQ8" i="98"/>
  <c r="DR7" i="98"/>
  <c r="DQ7" i="98"/>
  <c r="DR6" i="98"/>
  <c r="DQ6" i="98"/>
  <c r="DR5" i="98"/>
  <c r="DP67" i="98"/>
  <c r="DO67" i="98"/>
  <c r="DP66" i="98"/>
  <c r="DO66" i="98"/>
  <c r="DP65" i="98"/>
  <c r="DO65" i="98"/>
  <c r="DP64" i="98"/>
  <c r="DO64" i="98"/>
  <c r="DP63" i="98"/>
  <c r="DO63" i="98"/>
  <c r="DP62" i="98"/>
  <c r="DO62" i="98"/>
  <c r="DP61" i="98"/>
  <c r="DO61" i="98"/>
  <c r="DP60" i="98"/>
  <c r="DO60" i="98"/>
  <c r="DP59" i="98"/>
  <c r="DO59" i="98"/>
  <c r="DP58" i="98"/>
  <c r="DO58" i="98"/>
  <c r="DP57" i="98"/>
  <c r="DO57" i="98"/>
  <c r="DP56" i="98"/>
  <c r="DO56" i="98"/>
  <c r="DP55" i="98"/>
  <c r="DO55" i="98"/>
  <c r="DP54" i="98"/>
  <c r="DO54" i="98"/>
  <c r="DP53" i="98"/>
  <c r="DO53" i="98"/>
  <c r="DP52" i="98"/>
  <c r="DO52" i="98"/>
  <c r="DP51" i="98"/>
  <c r="DO51" i="98"/>
  <c r="DP50" i="98"/>
  <c r="DO50" i="98"/>
  <c r="DP49" i="98"/>
  <c r="DO49" i="98"/>
  <c r="DP48" i="98"/>
  <c r="DO48" i="98"/>
  <c r="DP47" i="98"/>
  <c r="DO47" i="98"/>
  <c r="DP46" i="98"/>
  <c r="DO46" i="98"/>
  <c r="DP45" i="98"/>
  <c r="DO45" i="98"/>
  <c r="DP44" i="98"/>
  <c r="DO44" i="98"/>
  <c r="DP43" i="98"/>
  <c r="DO43" i="98"/>
  <c r="DP42" i="98"/>
  <c r="DO42" i="98"/>
  <c r="DP41" i="98"/>
  <c r="DO41" i="98"/>
  <c r="DP40" i="98"/>
  <c r="DO40" i="98"/>
  <c r="DP39" i="98"/>
  <c r="DO39" i="98"/>
  <c r="DP38" i="98"/>
  <c r="DO38" i="98"/>
  <c r="DP37" i="98"/>
  <c r="DO37" i="98"/>
  <c r="DP36" i="98"/>
  <c r="DO36" i="98"/>
  <c r="DP35" i="98"/>
  <c r="DO35" i="98"/>
  <c r="DP34" i="98"/>
  <c r="DO34" i="98"/>
  <c r="DP33" i="98"/>
  <c r="DO33" i="98"/>
  <c r="DP32" i="98"/>
  <c r="DO32" i="98"/>
  <c r="DP31" i="98"/>
  <c r="DO31" i="98"/>
  <c r="DP30" i="98"/>
  <c r="DO30" i="98"/>
  <c r="DP29" i="98"/>
  <c r="DO29" i="98"/>
  <c r="DP28" i="98"/>
  <c r="DO28" i="98"/>
  <c r="DP27" i="98"/>
  <c r="DO27" i="98"/>
  <c r="DP26" i="98"/>
  <c r="DO26" i="98"/>
  <c r="DP25" i="98"/>
  <c r="DO25" i="98"/>
  <c r="DP24" i="98"/>
  <c r="DO24" i="98"/>
  <c r="DP23" i="98"/>
  <c r="DO23" i="98"/>
  <c r="DP22" i="98"/>
  <c r="DO22" i="98"/>
  <c r="DP21" i="98"/>
  <c r="DO21" i="98"/>
  <c r="DP20" i="98"/>
  <c r="DO20" i="98"/>
  <c r="DP19" i="98"/>
  <c r="DO19" i="98"/>
  <c r="DP18" i="98"/>
  <c r="DO18" i="98"/>
  <c r="DP17" i="98"/>
  <c r="DO17" i="98"/>
  <c r="DP16" i="98"/>
  <c r="DO16" i="98"/>
  <c r="DP15" i="98"/>
  <c r="DO15" i="98"/>
  <c r="DP14" i="98"/>
  <c r="DO14" i="98"/>
  <c r="DP13" i="98"/>
  <c r="DO13" i="98"/>
  <c r="DP12" i="98"/>
  <c r="DO12" i="98"/>
  <c r="DP11" i="98"/>
  <c r="DO11" i="98"/>
  <c r="DP10" i="98"/>
  <c r="DO10" i="98"/>
  <c r="DP9" i="98"/>
  <c r="DO9" i="98"/>
  <c r="DP8" i="98"/>
  <c r="DO8" i="98"/>
  <c r="DP7" i="98"/>
  <c r="DO7" i="98"/>
  <c r="DP6" i="98"/>
  <c r="DO6" i="98"/>
  <c r="DP5" i="98"/>
  <c r="DN59" i="98"/>
  <c r="DM59" i="98"/>
  <c r="DN58" i="98"/>
  <c r="DM58" i="98"/>
  <c r="DN57" i="98"/>
  <c r="DM57" i="98"/>
  <c r="DN56" i="98"/>
  <c r="DM56" i="98"/>
  <c r="DN55" i="98"/>
  <c r="DM55" i="98"/>
  <c r="DN54" i="98"/>
  <c r="DM54" i="98"/>
  <c r="DN53" i="98"/>
  <c r="DM53" i="98"/>
  <c r="DN52" i="98"/>
  <c r="DM52" i="98"/>
  <c r="DN51" i="98"/>
  <c r="DM51" i="98"/>
  <c r="DN50" i="98"/>
  <c r="DM50" i="98"/>
  <c r="DN49" i="98"/>
  <c r="DM49" i="98"/>
  <c r="DN48" i="98"/>
  <c r="DM48" i="98"/>
  <c r="DN47" i="98"/>
  <c r="DM47" i="98"/>
  <c r="DN46" i="98"/>
  <c r="DM46" i="98"/>
  <c r="DN45" i="98"/>
  <c r="DM45" i="98"/>
  <c r="DN44" i="98"/>
  <c r="DM44" i="98"/>
  <c r="DN43" i="98"/>
  <c r="DM43" i="98"/>
  <c r="DN42" i="98"/>
  <c r="DM42" i="98"/>
  <c r="DN41" i="98"/>
  <c r="DM41" i="98"/>
  <c r="DN40" i="98"/>
  <c r="DM40" i="98"/>
  <c r="DN39" i="98"/>
  <c r="DM39" i="98"/>
  <c r="DN38" i="98"/>
  <c r="DM38" i="98"/>
  <c r="DN37" i="98"/>
  <c r="DM37" i="98"/>
  <c r="DN36" i="98"/>
  <c r="DM36" i="98"/>
  <c r="DN35" i="98"/>
  <c r="DM35" i="98"/>
  <c r="DN34" i="98"/>
  <c r="DM34" i="98"/>
  <c r="DN33" i="98"/>
  <c r="DM33" i="98"/>
  <c r="DN32" i="98"/>
  <c r="DM32" i="98"/>
  <c r="DN31" i="98"/>
  <c r="DM31" i="98"/>
  <c r="DN30" i="98"/>
  <c r="DM30" i="98"/>
  <c r="DN29" i="98"/>
  <c r="DM29" i="98"/>
  <c r="DN28" i="98"/>
  <c r="DM28" i="98"/>
  <c r="DN27" i="98"/>
  <c r="DM27" i="98"/>
  <c r="DN26" i="98"/>
  <c r="DM26" i="98"/>
  <c r="DN25" i="98"/>
  <c r="DM25" i="98"/>
  <c r="DN24" i="98"/>
  <c r="DM24" i="98"/>
  <c r="DN23" i="98"/>
  <c r="DM23" i="98"/>
  <c r="DN22" i="98"/>
  <c r="DM22" i="98"/>
  <c r="DN21" i="98"/>
  <c r="DM21" i="98"/>
  <c r="DN20" i="98"/>
  <c r="DM20" i="98"/>
  <c r="DN19" i="98"/>
  <c r="DM19" i="98"/>
  <c r="DN18" i="98"/>
  <c r="DM18" i="98"/>
  <c r="DN17" i="98"/>
  <c r="DM17" i="98"/>
  <c r="DN16" i="98"/>
  <c r="DM16" i="98"/>
  <c r="DN15" i="98"/>
  <c r="DM15" i="98"/>
  <c r="DN14" i="98"/>
  <c r="DM14" i="98"/>
  <c r="DN13" i="98"/>
  <c r="DM13" i="98"/>
  <c r="DN12" i="98"/>
  <c r="DM12" i="98"/>
  <c r="DN11" i="98"/>
  <c r="DM11" i="98"/>
  <c r="DN10" i="98"/>
  <c r="DM10" i="98"/>
  <c r="DN9" i="98"/>
  <c r="DM9" i="98"/>
  <c r="DN8" i="98"/>
  <c r="DM8" i="98"/>
  <c r="DN7" i="98"/>
  <c r="DM7" i="98"/>
  <c r="DN6" i="98"/>
  <c r="DM6" i="98"/>
  <c r="DN5" i="98"/>
  <c r="DL58" i="98"/>
  <c r="DK58" i="98"/>
  <c r="DL57" i="98"/>
  <c r="DK57" i="98"/>
  <c r="DL56" i="98"/>
  <c r="DK56" i="98"/>
  <c r="DL55" i="98"/>
  <c r="DK55" i="98"/>
  <c r="DL54" i="98"/>
  <c r="DK54" i="98"/>
  <c r="DL53" i="98"/>
  <c r="DK53" i="98"/>
  <c r="DL52" i="98"/>
  <c r="DK52" i="98"/>
  <c r="DL51" i="98"/>
  <c r="DK51" i="98"/>
  <c r="DL50" i="98"/>
  <c r="DK50" i="98"/>
  <c r="DL49" i="98"/>
  <c r="DK49" i="98"/>
  <c r="DL48" i="98"/>
  <c r="DK48" i="98"/>
  <c r="DL47" i="98"/>
  <c r="DK47" i="98"/>
  <c r="DL46" i="98"/>
  <c r="DK46" i="98"/>
  <c r="DL45" i="98"/>
  <c r="DK45" i="98"/>
  <c r="DL44" i="98"/>
  <c r="DK44" i="98"/>
  <c r="DL43" i="98"/>
  <c r="DK43" i="98"/>
  <c r="DL42" i="98"/>
  <c r="DK42" i="98"/>
  <c r="DL41" i="98"/>
  <c r="DK41" i="98"/>
  <c r="DL40" i="98"/>
  <c r="DK40" i="98"/>
  <c r="DL39" i="98"/>
  <c r="DK39" i="98"/>
  <c r="DL38" i="98"/>
  <c r="DK38" i="98"/>
  <c r="DL37" i="98"/>
  <c r="DK37" i="98"/>
  <c r="DL36" i="98"/>
  <c r="DK36" i="98"/>
  <c r="DL35" i="98"/>
  <c r="DK35" i="98"/>
  <c r="DL34" i="98"/>
  <c r="DK34" i="98"/>
  <c r="DL33" i="98"/>
  <c r="DK33" i="98"/>
  <c r="DL32" i="98"/>
  <c r="DK32" i="98"/>
  <c r="DL31" i="98"/>
  <c r="DK31" i="98"/>
  <c r="DL30" i="98"/>
  <c r="DK30" i="98"/>
  <c r="DL29" i="98"/>
  <c r="DK29" i="98"/>
  <c r="DL28" i="98"/>
  <c r="DK28" i="98"/>
  <c r="DL27" i="98"/>
  <c r="DK27" i="98"/>
  <c r="DL26" i="98"/>
  <c r="DK26" i="98"/>
  <c r="DL25" i="98"/>
  <c r="DK25" i="98"/>
  <c r="DL24" i="98"/>
  <c r="DK24" i="98"/>
  <c r="DL23" i="98"/>
  <c r="DK23" i="98"/>
  <c r="DL22" i="98"/>
  <c r="DK22" i="98"/>
  <c r="DL21" i="98"/>
  <c r="DK21" i="98"/>
  <c r="DL20" i="98"/>
  <c r="DK20" i="98"/>
  <c r="DL19" i="98"/>
  <c r="DK19" i="98"/>
  <c r="DL18" i="98"/>
  <c r="DK18" i="98"/>
  <c r="DL17" i="98"/>
  <c r="DK17" i="98"/>
  <c r="DL16" i="98"/>
  <c r="DK16" i="98"/>
  <c r="DL15" i="98"/>
  <c r="DK15" i="98"/>
  <c r="DL14" i="98"/>
  <c r="DK14" i="98"/>
  <c r="DL13" i="98"/>
  <c r="DK13" i="98"/>
  <c r="DL12" i="98"/>
  <c r="DK12" i="98"/>
  <c r="DL11" i="98"/>
  <c r="DK11" i="98"/>
  <c r="DL10" i="98"/>
  <c r="DK10" i="98"/>
  <c r="DL9" i="98"/>
  <c r="DK9" i="98"/>
  <c r="DL8" i="98"/>
  <c r="DK8" i="98"/>
  <c r="DL7" i="98"/>
  <c r="DK7" i="98"/>
  <c r="DL6" i="98"/>
  <c r="DK6" i="98"/>
  <c r="DL5" i="98"/>
  <c r="DI67" i="98"/>
  <c r="DH67" i="98"/>
  <c r="DI66" i="98"/>
  <c r="DH66" i="98"/>
  <c r="DI65" i="98"/>
  <c r="DH65" i="98"/>
  <c r="DI64" i="98"/>
  <c r="DH64" i="98"/>
  <c r="DI63" i="98"/>
  <c r="DH63" i="98"/>
  <c r="DI62" i="98"/>
  <c r="DH62" i="98"/>
  <c r="DI61" i="98"/>
  <c r="DH61" i="98"/>
  <c r="DI60" i="98"/>
  <c r="DH60" i="98"/>
  <c r="DI59" i="98"/>
  <c r="DH59" i="98"/>
  <c r="DI58" i="98"/>
  <c r="DH58" i="98"/>
  <c r="DI57" i="98"/>
  <c r="DH57" i="98"/>
  <c r="DI56" i="98"/>
  <c r="DH56" i="98"/>
  <c r="DI55" i="98"/>
  <c r="DH55" i="98"/>
  <c r="DI54" i="98"/>
  <c r="DH54" i="98"/>
  <c r="DI53" i="98"/>
  <c r="DH53" i="98"/>
  <c r="DI52" i="98"/>
  <c r="DH52" i="98"/>
  <c r="DI51" i="98"/>
  <c r="DH51" i="98"/>
  <c r="DI50" i="98"/>
  <c r="DH50" i="98"/>
  <c r="DI49" i="98"/>
  <c r="DH49" i="98"/>
  <c r="DI48" i="98"/>
  <c r="DH48" i="98"/>
  <c r="DI47" i="98"/>
  <c r="DH47" i="98"/>
  <c r="DI46" i="98"/>
  <c r="DH46" i="98"/>
  <c r="DI45" i="98"/>
  <c r="DH45" i="98"/>
  <c r="DI44" i="98"/>
  <c r="DH44" i="98"/>
  <c r="DI43" i="98"/>
  <c r="DH43" i="98"/>
  <c r="DI42" i="98"/>
  <c r="DH42" i="98"/>
  <c r="DI41" i="98"/>
  <c r="DH41" i="98"/>
  <c r="DI40" i="98"/>
  <c r="DH40" i="98"/>
  <c r="DI39" i="98"/>
  <c r="DH39" i="98"/>
  <c r="DI38" i="98"/>
  <c r="DH38" i="98"/>
  <c r="DI37" i="98"/>
  <c r="DH37" i="98"/>
  <c r="DI36" i="98"/>
  <c r="DH36" i="98"/>
  <c r="DI35" i="98"/>
  <c r="DH35" i="98"/>
  <c r="DI34" i="98"/>
  <c r="DH34" i="98"/>
  <c r="DI33" i="98"/>
  <c r="DH33" i="98"/>
  <c r="DI32" i="98"/>
  <c r="DH32" i="98"/>
  <c r="DI31" i="98"/>
  <c r="DH31" i="98"/>
  <c r="DI30" i="98"/>
  <c r="DH30" i="98"/>
  <c r="DI29" i="98"/>
  <c r="DH29" i="98"/>
  <c r="DI28" i="98"/>
  <c r="DH28" i="98"/>
  <c r="DI27" i="98"/>
  <c r="DH27" i="98"/>
  <c r="DI26" i="98"/>
  <c r="DH26" i="98"/>
  <c r="DI25" i="98"/>
  <c r="DH25" i="98"/>
  <c r="DI24" i="98"/>
  <c r="DH24" i="98"/>
  <c r="DI23" i="98"/>
  <c r="DH23" i="98"/>
  <c r="DI22" i="98"/>
  <c r="DH22" i="98"/>
  <c r="DI21" i="98"/>
  <c r="DH21" i="98"/>
  <c r="DI20" i="98"/>
  <c r="DH20" i="98"/>
  <c r="DI19" i="98"/>
  <c r="DH19" i="98"/>
  <c r="DI18" i="98"/>
  <c r="DH18" i="98"/>
  <c r="DI17" i="98"/>
  <c r="DH17" i="98"/>
  <c r="DI16" i="98"/>
  <c r="DH16" i="98"/>
  <c r="DI15" i="98"/>
  <c r="DH15" i="98"/>
  <c r="DI14" i="98"/>
  <c r="DH14" i="98"/>
  <c r="DI13" i="98"/>
  <c r="DH13" i="98"/>
  <c r="DI12" i="98"/>
  <c r="DH12" i="98"/>
  <c r="DI11" i="98"/>
  <c r="DH11" i="98"/>
  <c r="DI10" i="98"/>
  <c r="DH10" i="98"/>
  <c r="DI9" i="98"/>
  <c r="DH9" i="98"/>
  <c r="DI8" i="98"/>
  <c r="DH8" i="98"/>
  <c r="DI7" i="98"/>
  <c r="DH7" i="98"/>
  <c r="DI6" i="98"/>
  <c r="DH6" i="98"/>
  <c r="DI5" i="98"/>
  <c r="DF59" i="98"/>
  <c r="DE59" i="98"/>
  <c r="DF58" i="98"/>
  <c r="DE58" i="98"/>
  <c r="DF57" i="98"/>
  <c r="DE57" i="98"/>
  <c r="DF56" i="98"/>
  <c r="DE56" i="98"/>
  <c r="DF55" i="98"/>
  <c r="DE55" i="98"/>
  <c r="DF54" i="98"/>
  <c r="DE54" i="98"/>
  <c r="DF53" i="98"/>
  <c r="DE53" i="98"/>
  <c r="DF52" i="98"/>
  <c r="DE52" i="98"/>
  <c r="DF51" i="98"/>
  <c r="DE51" i="98"/>
  <c r="DF50" i="98"/>
  <c r="DE50" i="98"/>
  <c r="DF49" i="98"/>
  <c r="DE49" i="98"/>
  <c r="DF48" i="98"/>
  <c r="DE48" i="98"/>
  <c r="DF47" i="98"/>
  <c r="DE47" i="98"/>
  <c r="DF46" i="98"/>
  <c r="DE46" i="98"/>
  <c r="DF45" i="98"/>
  <c r="DE45" i="98"/>
  <c r="DF44" i="98"/>
  <c r="DE44" i="98"/>
  <c r="DF43" i="98"/>
  <c r="DE43" i="98"/>
  <c r="DF42" i="98"/>
  <c r="DE42" i="98"/>
  <c r="DF41" i="98"/>
  <c r="DE41" i="98"/>
  <c r="DF40" i="98"/>
  <c r="DE40" i="98"/>
  <c r="DF39" i="98"/>
  <c r="DE39" i="98"/>
  <c r="DF38" i="98"/>
  <c r="DE38" i="98"/>
  <c r="DF37" i="98"/>
  <c r="DE37" i="98"/>
  <c r="DF36" i="98"/>
  <c r="DE36" i="98"/>
  <c r="DF35" i="98"/>
  <c r="DE35" i="98"/>
  <c r="DF34" i="98"/>
  <c r="DE34" i="98"/>
  <c r="DF33" i="98"/>
  <c r="DE33" i="98"/>
  <c r="DF32" i="98"/>
  <c r="DE32" i="98"/>
  <c r="DF31" i="98"/>
  <c r="DE31" i="98"/>
  <c r="DF30" i="98"/>
  <c r="DE30" i="98"/>
  <c r="DF29" i="98"/>
  <c r="DE29" i="98"/>
  <c r="DF28" i="98"/>
  <c r="DE28" i="98"/>
  <c r="DF27" i="98"/>
  <c r="DE27" i="98"/>
  <c r="DF26" i="98"/>
  <c r="DE26" i="98"/>
  <c r="DF25" i="98"/>
  <c r="DE25" i="98"/>
  <c r="DF24" i="98"/>
  <c r="DE24" i="98"/>
  <c r="DF23" i="98"/>
  <c r="DE23" i="98"/>
  <c r="DF22" i="98"/>
  <c r="DE22" i="98"/>
  <c r="DF21" i="98"/>
  <c r="DE21" i="98"/>
  <c r="DF20" i="98"/>
  <c r="DE20" i="98"/>
  <c r="DF19" i="98"/>
  <c r="DE19" i="98"/>
  <c r="DF18" i="98"/>
  <c r="DE18" i="98"/>
  <c r="DF17" i="98"/>
  <c r="DE17" i="98"/>
  <c r="DF16" i="98"/>
  <c r="DE16" i="98"/>
  <c r="DF15" i="98"/>
  <c r="DE15" i="98"/>
  <c r="DF14" i="98"/>
  <c r="DE14" i="98"/>
  <c r="DF13" i="98"/>
  <c r="DE13" i="98"/>
  <c r="DF12" i="98"/>
  <c r="DE12" i="98"/>
  <c r="DF11" i="98"/>
  <c r="DE11" i="98"/>
  <c r="DF10" i="98"/>
  <c r="DE10" i="98"/>
  <c r="DF9" i="98"/>
  <c r="DE9" i="98"/>
  <c r="DF8" i="98"/>
  <c r="DE8" i="98"/>
  <c r="DF7" i="98"/>
  <c r="DE7" i="98"/>
  <c r="DF6" i="98"/>
  <c r="DE6" i="98"/>
  <c r="DF5" i="98"/>
  <c r="DC60" i="98"/>
  <c r="DB60" i="98"/>
  <c r="DA60" i="98"/>
  <c r="CZ60" i="98"/>
  <c r="CY60" i="98"/>
  <c r="CX60" i="98"/>
  <c r="CW60" i="98"/>
  <c r="CV60" i="98"/>
  <c r="CU60" i="98"/>
  <c r="CT60" i="98"/>
  <c r="CS60" i="98"/>
  <c r="CR60" i="98"/>
  <c r="CQ60" i="98"/>
  <c r="CP60" i="98"/>
  <c r="CO60" i="98"/>
  <c r="CN60" i="98"/>
  <c r="CM60" i="98"/>
  <c r="CL60" i="98"/>
  <c r="DC59" i="98"/>
  <c r="DB59" i="98"/>
  <c r="DA59" i="98"/>
  <c r="CZ59" i="98"/>
  <c r="CY59" i="98"/>
  <c r="CX59" i="98"/>
  <c r="CW59" i="98"/>
  <c r="CV59" i="98"/>
  <c r="CU59" i="98"/>
  <c r="CT59" i="98"/>
  <c r="CS59" i="98"/>
  <c r="CR59" i="98"/>
  <c r="CQ59" i="98"/>
  <c r="CP59" i="98"/>
  <c r="CO59" i="98"/>
  <c r="CN59" i="98"/>
  <c r="CM59" i="98"/>
  <c r="CL59" i="98"/>
  <c r="DC58" i="98"/>
  <c r="DB58" i="98"/>
  <c r="DA58" i="98"/>
  <c r="CZ58" i="98"/>
  <c r="CY58" i="98"/>
  <c r="CX58" i="98"/>
  <c r="CW58" i="98"/>
  <c r="CV58" i="98"/>
  <c r="CU58" i="98"/>
  <c r="CT58" i="98"/>
  <c r="CS58" i="98"/>
  <c r="CR58" i="98"/>
  <c r="CQ58" i="98"/>
  <c r="CP58" i="98"/>
  <c r="CO58" i="98"/>
  <c r="CN58" i="98"/>
  <c r="CM58" i="98"/>
  <c r="CL58" i="98"/>
  <c r="DC57" i="98"/>
  <c r="DB57" i="98"/>
  <c r="DA57" i="98"/>
  <c r="CZ57" i="98"/>
  <c r="CY57" i="98"/>
  <c r="CX57" i="98"/>
  <c r="CW57" i="98"/>
  <c r="CV57" i="98"/>
  <c r="CU57" i="98"/>
  <c r="CT57" i="98"/>
  <c r="CS57" i="98"/>
  <c r="CR57" i="98"/>
  <c r="CQ57" i="98"/>
  <c r="CP57" i="98"/>
  <c r="CO57" i="98"/>
  <c r="CN57" i="98"/>
  <c r="CM57" i="98"/>
  <c r="CL57" i="98"/>
  <c r="DC56" i="98"/>
  <c r="DB56" i="98"/>
  <c r="DA56" i="98"/>
  <c r="CZ56" i="98"/>
  <c r="CY56" i="98"/>
  <c r="CX56" i="98"/>
  <c r="CW56" i="98"/>
  <c r="CV56" i="98"/>
  <c r="CU56" i="98"/>
  <c r="CT56" i="98"/>
  <c r="CS56" i="98"/>
  <c r="CR56" i="98"/>
  <c r="CQ56" i="98"/>
  <c r="CP56" i="98"/>
  <c r="CO56" i="98"/>
  <c r="CN56" i="98"/>
  <c r="CM56" i="98"/>
  <c r="CL56" i="98"/>
  <c r="DC55" i="98"/>
  <c r="DB55" i="98"/>
  <c r="DA55" i="98"/>
  <c r="CZ55" i="98"/>
  <c r="CY55" i="98"/>
  <c r="CX55" i="98"/>
  <c r="CW55" i="98"/>
  <c r="CV55" i="98"/>
  <c r="CU55" i="98"/>
  <c r="CT55" i="98"/>
  <c r="CS55" i="98"/>
  <c r="CR55" i="98"/>
  <c r="CQ55" i="98"/>
  <c r="CP55" i="98"/>
  <c r="CO55" i="98"/>
  <c r="CN55" i="98"/>
  <c r="CM55" i="98"/>
  <c r="CL55" i="98"/>
  <c r="DC54" i="98"/>
  <c r="DB54" i="98"/>
  <c r="DA54" i="98"/>
  <c r="CZ54" i="98"/>
  <c r="CY54" i="98"/>
  <c r="CX54" i="98"/>
  <c r="CW54" i="98"/>
  <c r="CV54" i="98"/>
  <c r="CU54" i="98"/>
  <c r="CT54" i="98"/>
  <c r="CS54" i="98"/>
  <c r="CR54" i="98"/>
  <c r="CQ54" i="98"/>
  <c r="CP54" i="98"/>
  <c r="CO54" i="98"/>
  <c r="CN54" i="98"/>
  <c r="CM54" i="98"/>
  <c r="CL54" i="98"/>
  <c r="DC53" i="98"/>
  <c r="DB53" i="98"/>
  <c r="DA53" i="98"/>
  <c r="CZ53" i="98"/>
  <c r="CY53" i="98"/>
  <c r="CX53" i="98"/>
  <c r="CW53" i="98"/>
  <c r="CV53" i="98"/>
  <c r="CU53" i="98"/>
  <c r="CT53" i="98"/>
  <c r="CS53" i="98"/>
  <c r="CR53" i="98"/>
  <c r="CQ53" i="98"/>
  <c r="CP53" i="98"/>
  <c r="CO53" i="98"/>
  <c r="CN53" i="98"/>
  <c r="CM53" i="98"/>
  <c r="CL53" i="98"/>
  <c r="DC52" i="98"/>
  <c r="DB52" i="98"/>
  <c r="DA52" i="98"/>
  <c r="CZ52" i="98"/>
  <c r="CY52" i="98"/>
  <c r="CX52" i="98"/>
  <c r="CW52" i="98"/>
  <c r="CV52" i="98"/>
  <c r="CU52" i="98"/>
  <c r="CT52" i="98"/>
  <c r="CS52" i="98"/>
  <c r="CR52" i="98"/>
  <c r="CQ52" i="98"/>
  <c r="CP52" i="98"/>
  <c r="CO52" i="98"/>
  <c r="CN52" i="98"/>
  <c r="CM52" i="98"/>
  <c r="CL52" i="98"/>
  <c r="DC51" i="98"/>
  <c r="DB51" i="98"/>
  <c r="DA51" i="98"/>
  <c r="CZ51" i="98"/>
  <c r="CY51" i="98"/>
  <c r="CX51" i="98"/>
  <c r="CW51" i="98"/>
  <c r="CV51" i="98"/>
  <c r="CU51" i="98"/>
  <c r="CT51" i="98"/>
  <c r="CS51" i="98"/>
  <c r="CR51" i="98"/>
  <c r="CQ51" i="98"/>
  <c r="CP51" i="98"/>
  <c r="CO51" i="98"/>
  <c r="CN51" i="98"/>
  <c r="CM51" i="98"/>
  <c r="CL51" i="98"/>
  <c r="DC50" i="98"/>
  <c r="DB50" i="98"/>
  <c r="DA50" i="98"/>
  <c r="CZ50" i="98"/>
  <c r="CY50" i="98"/>
  <c r="CX50" i="98"/>
  <c r="CW50" i="98"/>
  <c r="CV50" i="98"/>
  <c r="CU50" i="98"/>
  <c r="CT50" i="98"/>
  <c r="CS50" i="98"/>
  <c r="CR50" i="98"/>
  <c r="CQ50" i="98"/>
  <c r="CP50" i="98"/>
  <c r="CO50" i="98"/>
  <c r="CN50" i="98"/>
  <c r="CM50" i="98"/>
  <c r="CL50" i="98"/>
  <c r="DC49" i="98"/>
  <c r="DB49" i="98"/>
  <c r="DA49" i="98"/>
  <c r="CZ49" i="98"/>
  <c r="CY49" i="98"/>
  <c r="CX49" i="98"/>
  <c r="CW49" i="98"/>
  <c r="CV49" i="98"/>
  <c r="CU49" i="98"/>
  <c r="CT49" i="98"/>
  <c r="CS49" i="98"/>
  <c r="CR49" i="98"/>
  <c r="CQ49" i="98"/>
  <c r="CP49" i="98"/>
  <c r="CO49" i="98"/>
  <c r="CN49" i="98"/>
  <c r="CM49" i="98"/>
  <c r="CL49" i="98"/>
  <c r="DC48" i="98"/>
  <c r="DB48" i="98"/>
  <c r="DA48" i="98"/>
  <c r="CZ48" i="98"/>
  <c r="CY48" i="98"/>
  <c r="CX48" i="98"/>
  <c r="CW48" i="98"/>
  <c r="CV48" i="98"/>
  <c r="CU48" i="98"/>
  <c r="CT48" i="98"/>
  <c r="CS48" i="98"/>
  <c r="CR48" i="98"/>
  <c r="CQ48" i="98"/>
  <c r="CP48" i="98"/>
  <c r="CO48" i="98"/>
  <c r="CN48" i="98"/>
  <c r="CM48" i="98"/>
  <c r="CL48" i="98"/>
  <c r="DC47" i="98"/>
  <c r="DB47" i="98"/>
  <c r="DA47" i="98"/>
  <c r="CZ47" i="98"/>
  <c r="CY47" i="98"/>
  <c r="CX47" i="98"/>
  <c r="CW47" i="98"/>
  <c r="CV47" i="98"/>
  <c r="CU47" i="98"/>
  <c r="CT47" i="98"/>
  <c r="CS47" i="98"/>
  <c r="CR47" i="98"/>
  <c r="CQ47" i="98"/>
  <c r="CP47" i="98"/>
  <c r="CO47" i="98"/>
  <c r="CN47" i="98"/>
  <c r="CM47" i="98"/>
  <c r="CL47" i="98"/>
  <c r="DC46" i="98"/>
  <c r="DB46" i="98"/>
  <c r="DA46" i="98"/>
  <c r="CZ46" i="98"/>
  <c r="CY46" i="98"/>
  <c r="CX46" i="98"/>
  <c r="CW46" i="98"/>
  <c r="CV46" i="98"/>
  <c r="CU46" i="98"/>
  <c r="CT46" i="98"/>
  <c r="CS46" i="98"/>
  <c r="CR46" i="98"/>
  <c r="CQ46" i="98"/>
  <c r="CP46" i="98"/>
  <c r="CO46" i="98"/>
  <c r="CN46" i="98"/>
  <c r="CM46" i="98"/>
  <c r="CL46" i="98"/>
  <c r="DC45" i="98"/>
  <c r="DB45" i="98"/>
  <c r="DA45" i="98"/>
  <c r="CZ45" i="98"/>
  <c r="CY45" i="98"/>
  <c r="CX45" i="98"/>
  <c r="CW45" i="98"/>
  <c r="CV45" i="98"/>
  <c r="CU45" i="98"/>
  <c r="CT45" i="98"/>
  <c r="CS45" i="98"/>
  <c r="CR45" i="98"/>
  <c r="CQ45" i="98"/>
  <c r="CP45" i="98"/>
  <c r="CO45" i="98"/>
  <c r="CN45" i="98"/>
  <c r="CM45" i="98"/>
  <c r="CL45" i="98"/>
  <c r="DC44" i="98"/>
  <c r="DB44" i="98"/>
  <c r="DA44" i="98"/>
  <c r="CZ44" i="98"/>
  <c r="CY44" i="98"/>
  <c r="CX44" i="98"/>
  <c r="CW44" i="98"/>
  <c r="CV44" i="98"/>
  <c r="CU44" i="98"/>
  <c r="CT44" i="98"/>
  <c r="CS44" i="98"/>
  <c r="CR44" i="98"/>
  <c r="CQ44" i="98"/>
  <c r="CP44" i="98"/>
  <c r="CO44" i="98"/>
  <c r="CN44" i="98"/>
  <c r="CM44" i="98"/>
  <c r="CL44" i="98"/>
  <c r="DC43" i="98"/>
  <c r="DB43" i="98"/>
  <c r="DA43" i="98"/>
  <c r="CZ43" i="98"/>
  <c r="CY43" i="98"/>
  <c r="CX43" i="98"/>
  <c r="CW43" i="98"/>
  <c r="CV43" i="98"/>
  <c r="CU43" i="98"/>
  <c r="CT43" i="98"/>
  <c r="CS43" i="98"/>
  <c r="CR43" i="98"/>
  <c r="CQ43" i="98"/>
  <c r="CP43" i="98"/>
  <c r="CO43" i="98"/>
  <c r="CN43" i="98"/>
  <c r="CM43" i="98"/>
  <c r="CL43" i="98"/>
  <c r="DC42" i="98"/>
  <c r="DB42" i="98"/>
  <c r="DA42" i="98"/>
  <c r="CZ42" i="98"/>
  <c r="CY42" i="98"/>
  <c r="CX42" i="98"/>
  <c r="CW42" i="98"/>
  <c r="CV42" i="98"/>
  <c r="CU42" i="98"/>
  <c r="CT42" i="98"/>
  <c r="CS42" i="98"/>
  <c r="CR42" i="98"/>
  <c r="CQ42" i="98"/>
  <c r="CP42" i="98"/>
  <c r="CO42" i="98"/>
  <c r="CN42" i="98"/>
  <c r="CM42" i="98"/>
  <c r="CL42" i="98"/>
  <c r="DC41" i="98"/>
  <c r="DB41" i="98"/>
  <c r="DA41" i="98"/>
  <c r="CZ41" i="98"/>
  <c r="CY41" i="98"/>
  <c r="CX41" i="98"/>
  <c r="CW41" i="98"/>
  <c r="CV41" i="98"/>
  <c r="CU41" i="98"/>
  <c r="CT41" i="98"/>
  <c r="CS41" i="98"/>
  <c r="CR41" i="98"/>
  <c r="CQ41" i="98"/>
  <c r="CP41" i="98"/>
  <c r="CO41" i="98"/>
  <c r="CN41" i="98"/>
  <c r="CM41" i="98"/>
  <c r="CL41" i="98"/>
  <c r="DC40" i="98"/>
  <c r="DB40" i="98"/>
  <c r="DA40" i="98"/>
  <c r="CZ40" i="98"/>
  <c r="CY40" i="98"/>
  <c r="CX40" i="98"/>
  <c r="CW40" i="98"/>
  <c r="CV40" i="98"/>
  <c r="CU40" i="98"/>
  <c r="CT40" i="98"/>
  <c r="CS40" i="98"/>
  <c r="CR40" i="98"/>
  <c r="CQ40" i="98"/>
  <c r="CP40" i="98"/>
  <c r="CO40" i="98"/>
  <c r="CN40" i="98"/>
  <c r="CM40" i="98"/>
  <c r="CL40" i="98"/>
  <c r="DC39" i="98"/>
  <c r="DB39" i="98"/>
  <c r="DA39" i="98"/>
  <c r="CZ39" i="98"/>
  <c r="CY39" i="98"/>
  <c r="CX39" i="98"/>
  <c r="CW39" i="98"/>
  <c r="CV39" i="98"/>
  <c r="CU39" i="98"/>
  <c r="CT39" i="98"/>
  <c r="CS39" i="98"/>
  <c r="CR39" i="98"/>
  <c r="CQ39" i="98"/>
  <c r="CP39" i="98"/>
  <c r="CO39" i="98"/>
  <c r="CN39" i="98"/>
  <c r="CM39" i="98"/>
  <c r="CL39" i="98"/>
  <c r="DC38" i="98"/>
  <c r="DB38" i="98"/>
  <c r="DA38" i="98"/>
  <c r="CZ38" i="98"/>
  <c r="CY38" i="98"/>
  <c r="CX38" i="98"/>
  <c r="CW38" i="98"/>
  <c r="CV38" i="98"/>
  <c r="CU38" i="98"/>
  <c r="CT38" i="98"/>
  <c r="CS38" i="98"/>
  <c r="CR38" i="98"/>
  <c r="CQ38" i="98"/>
  <c r="CP38" i="98"/>
  <c r="CO38" i="98"/>
  <c r="CN38" i="98"/>
  <c r="CM38" i="98"/>
  <c r="CL38" i="98"/>
  <c r="DC37" i="98"/>
  <c r="DB37" i="98"/>
  <c r="DA37" i="98"/>
  <c r="CZ37" i="98"/>
  <c r="CY37" i="98"/>
  <c r="CX37" i="98"/>
  <c r="CW37" i="98"/>
  <c r="CV37" i="98"/>
  <c r="CU37" i="98"/>
  <c r="CT37" i="98"/>
  <c r="CS37" i="98"/>
  <c r="CR37" i="98"/>
  <c r="CQ37" i="98"/>
  <c r="CP37" i="98"/>
  <c r="CO37" i="98"/>
  <c r="CN37" i="98"/>
  <c r="CM37" i="98"/>
  <c r="CL37" i="98"/>
  <c r="DC36" i="98"/>
  <c r="DB36" i="98"/>
  <c r="DA36" i="98"/>
  <c r="CZ36" i="98"/>
  <c r="CY36" i="98"/>
  <c r="CX36" i="98"/>
  <c r="CW36" i="98"/>
  <c r="CV36" i="98"/>
  <c r="CU36" i="98"/>
  <c r="CT36" i="98"/>
  <c r="CS36" i="98"/>
  <c r="CR36" i="98"/>
  <c r="CQ36" i="98"/>
  <c r="CP36" i="98"/>
  <c r="CO36" i="98"/>
  <c r="CN36" i="98"/>
  <c r="CM36" i="98"/>
  <c r="CL36" i="98"/>
  <c r="DC35" i="98"/>
  <c r="DB35" i="98"/>
  <c r="DA35" i="98"/>
  <c r="CZ35" i="98"/>
  <c r="CY35" i="98"/>
  <c r="CX35" i="98"/>
  <c r="CW35" i="98"/>
  <c r="CV35" i="98"/>
  <c r="CU35" i="98"/>
  <c r="CT35" i="98"/>
  <c r="CS35" i="98"/>
  <c r="CR35" i="98"/>
  <c r="CQ35" i="98"/>
  <c r="CP35" i="98"/>
  <c r="CO35" i="98"/>
  <c r="CN35" i="98"/>
  <c r="CM35" i="98"/>
  <c r="CL35" i="98"/>
  <c r="DC34" i="98"/>
  <c r="DB34" i="98"/>
  <c r="DA34" i="98"/>
  <c r="CZ34" i="98"/>
  <c r="CY34" i="98"/>
  <c r="CX34" i="98"/>
  <c r="CW34" i="98"/>
  <c r="CV34" i="98"/>
  <c r="CU34" i="98"/>
  <c r="CT34" i="98"/>
  <c r="CS34" i="98"/>
  <c r="CR34" i="98"/>
  <c r="CQ34" i="98"/>
  <c r="CP34" i="98"/>
  <c r="CO34" i="98"/>
  <c r="CN34" i="98"/>
  <c r="CM34" i="98"/>
  <c r="CL34" i="98"/>
  <c r="DC33" i="98"/>
  <c r="DB33" i="98"/>
  <c r="DA33" i="98"/>
  <c r="CZ33" i="98"/>
  <c r="CY33" i="98"/>
  <c r="CX33" i="98"/>
  <c r="CW33" i="98"/>
  <c r="CV33" i="98"/>
  <c r="CU33" i="98"/>
  <c r="CT33" i="98"/>
  <c r="CS33" i="98"/>
  <c r="CR33" i="98"/>
  <c r="CQ33" i="98"/>
  <c r="CP33" i="98"/>
  <c r="CO33" i="98"/>
  <c r="CN33" i="98"/>
  <c r="CM33" i="98"/>
  <c r="CL33" i="98"/>
  <c r="DC32" i="98"/>
  <c r="DB32" i="98"/>
  <c r="DA32" i="98"/>
  <c r="CZ32" i="98"/>
  <c r="CY32" i="98"/>
  <c r="CX32" i="98"/>
  <c r="CW32" i="98"/>
  <c r="CV32" i="98"/>
  <c r="CU32" i="98"/>
  <c r="CT32" i="98"/>
  <c r="CS32" i="98"/>
  <c r="CR32" i="98"/>
  <c r="CQ32" i="98"/>
  <c r="CP32" i="98"/>
  <c r="CO32" i="98"/>
  <c r="CN32" i="98"/>
  <c r="CM32" i="98"/>
  <c r="CL32" i="98"/>
  <c r="DC31" i="98"/>
  <c r="DB31" i="98"/>
  <c r="DA31" i="98"/>
  <c r="CZ31" i="98"/>
  <c r="CY31" i="98"/>
  <c r="CX31" i="98"/>
  <c r="CW31" i="98"/>
  <c r="CV31" i="98"/>
  <c r="CU31" i="98"/>
  <c r="CT31" i="98"/>
  <c r="CS31" i="98"/>
  <c r="CR31" i="98"/>
  <c r="CQ31" i="98"/>
  <c r="CP31" i="98"/>
  <c r="CO31" i="98"/>
  <c r="CN31" i="98"/>
  <c r="CM31" i="98"/>
  <c r="CL31" i="98"/>
  <c r="DC30" i="98"/>
  <c r="DB30" i="98"/>
  <c r="DA30" i="98"/>
  <c r="CZ30" i="98"/>
  <c r="CY30" i="98"/>
  <c r="CX30" i="98"/>
  <c r="CW30" i="98"/>
  <c r="CV30" i="98"/>
  <c r="CU30" i="98"/>
  <c r="CT30" i="98"/>
  <c r="CS30" i="98"/>
  <c r="CR30" i="98"/>
  <c r="CQ30" i="98"/>
  <c r="CP30" i="98"/>
  <c r="CO30" i="98"/>
  <c r="CN30" i="98"/>
  <c r="CM30" i="98"/>
  <c r="CL30" i="98"/>
  <c r="DC29" i="98"/>
  <c r="DB29" i="98"/>
  <c r="DA29" i="98"/>
  <c r="CZ29" i="98"/>
  <c r="CY29" i="98"/>
  <c r="CX29" i="98"/>
  <c r="CW29" i="98"/>
  <c r="CV29" i="98"/>
  <c r="CU29" i="98"/>
  <c r="CT29" i="98"/>
  <c r="CS29" i="98"/>
  <c r="CR29" i="98"/>
  <c r="CQ29" i="98"/>
  <c r="CP29" i="98"/>
  <c r="CO29" i="98"/>
  <c r="CN29" i="98"/>
  <c r="CM29" i="98"/>
  <c r="CL29" i="98"/>
  <c r="DC28" i="98"/>
  <c r="DB28" i="98"/>
  <c r="DA28" i="98"/>
  <c r="CZ28" i="98"/>
  <c r="CY28" i="98"/>
  <c r="CX28" i="98"/>
  <c r="CW28" i="98"/>
  <c r="CV28" i="98"/>
  <c r="CU28" i="98"/>
  <c r="CT28" i="98"/>
  <c r="CS28" i="98"/>
  <c r="CR28" i="98"/>
  <c r="CQ28" i="98"/>
  <c r="CP28" i="98"/>
  <c r="CO28" i="98"/>
  <c r="CN28" i="98"/>
  <c r="CM28" i="98"/>
  <c r="CL28" i="98"/>
  <c r="DC27" i="98"/>
  <c r="DB27" i="98"/>
  <c r="DA27" i="98"/>
  <c r="CZ27" i="98"/>
  <c r="CY27" i="98"/>
  <c r="CX27" i="98"/>
  <c r="CW27" i="98"/>
  <c r="CV27" i="98"/>
  <c r="CU27" i="98"/>
  <c r="CT27" i="98"/>
  <c r="CS27" i="98"/>
  <c r="CR27" i="98"/>
  <c r="CQ27" i="98"/>
  <c r="CP27" i="98"/>
  <c r="CO27" i="98"/>
  <c r="CN27" i="98"/>
  <c r="CM27" i="98"/>
  <c r="CL27" i="98"/>
  <c r="DC26" i="98"/>
  <c r="DB26" i="98"/>
  <c r="DA26" i="98"/>
  <c r="CZ26" i="98"/>
  <c r="CY26" i="98"/>
  <c r="CX26" i="98"/>
  <c r="CW26" i="98"/>
  <c r="CV26" i="98"/>
  <c r="CU26" i="98"/>
  <c r="CT26" i="98"/>
  <c r="CS26" i="98"/>
  <c r="CR26" i="98"/>
  <c r="CQ26" i="98"/>
  <c r="CP26" i="98"/>
  <c r="CO26" i="98"/>
  <c r="CN26" i="98"/>
  <c r="CM26" i="98"/>
  <c r="CL26" i="98"/>
  <c r="DC25" i="98"/>
  <c r="DB25" i="98"/>
  <c r="DA25" i="98"/>
  <c r="CZ25" i="98"/>
  <c r="CY25" i="98"/>
  <c r="CX25" i="98"/>
  <c r="CW25" i="98"/>
  <c r="CV25" i="98"/>
  <c r="CU25" i="98"/>
  <c r="CT25" i="98"/>
  <c r="CS25" i="98"/>
  <c r="CR25" i="98"/>
  <c r="CQ25" i="98"/>
  <c r="CP25" i="98"/>
  <c r="CO25" i="98"/>
  <c r="CN25" i="98"/>
  <c r="CM25" i="98"/>
  <c r="CL25" i="98"/>
  <c r="DC24" i="98"/>
  <c r="DB24" i="98"/>
  <c r="DA24" i="98"/>
  <c r="CZ24" i="98"/>
  <c r="CY24" i="98"/>
  <c r="CX24" i="98"/>
  <c r="CW24" i="98"/>
  <c r="CV24" i="98"/>
  <c r="CU24" i="98"/>
  <c r="CT24" i="98"/>
  <c r="CS24" i="98"/>
  <c r="CR24" i="98"/>
  <c r="CQ24" i="98"/>
  <c r="CP24" i="98"/>
  <c r="CO24" i="98"/>
  <c r="CN24" i="98"/>
  <c r="CM24" i="98"/>
  <c r="CL24" i="98"/>
  <c r="DC23" i="98"/>
  <c r="DB23" i="98"/>
  <c r="DA23" i="98"/>
  <c r="CZ23" i="98"/>
  <c r="CY23" i="98"/>
  <c r="CX23" i="98"/>
  <c r="CW23" i="98"/>
  <c r="CV23" i="98"/>
  <c r="CU23" i="98"/>
  <c r="CT23" i="98"/>
  <c r="CS23" i="98"/>
  <c r="CR23" i="98"/>
  <c r="CQ23" i="98"/>
  <c r="CP23" i="98"/>
  <c r="CO23" i="98"/>
  <c r="CN23" i="98"/>
  <c r="CM23" i="98"/>
  <c r="CL23" i="98"/>
  <c r="DC22" i="98"/>
  <c r="DB22" i="98"/>
  <c r="DA22" i="98"/>
  <c r="CZ22" i="98"/>
  <c r="CY22" i="98"/>
  <c r="CX22" i="98"/>
  <c r="CW22" i="98"/>
  <c r="CV22" i="98"/>
  <c r="CU22" i="98"/>
  <c r="CT22" i="98"/>
  <c r="CS22" i="98"/>
  <c r="CR22" i="98"/>
  <c r="CQ22" i="98"/>
  <c r="CP22" i="98"/>
  <c r="CO22" i="98"/>
  <c r="CN22" i="98"/>
  <c r="CM22" i="98"/>
  <c r="CL22" i="98"/>
  <c r="DC21" i="98"/>
  <c r="DB21" i="98"/>
  <c r="DA21" i="98"/>
  <c r="CZ21" i="98"/>
  <c r="CY21" i="98"/>
  <c r="CX21" i="98"/>
  <c r="CW21" i="98"/>
  <c r="CV21" i="98"/>
  <c r="CU21" i="98"/>
  <c r="CT21" i="98"/>
  <c r="CS21" i="98"/>
  <c r="CR21" i="98"/>
  <c r="CQ21" i="98"/>
  <c r="CP21" i="98"/>
  <c r="CO21" i="98"/>
  <c r="CN21" i="98"/>
  <c r="CM21" i="98"/>
  <c r="CL21" i="98"/>
  <c r="DC20" i="98"/>
  <c r="DB20" i="98"/>
  <c r="DA20" i="98"/>
  <c r="CZ20" i="98"/>
  <c r="CY20" i="98"/>
  <c r="CX20" i="98"/>
  <c r="CW20" i="98"/>
  <c r="CV20" i="98"/>
  <c r="CU20" i="98"/>
  <c r="CT20" i="98"/>
  <c r="CS20" i="98"/>
  <c r="CR20" i="98"/>
  <c r="CQ20" i="98"/>
  <c r="CP20" i="98"/>
  <c r="CO20" i="98"/>
  <c r="CN20" i="98"/>
  <c r="CM20" i="98"/>
  <c r="CL20" i="98"/>
  <c r="DC19" i="98"/>
  <c r="DB19" i="98"/>
  <c r="DA19" i="98"/>
  <c r="CZ19" i="98"/>
  <c r="CY19" i="98"/>
  <c r="CX19" i="98"/>
  <c r="CW19" i="98"/>
  <c r="CV19" i="98"/>
  <c r="CU19" i="98"/>
  <c r="CT19" i="98"/>
  <c r="CS19" i="98"/>
  <c r="CR19" i="98"/>
  <c r="CQ19" i="98"/>
  <c r="CP19" i="98"/>
  <c r="CO19" i="98"/>
  <c r="CN19" i="98"/>
  <c r="CM19" i="98"/>
  <c r="CL19" i="98"/>
  <c r="DC18" i="98"/>
  <c r="DB18" i="98"/>
  <c r="DA18" i="98"/>
  <c r="CZ18" i="98"/>
  <c r="CY18" i="98"/>
  <c r="CX18" i="98"/>
  <c r="CW18" i="98"/>
  <c r="CV18" i="98"/>
  <c r="CU18" i="98"/>
  <c r="CT18" i="98"/>
  <c r="CS18" i="98"/>
  <c r="CR18" i="98"/>
  <c r="CQ18" i="98"/>
  <c r="CP18" i="98"/>
  <c r="CO18" i="98"/>
  <c r="CN18" i="98"/>
  <c r="CM18" i="98"/>
  <c r="CL18" i="98"/>
  <c r="DC17" i="98"/>
  <c r="DB17" i="98"/>
  <c r="DA17" i="98"/>
  <c r="CZ17" i="98"/>
  <c r="CY17" i="98"/>
  <c r="CX17" i="98"/>
  <c r="CW17" i="98"/>
  <c r="CV17" i="98"/>
  <c r="CU17" i="98"/>
  <c r="CT17" i="98"/>
  <c r="CS17" i="98"/>
  <c r="CR17" i="98"/>
  <c r="CQ17" i="98"/>
  <c r="CP17" i="98"/>
  <c r="CO17" i="98"/>
  <c r="CN17" i="98"/>
  <c r="CM17" i="98"/>
  <c r="CL17" i="98"/>
  <c r="DC16" i="98"/>
  <c r="DB16" i="98"/>
  <c r="DA16" i="98"/>
  <c r="CZ16" i="98"/>
  <c r="CY16" i="98"/>
  <c r="CX16" i="98"/>
  <c r="CW16" i="98"/>
  <c r="CV16" i="98"/>
  <c r="CU16" i="98"/>
  <c r="CT16" i="98"/>
  <c r="CS16" i="98"/>
  <c r="CR16" i="98"/>
  <c r="CQ16" i="98"/>
  <c r="CP16" i="98"/>
  <c r="CO16" i="98"/>
  <c r="CN16" i="98"/>
  <c r="CM16" i="98"/>
  <c r="CL16" i="98"/>
  <c r="DC15" i="98"/>
  <c r="DB15" i="98"/>
  <c r="DA15" i="98"/>
  <c r="CZ15" i="98"/>
  <c r="CY15" i="98"/>
  <c r="CX15" i="98"/>
  <c r="CW15" i="98"/>
  <c r="CV15" i="98"/>
  <c r="CU15" i="98"/>
  <c r="CT15" i="98"/>
  <c r="CS15" i="98"/>
  <c r="CR15" i="98"/>
  <c r="CQ15" i="98"/>
  <c r="CP15" i="98"/>
  <c r="CO15" i="98"/>
  <c r="CN15" i="98"/>
  <c r="CM15" i="98"/>
  <c r="CL15" i="98"/>
  <c r="DC14" i="98"/>
  <c r="DB14" i="98"/>
  <c r="DA14" i="98"/>
  <c r="CZ14" i="98"/>
  <c r="CY14" i="98"/>
  <c r="CX14" i="98"/>
  <c r="CW14" i="98"/>
  <c r="CV14" i="98"/>
  <c r="CU14" i="98"/>
  <c r="CT14" i="98"/>
  <c r="CS14" i="98"/>
  <c r="CR14" i="98"/>
  <c r="CQ14" i="98"/>
  <c r="CP14" i="98"/>
  <c r="CO14" i="98"/>
  <c r="CN14" i="98"/>
  <c r="CM14" i="98"/>
  <c r="CL14" i="98"/>
  <c r="DC13" i="98"/>
  <c r="DB13" i="98"/>
  <c r="DA13" i="98"/>
  <c r="CZ13" i="98"/>
  <c r="CY13" i="98"/>
  <c r="CX13" i="98"/>
  <c r="CW13" i="98"/>
  <c r="CV13" i="98"/>
  <c r="CU13" i="98"/>
  <c r="CT13" i="98"/>
  <c r="CS13" i="98"/>
  <c r="CR13" i="98"/>
  <c r="CQ13" i="98"/>
  <c r="CP13" i="98"/>
  <c r="CO13" i="98"/>
  <c r="CN13" i="98"/>
  <c r="CM13" i="98"/>
  <c r="CL13" i="98"/>
  <c r="DC12" i="98"/>
  <c r="DB12" i="98"/>
  <c r="DA12" i="98"/>
  <c r="CZ12" i="98"/>
  <c r="CY12" i="98"/>
  <c r="CX12" i="98"/>
  <c r="CW12" i="98"/>
  <c r="CV12" i="98"/>
  <c r="CU12" i="98"/>
  <c r="CT12" i="98"/>
  <c r="CS12" i="98"/>
  <c r="CR12" i="98"/>
  <c r="CQ12" i="98"/>
  <c r="CP12" i="98"/>
  <c r="CO12" i="98"/>
  <c r="CN12" i="98"/>
  <c r="CM12" i="98"/>
  <c r="CL12" i="98"/>
  <c r="DC11" i="98"/>
  <c r="DB11" i="98"/>
  <c r="DA11" i="98"/>
  <c r="CZ11" i="98"/>
  <c r="CY11" i="98"/>
  <c r="CX11" i="98"/>
  <c r="CW11" i="98"/>
  <c r="CV11" i="98"/>
  <c r="CU11" i="98"/>
  <c r="CT11" i="98"/>
  <c r="CS11" i="98"/>
  <c r="CR11" i="98"/>
  <c r="CQ11" i="98"/>
  <c r="CP11" i="98"/>
  <c r="CO11" i="98"/>
  <c r="CN11" i="98"/>
  <c r="CM11" i="98"/>
  <c r="CL11" i="98"/>
  <c r="DC10" i="98"/>
  <c r="DB10" i="98"/>
  <c r="DA10" i="98"/>
  <c r="CZ10" i="98"/>
  <c r="CY10" i="98"/>
  <c r="CX10" i="98"/>
  <c r="CW10" i="98"/>
  <c r="CV10" i="98"/>
  <c r="CU10" i="98"/>
  <c r="CT10" i="98"/>
  <c r="CS10" i="98"/>
  <c r="CR10" i="98"/>
  <c r="CQ10" i="98"/>
  <c r="CP10" i="98"/>
  <c r="CO10" i="98"/>
  <c r="CN10" i="98"/>
  <c r="CM10" i="98"/>
  <c r="CL10" i="98"/>
  <c r="DC9" i="98"/>
  <c r="DB9" i="98"/>
  <c r="DA9" i="98"/>
  <c r="CZ9" i="98"/>
  <c r="CY9" i="98"/>
  <c r="CX9" i="98"/>
  <c r="CW9" i="98"/>
  <c r="CV9" i="98"/>
  <c r="CU9" i="98"/>
  <c r="CT9" i="98"/>
  <c r="CS9" i="98"/>
  <c r="CR9" i="98"/>
  <c r="CQ9" i="98"/>
  <c r="CP9" i="98"/>
  <c r="CO9" i="98"/>
  <c r="CN9" i="98"/>
  <c r="CM9" i="98"/>
  <c r="CL9" i="98"/>
  <c r="DC8" i="98"/>
  <c r="DB8" i="98"/>
  <c r="DA8" i="98"/>
  <c r="CZ8" i="98"/>
  <c r="CY8" i="98"/>
  <c r="CX8" i="98"/>
  <c r="CW8" i="98"/>
  <c r="CV8" i="98"/>
  <c r="CU8" i="98"/>
  <c r="CT8" i="98"/>
  <c r="CS8" i="98"/>
  <c r="CR8" i="98"/>
  <c r="CQ8" i="98"/>
  <c r="CP8" i="98"/>
  <c r="CO8" i="98"/>
  <c r="CN8" i="98"/>
  <c r="CM8" i="98"/>
  <c r="CL8" i="98"/>
  <c r="DC7" i="98"/>
  <c r="DB7" i="98"/>
  <c r="DA7" i="98"/>
  <c r="CZ7" i="98"/>
  <c r="CY7" i="98"/>
  <c r="CX7" i="98"/>
  <c r="CW7" i="98"/>
  <c r="CV7" i="98"/>
  <c r="CU7" i="98"/>
  <c r="CT7" i="98"/>
  <c r="CS7" i="98"/>
  <c r="CR7" i="98"/>
  <c r="CQ7" i="98"/>
  <c r="CP7" i="98"/>
  <c r="CO7" i="98"/>
  <c r="CN7" i="98"/>
  <c r="CM7" i="98"/>
  <c r="CL7" i="98"/>
  <c r="DC6" i="98"/>
  <c r="DB6" i="98"/>
  <c r="DA6" i="98"/>
  <c r="CZ6" i="98"/>
  <c r="CY6" i="98"/>
  <c r="CX6" i="98"/>
  <c r="CW6" i="98"/>
  <c r="CV6" i="98"/>
  <c r="CU6" i="98"/>
  <c r="CT6" i="98"/>
  <c r="CS6" i="98"/>
  <c r="CR6" i="98"/>
  <c r="CQ6" i="98"/>
  <c r="CP6" i="98"/>
  <c r="CO6" i="98"/>
  <c r="CN6" i="98"/>
  <c r="CM6" i="98"/>
  <c r="CL6" i="98"/>
  <c r="DC5" i="98"/>
  <c r="DB5" i="98"/>
  <c r="DA5" i="98"/>
  <c r="CZ5" i="98"/>
  <c r="CY5" i="98"/>
  <c r="CX5" i="98"/>
  <c r="CW5" i="98"/>
  <c r="CV5" i="98"/>
  <c r="CU5" i="98"/>
  <c r="CT5" i="98"/>
  <c r="CS5" i="98"/>
  <c r="CR5" i="98"/>
  <c r="CQ5" i="98"/>
  <c r="CP5" i="98"/>
  <c r="CO5" i="98"/>
  <c r="CN5" i="98"/>
  <c r="CM5" i="98"/>
  <c r="FS57" i="94"/>
  <c r="FR57" i="94"/>
  <c r="FS56" i="94"/>
  <c r="FR56" i="94"/>
  <c r="FS55" i="94"/>
  <c r="FR55" i="94"/>
  <c r="FS54" i="94"/>
  <c r="FR54" i="94"/>
  <c r="FS53" i="94"/>
  <c r="FR53" i="94"/>
  <c r="FS52" i="94"/>
  <c r="FR52" i="94"/>
  <c r="FS51" i="94"/>
  <c r="FR51" i="94"/>
  <c r="FS50" i="94"/>
  <c r="FR50" i="94"/>
  <c r="FS49" i="94"/>
  <c r="FR49" i="94"/>
  <c r="FS48" i="94"/>
  <c r="FR48" i="94"/>
  <c r="FS47" i="94"/>
  <c r="FR47" i="94"/>
  <c r="FS46" i="94"/>
  <c r="FR46" i="94"/>
  <c r="FS45" i="94"/>
  <c r="FR45" i="94"/>
  <c r="FS44" i="94"/>
  <c r="FR44" i="94"/>
  <c r="FS43" i="94"/>
  <c r="FR43" i="94"/>
  <c r="FS42" i="94"/>
  <c r="FR42" i="94"/>
  <c r="FS41" i="94"/>
  <c r="FR41" i="94"/>
  <c r="FS40" i="94"/>
  <c r="FR40" i="94"/>
  <c r="FS39" i="94"/>
  <c r="FR39" i="94"/>
  <c r="FS38" i="94"/>
  <c r="FR38" i="94"/>
  <c r="FS37" i="94"/>
  <c r="FR37" i="94"/>
  <c r="FS36" i="94"/>
  <c r="FR36" i="94"/>
  <c r="FS35" i="94"/>
  <c r="FR35" i="94"/>
  <c r="FS34" i="94"/>
  <c r="FR34" i="94"/>
  <c r="FS33" i="94"/>
  <c r="FR33" i="94"/>
  <c r="FS32" i="94"/>
  <c r="FR32" i="94"/>
  <c r="FS31" i="94"/>
  <c r="FR31" i="94"/>
  <c r="FS30" i="94"/>
  <c r="FR30" i="94"/>
  <c r="FS29" i="94"/>
  <c r="FR29" i="94"/>
  <c r="FS28" i="94"/>
  <c r="FR28" i="94"/>
  <c r="FS27" i="94"/>
  <c r="FR27" i="94"/>
  <c r="FS26" i="94"/>
  <c r="FR26" i="94"/>
  <c r="FS25" i="94"/>
  <c r="FR25" i="94"/>
  <c r="FS24" i="94"/>
  <c r="FR24" i="94"/>
  <c r="FS23" i="94"/>
  <c r="FR23" i="94"/>
  <c r="FS22" i="94"/>
  <c r="FR22" i="94"/>
  <c r="FS21" i="94"/>
  <c r="FR21" i="94"/>
  <c r="FS20" i="94"/>
  <c r="FR20" i="94"/>
  <c r="FS19" i="94"/>
  <c r="FR19" i="94"/>
  <c r="FS18" i="94"/>
  <c r="FR18" i="94"/>
  <c r="FS17" i="94"/>
  <c r="FR17" i="94"/>
  <c r="FS16" i="94"/>
  <c r="FR16" i="94"/>
  <c r="FS15" i="94"/>
  <c r="FR15" i="94"/>
  <c r="FS14" i="94"/>
  <c r="FR14" i="94"/>
  <c r="FS13" i="94"/>
  <c r="FR13" i="94"/>
  <c r="FS12" i="94"/>
  <c r="FR12" i="94"/>
  <c r="FS11" i="94"/>
  <c r="FR11" i="94"/>
  <c r="FS10" i="94"/>
  <c r="FR10" i="94"/>
  <c r="FS9" i="94"/>
  <c r="FR9" i="94"/>
  <c r="FS8" i="94"/>
  <c r="FR8" i="94"/>
  <c r="FS7" i="94"/>
  <c r="FR7" i="94"/>
  <c r="FS6" i="94"/>
  <c r="FR6" i="94"/>
  <c r="FS5" i="94"/>
  <c r="FQ57" i="94"/>
  <c r="FP57" i="94"/>
  <c r="FQ56" i="94"/>
  <c r="FP56" i="94"/>
  <c r="FQ55" i="94"/>
  <c r="FP55" i="94"/>
  <c r="FQ54" i="94"/>
  <c r="FP54" i="94"/>
  <c r="FQ53" i="94"/>
  <c r="FP53" i="94"/>
  <c r="FQ52" i="94"/>
  <c r="FP52" i="94"/>
  <c r="FQ51" i="94"/>
  <c r="FP51" i="94"/>
  <c r="FQ50" i="94"/>
  <c r="FP50" i="94"/>
  <c r="FQ49" i="94"/>
  <c r="FP49" i="94"/>
  <c r="FQ48" i="94"/>
  <c r="FP48" i="94"/>
  <c r="FQ47" i="94"/>
  <c r="FP47" i="94"/>
  <c r="FQ46" i="94"/>
  <c r="FP46" i="94"/>
  <c r="FQ45" i="94"/>
  <c r="FP45" i="94"/>
  <c r="FQ44" i="94"/>
  <c r="FP44" i="94"/>
  <c r="FQ43" i="94"/>
  <c r="FP43" i="94"/>
  <c r="FQ42" i="94"/>
  <c r="FP42" i="94"/>
  <c r="FQ41" i="94"/>
  <c r="FP41" i="94"/>
  <c r="FQ40" i="94"/>
  <c r="FP40" i="94"/>
  <c r="FQ39" i="94"/>
  <c r="FP39" i="94"/>
  <c r="FQ38" i="94"/>
  <c r="FP38" i="94"/>
  <c r="FQ37" i="94"/>
  <c r="FP37" i="94"/>
  <c r="FQ36" i="94"/>
  <c r="FP36" i="94"/>
  <c r="FQ35" i="94"/>
  <c r="FP35" i="94"/>
  <c r="FQ34" i="94"/>
  <c r="FP34" i="94"/>
  <c r="FQ33" i="94"/>
  <c r="FP33" i="94"/>
  <c r="FQ32" i="94"/>
  <c r="FP32" i="94"/>
  <c r="FQ31" i="94"/>
  <c r="FP31" i="94"/>
  <c r="FQ30" i="94"/>
  <c r="FP30" i="94"/>
  <c r="FQ29" i="94"/>
  <c r="FP29" i="94"/>
  <c r="FQ28" i="94"/>
  <c r="FP28" i="94"/>
  <c r="FQ27" i="94"/>
  <c r="FP27" i="94"/>
  <c r="FQ26" i="94"/>
  <c r="FP26" i="94"/>
  <c r="FQ25" i="94"/>
  <c r="FP25" i="94"/>
  <c r="FQ24" i="94"/>
  <c r="FP24" i="94"/>
  <c r="FQ23" i="94"/>
  <c r="FP23" i="94"/>
  <c r="FQ22" i="94"/>
  <c r="FP22" i="94"/>
  <c r="FQ21" i="94"/>
  <c r="FP21" i="94"/>
  <c r="FQ20" i="94"/>
  <c r="FP20" i="94"/>
  <c r="FQ19" i="94"/>
  <c r="FP19" i="94"/>
  <c r="FQ18" i="94"/>
  <c r="FP18" i="94"/>
  <c r="FQ17" i="94"/>
  <c r="FP17" i="94"/>
  <c r="FQ16" i="94"/>
  <c r="FP16" i="94"/>
  <c r="FQ15" i="94"/>
  <c r="FP15" i="94"/>
  <c r="FQ14" i="94"/>
  <c r="FP14" i="94"/>
  <c r="FQ13" i="94"/>
  <c r="FP13" i="94"/>
  <c r="FQ12" i="94"/>
  <c r="FP12" i="94"/>
  <c r="FQ11" i="94"/>
  <c r="FP11" i="94"/>
  <c r="FQ10" i="94"/>
  <c r="FP10" i="94"/>
  <c r="FQ9" i="94"/>
  <c r="FP9" i="94"/>
  <c r="FQ8" i="94"/>
  <c r="FP8" i="94"/>
  <c r="FQ7" i="94"/>
  <c r="FP7" i="94"/>
  <c r="FQ6" i="94"/>
  <c r="FP6" i="94"/>
  <c r="FQ5" i="94"/>
  <c r="FN57" i="94"/>
  <c r="FM57" i="94"/>
  <c r="FN56" i="94"/>
  <c r="FM56" i="94"/>
  <c r="FN55" i="94"/>
  <c r="FM55" i="94"/>
  <c r="FN54" i="94"/>
  <c r="FM54" i="94"/>
  <c r="FN53" i="94"/>
  <c r="FM53" i="94"/>
  <c r="FN52" i="94"/>
  <c r="FM52" i="94"/>
  <c r="FN51" i="94"/>
  <c r="FM51" i="94"/>
  <c r="FN50" i="94"/>
  <c r="FM50" i="94"/>
  <c r="FN49" i="94"/>
  <c r="FM49" i="94"/>
  <c r="FN48" i="94"/>
  <c r="FM48" i="94"/>
  <c r="FN47" i="94"/>
  <c r="FM47" i="94"/>
  <c r="FN46" i="94"/>
  <c r="FM46" i="94"/>
  <c r="FN45" i="94"/>
  <c r="FM45" i="94"/>
  <c r="FN44" i="94"/>
  <c r="FM44" i="94"/>
  <c r="FN43" i="94"/>
  <c r="FM43" i="94"/>
  <c r="FN42" i="94"/>
  <c r="FM42" i="94"/>
  <c r="FN41" i="94"/>
  <c r="FM41" i="94"/>
  <c r="FN40" i="94"/>
  <c r="FM40" i="94"/>
  <c r="FN39" i="94"/>
  <c r="FM39" i="94"/>
  <c r="FN38" i="94"/>
  <c r="FM38" i="94"/>
  <c r="FN37" i="94"/>
  <c r="FM37" i="94"/>
  <c r="FN36" i="94"/>
  <c r="FM36" i="94"/>
  <c r="FN35" i="94"/>
  <c r="FM35" i="94"/>
  <c r="FN34" i="94"/>
  <c r="FM34" i="94"/>
  <c r="FN33" i="94"/>
  <c r="FM33" i="94"/>
  <c r="FN32" i="94"/>
  <c r="FM32" i="94"/>
  <c r="FN31" i="94"/>
  <c r="FM31" i="94"/>
  <c r="FN30" i="94"/>
  <c r="FM30" i="94"/>
  <c r="FN29" i="94"/>
  <c r="FM29" i="94"/>
  <c r="FN28" i="94"/>
  <c r="FM28" i="94"/>
  <c r="FN27" i="94"/>
  <c r="FM27" i="94"/>
  <c r="FN26" i="94"/>
  <c r="FM26" i="94"/>
  <c r="FN25" i="94"/>
  <c r="FM25" i="94"/>
  <c r="FN24" i="94"/>
  <c r="FM24" i="94"/>
  <c r="FN23" i="94"/>
  <c r="FM23" i="94"/>
  <c r="FN22" i="94"/>
  <c r="FM22" i="94"/>
  <c r="FN21" i="94"/>
  <c r="FM21" i="94"/>
  <c r="FN20" i="94"/>
  <c r="FM20" i="94"/>
  <c r="FN19" i="94"/>
  <c r="FM19" i="94"/>
  <c r="FN18" i="94"/>
  <c r="FM18" i="94"/>
  <c r="FN17" i="94"/>
  <c r="FM17" i="94"/>
  <c r="FN16" i="94"/>
  <c r="FM16" i="94"/>
  <c r="FN15" i="94"/>
  <c r="FM15" i="94"/>
  <c r="FN14" i="94"/>
  <c r="FM14" i="94"/>
  <c r="FN13" i="94"/>
  <c r="FM13" i="94"/>
  <c r="FN12" i="94"/>
  <c r="FM12" i="94"/>
  <c r="FN11" i="94"/>
  <c r="FM11" i="94"/>
  <c r="FN10" i="94"/>
  <c r="FM10" i="94"/>
  <c r="FN9" i="94"/>
  <c r="FM9" i="94"/>
  <c r="FN8" i="94"/>
  <c r="FM8" i="94"/>
  <c r="FN7" i="94"/>
  <c r="FM7" i="94"/>
  <c r="FN6" i="94"/>
  <c r="FM6" i="94"/>
  <c r="FN5" i="94"/>
  <c r="FL57" i="94"/>
  <c r="FK57" i="94"/>
  <c r="FL56" i="94"/>
  <c r="FK56" i="94"/>
  <c r="FL55" i="94"/>
  <c r="FK55" i="94"/>
  <c r="FL54" i="94"/>
  <c r="FK54" i="94"/>
  <c r="FL53" i="94"/>
  <c r="FK53" i="94"/>
  <c r="FL52" i="94"/>
  <c r="FK52" i="94"/>
  <c r="FL51" i="94"/>
  <c r="FK51" i="94"/>
  <c r="FL50" i="94"/>
  <c r="FK50" i="94"/>
  <c r="FL49" i="94"/>
  <c r="FK49" i="94"/>
  <c r="FL48" i="94"/>
  <c r="FK48" i="94"/>
  <c r="FL47" i="94"/>
  <c r="FK47" i="94"/>
  <c r="FL46" i="94"/>
  <c r="FK46" i="94"/>
  <c r="FL45" i="94"/>
  <c r="FK45" i="94"/>
  <c r="FL44" i="94"/>
  <c r="FK44" i="94"/>
  <c r="FL43" i="94"/>
  <c r="FK43" i="94"/>
  <c r="FL42" i="94"/>
  <c r="FK42" i="94"/>
  <c r="FL41" i="94"/>
  <c r="FK41" i="94"/>
  <c r="FL40" i="94"/>
  <c r="FK40" i="94"/>
  <c r="FL39" i="94"/>
  <c r="FK39" i="94"/>
  <c r="FL38" i="94"/>
  <c r="FK38" i="94"/>
  <c r="FL37" i="94"/>
  <c r="FK37" i="94"/>
  <c r="FL36" i="94"/>
  <c r="FK36" i="94"/>
  <c r="FL35" i="94"/>
  <c r="FK35" i="94"/>
  <c r="FL34" i="94"/>
  <c r="FK34" i="94"/>
  <c r="FL33" i="94"/>
  <c r="FK33" i="94"/>
  <c r="FL32" i="94"/>
  <c r="FK32" i="94"/>
  <c r="FL31" i="94"/>
  <c r="FK31" i="94"/>
  <c r="FL30" i="94"/>
  <c r="FK30" i="94"/>
  <c r="FL29" i="94"/>
  <c r="FK29" i="94"/>
  <c r="FL28" i="94"/>
  <c r="FK28" i="94"/>
  <c r="FL27" i="94"/>
  <c r="FK27" i="94"/>
  <c r="FL26" i="94"/>
  <c r="FK26" i="94"/>
  <c r="FL25" i="94"/>
  <c r="FK25" i="94"/>
  <c r="FL24" i="94"/>
  <c r="FK24" i="94"/>
  <c r="FL23" i="94"/>
  <c r="FK23" i="94"/>
  <c r="FL22" i="94"/>
  <c r="FK22" i="94"/>
  <c r="FL21" i="94"/>
  <c r="FK21" i="94"/>
  <c r="FL20" i="94"/>
  <c r="FK20" i="94"/>
  <c r="FL19" i="94"/>
  <c r="FK19" i="94"/>
  <c r="FL18" i="94"/>
  <c r="FK18" i="94"/>
  <c r="FL17" i="94"/>
  <c r="FK17" i="94"/>
  <c r="FL16" i="94"/>
  <c r="FK16" i="94"/>
  <c r="FL15" i="94"/>
  <c r="FK15" i="94"/>
  <c r="FL14" i="94"/>
  <c r="FK14" i="94"/>
  <c r="FL13" i="94"/>
  <c r="FK13" i="94"/>
  <c r="FL12" i="94"/>
  <c r="FK12" i="94"/>
  <c r="FL11" i="94"/>
  <c r="FK11" i="94"/>
  <c r="FL10" i="94"/>
  <c r="FK10" i="94"/>
  <c r="FL9" i="94"/>
  <c r="FK9" i="94"/>
  <c r="FL8" i="94"/>
  <c r="FK8" i="94"/>
  <c r="FL7" i="94"/>
  <c r="FK7" i="94"/>
  <c r="FL6" i="94"/>
  <c r="FK6" i="94"/>
  <c r="FL5" i="94"/>
  <c r="FI58" i="94"/>
  <c r="FH58" i="94"/>
  <c r="FG58" i="94"/>
  <c r="FF58" i="94"/>
  <c r="FE58" i="94"/>
  <c r="FD58" i="94"/>
  <c r="FI57" i="94"/>
  <c r="FH57" i="94"/>
  <c r="FG57" i="94"/>
  <c r="FF57" i="94"/>
  <c r="FE57" i="94"/>
  <c r="FD57" i="94"/>
  <c r="FI56" i="94"/>
  <c r="FH56" i="94"/>
  <c r="FG56" i="94"/>
  <c r="FF56" i="94"/>
  <c r="FE56" i="94"/>
  <c r="FD56" i="94"/>
  <c r="FI55" i="94"/>
  <c r="FH55" i="94"/>
  <c r="FG55" i="94"/>
  <c r="FF55" i="94"/>
  <c r="FE55" i="94"/>
  <c r="FD55" i="94"/>
  <c r="FI54" i="94"/>
  <c r="FH54" i="94"/>
  <c r="FG54" i="94"/>
  <c r="FF54" i="94"/>
  <c r="FE54" i="94"/>
  <c r="FD54" i="94"/>
  <c r="FI53" i="94"/>
  <c r="FH53" i="94"/>
  <c r="FG53" i="94"/>
  <c r="FF53" i="94"/>
  <c r="FE53" i="94"/>
  <c r="FD53" i="94"/>
  <c r="FI52" i="94"/>
  <c r="FH52" i="94"/>
  <c r="FG52" i="94"/>
  <c r="FF52" i="94"/>
  <c r="FE52" i="94"/>
  <c r="FD52" i="94"/>
  <c r="FI51" i="94"/>
  <c r="FH51" i="94"/>
  <c r="FG51" i="94"/>
  <c r="FF51" i="94"/>
  <c r="FE51" i="94"/>
  <c r="FD51" i="94"/>
  <c r="FI50" i="94"/>
  <c r="FH50" i="94"/>
  <c r="FG50" i="94"/>
  <c r="FF50" i="94"/>
  <c r="FE50" i="94"/>
  <c r="FD50" i="94"/>
  <c r="FI49" i="94"/>
  <c r="FH49" i="94"/>
  <c r="FG49" i="94"/>
  <c r="FF49" i="94"/>
  <c r="FE49" i="94"/>
  <c r="FD49" i="94"/>
  <c r="FI48" i="94"/>
  <c r="FH48" i="94"/>
  <c r="FG48" i="94"/>
  <c r="FF48" i="94"/>
  <c r="FE48" i="94"/>
  <c r="FD48" i="94"/>
  <c r="FI47" i="94"/>
  <c r="FH47" i="94"/>
  <c r="FG47" i="94"/>
  <c r="FF47" i="94"/>
  <c r="FE47" i="94"/>
  <c r="FD47" i="94"/>
  <c r="FI46" i="94"/>
  <c r="FH46" i="94"/>
  <c r="FG46" i="94"/>
  <c r="FF46" i="94"/>
  <c r="FE46" i="94"/>
  <c r="FD46" i="94"/>
  <c r="FI45" i="94"/>
  <c r="FH45" i="94"/>
  <c r="FG45" i="94"/>
  <c r="FF45" i="94"/>
  <c r="FE45" i="94"/>
  <c r="FD45" i="94"/>
  <c r="FI44" i="94"/>
  <c r="FH44" i="94"/>
  <c r="FG44" i="94"/>
  <c r="FF44" i="94"/>
  <c r="FE44" i="94"/>
  <c r="FD44" i="94"/>
  <c r="FI43" i="94"/>
  <c r="FH43" i="94"/>
  <c r="FG43" i="94"/>
  <c r="FF43" i="94"/>
  <c r="FE43" i="94"/>
  <c r="FD43" i="94"/>
  <c r="FI42" i="94"/>
  <c r="FH42" i="94"/>
  <c r="FG42" i="94"/>
  <c r="FF42" i="94"/>
  <c r="FE42" i="94"/>
  <c r="FD42" i="94"/>
  <c r="FI41" i="94"/>
  <c r="FH41" i="94"/>
  <c r="FG41" i="94"/>
  <c r="FF41" i="94"/>
  <c r="FE41" i="94"/>
  <c r="FD41" i="94"/>
  <c r="FI40" i="94"/>
  <c r="FH40" i="94"/>
  <c r="FG40" i="94"/>
  <c r="FF40" i="94"/>
  <c r="FE40" i="94"/>
  <c r="FD40" i="94"/>
  <c r="FI39" i="94"/>
  <c r="FH39" i="94"/>
  <c r="FG39" i="94"/>
  <c r="FF39" i="94"/>
  <c r="FE39" i="94"/>
  <c r="FD39" i="94"/>
  <c r="FI38" i="94"/>
  <c r="FH38" i="94"/>
  <c r="FG38" i="94"/>
  <c r="FF38" i="94"/>
  <c r="FE38" i="94"/>
  <c r="FD38" i="94"/>
  <c r="FI37" i="94"/>
  <c r="FH37" i="94"/>
  <c r="FG37" i="94"/>
  <c r="FF37" i="94"/>
  <c r="FE37" i="94"/>
  <c r="FD37" i="94"/>
  <c r="FI36" i="94"/>
  <c r="FH36" i="94"/>
  <c r="FG36" i="94"/>
  <c r="FF36" i="94"/>
  <c r="FE36" i="94"/>
  <c r="FD36" i="94"/>
  <c r="FI35" i="94"/>
  <c r="FH35" i="94"/>
  <c r="FG35" i="94"/>
  <c r="FF35" i="94"/>
  <c r="FE35" i="94"/>
  <c r="FD35" i="94"/>
  <c r="FI34" i="94"/>
  <c r="FH34" i="94"/>
  <c r="FG34" i="94"/>
  <c r="FF34" i="94"/>
  <c r="FE34" i="94"/>
  <c r="FD34" i="94"/>
  <c r="FI33" i="94"/>
  <c r="FH33" i="94"/>
  <c r="FG33" i="94"/>
  <c r="FF33" i="94"/>
  <c r="FE33" i="94"/>
  <c r="FD33" i="94"/>
  <c r="FI32" i="94"/>
  <c r="FH32" i="94"/>
  <c r="FG32" i="94"/>
  <c r="FF32" i="94"/>
  <c r="FE32" i="94"/>
  <c r="FD32" i="94"/>
  <c r="FI31" i="94"/>
  <c r="FH31" i="94"/>
  <c r="FG31" i="94"/>
  <c r="FF31" i="94"/>
  <c r="FE31" i="94"/>
  <c r="FD31" i="94"/>
  <c r="FI30" i="94"/>
  <c r="FH30" i="94"/>
  <c r="FG30" i="94"/>
  <c r="FF30" i="94"/>
  <c r="FE30" i="94"/>
  <c r="FD30" i="94"/>
  <c r="FI29" i="94"/>
  <c r="FH29" i="94"/>
  <c r="FG29" i="94"/>
  <c r="FF29" i="94"/>
  <c r="FE29" i="94"/>
  <c r="FD29" i="94"/>
  <c r="FI28" i="94"/>
  <c r="FH28" i="94"/>
  <c r="FG28" i="94"/>
  <c r="FF28" i="94"/>
  <c r="FE28" i="94"/>
  <c r="FD28" i="94"/>
  <c r="FI27" i="94"/>
  <c r="FH27" i="94"/>
  <c r="FG27" i="94"/>
  <c r="FF27" i="94"/>
  <c r="FE27" i="94"/>
  <c r="FD27" i="94"/>
  <c r="FI26" i="94"/>
  <c r="FH26" i="94"/>
  <c r="FG26" i="94"/>
  <c r="FF26" i="94"/>
  <c r="FE26" i="94"/>
  <c r="FD26" i="94"/>
  <c r="FI25" i="94"/>
  <c r="FH25" i="94"/>
  <c r="FG25" i="94"/>
  <c r="FF25" i="94"/>
  <c r="FE25" i="94"/>
  <c r="FD25" i="94"/>
  <c r="FI24" i="94"/>
  <c r="FH24" i="94"/>
  <c r="FG24" i="94"/>
  <c r="FF24" i="94"/>
  <c r="FE24" i="94"/>
  <c r="FD24" i="94"/>
  <c r="FI23" i="94"/>
  <c r="FH23" i="94"/>
  <c r="FG23" i="94"/>
  <c r="FF23" i="94"/>
  <c r="FE23" i="94"/>
  <c r="FD23" i="94"/>
  <c r="FI22" i="94"/>
  <c r="FH22" i="94"/>
  <c r="FG22" i="94"/>
  <c r="FF22" i="94"/>
  <c r="FE22" i="94"/>
  <c r="FD22" i="94"/>
  <c r="FI21" i="94"/>
  <c r="FH21" i="94"/>
  <c r="FG21" i="94"/>
  <c r="FF21" i="94"/>
  <c r="FE21" i="94"/>
  <c r="FD21" i="94"/>
  <c r="FI20" i="94"/>
  <c r="FH20" i="94"/>
  <c r="FG20" i="94"/>
  <c r="FF20" i="94"/>
  <c r="FE20" i="94"/>
  <c r="FD20" i="94"/>
  <c r="FI19" i="94"/>
  <c r="FH19" i="94"/>
  <c r="FG19" i="94"/>
  <c r="FF19" i="94"/>
  <c r="FE19" i="94"/>
  <c r="FD19" i="94"/>
  <c r="FI18" i="94"/>
  <c r="FH18" i="94"/>
  <c r="FG18" i="94"/>
  <c r="FF18" i="94"/>
  <c r="FE18" i="94"/>
  <c r="FD18" i="94"/>
  <c r="FI17" i="94"/>
  <c r="FH17" i="94"/>
  <c r="FG17" i="94"/>
  <c r="FF17" i="94"/>
  <c r="FE17" i="94"/>
  <c r="FD17" i="94"/>
  <c r="FI16" i="94"/>
  <c r="FH16" i="94"/>
  <c r="FG16" i="94"/>
  <c r="FF16" i="94"/>
  <c r="FE16" i="94"/>
  <c r="FD16" i="94"/>
  <c r="FI15" i="94"/>
  <c r="FH15" i="94"/>
  <c r="FG15" i="94"/>
  <c r="FF15" i="94"/>
  <c r="FE15" i="94"/>
  <c r="FD15" i="94"/>
  <c r="FI14" i="94"/>
  <c r="FH14" i="94"/>
  <c r="FG14" i="94"/>
  <c r="FF14" i="94"/>
  <c r="FE14" i="94"/>
  <c r="FD14" i="94"/>
  <c r="FI13" i="94"/>
  <c r="FH13" i="94"/>
  <c r="FG13" i="94"/>
  <c r="FF13" i="94"/>
  <c r="FE13" i="94"/>
  <c r="FD13" i="94"/>
  <c r="FI12" i="94"/>
  <c r="FH12" i="94"/>
  <c r="FG12" i="94"/>
  <c r="FF12" i="94"/>
  <c r="FE12" i="94"/>
  <c r="FD12" i="94"/>
  <c r="FI11" i="94"/>
  <c r="FH11" i="94"/>
  <c r="FG11" i="94"/>
  <c r="FF11" i="94"/>
  <c r="FE11" i="94"/>
  <c r="FD11" i="94"/>
  <c r="FI10" i="94"/>
  <c r="FH10" i="94"/>
  <c r="FG10" i="94"/>
  <c r="FF10" i="94"/>
  <c r="FE10" i="94"/>
  <c r="FD10" i="94"/>
  <c r="FI9" i="94"/>
  <c r="FH9" i="94"/>
  <c r="FG9" i="94"/>
  <c r="FF9" i="94"/>
  <c r="FE9" i="94"/>
  <c r="FD9" i="94"/>
  <c r="FI8" i="94"/>
  <c r="FH8" i="94"/>
  <c r="FG8" i="94"/>
  <c r="FF8" i="94"/>
  <c r="FE8" i="94"/>
  <c r="FD8" i="94"/>
  <c r="FI7" i="94"/>
  <c r="FH7" i="94"/>
  <c r="FG7" i="94"/>
  <c r="FF7" i="94"/>
  <c r="FE7" i="94"/>
  <c r="FD7" i="94"/>
  <c r="FI6" i="94"/>
  <c r="FH6" i="94"/>
  <c r="FG6" i="94"/>
  <c r="FF6" i="94"/>
  <c r="FE6" i="94"/>
  <c r="FD6" i="94"/>
  <c r="FI5" i="94"/>
  <c r="FH5" i="94"/>
  <c r="FG5" i="94"/>
  <c r="FF5" i="94"/>
  <c r="FE5" i="94"/>
  <c r="FC62" i="94"/>
  <c r="FB62" i="94"/>
  <c r="FC61" i="94"/>
  <c r="FB61" i="94"/>
  <c r="FC60" i="94"/>
  <c r="FB60" i="94"/>
  <c r="FC59" i="94"/>
  <c r="FB59" i="94"/>
  <c r="FC58" i="94"/>
  <c r="FB58" i="94"/>
  <c r="FC57" i="94"/>
  <c r="FB57" i="94"/>
  <c r="FC56" i="94"/>
  <c r="FB56" i="94"/>
  <c r="FC55" i="94"/>
  <c r="FB55" i="94"/>
  <c r="FC54" i="94"/>
  <c r="FB54" i="94"/>
  <c r="FC53" i="94"/>
  <c r="FB53" i="94"/>
  <c r="FC52" i="94"/>
  <c r="FB52" i="94"/>
  <c r="FC51" i="94"/>
  <c r="FB51" i="94"/>
  <c r="FC50" i="94"/>
  <c r="FB50" i="94"/>
  <c r="FC49" i="94"/>
  <c r="FB49" i="94"/>
  <c r="FC48" i="94"/>
  <c r="FB48" i="94"/>
  <c r="FC47" i="94"/>
  <c r="FB47" i="94"/>
  <c r="FC46" i="94"/>
  <c r="FB46" i="94"/>
  <c r="FC45" i="94"/>
  <c r="FB45" i="94"/>
  <c r="FC44" i="94"/>
  <c r="FB44" i="94"/>
  <c r="FC43" i="94"/>
  <c r="FB43" i="94"/>
  <c r="FC42" i="94"/>
  <c r="FB42" i="94"/>
  <c r="FC41" i="94"/>
  <c r="FB41" i="94"/>
  <c r="FC40" i="94"/>
  <c r="FB40" i="94"/>
  <c r="FC39" i="94"/>
  <c r="FB39" i="94"/>
  <c r="FC38" i="94"/>
  <c r="FB38" i="94"/>
  <c r="FC37" i="94"/>
  <c r="FB37" i="94"/>
  <c r="FC36" i="94"/>
  <c r="FB36" i="94"/>
  <c r="FC35" i="94"/>
  <c r="FB35" i="94"/>
  <c r="FC34" i="94"/>
  <c r="FB34" i="94"/>
  <c r="FC33" i="94"/>
  <c r="FB33" i="94"/>
  <c r="FC32" i="94"/>
  <c r="FB32" i="94"/>
  <c r="FC31" i="94"/>
  <c r="FB31" i="94"/>
  <c r="FC30" i="94"/>
  <c r="FB30" i="94"/>
  <c r="FC29" i="94"/>
  <c r="FB29" i="94"/>
  <c r="FC28" i="94"/>
  <c r="FB28" i="94"/>
  <c r="FC27" i="94"/>
  <c r="FB27" i="94"/>
  <c r="FC26" i="94"/>
  <c r="FB26" i="94"/>
  <c r="FC25" i="94"/>
  <c r="FB25" i="94"/>
  <c r="FC24" i="94"/>
  <c r="FB24" i="94"/>
  <c r="FC23" i="94"/>
  <c r="FB23" i="94"/>
  <c r="FC22" i="94"/>
  <c r="FB22" i="94"/>
  <c r="FC21" i="94"/>
  <c r="FB21" i="94"/>
  <c r="FC20" i="94"/>
  <c r="FB20" i="94"/>
  <c r="FC19" i="94"/>
  <c r="FB19" i="94"/>
  <c r="FC18" i="94"/>
  <c r="FB18" i="94"/>
  <c r="FC17" i="94"/>
  <c r="FB17" i="94"/>
  <c r="FC16" i="94"/>
  <c r="FB16" i="94"/>
  <c r="FC15" i="94"/>
  <c r="FB15" i="94"/>
  <c r="FC14" i="94"/>
  <c r="FB14" i="94"/>
  <c r="FC13" i="94"/>
  <c r="FB13" i="94"/>
  <c r="FC12" i="94"/>
  <c r="FB12" i="94"/>
  <c r="FC11" i="94"/>
  <c r="FB11" i="94"/>
  <c r="FC10" i="94"/>
  <c r="FB10" i="94"/>
  <c r="FC9" i="94"/>
  <c r="FB9" i="94"/>
  <c r="FC8" i="94"/>
  <c r="FB8" i="94"/>
  <c r="FC7" i="94"/>
  <c r="FB7" i="94"/>
  <c r="FC6" i="94"/>
  <c r="FB6" i="94"/>
  <c r="FC5" i="94"/>
  <c r="FA57" i="94"/>
  <c r="EZ57" i="94"/>
  <c r="FA56" i="94"/>
  <c r="EZ56" i="94"/>
  <c r="FA55" i="94"/>
  <c r="EZ55" i="94"/>
  <c r="FA54" i="94"/>
  <c r="EZ54" i="94"/>
  <c r="FA53" i="94"/>
  <c r="EZ53" i="94"/>
  <c r="FA52" i="94"/>
  <c r="EZ52" i="94"/>
  <c r="FA51" i="94"/>
  <c r="EZ51" i="94"/>
  <c r="FA50" i="94"/>
  <c r="EZ50" i="94"/>
  <c r="FA49" i="94"/>
  <c r="EZ49" i="94"/>
  <c r="FA48" i="94"/>
  <c r="EZ48" i="94"/>
  <c r="FA47" i="94"/>
  <c r="EZ47" i="94"/>
  <c r="FA46" i="94"/>
  <c r="EZ46" i="94"/>
  <c r="FA45" i="94"/>
  <c r="EZ45" i="94"/>
  <c r="FA44" i="94"/>
  <c r="EZ44" i="94"/>
  <c r="FA43" i="94"/>
  <c r="EZ43" i="94"/>
  <c r="FA42" i="94"/>
  <c r="EZ42" i="94"/>
  <c r="FA41" i="94"/>
  <c r="EZ41" i="94"/>
  <c r="FA40" i="94"/>
  <c r="EZ40" i="94"/>
  <c r="FA39" i="94"/>
  <c r="EZ39" i="94"/>
  <c r="FA38" i="94"/>
  <c r="EZ38" i="94"/>
  <c r="FA37" i="94"/>
  <c r="EZ37" i="94"/>
  <c r="FA36" i="94"/>
  <c r="EZ36" i="94"/>
  <c r="FA35" i="94"/>
  <c r="EZ35" i="94"/>
  <c r="FA34" i="94"/>
  <c r="EZ34" i="94"/>
  <c r="FA33" i="94"/>
  <c r="EZ33" i="94"/>
  <c r="FA32" i="94"/>
  <c r="EZ32" i="94"/>
  <c r="FA31" i="94"/>
  <c r="EZ31" i="94"/>
  <c r="FA30" i="94"/>
  <c r="EZ30" i="94"/>
  <c r="FA29" i="94"/>
  <c r="EZ29" i="94"/>
  <c r="FA28" i="94"/>
  <c r="EZ28" i="94"/>
  <c r="FA27" i="94"/>
  <c r="EZ27" i="94"/>
  <c r="FA26" i="94"/>
  <c r="EZ26" i="94"/>
  <c r="FA25" i="94"/>
  <c r="EZ25" i="94"/>
  <c r="FA24" i="94"/>
  <c r="EZ24" i="94"/>
  <c r="FA23" i="94"/>
  <c r="EZ23" i="94"/>
  <c r="FA22" i="94"/>
  <c r="EZ22" i="94"/>
  <c r="FA21" i="94"/>
  <c r="EZ21" i="94"/>
  <c r="FA20" i="94"/>
  <c r="EZ20" i="94"/>
  <c r="FA19" i="94"/>
  <c r="EZ19" i="94"/>
  <c r="FA18" i="94"/>
  <c r="EZ18" i="94"/>
  <c r="FA17" i="94"/>
  <c r="EZ17" i="94"/>
  <c r="FA16" i="94"/>
  <c r="EZ16" i="94"/>
  <c r="FA15" i="94"/>
  <c r="EZ15" i="94"/>
  <c r="FA14" i="94"/>
  <c r="EZ14" i="94"/>
  <c r="FA13" i="94"/>
  <c r="EZ13" i="94"/>
  <c r="FA12" i="94"/>
  <c r="EZ12" i="94"/>
  <c r="FA11" i="94"/>
  <c r="EZ11" i="94"/>
  <c r="FA10" i="94"/>
  <c r="EZ10" i="94"/>
  <c r="FA9" i="94"/>
  <c r="EZ9" i="94"/>
  <c r="FA8" i="94"/>
  <c r="EZ8" i="94"/>
  <c r="FA7" i="94"/>
  <c r="EZ7" i="94"/>
  <c r="FA6" i="94"/>
  <c r="EZ6" i="94"/>
  <c r="FA5" i="94"/>
  <c r="EY54" i="94"/>
  <c r="EX54" i="94"/>
  <c r="EY53" i="94"/>
  <c r="EX53" i="94"/>
  <c r="EY52" i="94"/>
  <c r="EX52" i="94"/>
  <c r="EY51" i="94"/>
  <c r="EX51" i="94"/>
  <c r="EY50" i="94"/>
  <c r="EX50" i="94"/>
  <c r="EY49" i="94"/>
  <c r="EX49" i="94"/>
  <c r="EY48" i="94"/>
  <c r="EX48" i="94"/>
  <c r="EY47" i="94"/>
  <c r="EX47" i="94"/>
  <c r="EY46" i="94"/>
  <c r="EX46" i="94"/>
  <c r="EY45" i="94"/>
  <c r="EX45" i="94"/>
  <c r="EY44" i="94"/>
  <c r="EX44" i="94"/>
  <c r="EY43" i="94"/>
  <c r="EX43" i="94"/>
  <c r="EY42" i="94"/>
  <c r="EX42" i="94"/>
  <c r="EY41" i="94"/>
  <c r="EX41" i="94"/>
  <c r="EY40" i="94"/>
  <c r="EX40" i="94"/>
  <c r="EY39" i="94"/>
  <c r="EX39" i="94"/>
  <c r="EY38" i="94"/>
  <c r="EX38" i="94"/>
  <c r="EY37" i="94"/>
  <c r="EX37" i="94"/>
  <c r="EY36" i="94"/>
  <c r="EX36" i="94"/>
  <c r="EY35" i="94"/>
  <c r="EX35" i="94"/>
  <c r="EY34" i="94"/>
  <c r="EX34" i="94"/>
  <c r="EY33" i="94"/>
  <c r="EX33" i="94"/>
  <c r="EY32" i="94"/>
  <c r="EX32" i="94"/>
  <c r="EY31" i="94"/>
  <c r="EX31" i="94"/>
  <c r="EY30" i="94"/>
  <c r="EX30" i="94"/>
  <c r="EY29" i="94"/>
  <c r="EX29" i="94"/>
  <c r="EY28" i="94"/>
  <c r="EX28" i="94"/>
  <c r="EY27" i="94"/>
  <c r="EX27" i="94"/>
  <c r="EY26" i="94"/>
  <c r="EX26" i="94"/>
  <c r="EY25" i="94"/>
  <c r="EX25" i="94"/>
  <c r="EY24" i="94"/>
  <c r="EX24" i="94"/>
  <c r="EY23" i="94"/>
  <c r="EX23" i="94"/>
  <c r="EY22" i="94"/>
  <c r="EX22" i="94"/>
  <c r="EY21" i="94"/>
  <c r="EX21" i="94"/>
  <c r="EY20" i="94"/>
  <c r="EX20" i="94"/>
  <c r="EY19" i="94"/>
  <c r="EX19" i="94"/>
  <c r="EY18" i="94"/>
  <c r="EX18" i="94"/>
  <c r="EY17" i="94"/>
  <c r="EX17" i="94"/>
  <c r="EY16" i="94"/>
  <c r="EX16" i="94"/>
  <c r="EY15" i="94"/>
  <c r="EX15" i="94"/>
  <c r="EY14" i="94"/>
  <c r="EX14" i="94"/>
  <c r="EY13" i="94"/>
  <c r="EX13" i="94"/>
  <c r="EY12" i="94"/>
  <c r="EX12" i="94"/>
  <c r="EY11" i="94"/>
  <c r="EX11" i="94"/>
  <c r="EY10" i="94"/>
  <c r="EX10" i="94"/>
  <c r="EY9" i="94"/>
  <c r="EX9" i="94"/>
  <c r="EY8" i="94"/>
  <c r="EX8" i="94"/>
  <c r="EY7" i="94"/>
  <c r="EX7" i="94"/>
  <c r="EY6" i="94"/>
  <c r="EX6" i="94"/>
  <c r="EY5" i="94"/>
  <c r="EW56" i="94"/>
  <c r="EV56" i="94"/>
  <c r="EW55" i="94"/>
  <c r="EV55" i="94"/>
  <c r="EW54" i="94"/>
  <c r="EV54" i="94"/>
  <c r="EW53" i="94"/>
  <c r="EV53" i="94"/>
  <c r="EW52" i="94"/>
  <c r="EV52" i="94"/>
  <c r="EW51" i="94"/>
  <c r="EV51" i="94"/>
  <c r="EW50" i="94"/>
  <c r="EV50" i="94"/>
  <c r="EW49" i="94"/>
  <c r="EV49" i="94"/>
  <c r="EW48" i="94"/>
  <c r="EV48" i="94"/>
  <c r="EW47" i="94"/>
  <c r="EV47" i="94"/>
  <c r="EW46" i="94"/>
  <c r="EV46" i="94"/>
  <c r="EW45" i="94"/>
  <c r="EV45" i="94"/>
  <c r="EW44" i="94"/>
  <c r="EV44" i="94"/>
  <c r="EW43" i="94"/>
  <c r="EV43" i="94"/>
  <c r="EW42" i="94"/>
  <c r="EV42" i="94"/>
  <c r="EW41" i="94"/>
  <c r="EV41" i="94"/>
  <c r="EW40" i="94"/>
  <c r="EV40" i="94"/>
  <c r="EW39" i="94"/>
  <c r="EV39" i="94"/>
  <c r="EW38" i="94"/>
  <c r="EV38" i="94"/>
  <c r="EW37" i="94"/>
  <c r="EV37" i="94"/>
  <c r="EW36" i="94"/>
  <c r="EV36" i="94"/>
  <c r="EW35" i="94"/>
  <c r="EV35" i="94"/>
  <c r="EW34" i="94"/>
  <c r="EV34" i="94"/>
  <c r="EW33" i="94"/>
  <c r="EV33" i="94"/>
  <c r="EW32" i="94"/>
  <c r="EV32" i="94"/>
  <c r="EW31" i="94"/>
  <c r="EV31" i="94"/>
  <c r="EW30" i="94"/>
  <c r="EV30" i="94"/>
  <c r="EW29" i="94"/>
  <c r="EV29" i="94"/>
  <c r="EW28" i="94"/>
  <c r="EV28" i="94"/>
  <c r="EW27" i="94"/>
  <c r="EV27" i="94"/>
  <c r="EW26" i="94"/>
  <c r="EV26" i="94"/>
  <c r="EW25" i="94"/>
  <c r="EV25" i="94"/>
  <c r="EW24" i="94"/>
  <c r="EV24" i="94"/>
  <c r="EW23" i="94"/>
  <c r="EV23" i="94"/>
  <c r="EW22" i="94"/>
  <c r="EV22" i="94"/>
  <c r="EW21" i="94"/>
  <c r="EV21" i="94"/>
  <c r="EW20" i="94"/>
  <c r="EV20" i="94"/>
  <c r="EW19" i="94"/>
  <c r="EV19" i="94"/>
  <c r="EW18" i="94"/>
  <c r="EV18" i="94"/>
  <c r="EW17" i="94"/>
  <c r="EV17" i="94"/>
  <c r="EW16" i="94"/>
  <c r="EV16" i="94"/>
  <c r="EW15" i="94"/>
  <c r="EV15" i="94"/>
  <c r="EW14" i="94"/>
  <c r="EV14" i="94"/>
  <c r="EW13" i="94"/>
  <c r="EV13" i="94"/>
  <c r="EW12" i="94"/>
  <c r="EV12" i="94"/>
  <c r="EW11" i="94"/>
  <c r="EV11" i="94"/>
  <c r="EW10" i="94"/>
  <c r="EV10" i="94"/>
  <c r="EW9" i="94"/>
  <c r="EV9" i="94"/>
  <c r="EW8" i="94"/>
  <c r="EV8" i="94"/>
  <c r="EW7" i="94"/>
  <c r="EV7" i="94"/>
  <c r="EW6" i="94"/>
  <c r="EV6" i="94"/>
  <c r="EW5" i="94"/>
  <c r="EU56" i="94"/>
  <c r="ET56" i="94"/>
  <c r="EU55" i="94"/>
  <c r="ET55" i="94"/>
  <c r="EU54" i="94"/>
  <c r="ET54" i="94"/>
  <c r="EU53" i="94"/>
  <c r="ET53" i="94"/>
  <c r="EU52" i="94"/>
  <c r="ET52" i="94"/>
  <c r="EU51" i="94"/>
  <c r="ET51" i="94"/>
  <c r="EU50" i="94"/>
  <c r="ET50" i="94"/>
  <c r="EU49" i="94"/>
  <c r="ET49" i="94"/>
  <c r="EU48" i="94"/>
  <c r="ET48" i="94"/>
  <c r="EU47" i="94"/>
  <c r="ET47" i="94"/>
  <c r="EU46" i="94"/>
  <c r="ET46" i="94"/>
  <c r="EU45" i="94"/>
  <c r="ET45" i="94"/>
  <c r="EU44" i="94"/>
  <c r="ET44" i="94"/>
  <c r="EU43" i="94"/>
  <c r="ET43" i="94"/>
  <c r="EU42" i="94"/>
  <c r="ET42" i="94"/>
  <c r="EU41" i="94"/>
  <c r="ET41" i="94"/>
  <c r="EU40" i="94"/>
  <c r="ET40" i="94"/>
  <c r="EU39" i="94"/>
  <c r="ET39" i="94"/>
  <c r="EU38" i="94"/>
  <c r="ET38" i="94"/>
  <c r="EU37" i="94"/>
  <c r="ET37" i="94"/>
  <c r="EU36" i="94"/>
  <c r="ET36" i="94"/>
  <c r="EU35" i="94"/>
  <c r="ET35" i="94"/>
  <c r="EU34" i="94"/>
  <c r="ET34" i="94"/>
  <c r="EU33" i="94"/>
  <c r="ET33" i="94"/>
  <c r="EU32" i="94"/>
  <c r="ET32" i="94"/>
  <c r="EU31" i="94"/>
  <c r="ET31" i="94"/>
  <c r="EU30" i="94"/>
  <c r="ET30" i="94"/>
  <c r="EU29" i="94"/>
  <c r="ET29" i="94"/>
  <c r="EU28" i="94"/>
  <c r="ET28" i="94"/>
  <c r="EU27" i="94"/>
  <c r="ET27" i="94"/>
  <c r="EU26" i="94"/>
  <c r="ET26" i="94"/>
  <c r="EU25" i="94"/>
  <c r="ET25" i="94"/>
  <c r="EU24" i="94"/>
  <c r="ET24" i="94"/>
  <c r="EU23" i="94"/>
  <c r="ET23" i="94"/>
  <c r="EU22" i="94"/>
  <c r="ET22" i="94"/>
  <c r="EU21" i="94"/>
  <c r="ET21" i="94"/>
  <c r="EU20" i="94"/>
  <c r="ET20" i="94"/>
  <c r="EU19" i="94"/>
  <c r="ET19" i="94"/>
  <c r="EU18" i="94"/>
  <c r="ET18" i="94"/>
  <c r="EU17" i="94"/>
  <c r="ET17" i="94"/>
  <c r="EU16" i="94"/>
  <c r="ET16" i="94"/>
  <c r="EU15" i="94"/>
  <c r="ET15" i="94"/>
  <c r="EU14" i="94"/>
  <c r="ET14" i="94"/>
  <c r="EU13" i="94"/>
  <c r="ET13" i="94"/>
  <c r="EU12" i="94"/>
  <c r="ET12" i="94"/>
  <c r="EU11" i="94"/>
  <c r="ET11" i="94"/>
  <c r="EU10" i="94"/>
  <c r="ET10" i="94"/>
  <c r="EU9" i="94"/>
  <c r="ET9" i="94"/>
  <c r="EU8" i="94"/>
  <c r="ET8" i="94"/>
  <c r="EU7" i="94"/>
  <c r="ET7" i="94"/>
  <c r="EU6" i="94"/>
  <c r="ET6" i="94"/>
  <c r="EU5" i="94"/>
  <c r="ES65" i="94"/>
  <c r="ER65" i="94"/>
  <c r="ES64" i="94"/>
  <c r="ER64" i="94"/>
  <c r="ES63" i="94"/>
  <c r="ER63" i="94"/>
  <c r="ES62" i="94"/>
  <c r="ER62" i="94"/>
  <c r="ES61" i="94"/>
  <c r="ER61" i="94"/>
  <c r="ES60" i="94"/>
  <c r="ER60" i="94"/>
  <c r="ES59" i="94"/>
  <c r="ER59" i="94"/>
  <c r="ES58" i="94"/>
  <c r="ER58" i="94"/>
  <c r="ES57" i="94"/>
  <c r="ER57" i="94"/>
  <c r="ES56" i="94"/>
  <c r="ER56" i="94"/>
  <c r="ES55" i="94"/>
  <c r="ER55" i="94"/>
  <c r="ES54" i="94"/>
  <c r="ER54" i="94"/>
  <c r="ES53" i="94"/>
  <c r="ER53" i="94"/>
  <c r="ES52" i="94"/>
  <c r="ER52" i="94"/>
  <c r="ES51" i="94"/>
  <c r="ER51" i="94"/>
  <c r="ES50" i="94"/>
  <c r="ER50" i="94"/>
  <c r="ES49" i="94"/>
  <c r="ER49" i="94"/>
  <c r="ES48" i="94"/>
  <c r="ER48" i="94"/>
  <c r="ES47" i="94"/>
  <c r="ER47" i="94"/>
  <c r="ES46" i="94"/>
  <c r="ER46" i="94"/>
  <c r="ES45" i="94"/>
  <c r="ER45" i="94"/>
  <c r="ES44" i="94"/>
  <c r="ER44" i="94"/>
  <c r="ES43" i="94"/>
  <c r="ER43" i="94"/>
  <c r="ES42" i="94"/>
  <c r="ER42" i="94"/>
  <c r="ES41" i="94"/>
  <c r="ER41" i="94"/>
  <c r="ES40" i="94"/>
  <c r="ER40" i="94"/>
  <c r="ES39" i="94"/>
  <c r="ER39" i="94"/>
  <c r="ES38" i="94"/>
  <c r="ER38" i="94"/>
  <c r="ES37" i="94"/>
  <c r="ER37" i="94"/>
  <c r="ES36" i="94"/>
  <c r="ER36" i="94"/>
  <c r="ES35" i="94"/>
  <c r="ER35" i="94"/>
  <c r="ES34" i="94"/>
  <c r="ER34" i="94"/>
  <c r="ES33" i="94"/>
  <c r="ER33" i="94"/>
  <c r="ES32" i="94"/>
  <c r="ER32" i="94"/>
  <c r="ES31" i="94"/>
  <c r="ER31" i="94"/>
  <c r="ES30" i="94"/>
  <c r="ER30" i="94"/>
  <c r="ES29" i="94"/>
  <c r="ER29" i="94"/>
  <c r="ES28" i="94"/>
  <c r="ER28" i="94"/>
  <c r="ES27" i="94"/>
  <c r="ER27" i="94"/>
  <c r="ES26" i="94"/>
  <c r="ER26" i="94"/>
  <c r="ES25" i="94"/>
  <c r="ER25" i="94"/>
  <c r="ES24" i="94"/>
  <c r="ER24" i="94"/>
  <c r="ES23" i="94"/>
  <c r="ER23" i="94"/>
  <c r="ES22" i="94"/>
  <c r="ER22" i="94"/>
  <c r="ES21" i="94"/>
  <c r="ER21" i="94"/>
  <c r="ES20" i="94"/>
  <c r="ER20" i="94"/>
  <c r="ES19" i="94"/>
  <c r="ER19" i="94"/>
  <c r="ES18" i="94"/>
  <c r="ER18" i="94"/>
  <c r="ES17" i="94"/>
  <c r="ER17" i="94"/>
  <c r="ES16" i="94"/>
  <c r="ER16" i="94"/>
  <c r="ES15" i="94"/>
  <c r="ER15" i="94"/>
  <c r="ES14" i="94"/>
  <c r="ER14" i="94"/>
  <c r="ES13" i="94"/>
  <c r="ER13" i="94"/>
  <c r="ES12" i="94"/>
  <c r="ER12" i="94"/>
  <c r="ES11" i="94"/>
  <c r="ER11" i="94"/>
  <c r="ES10" i="94"/>
  <c r="ER10" i="94"/>
  <c r="ES9" i="94"/>
  <c r="ER9" i="94"/>
  <c r="ES8" i="94"/>
  <c r="ER8" i="94"/>
  <c r="ES7" i="94"/>
  <c r="ER7" i="94"/>
  <c r="ES6" i="94"/>
  <c r="ER6" i="94"/>
  <c r="ES5" i="94"/>
  <c r="EQ57" i="94"/>
  <c r="EP57" i="94"/>
  <c r="EO57" i="94"/>
  <c r="EN57" i="94"/>
  <c r="EM57" i="94"/>
  <c r="EL57" i="94"/>
  <c r="EK57" i="94"/>
  <c r="EJ57" i="94"/>
  <c r="EI57" i="94"/>
  <c r="EH57" i="94"/>
  <c r="EG57" i="94"/>
  <c r="EF57" i="94"/>
  <c r="EE57" i="94"/>
  <c r="ED57" i="94"/>
  <c r="EC57" i="94"/>
  <c r="EB57" i="94"/>
  <c r="EA57" i="94"/>
  <c r="DZ57" i="94"/>
  <c r="EQ56" i="94"/>
  <c r="EP56" i="94"/>
  <c r="EO56" i="94"/>
  <c r="EN56" i="94"/>
  <c r="EM56" i="94"/>
  <c r="EL56" i="94"/>
  <c r="EK56" i="94"/>
  <c r="EJ56" i="94"/>
  <c r="EI56" i="94"/>
  <c r="EH56" i="94"/>
  <c r="EG56" i="94"/>
  <c r="EF56" i="94"/>
  <c r="EE56" i="94"/>
  <c r="ED56" i="94"/>
  <c r="EC56" i="94"/>
  <c r="EB56" i="94"/>
  <c r="EA56" i="94"/>
  <c r="DZ56" i="94"/>
  <c r="EQ55" i="94"/>
  <c r="EP55" i="94"/>
  <c r="EO55" i="94"/>
  <c r="EN55" i="94"/>
  <c r="EM55" i="94"/>
  <c r="EL55" i="94"/>
  <c r="EK55" i="94"/>
  <c r="EJ55" i="94"/>
  <c r="EI55" i="94"/>
  <c r="EH55" i="94"/>
  <c r="EG55" i="94"/>
  <c r="EF55" i="94"/>
  <c r="EE55" i="94"/>
  <c r="ED55" i="94"/>
  <c r="EC55" i="94"/>
  <c r="EB55" i="94"/>
  <c r="EA55" i="94"/>
  <c r="DZ55" i="94"/>
  <c r="EQ54" i="94"/>
  <c r="EP54" i="94"/>
  <c r="EO54" i="94"/>
  <c r="EN54" i="94"/>
  <c r="EM54" i="94"/>
  <c r="EL54" i="94"/>
  <c r="EK54" i="94"/>
  <c r="EJ54" i="94"/>
  <c r="EI54" i="94"/>
  <c r="EH54" i="94"/>
  <c r="EG54" i="94"/>
  <c r="EF54" i="94"/>
  <c r="EE54" i="94"/>
  <c r="ED54" i="94"/>
  <c r="EC54" i="94"/>
  <c r="EB54" i="94"/>
  <c r="EA54" i="94"/>
  <c r="DZ54" i="94"/>
  <c r="EQ53" i="94"/>
  <c r="EP53" i="94"/>
  <c r="EO53" i="94"/>
  <c r="EN53" i="94"/>
  <c r="EM53" i="94"/>
  <c r="EL53" i="94"/>
  <c r="EK53" i="94"/>
  <c r="EJ53" i="94"/>
  <c r="EI53" i="94"/>
  <c r="EH53" i="94"/>
  <c r="EG53" i="94"/>
  <c r="EF53" i="94"/>
  <c r="EE53" i="94"/>
  <c r="ED53" i="94"/>
  <c r="EC53" i="94"/>
  <c r="EB53" i="94"/>
  <c r="EA53" i="94"/>
  <c r="DZ53" i="94"/>
  <c r="EQ52" i="94"/>
  <c r="EP52" i="94"/>
  <c r="EO52" i="94"/>
  <c r="EN52" i="94"/>
  <c r="EM52" i="94"/>
  <c r="EL52" i="94"/>
  <c r="EK52" i="94"/>
  <c r="EJ52" i="94"/>
  <c r="EI52" i="94"/>
  <c r="EH52" i="94"/>
  <c r="EG52" i="94"/>
  <c r="EF52" i="94"/>
  <c r="EE52" i="94"/>
  <c r="ED52" i="94"/>
  <c r="EC52" i="94"/>
  <c r="EB52" i="94"/>
  <c r="EA52" i="94"/>
  <c r="DZ52" i="94"/>
  <c r="EQ51" i="94"/>
  <c r="EP51" i="94"/>
  <c r="EO51" i="94"/>
  <c r="EN51" i="94"/>
  <c r="EM51" i="94"/>
  <c r="EL51" i="94"/>
  <c r="EK51" i="94"/>
  <c r="EJ51" i="94"/>
  <c r="EI51" i="94"/>
  <c r="EH51" i="94"/>
  <c r="EG51" i="94"/>
  <c r="EF51" i="94"/>
  <c r="EE51" i="94"/>
  <c r="ED51" i="94"/>
  <c r="EC51" i="94"/>
  <c r="EB51" i="94"/>
  <c r="EA51" i="94"/>
  <c r="DZ51" i="94"/>
  <c r="EQ50" i="94"/>
  <c r="EP50" i="94"/>
  <c r="EO50" i="94"/>
  <c r="EN50" i="94"/>
  <c r="EM50" i="94"/>
  <c r="EL50" i="94"/>
  <c r="EK50" i="94"/>
  <c r="EJ50" i="94"/>
  <c r="EI50" i="94"/>
  <c r="EH50" i="94"/>
  <c r="EG50" i="94"/>
  <c r="EF50" i="94"/>
  <c r="EE50" i="94"/>
  <c r="ED50" i="94"/>
  <c r="EC50" i="94"/>
  <c r="EB50" i="94"/>
  <c r="EA50" i="94"/>
  <c r="DZ50" i="94"/>
  <c r="EQ49" i="94"/>
  <c r="EP49" i="94"/>
  <c r="EO49" i="94"/>
  <c r="EN49" i="94"/>
  <c r="EM49" i="94"/>
  <c r="EL49" i="94"/>
  <c r="EK49" i="94"/>
  <c r="EJ49" i="94"/>
  <c r="EI49" i="94"/>
  <c r="EH49" i="94"/>
  <c r="EG49" i="94"/>
  <c r="EF49" i="94"/>
  <c r="EE49" i="94"/>
  <c r="ED49" i="94"/>
  <c r="EC49" i="94"/>
  <c r="EB49" i="94"/>
  <c r="EA49" i="94"/>
  <c r="DZ49" i="94"/>
  <c r="EQ48" i="94"/>
  <c r="EP48" i="94"/>
  <c r="EO48" i="94"/>
  <c r="EN48" i="94"/>
  <c r="EM48" i="94"/>
  <c r="EL48" i="94"/>
  <c r="EK48" i="94"/>
  <c r="EJ48" i="94"/>
  <c r="EI48" i="94"/>
  <c r="EH48" i="94"/>
  <c r="EG48" i="94"/>
  <c r="EF48" i="94"/>
  <c r="EE48" i="94"/>
  <c r="ED48" i="94"/>
  <c r="EC48" i="94"/>
  <c r="EB48" i="94"/>
  <c r="EA48" i="94"/>
  <c r="DZ48" i="94"/>
  <c r="EQ47" i="94"/>
  <c r="EP47" i="94"/>
  <c r="EO47" i="94"/>
  <c r="EN47" i="94"/>
  <c r="EM47" i="94"/>
  <c r="EL47" i="94"/>
  <c r="EK47" i="94"/>
  <c r="EJ47" i="94"/>
  <c r="EI47" i="94"/>
  <c r="EH47" i="94"/>
  <c r="EG47" i="94"/>
  <c r="EF47" i="94"/>
  <c r="EE47" i="94"/>
  <c r="ED47" i="94"/>
  <c r="EC47" i="94"/>
  <c r="EB47" i="94"/>
  <c r="EA47" i="94"/>
  <c r="DZ47" i="94"/>
  <c r="EQ46" i="94"/>
  <c r="EP46" i="94"/>
  <c r="EO46" i="94"/>
  <c r="EN46" i="94"/>
  <c r="EM46" i="94"/>
  <c r="EL46" i="94"/>
  <c r="EK46" i="94"/>
  <c r="EJ46" i="94"/>
  <c r="EI46" i="94"/>
  <c r="EH46" i="94"/>
  <c r="EG46" i="94"/>
  <c r="EF46" i="94"/>
  <c r="EE46" i="94"/>
  <c r="ED46" i="94"/>
  <c r="EC46" i="94"/>
  <c r="EB46" i="94"/>
  <c r="EA46" i="94"/>
  <c r="DZ46" i="94"/>
  <c r="EQ45" i="94"/>
  <c r="EP45" i="94"/>
  <c r="EO45" i="94"/>
  <c r="EN45" i="94"/>
  <c r="EM45" i="94"/>
  <c r="EL45" i="94"/>
  <c r="EK45" i="94"/>
  <c r="EJ45" i="94"/>
  <c r="EI45" i="94"/>
  <c r="EH45" i="94"/>
  <c r="EG45" i="94"/>
  <c r="EF45" i="94"/>
  <c r="EE45" i="94"/>
  <c r="ED45" i="94"/>
  <c r="EC45" i="94"/>
  <c r="EB45" i="94"/>
  <c r="EA45" i="94"/>
  <c r="DZ45" i="94"/>
  <c r="EQ44" i="94"/>
  <c r="EP44" i="94"/>
  <c r="EO44" i="94"/>
  <c r="EN44" i="94"/>
  <c r="EM44" i="94"/>
  <c r="EL44" i="94"/>
  <c r="EK44" i="94"/>
  <c r="EJ44" i="94"/>
  <c r="EI44" i="94"/>
  <c r="EH44" i="94"/>
  <c r="EG44" i="94"/>
  <c r="EF44" i="94"/>
  <c r="EE44" i="94"/>
  <c r="ED44" i="94"/>
  <c r="EC44" i="94"/>
  <c r="EB44" i="94"/>
  <c r="EA44" i="94"/>
  <c r="DZ44" i="94"/>
  <c r="EQ43" i="94"/>
  <c r="EP43" i="94"/>
  <c r="EO43" i="94"/>
  <c r="EN43" i="94"/>
  <c r="EM43" i="94"/>
  <c r="EL43" i="94"/>
  <c r="EK43" i="94"/>
  <c r="EJ43" i="94"/>
  <c r="EI43" i="94"/>
  <c r="EH43" i="94"/>
  <c r="EG43" i="94"/>
  <c r="EF43" i="94"/>
  <c r="EE43" i="94"/>
  <c r="ED43" i="94"/>
  <c r="EC43" i="94"/>
  <c r="EB43" i="94"/>
  <c r="EA43" i="94"/>
  <c r="DZ43" i="94"/>
  <c r="EQ42" i="94"/>
  <c r="EP42" i="94"/>
  <c r="EO42" i="94"/>
  <c r="EN42" i="94"/>
  <c r="EM42" i="94"/>
  <c r="EL42" i="94"/>
  <c r="EK42" i="94"/>
  <c r="EJ42" i="94"/>
  <c r="EI42" i="94"/>
  <c r="EH42" i="94"/>
  <c r="EG42" i="94"/>
  <c r="EF42" i="94"/>
  <c r="EE42" i="94"/>
  <c r="ED42" i="94"/>
  <c r="EC42" i="94"/>
  <c r="EB42" i="94"/>
  <c r="EA42" i="94"/>
  <c r="DZ42" i="94"/>
  <c r="EQ41" i="94"/>
  <c r="EP41" i="94"/>
  <c r="EO41" i="94"/>
  <c r="EN41" i="94"/>
  <c r="EM41" i="94"/>
  <c r="EL41" i="94"/>
  <c r="EK41" i="94"/>
  <c r="EJ41" i="94"/>
  <c r="EI41" i="94"/>
  <c r="EH41" i="94"/>
  <c r="EG41" i="94"/>
  <c r="EF41" i="94"/>
  <c r="EE41" i="94"/>
  <c r="ED41" i="94"/>
  <c r="EC41" i="94"/>
  <c r="EB41" i="94"/>
  <c r="EA41" i="94"/>
  <c r="DZ41" i="94"/>
  <c r="EQ40" i="94"/>
  <c r="EP40" i="94"/>
  <c r="EO40" i="94"/>
  <c r="EN40" i="94"/>
  <c r="EM40" i="94"/>
  <c r="EL40" i="94"/>
  <c r="EK40" i="94"/>
  <c r="EJ40" i="94"/>
  <c r="EI40" i="94"/>
  <c r="EH40" i="94"/>
  <c r="EG40" i="94"/>
  <c r="EF40" i="94"/>
  <c r="EE40" i="94"/>
  <c r="ED40" i="94"/>
  <c r="EC40" i="94"/>
  <c r="EB40" i="94"/>
  <c r="EA40" i="94"/>
  <c r="DZ40" i="94"/>
  <c r="EQ39" i="94"/>
  <c r="EP39" i="94"/>
  <c r="EO39" i="94"/>
  <c r="EN39" i="94"/>
  <c r="EM39" i="94"/>
  <c r="EL39" i="94"/>
  <c r="EK39" i="94"/>
  <c r="EJ39" i="94"/>
  <c r="EI39" i="94"/>
  <c r="EH39" i="94"/>
  <c r="EG39" i="94"/>
  <c r="EF39" i="94"/>
  <c r="EE39" i="94"/>
  <c r="ED39" i="94"/>
  <c r="EC39" i="94"/>
  <c r="EB39" i="94"/>
  <c r="EA39" i="94"/>
  <c r="DZ39" i="94"/>
  <c r="EQ38" i="94"/>
  <c r="EP38" i="94"/>
  <c r="EO38" i="94"/>
  <c r="EN38" i="94"/>
  <c r="EM38" i="94"/>
  <c r="EL38" i="94"/>
  <c r="EK38" i="94"/>
  <c r="EJ38" i="94"/>
  <c r="EI38" i="94"/>
  <c r="EH38" i="94"/>
  <c r="EG38" i="94"/>
  <c r="EF38" i="94"/>
  <c r="EE38" i="94"/>
  <c r="ED38" i="94"/>
  <c r="EC38" i="94"/>
  <c r="EB38" i="94"/>
  <c r="EA38" i="94"/>
  <c r="DZ38" i="94"/>
  <c r="EQ37" i="94"/>
  <c r="EP37" i="94"/>
  <c r="EO37" i="94"/>
  <c r="EN37" i="94"/>
  <c r="EM37" i="94"/>
  <c r="EL37" i="94"/>
  <c r="EK37" i="94"/>
  <c r="EJ37" i="94"/>
  <c r="EI37" i="94"/>
  <c r="EH37" i="94"/>
  <c r="EG37" i="94"/>
  <c r="EF37" i="94"/>
  <c r="EE37" i="94"/>
  <c r="ED37" i="94"/>
  <c r="EC37" i="94"/>
  <c r="EB37" i="94"/>
  <c r="EA37" i="94"/>
  <c r="DZ37" i="94"/>
  <c r="EQ36" i="94"/>
  <c r="EP36" i="94"/>
  <c r="EO36" i="94"/>
  <c r="EN36" i="94"/>
  <c r="EM36" i="94"/>
  <c r="EL36" i="94"/>
  <c r="EK36" i="94"/>
  <c r="EJ36" i="94"/>
  <c r="EI36" i="94"/>
  <c r="EH36" i="94"/>
  <c r="EG36" i="94"/>
  <c r="EF36" i="94"/>
  <c r="EE36" i="94"/>
  <c r="ED36" i="94"/>
  <c r="EC36" i="94"/>
  <c r="EB36" i="94"/>
  <c r="EA36" i="94"/>
  <c r="DZ36" i="94"/>
  <c r="EQ35" i="94"/>
  <c r="EP35" i="94"/>
  <c r="EO35" i="94"/>
  <c r="EN35" i="94"/>
  <c r="EM35" i="94"/>
  <c r="EL35" i="94"/>
  <c r="EK35" i="94"/>
  <c r="EJ35" i="94"/>
  <c r="EI35" i="94"/>
  <c r="EH35" i="94"/>
  <c r="EG35" i="94"/>
  <c r="EF35" i="94"/>
  <c r="EE35" i="94"/>
  <c r="ED35" i="94"/>
  <c r="EC35" i="94"/>
  <c r="EB35" i="94"/>
  <c r="EA35" i="94"/>
  <c r="DZ35" i="94"/>
  <c r="EQ34" i="94"/>
  <c r="EP34" i="94"/>
  <c r="EO34" i="94"/>
  <c r="EN34" i="94"/>
  <c r="EM34" i="94"/>
  <c r="EL34" i="94"/>
  <c r="EK34" i="94"/>
  <c r="EJ34" i="94"/>
  <c r="EI34" i="94"/>
  <c r="EH34" i="94"/>
  <c r="EG34" i="94"/>
  <c r="EF34" i="94"/>
  <c r="EE34" i="94"/>
  <c r="ED34" i="94"/>
  <c r="EC34" i="94"/>
  <c r="EB34" i="94"/>
  <c r="EA34" i="94"/>
  <c r="DZ34" i="94"/>
  <c r="EQ33" i="94"/>
  <c r="EP33" i="94"/>
  <c r="EO33" i="94"/>
  <c r="EN33" i="94"/>
  <c r="EM33" i="94"/>
  <c r="EL33" i="94"/>
  <c r="EK33" i="94"/>
  <c r="EJ33" i="94"/>
  <c r="EI33" i="94"/>
  <c r="EH33" i="94"/>
  <c r="EG33" i="94"/>
  <c r="EF33" i="94"/>
  <c r="EE33" i="94"/>
  <c r="ED33" i="94"/>
  <c r="EC33" i="94"/>
  <c r="EB33" i="94"/>
  <c r="EA33" i="94"/>
  <c r="DZ33" i="94"/>
  <c r="EQ32" i="94"/>
  <c r="EP32" i="94"/>
  <c r="EO32" i="94"/>
  <c r="EN32" i="94"/>
  <c r="EM32" i="94"/>
  <c r="EL32" i="94"/>
  <c r="EK32" i="94"/>
  <c r="EJ32" i="94"/>
  <c r="EI32" i="94"/>
  <c r="EH32" i="94"/>
  <c r="EG32" i="94"/>
  <c r="EF32" i="94"/>
  <c r="EE32" i="94"/>
  <c r="ED32" i="94"/>
  <c r="EC32" i="94"/>
  <c r="EB32" i="94"/>
  <c r="EA32" i="94"/>
  <c r="DZ32" i="94"/>
  <c r="EQ31" i="94"/>
  <c r="EP31" i="94"/>
  <c r="EO31" i="94"/>
  <c r="EN31" i="94"/>
  <c r="EM31" i="94"/>
  <c r="EL31" i="94"/>
  <c r="EK31" i="94"/>
  <c r="EJ31" i="94"/>
  <c r="EI31" i="94"/>
  <c r="EH31" i="94"/>
  <c r="EG31" i="94"/>
  <c r="EF31" i="94"/>
  <c r="EE31" i="94"/>
  <c r="ED31" i="94"/>
  <c r="EC31" i="94"/>
  <c r="EB31" i="94"/>
  <c r="EA31" i="94"/>
  <c r="DZ31" i="94"/>
  <c r="EQ30" i="94"/>
  <c r="EP30" i="94"/>
  <c r="EO30" i="94"/>
  <c r="EN30" i="94"/>
  <c r="EM30" i="94"/>
  <c r="EL30" i="94"/>
  <c r="EK30" i="94"/>
  <c r="EJ30" i="94"/>
  <c r="EI30" i="94"/>
  <c r="EH30" i="94"/>
  <c r="EG30" i="94"/>
  <c r="EF30" i="94"/>
  <c r="EE30" i="94"/>
  <c r="ED30" i="94"/>
  <c r="EC30" i="94"/>
  <c r="EB30" i="94"/>
  <c r="EA30" i="94"/>
  <c r="DZ30" i="94"/>
  <c r="EQ29" i="94"/>
  <c r="EP29" i="94"/>
  <c r="EO29" i="94"/>
  <c r="EN29" i="94"/>
  <c r="EM29" i="94"/>
  <c r="EL29" i="94"/>
  <c r="EK29" i="94"/>
  <c r="EJ29" i="94"/>
  <c r="EI29" i="94"/>
  <c r="EH29" i="94"/>
  <c r="EG29" i="94"/>
  <c r="EF29" i="94"/>
  <c r="EE29" i="94"/>
  <c r="ED29" i="94"/>
  <c r="EC29" i="94"/>
  <c r="EB29" i="94"/>
  <c r="EA29" i="94"/>
  <c r="DZ29" i="94"/>
  <c r="EQ28" i="94"/>
  <c r="EP28" i="94"/>
  <c r="EO28" i="94"/>
  <c r="EN28" i="94"/>
  <c r="EM28" i="94"/>
  <c r="EL28" i="94"/>
  <c r="EK28" i="94"/>
  <c r="EJ28" i="94"/>
  <c r="EI28" i="94"/>
  <c r="EH28" i="94"/>
  <c r="EG28" i="94"/>
  <c r="EF28" i="94"/>
  <c r="EE28" i="94"/>
  <c r="ED28" i="94"/>
  <c r="EC28" i="94"/>
  <c r="EB28" i="94"/>
  <c r="EA28" i="94"/>
  <c r="DZ28" i="94"/>
  <c r="EQ27" i="94"/>
  <c r="EP27" i="94"/>
  <c r="EO27" i="94"/>
  <c r="EN27" i="94"/>
  <c r="EM27" i="94"/>
  <c r="EL27" i="94"/>
  <c r="EK27" i="94"/>
  <c r="EJ27" i="94"/>
  <c r="EI27" i="94"/>
  <c r="EH27" i="94"/>
  <c r="EG27" i="94"/>
  <c r="EF27" i="94"/>
  <c r="EE27" i="94"/>
  <c r="ED27" i="94"/>
  <c r="EC27" i="94"/>
  <c r="EB27" i="94"/>
  <c r="EA27" i="94"/>
  <c r="DZ27" i="94"/>
  <c r="EQ26" i="94"/>
  <c r="EP26" i="94"/>
  <c r="EO26" i="94"/>
  <c r="EN26" i="94"/>
  <c r="EM26" i="94"/>
  <c r="EL26" i="94"/>
  <c r="EK26" i="94"/>
  <c r="EJ26" i="94"/>
  <c r="EI26" i="94"/>
  <c r="EH26" i="94"/>
  <c r="EG26" i="94"/>
  <c r="EF26" i="94"/>
  <c r="EE26" i="94"/>
  <c r="ED26" i="94"/>
  <c r="EC26" i="94"/>
  <c r="EB26" i="94"/>
  <c r="EA26" i="94"/>
  <c r="DZ26" i="94"/>
  <c r="EQ25" i="94"/>
  <c r="EP25" i="94"/>
  <c r="EO25" i="94"/>
  <c r="EN25" i="94"/>
  <c r="EM25" i="94"/>
  <c r="EL25" i="94"/>
  <c r="EK25" i="94"/>
  <c r="EJ25" i="94"/>
  <c r="EI25" i="94"/>
  <c r="EH25" i="94"/>
  <c r="EG25" i="94"/>
  <c r="EF25" i="94"/>
  <c r="EE25" i="94"/>
  <c r="ED25" i="94"/>
  <c r="EC25" i="94"/>
  <c r="EB25" i="94"/>
  <c r="EA25" i="94"/>
  <c r="DZ25" i="94"/>
  <c r="EQ24" i="94"/>
  <c r="EP24" i="94"/>
  <c r="EO24" i="94"/>
  <c r="EN24" i="94"/>
  <c r="EM24" i="94"/>
  <c r="EL24" i="94"/>
  <c r="EK24" i="94"/>
  <c r="EJ24" i="94"/>
  <c r="EI24" i="94"/>
  <c r="EH24" i="94"/>
  <c r="EG24" i="94"/>
  <c r="EF24" i="94"/>
  <c r="EE24" i="94"/>
  <c r="ED24" i="94"/>
  <c r="EC24" i="94"/>
  <c r="EB24" i="94"/>
  <c r="EA24" i="94"/>
  <c r="DZ24" i="94"/>
  <c r="EQ23" i="94"/>
  <c r="EP23" i="94"/>
  <c r="EO23" i="94"/>
  <c r="EN23" i="94"/>
  <c r="EM23" i="94"/>
  <c r="EL23" i="94"/>
  <c r="EK23" i="94"/>
  <c r="EJ23" i="94"/>
  <c r="EI23" i="94"/>
  <c r="EH23" i="94"/>
  <c r="EG23" i="94"/>
  <c r="EF23" i="94"/>
  <c r="EE23" i="94"/>
  <c r="ED23" i="94"/>
  <c r="EC23" i="94"/>
  <c r="EB23" i="94"/>
  <c r="EA23" i="94"/>
  <c r="DZ23" i="94"/>
  <c r="EQ22" i="94"/>
  <c r="EP22" i="94"/>
  <c r="EO22" i="94"/>
  <c r="EN22" i="94"/>
  <c r="EM22" i="94"/>
  <c r="EL22" i="94"/>
  <c r="EK22" i="94"/>
  <c r="EJ22" i="94"/>
  <c r="EI22" i="94"/>
  <c r="EH22" i="94"/>
  <c r="EG22" i="94"/>
  <c r="EF22" i="94"/>
  <c r="EE22" i="94"/>
  <c r="ED22" i="94"/>
  <c r="EC22" i="94"/>
  <c r="EB22" i="94"/>
  <c r="EA22" i="94"/>
  <c r="DZ22" i="94"/>
  <c r="EQ21" i="94"/>
  <c r="EP21" i="94"/>
  <c r="EO21" i="94"/>
  <c r="EN21" i="94"/>
  <c r="EM21" i="94"/>
  <c r="EL21" i="94"/>
  <c r="EK21" i="94"/>
  <c r="EJ21" i="94"/>
  <c r="EI21" i="94"/>
  <c r="EH21" i="94"/>
  <c r="EG21" i="94"/>
  <c r="EF21" i="94"/>
  <c r="EE21" i="94"/>
  <c r="ED21" i="94"/>
  <c r="EC21" i="94"/>
  <c r="EB21" i="94"/>
  <c r="EA21" i="94"/>
  <c r="DZ21" i="94"/>
  <c r="EQ20" i="94"/>
  <c r="EP20" i="94"/>
  <c r="EO20" i="94"/>
  <c r="EN20" i="94"/>
  <c r="EM20" i="94"/>
  <c r="EL20" i="94"/>
  <c r="EK20" i="94"/>
  <c r="EJ20" i="94"/>
  <c r="EI20" i="94"/>
  <c r="EH20" i="94"/>
  <c r="EG20" i="94"/>
  <c r="EF20" i="94"/>
  <c r="EE20" i="94"/>
  <c r="ED20" i="94"/>
  <c r="EC20" i="94"/>
  <c r="EB20" i="94"/>
  <c r="EA20" i="94"/>
  <c r="DZ20" i="94"/>
  <c r="EQ19" i="94"/>
  <c r="EP19" i="94"/>
  <c r="EO19" i="94"/>
  <c r="EN19" i="94"/>
  <c r="EM19" i="94"/>
  <c r="EL19" i="94"/>
  <c r="EK19" i="94"/>
  <c r="EJ19" i="94"/>
  <c r="EI19" i="94"/>
  <c r="EH19" i="94"/>
  <c r="EG19" i="94"/>
  <c r="EF19" i="94"/>
  <c r="EE19" i="94"/>
  <c r="ED19" i="94"/>
  <c r="EC19" i="94"/>
  <c r="EB19" i="94"/>
  <c r="EA19" i="94"/>
  <c r="DZ19" i="94"/>
  <c r="EQ18" i="94"/>
  <c r="EP18" i="94"/>
  <c r="EO18" i="94"/>
  <c r="EN18" i="94"/>
  <c r="EM18" i="94"/>
  <c r="EL18" i="94"/>
  <c r="EK18" i="94"/>
  <c r="EJ18" i="94"/>
  <c r="EI18" i="94"/>
  <c r="EH18" i="94"/>
  <c r="EG18" i="94"/>
  <c r="EF18" i="94"/>
  <c r="EE18" i="94"/>
  <c r="ED18" i="94"/>
  <c r="EC18" i="94"/>
  <c r="EB18" i="94"/>
  <c r="EA18" i="94"/>
  <c r="DZ18" i="94"/>
  <c r="EQ17" i="94"/>
  <c r="EP17" i="94"/>
  <c r="EO17" i="94"/>
  <c r="EN17" i="94"/>
  <c r="EM17" i="94"/>
  <c r="EL17" i="94"/>
  <c r="EK17" i="94"/>
  <c r="EJ17" i="94"/>
  <c r="EI17" i="94"/>
  <c r="EH17" i="94"/>
  <c r="EG17" i="94"/>
  <c r="EF17" i="94"/>
  <c r="EE17" i="94"/>
  <c r="ED17" i="94"/>
  <c r="EC17" i="94"/>
  <c r="EB17" i="94"/>
  <c r="EA17" i="94"/>
  <c r="DZ17" i="94"/>
  <c r="EQ16" i="94"/>
  <c r="EP16" i="94"/>
  <c r="EO16" i="94"/>
  <c r="EN16" i="94"/>
  <c r="EM16" i="94"/>
  <c r="EL16" i="94"/>
  <c r="EK16" i="94"/>
  <c r="EJ16" i="94"/>
  <c r="EI16" i="94"/>
  <c r="EH16" i="94"/>
  <c r="EG16" i="94"/>
  <c r="EF16" i="94"/>
  <c r="EE16" i="94"/>
  <c r="ED16" i="94"/>
  <c r="EC16" i="94"/>
  <c r="EB16" i="94"/>
  <c r="EA16" i="94"/>
  <c r="DZ16" i="94"/>
  <c r="EQ15" i="94"/>
  <c r="EP15" i="94"/>
  <c r="EO15" i="94"/>
  <c r="EN15" i="94"/>
  <c r="EM15" i="94"/>
  <c r="EL15" i="94"/>
  <c r="EK15" i="94"/>
  <c r="EJ15" i="94"/>
  <c r="EI15" i="94"/>
  <c r="EH15" i="94"/>
  <c r="EG15" i="94"/>
  <c r="EF15" i="94"/>
  <c r="EE15" i="94"/>
  <c r="ED15" i="94"/>
  <c r="EC15" i="94"/>
  <c r="EB15" i="94"/>
  <c r="EA15" i="94"/>
  <c r="DZ15" i="94"/>
  <c r="EQ14" i="94"/>
  <c r="EP14" i="94"/>
  <c r="EO14" i="94"/>
  <c r="EN14" i="94"/>
  <c r="EM14" i="94"/>
  <c r="EL14" i="94"/>
  <c r="EK14" i="94"/>
  <c r="EJ14" i="94"/>
  <c r="EI14" i="94"/>
  <c r="EH14" i="94"/>
  <c r="EG14" i="94"/>
  <c r="EF14" i="94"/>
  <c r="EE14" i="94"/>
  <c r="ED14" i="94"/>
  <c r="EC14" i="94"/>
  <c r="EB14" i="94"/>
  <c r="EA14" i="94"/>
  <c r="DZ14" i="94"/>
  <c r="EQ13" i="94"/>
  <c r="EP13" i="94"/>
  <c r="EO13" i="94"/>
  <c r="EN13" i="94"/>
  <c r="EM13" i="94"/>
  <c r="EL13" i="94"/>
  <c r="EK13" i="94"/>
  <c r="EJ13" i="94"/>
  <c r="EI13" i="94"/>
  <c r="EH13" i="94"/>
  <c r="EG13" i="94"/>
  <c r="EF13" i="94"/>
  <c r="EE13" i="94"/>
  <c r="ED13" i="94"/>
  <c r="EC13" i="94"/>
  <c r="EB13" i="94"/>
  <c r="EA13" i="94"/>
  <c r="DZ13" i="94"/>
  <c r="EQ12" i="94"/>
  <c r="EP12" i="94"/>
  <c r="EO12" i="94"/>
  <c r="EN12" i="94"/>
  <c r="EM12" i="94"/>
  <c r="EL12" i="94"/>
  <c r="EK12" i="94"/>
  <c r="EJ12" i="94"/>
  <c r="EI12" i="94"/>
  <c r="EH12" i="94"/>
  <c r="EG12" i="94"/>
  <c r="EF12" i="94"/>
  <c r="EE12" i="94"/>
  <c r="ED12" i="94"/>
  <c r="EC12" i="94"/>
  <c r="EB12" i="94"/>
  <c r="EA12" i="94"/>
  <c r="DZ12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EQ8" i="94"/>
  <c r="EP8" i="94"/>
  <c r="EO8" i="94"/>
  <c r="EN8" i="94"/>
  <c r="EM8" i="94"/>
  <c r="EL8" i="94"/>
  <c r="EK8" i="94"/>
  <c r="EJ8" i="94"/>
  <c r="EI8" i="94"/>
  <c r="EH8" i="94"/>
  <c r="EG8" i="94"/>
  <c r="EF8" i="94"/>
  <c r="EE8" i="94"/>
  <c r="ED8" i="94"/>
  <c r="EC8" i="94"/>
  <c r="EB8" i="94"/>
  <c r="EA8" i="94"/>
  <c r="DZ8" i="94"/>
  <c r="EQ7" i="94"/>
  <c r="EP7" i="94"/>
  <c r="EO7" i="94"/>
  <c r="EN7" i="94"/>
  <c r="EM7" i="94"/>
  <c r="EL7" i="94"/>
  <c r="EK7" i="94"/>
  <c r="EJ7" i="94"/>
  <c r="EI7" i="94"/>
  <c r="EH7" i="94"/>
  <c r="EG7" i="94"/>
  <c r="EF7" i="94"/>
  <c r="EE7" i="94"/>
  <c r="ED7" i="94"/>
  <c r="EC7" i="94"/>
  <c r="EB7" i="94"/>
  <c r="EA7" i="94"/>
  <c r="DZ7" i="94"/>
  <c r="EQ6" i="94"/>
  <c r="EP6" i="94"/>
  <c r="EO6" i="94"/>
  <c r="EN6" i="94"/>
  <c r="EM6" i="94"/>
  <c r="EL6" i="94"/>
  <c r="EK6" i="94"/>
  <c r="EJ6" i="94"/>
  <c r="EI6" i="94"/>
  <c r="EH6" i="94"/>
  <c r="EG6" i="94"/>
  <c r="EF6" i="94"/>
  <c r="EE6" i="94"/>
  <c r="ED6" i="94"/>
  <c r="EC6" i="94"/>
  <c r="EB6" i="94"/>
  <c r="EA6" i="94"/>
  <c r="DZ6" i="94"/>
  <c r="EQ5" i="94"/>
  <c r="EP5" i="94"/>
  <c r="EO5" i="94"/>
  <c r="EN5" i="94"/>
  <c r="EM5" i="94"/>
  <c r="EL5" i="94"/>
  <c r="EK5" i="94"/>
  <c r="EJ5" i="94"/>
  <c r="EI5" i="94"/>
  <c r="EH5" i="94"/>
  <c r="EG5" i="94"/>
  <c r="EF5" i="94"/>
  <c r="EE5" i="94"/>
  <c r="ED5" i="94"/>
  <c r="EC5" i="94"/>
  <c r="EB5" i="94"/>
  <c r="EA5" i="94"/>
  <c r="DX58" i="94"/>
  <c r="DW58" i="94"/>
  <c r="DV58" i="94"/>
  <c r="DU58" i="94"/>
  <c r="DT58" i="94"/>
  <c r="DS58" i="94"/>
  <c r="DX57" i="94"/>
  <c r="DW57" i="94"/>
  <c r="DV57" i="94"/>
  <c r="DU57" i="94"/>
  <c r="DT57" i="94"/>
  <c r="DS57" i="94"/>
  <c r="DX56" i="94"/>
  <c r="DW56" i="94"/>
  <c r="DV56" i="94"/>
  <c r="DU56" i="94"/>
  <c r="DT56" i="94"/>
  <c r="DS56" i="94"/>
  <c r="DX55" i="94"/>
  <c r="DW55" i="94"/>
  <c r="DV55" i="94"/>
  <c r="DU55" i="94"/>
  <c r="DT55" i="94"/>
  <c r="DS55" i="94"/>
  <c r="DX54" i="94"/>
  <c r="DW54" i="94"/>
  <c r="DV54" i="94"/>
  <c r="DU54" i="94"/>
  <c r="DT54" i="94"/>
  <c r="DS54" i="94"/>
  <c r="DX53" i="94"/>
  <c r="DW53" i="94"/>
  <c r="DV53" i="94"/>
  <c r="DU53" i="94"/>
  <c r="DT53" i="94"/>
  <c r="DS53" i="94"/>
  <c r="DX52" i="94"/>
  <c r="DW52" i="94"/>
  <c r="DV52" i="94"/>
  <c r="DU52" i="94"/>
  <c r="DT52" i="94"/>
  <c r="DS52" i="94"/>
  <c r="DX51" i="94"/>
  <c r="DW51" i="94"/>
  <c r="DV51" i="94"/>
  <c r="DU51" i="94"/>
  <c r="DT51" i="94"/>
  <c r="DS51" i="94"/>
  <c r="DX50" i="94"/>
  <c r="DW50" i="94"/>
  <c r="DV50" i="94"/>
  <c r="DU50" i="94"/>
  <c r="DT50" i="94"/>
  <c r="DS50" i="94"/>
  <c r="DX49" i="94"/>
  <c r="DW49" i="94"/>
  <c r="DV49" i="94"/>
  <c r="DU49" i="94"/>
  <c r="DT49" i="94"/>
  <c r="DS49" i="94"/>
  <c r="DX48" i="94"/>
  <c r="DW48" i="94"/>
  <c r="DV48" i="94"/>
  <c r="DU48" i="94"/>
  <c r="DT48" i="94"/>
  <c r="DS48" i="94"/>
  <c r="DX47" i="94"/>
  <c r="DW47" i="94"/>
  <c r="DV47" i="94"/>
  <c r="DU47" i="94"/>
  <c r="DT47" i="94"/>
  <c r="DS47" i="94"/>
  <c r="DX46" i="94"/>
  <c r="DW46" i="94"/>
  <c r="DV46" i="94"/>
  <c r="DU46" i="94"/>
  <c r="DT46" i="94"/>
  <c r="DS46" i="94"/>
  <c r="DX45" i="94"/>
  <c r="DW45" i="94"/>
  <c r="DV45" i="94"/>
  <c r="DU45" i="94"/>
  <c r="DT45" i="94"/>
  <c r="DS45" i="94"/>
  <c r="DX44" i="94"/>
  <c r="DW44" i="94"/>
  <c r="DV44" i="94"/>
  <c r="DU44" i="94"/>
  <c r="DT44" i="94"/>
  <c r="DS44" i="94"/>
  <c r="DX43" i="94"/>
  <c r="DW43" i="94"/>
  <c r="DV43" i="94"/>
  <c r="DU43" i="94"/>
  <c r="DT43" i="94"/>
  <c r="DS43" i="94"/>
  <c r="DX42" i="94"/>
  <c r="DW42" i="94"/>
  <c r="DV42" i="94"/>
  <c r="DU42" i="94"/>
  <c r="DT42" i="94"/>
  <c r="DS42" i="94"/>
  <c r="DX41" i="94"/>
  <c r="DW41" i="94"/>
  <c r="DV41" i="94"/>
  <c r="DU41" i="94"/>
  <c r="DT41" i="94"/>
  <c r="DS41" i="94"/>
  <c r="DX40" i="94"/>
  <c r="DW40" i="94"/>
  <c r="DV40" i="94"/>
  <c r="DU40" i="94"/>
  <c r="DT40" i="94"/>
  <c r="DS40" i="94"/>
  <c r="DX39" i="94"/>
  <c r="DW39" i="94"/>
  <c r="DV39" i="94"/>
  <c r="DU39" i="94"/>
  <c r="DT39" i="94"/>
  <c r="DS39" i="94"/>
  <c r="DX38" i="94"/>
  <c r="DW38" i="94"/>
  <c r="DV38" i="94"/>
  <c r="DU38" i="94"/>
  <c r="DT38" i="94"/>
  <c r="DS38" i="94"/>
  <c r="DX37" i="94"/>
  <c r="DW37" i="94"/>
  <c r="DV37" i="94"/>
  <c r="DU37" i="94"/>
  <c r="DT37" i="94"/>
  <c r="DS37" i="94"/>
  <c r="DX36" i="94"/>
  <c r="DW36" i="94"/>
  <c r="DV36" i="94"/>
  <c r="DU36" i="94"/>
  <c r="DT36" i="94"/>
  <c r="DS36" i="94"/>
  <c r="DX35" i="94"/>
  <c r="DW35" i="94"/>
  <c r="DV35" i="94"/>
  <c r="DU35" i="94"/>
  <c r="DT35" i="94"/>
  <c r="DS35" i="94"/>
  <c r="DX34" i="94"/>
  <c r="DW34" i="94"/>
  <c r="DV34" i="94"/>
  <c r="DU34" i="94"/>
  <c r="DT34" i="94"/>
  <c r="DS34" i="94"/>
  <c r="DX33" i="94"/>
  <c r="DW33" i="94"/>
  <c r="DV33" i="94"/>
  <c r="DU33" i="94"/>
  <c r="DT33" i="94"/>
  <c r="DS33" i="94"/>
  <c r="DX32" i="94"/>
  <c r="DW32" i="94"/>
  <c r="DV32" i="94"/>
  <c r="DU32" i="94"/>
  <c r="DT32" i="94"/>
  <c r="DS32" i="94"/>
  <c r="DX31" i="94"/>
  <c r="DW31" i="94"/>
  <c r="DV31" i="94"/>
  <c r="DU31" i="94"/>
  <c r="DT31" i="94"/>
  <c r="DS31" i="94"/>
  <c r="DX30" i="94"/>
  <c r="DW30" i="94"/>
  <c r="DV30" i="94"/>
  <c r="DU30" i="94"/>
  <c r="DT30" i="94"/>
  <c r="DS30" i="94"/>
  <c r="DX29" i="94"/>
  <c r="DW29" i="94"/>
  <c r="DV29" i="94"/>
  <c r="DU29" i="94"/>
  <c r="DT29" i="94"/>
  <c r="DS29" i="94"/>
  <c r="DX28" i="94"/>
  <c r="DW28" i="94"/>
  <c r="DV28" i="94"/>
  <c r="DU28" i="94"/>
  <c r="DT28" i="94"/>
  <c r="DS28" i="94"/>
  <c r="DX27" i="94"/>
  <c r="DW27" i="94"/>
  <c r="DV27" i="94"/>
  <c r="DU27" i="94"/>
  <c r="DT27" i="94"/>
  <c r="DS27" i="94"/>
  <c r="DX26" i="94"/>
  <c r="DW26" i="94"/>
  <c r="DV26" i="94"/>
  <c r="DU26" i="94"/>
  <c r="DT26" i="94"/>
  <c r="DS26" i="94"/>
  <c r="DX25" i="94"/>
  <c r="DW25" i="94"/>
  <c r="DV25" i="94"/>
  <c r="DU25" i="94"/>
  <c r="DT25" i="94"/>
  <c r="DS25" i="94"/>
  <c r="DX24" i="94"/>
  <c r="DW24" i="94"/>
  <c r="DV24" i="94"/>
  <c r="DU24" i="94"/>
  <c r="DT24" i="94"/>
  <c r="DS24" i="94"/>
  <c r="DX23" i="94"/>
  <c r="DW23" i="94"/>
  <c r="DV23" i="94"/>
  <c r="DU23" i="94"/>
  <c r="DT23" i="94"/>
  <c r="DS23" i="94"/>
  <c r="DX22" i="94"/>
  <c r="DW22" i="94"/>
  <c r="DV22" i="94"/>
  <c r="DU22" i="94"/>
  <c r="DT22" i="94"/>
  <c r="DS22" i="94"/>
  <c r="DX21" i="94"/>
  <c r="DW21" i="94"/>
  <c r="DV21" i="94"/>
  <c r="DU21" i="94"/>
  <c r="DT21" i="94"/>
  <c r="DS21" i="94"/>
  <c r="DX20" i="94"/>
  <c r="DW20" i="94"/>
  <c r="DV20" i="94"/>
  <c r="DU20" i="94"/>
  <c r="DT20" i="94"/>
  <c r="DS20" i="94"/>
  <c r="DX19" i="94"/>
  <c r="DW19" i="94"/>
  <c r="DV19" i="94"/>
  <c r="DU19" i="94"/>
  <c r="DT19" i="94"/>
  <c r="DS19" i="94"/>
  <c r="DX18" i="94"/>
  <c r="DW18" i="94"/>
  <c r="DV18" i="94"/>
  <c r="DU18" i="94"/>
  <c r="DT18" i="94"/>
  <c r="DS18" i="94"/>
  <c r="DX17" i="94"/>
  <c r="DW17" i="94"/>
  <c r="DV17" i="94"/>
  <c r="DU17" i="94"/>
  <c r="DT17" i="94"/>
  <c r="DS17" i="94"/>
  <c r="DX16" i="94"/>
  <c r="DW16" i="94"/>
  <c r="DV16" i="94"/>
  <c r="DU16" i="94"/>
  <c r="DT16" i="94"/>
  <c r="DS16" i="94"/>
  <c r="DX15" i="94"/>
  <c r="DW15" i="94"/>
  <c r="DV15" i="94"/>
  <c r="DU15" i="94"/>
  <c r="DT15" i="94"/>
  <c r="DS15" i="94"/>
  <c r="DX14" i="94"/>
  <c r="DW14" i="94"/>
  <c r="DV14" i="94"/>
  <c r="DU14" i="94"/>
  <c r="DT14" i="94"/>
  <c r="DS14" i="94"/>
  <c r="DX13" i="94"/>
  <c r="DW13" i="94"/>
  <c r="DV13" i="94"/>
  <c r="DU13" i="94"/>
  <c r="DT13" i="94"/>
  <c r="DS13" i="94"/>
  <c r="DX12" i="94"/>
  <c r="DW12" i="94"/>
  <c r="DV12" i="94"/>
  <c r="DU12" i="94"/>
  <c r="DT12" i="94"/>
  <c r="DS12" i="94"/>
  <c r="DX11" i="94"/>
  <c r="DW11" i="94"/>
  <c r="DV11" i="94"/>
  <c r="DU11" i="94"/>
  <c r="DT11" i="94"/>
  <c r="DS11" i="94"/>
  <c r="DX10" i="94"/>
  <c r="DW10" i="94"/>
  <c r="DV10" i="94"/>
  <c r="DU10" i="94"/>
  <c r="DT10" i="94"/>
  <c r="DS10" i="94"/>
  <c r="DX9" i="94"/>
  <c r="DW9" i="94"/>
  <c r="DV9" i="94"/>
  <c r="DU9" i="94"/>
  <c r="DT9" i="94"/>
  <c r="DS9" i="94"/>
  <c r="DX8" i="94"/>
  <c r="DW8" i="94"/>
  <c r="DV8" i="94"/>
  <c r="DU8" i="94"/>
  <c r="DT8" i="94"/>
  <c r="DS8" i="94"/>
  <c r="DX7" i="94"/>
  <c r="DW7" i="94"/>
  <c r="DV7" i="94"/>
  <c r="DU7" i="94"/>
  <c r="DT7" i="94"/>
  <c r="DS7" i="94"/>
  <c r="DX6" i="94"/>
  <c r="DW6" i="94"/>
  <c r="DV6" i="94"/>
  <c r="DU6" i="94"/>
  <c r="DT6" i="94"/>
  <c r="DS6" i="94"/>
  <c r="DX5" i="94"/>
  <c r="DW5" i="94"/>
  <c r="DV5" i="94"/>
  <c r="DU5" i="94"/>
  <c r="DT5" i="94"/>
  <c r="DR62" i="94"/>
  <c r="DQ62" i="94"/>
  <c r="DR61" i="94"/>
  <c r="DQ61" i="94"/>
  <c r="DR60" i="94"/>
  <c r="DQ60" i="94"/>
  <c r="DR59" i="94"/>
  <c r="DQ59" i="94"/>
  <c r="DR58" i="94"/>
  <c r="DQ58" i="94"/>
  <c r="DR57" i="94"/>
  <c r="DQ57" i="94"/>
  <c r="DR56" i="94"/>
  <c r="DQ56" i="94"/>
  <c r="DR55" i="94"/>
  <c r="DQ55" i="94"/>
  <c r="DR54" i="94"/>
  <c r="DQ54" i="94"/>
  <c r="DR53" i="94"/>
  <c r="DQ53" i="94"/>
  <c r="DR52" i="94"/>
  <c r="DQ52" i="94"/>
  <c r="DR51" i="94"/>
  <c r="DQ51" i="94"/>
  <c r="DR50" i="94"/>
  <c r="DQ50" i="94"/>
  <c r="DR49" i="94"/>
  <c r="DQ49" i="94"/>
  <c r="DR48" i="94"/>
  <c r="DQ48" i="94"/>
  <c r="DR47" i="94"/>
  <c r="DQ47" i="94"/>
  <c r="DR46" i="94"/>
  <c r="DQ46" i="94"/>
  <c r="DR45" i="94"/>
  <c r="DQ45" i="94"/>
  <c r="DR44" i="94"/>
  <c r="DQ44" i="94"/>
  <c r="DR43" i="94"/>
  <c r="DQ43" i="94"/>
  <c r="DR42" i="94"/>
  <c r="DQ42" i="94"/>
  <c r="DR41" i="94"/>
  <c r="DQ41" i="94"/>
  <c r="DR40" i="94"/>
  <c r="DQ40" i="94"/>
  <c r="DR39" i="94"/>
  <c r="DQ39" i="94"/>
  <c r="DR38" i="94"/>
  <c r="DQ38" i="94"/>
  <c r="DR37" i="94"/>
  <c r="DQ37" i="94"/>
  <c r="DR36" i="94"/>
  <c r="DQ36" i="94"/>
  <c r="DR35" i="94"/>
  <c r="DQ35" i="94"/>
  <c r="DR34" i="94"/>
  <c r="DQ34" i="94"/>
  <c r="DR33" i="94"/>
  <c r="DQ33" i="94"/>
  <c r="DR32" i="94"/>
  <c r="DQ32" i="94"/>
  <c r="DR31" i="94"/>
  <c r="DQ31" i="94"/>
  <c r="DR30" i="94"/>
  <c r="DQ30" i="94"/>
  <c r="DR29" i="94"/>
  <c r="DQ29" i="94"/>
  <c r="DR28" i="94"/>
  <c r="DQ28" i="94"/>
  <c r="DR27" i="94"/>
  <c r="DQ27" i="94"/>
  <c r="DR26" i="94"/>
  <c r="DQ26" i="94"/>
  <c r="DR25" i="94"/>
  <c r="DQ25" i="94"/>
  <c r="DR24" i="94"/>
  <c r="DQ24" i="94"/>
  <c r="DR23" i="94"/>
  <c r="DQ23" i="94"/>
  <c r="DR22" i="94"/>
  <c r="DQ22" i="94"/>
  <c r="DR21" i="94"/>
  <c r="DQ21" i="94"/>
  <c r="DR20" i="94"/>
  <c r="DQ20" i="94"/>
  <c r="DR19" i="94"/>
  <c r="DQ19" i="94"/>
  <c r="DR18" i="94"/>
  <c r="DQ18" i="94"/>
  <c r="DR17" i="94"/>
  <c r="DQ17" i="94"/>
  <c r="DR16" i="94"/>
  <c r="DQ16" i="94"/>
  <c r="DR15" i="94"/>
  <c r="DQ15" i="94"/>
  <c r="DR14" i="94"/>
  <c r="DQ14" i="94"/>
  <c r="DR13" i="94"/>
  <c r="DQ13" i="94"/>
  <c r="DR12" i="94"/>
  <c r="DQ12" i="94"/>
  <c r="DR11" i="94"/>
  <c r="DQ11" i="94"/>
  <c r="DR10" i="94"/>
  <c r="DQ10" i="94"/>
  <c r="DR9" i="94"/>
  <c r="DQ9" i="94"/>
  <c r="DR8" i="94"/>
  <c r="DQ8" i="94"/>
  <c r="DR7" i="94"/>
  <c r="DQ7" i="94"/>
  <c r="DR6" i="94"/>
  <c r="DQ6" i="94"/>
  <c r="DR5" i="94"/>
  <c r="DP57" i="94"/>
  <c r="DO57" i="94"/>
  <c r="DP56" i="94"/>
  <c r="DO56" i="94"/>
  <c r="DP55" i="94"/>
  <c r="DO55" i="94"/>
  <c r="DP54" i="94"/>
  <c r="DO54" i="94"/>
  <c r="DP53" i="94"/>
  <c r="DO53" i="94"/>
  <c r="DP52" i="94"/>
  <c r="DO52" i="94"/>
  <c r="DP51" i="94"/>
  <c r="DO51" i="94"/>
  <c r="DP50" i="94"/>
  <c r="DO50" i="94"/>
  <c r="DP49" i="94"/>
  <c r="DO49" i="94"/>
  <c r="DP48" i="94"/>
  <c r="DO48" i="94"/>
  <c r="DP47" i="94"/>
  <c r="DO47" i="94"/>
  <c r="DP46" i="94"/>
  <c r="DO46" i="94"/>
  <c r="DP45" i="94"/>
  <c r="DO45" i="94"/>
  <c r="DP44" i="94"/>
  <c r="DO44" i="94"/>
  <c r="DP43" i="94"/>
  <c r="DO43" i="94"/>
  <c r="DP42" i="94"/>
  <c r="DO42" i="94"/>
  <c r="DP41" i="94"/>
  <c r="DO41" i="94"/>
  <c r="DP40" i="94"/>
  <c r="DO40" i="94"/>
  <c r="DP39" i="94"/>
  <c r="DO39" i="94"/>
  <c r="DP38" i="94"/>
  <c r="DO38" i="94"/>
  <c r="DP37" i="94"/>
  <c r="DO37" i="94"/>
  <c r="DP36" i="94"/>
  <c r="DO36" i="94"/>
  <c r="DP35" i="94"/>
  <c r="DO35" i="94"/>
  <c r="DP34" i="94"/>
  <c r="DO34" i="94"/>
  <c r="DP33" i="94"/>
  <c r="DO33" i="94"/>
  <c r="DP32" i="94"/>
  <c r="DO32" i="94"/>
  <c r="DP31" i="94"/>
  <c r="DO31" i="94"/>
  <c r="DP30" i="94"/>
  <c r="DO30" i="94"/>
  <c r="DP29" i="94"/>
  <c r="DO29" i="94"/>
  <c r="DP28" i="94"/>
  <c r="DO28" i="94"/>
  <c r="DP27" i="94"/>
  <c r="DO27" i="94"/>
  <c r="DP26" i="94"/>
  <c r="DO26" i="94"/>
  <c r="DP25" i="94"/>
  <c r="DO25" i="94"/>
  <c r="DP24" i="94"/>
  <c r="DO24" i="94"/>
  <c r="DP23" i="94"/>
  <c r="DO23" i="94"/>
  <c r="DP22" i="94"/>
  <c r="DO22" i="94"/>
  <c r="DP21" i="94"/>
  <c r="DO21" i="94"/>
  <c r="DP20" i="94"/>
  <c r="DO20" i="94"/>
  <c r="DP19" i="94"/>
  <c r="DO19" i="94"/>
  <c r="DP18" i="94"/>
  <c r="DO18" i="94"/>
  <c r="DP17" i="94"/>
  <c r="DO17" i="94"/>
  <c r="DP16" i="94"/>
  <c r="DO16" i="94"/>
  <c r="DP15" i="94"/>
  <c r="DO15" i="94"/>
  <c r="DP14" i="94"/>
  <c r="DO14" i="94"/>
  <c r="DP13" i="94"/>
  <c r="DO13" i="94"/>
  <c r="DP12" i="94"/>
  <c r="DO12" i="94"/>
  <c r="DP11" i="94"/>
  <c r="DO11" i="94"/>
  <c r="DP10" i="94"/>
  <c r="DO10" i="94"/>
  <c r="DP9" i="94"/>
  <c r="DO9" i="94"/>
  <c r="DP8" i="94"/>
  <c r="DO8" i="94"/>
  <c r="DP7" i="94"/>
  <c r="DO7" i="94"/>
  <c r="DP6" i="94"/>
  <c r="DO6" i="94"/>
  <c r="DP5" i="94"/>
  <c r="DN54" i="94"/>
  <c r="DM54" i="94"/>
  <c r="DN53" i="94"/>
  <c r="DM53" i="94"/>
  <c r="DN52" i="94"/>
  <c r="DM52" i="94"/>
  <c r="DN51" i="94"/>
  <c r="DM51" i="94"/>
  <c r="DN50" i="94"/>
  <c r="DM50" i="94"/>
  <c r="DN49" i="94"/>
  <c r="DM49" i="94"/>
  <c r="DN48" i="94"/>
  <c r="DM48" i="94"/>
  <c r="DN47" i="94"/>
  <c r="DM47" i="94"/>
  <c r="DN46" i="94"/>
  <c r="DM46" i="94"/>
  <c r="DN45" i="94"/>
  <c r="DM45" i="94"/>
  <c r="DN44" i="94"/>
  <c r="DM44" i="94"/>
  <c r="DN43" i="94"/>
  <c r="DM43" i="94"/>
  <c r="DN42" i="94"/>
  <c r="DM42" i="94"/>
  <c r="DN41" i="94"/>
  <c r="DM41" i="94"/>
  <c r="DN40" i="94"/>
  <c r="DM40" i="94"/>
  <c r="DN39" i="94"/>
  <c r="DM39" i="94"/>
  <c r="DN38" i="94"/>
  <c r="DM38" i="94"/>
  <c r="DN37" i="94"/>
  <c r="DM37" i="94"/>
  <c r="DN36" i="94"/>
  <c r="DM36" i="94"/>
  <c r="DN35" i="94"/>
  <c r="DM35" i="94"/>
  <c r="DN34" i="94"/>
  <c r="DM34" i="94"/>
  <c r="DN33" i="94"/>
  <c r="DM33" i="94"/>
  <c r="DN32" i="94"/>
  <c r="DM32" i="94"/>
  <c r="DN31" i="94"/>
  <c r="DM31" i="94"/>
  <c r="DN30" i="94"/>
  <c r="DM30" i="94"/>
  <c r="DN29" i="94"/>
  <c r="DM29" i="94"/>
  <c r="DN28" i="94"/>
  <c r="DM28" i="94"/>
  <c r="DN27" i="94"/>
  <c r="DM27" i="94"/>
  <c r="DN26" i="94"/>
  <c r="DM26" i="94"/>
  <c r="DN25" i="94"/>
  <c r="DM25" i="94"/>
  <c r="DN24" i="94"/>
  <c r="DM24" i="94"/>
  <c r="DN23" i="94"/>
  <c r="DM23" i="94"/>
  <c r="DN22" i="94"/>
  <c r="DM22" i="94"/>
  <c r="DN21" i="94"/>
  <c r="DM21" i="94"/>
  <c r="DN20" i="94"/>
  <c r="DM20" i="94"/>
  <c r="DN19" i="94"/>
  <c r="DM19" i="94"/>
  <c r="DN18" i="94"/>
  <c r="DM18" i="94"/>
  <c r="DN17" i="94"/>
  <c r="DM17" i="94"/>
  <c r="DN16" i="94"/>
  <c r="DM16" i="94"/>
  <c r="DN15" i="94"/>
  <c r="DM15" i="94"/>
  <c r="DN14" i="94"/>
  <c r="DM14" i="94"/>
  <c r="DN13" i="94"/>
  <c r="DM13" i="94"/>
  <c r="DN12" i="94"/>
  <c r="DM12" i="94"/>
  <c r="DN11" i="94"/>
  <c r="DM11" i="94"/>
  <c r="DN10" i="94"/>
  <c r="DM10" i="94"/>
  <c r="DN9" i="94"/>
  <c r="DM9" i="94"/>
  <c r="DN8" i="94"/>
  <c r="DM8" i="94"/>
  <c r="DN7" i="94"/>
  <c r="DM7" i="94"/>
  <c r="DN6" i="94"/>
  <c r="DM6" i="94"/>
  <c r="DN5" i="94"/>
  <c r="DL56" i="94"/>
  <c r="DK56" i="94"/>
  <c r="DL55" i="94"/>
  <c r="DK55" i="94"/>
  <c r="DL54" i="94"/>
  <c r="DK54" i="94"/>
  <c r="DL53" i="94"/>
  <c r="DK53" i="94"/>
  <c r="DL52" i="94"/>
  <c r="DK52" i="94"/>
  <c r="DL51" i="94"/>
  <c r="DK51" i="94"/>
  <c r="DL50" i="94"/>
  <c r="DK50" i="94"/>
  <c r="DL49" i="94"/>
  <c r="DK49" i="94"/>
  <c r="DL48" i="94"/>
  <c r="DK48" i="94"/>
  <c r="DL47" i="94"/>
  <c r="DK47" i="94"/>
  <c r="DL46" i="94"/>
  <c r="DK46" i="94"/>
  <c r="DL45" i="94"/>
  <c r="DK45" i="94"/>
  <c r="DL44" i="94"/>
  <c r="DK44" i="94"/>
  <c r="DL43" i="94"/>
  <c r="DK43" i="94"/>
  <c r="DL42" i="94"/>
  <c r="DK42" i="94"/>
  <c r="DL41" i="94"/>
  <c r="DK41" i="94"/>
  <c r="DL40" i="94"/>
  <c r="DK40" i="94"/>
  <c r="DL39" i="94"/>
  <c r="DK39" i="94"/>
  <c r="DL38" i="94"/>
  <c r="DK38" i="94"/>
  <c r="DL37" i="94"/>
  <c r="DK37" i="94"/>
  <c r="DL36" i="94"/>
  <c r="DK36" i="94"/>
  <c r="DL35" i="94"/>
  <c r="DK35" i="94"/>
  <c r="DL34" i="94"/>
  <c r="DK34" i="94"/>
  <c r="DL33" i="94"/>
  <c r="DK33" i="94"/>
  <c r="DL32" i="94"/>
  <c r="DK32" i="94"/>
  <c r="DL31" i="94"/>
  <c r="DK31" i="94"/>
  <c r="DL30" i="94"/>
  <c r="DK30" i="94"/>
  <c r="DL29" i="94"/>
  <c r="DK29" i="94"/>
  <c r="DL28" i="94"/>
  <c r="DK28" i="94"/>
  <c r="DL27" i="94"/>
  <c r="DK27" i="94"/>
  <c r="DL26" i="94"/>
  <c r="DK26" i="94"/>
  <c r="DL25" i="94"/>
  <c r="DK25" i="94"/>
  <c r="DL24" i="94"/>
  <c r="DK24" i="94"/>
  <c r="DL23" i="94"/>
  <c r="DK23" i="94"/>
  <c r="DL22" i="94"/>
  <c r="DK22" i="94"/>
  <c r="DL21" i="94"/>
  <c r="DK21" i="94"/>
  <c r="DL20" i="94"/>
  <c r="DK20" i="94"/>
  <c r="DL19" i="94"/>
  <c r="DK19" i="94"/>
  <c r="DL18" i="94"/>
  <c r="DK18" i="94"/>
  <c r="DL17" i="94"/>
  <c r="DK17" i="94"/>
  <c r="DL16" i="94"/>
  <c r="DK16" i="94"/>
  <c r="DL15" i="94"/>
  <c r="DK15" i="94"/>
  <c r="DL14" i="94"/>
  <c r="DK14" i="94"/>
  <c r="DL13" i="94"/>
  <c r="DK13" i="94"/>
  <c r="DL12" i="94"/>
  <c r="DK12" i="94"/>
  <c r="DL11" i="94"/>
  <c r="DK11" i="94"/>
  <c r="DL10" i="94"/>
  <c r="DK10" i="94"/>
  <c r="DL9" i="94"/>
  <c r="DK9" i="94"/>
  <c r="DL8" i="94"/>
  <c r="DK8" i="94"/>
  <c r="DL7" i="94"/>
  <c r="DK7" i="94"/>
  <c r="DL6" i="94"/>
  <c r="DK6" i="94"/>
  <c r="DL5" i="94"/>
  <c r="DI56" i="94"/>
  <c r="DH56" i="94"/>
  <c r="DI55" i="94"/>
  <c r="DH55" i="94"/>
  <c r="DI54" i="94"/>
  <c r="DH54" i="94"/>
  <c r="DI53" i="94"/>
  <c r="DH53" i="94"/>
  <c r="DI52" i="94"/>
  <c r="DH52" i="94"/>
  <c r="DI51" i="94"/>
  <c r="DH51" i="94"/>
  <c r="DI50" i="94"/>
  <c r="DH50" i="94"/>
  <c r="DI49" i="94"/>
  <c r="DH49" i="94"/>
  <c r="DI48" i="94"/>
  <c r="DH48" i="94"/>
  <c r="DI47" i="94"/>
  <c r="DH47" i="94"/>
  <c r="DI46" i="94"/>
  <c r="DH46" i="94"/>
  <c r="DI45" i="94"/>
  <c r="DH45" i="94"/>
  <c r="DI44" i="94"/>
  <c r="DH44" i="94"/>
  <c r="DI43" i="94"/>
  <c r="DH43" i="94"/>
  <c r="DI42" i="94"/>
  <c r="DH42" i="94"/>
  <c r="DI41" i="94"/>
  <c r="DH41" i="94"/>
  <c r="DI40" i="94"/>
  <c r="DH40" i="94"/>
  <c r="DI39" i="94"/>
  <c r="DH39" i="94"/>
  <c r="DI38" i="94"/>
  <c r="DH38" i="94"/>
  <c r="DI37" i="94"/>
  <c r="DH37" i="94"/>
  <c r="DI36" i="94"/>
  <c r="DH36" i="94"/>
  <c r="DI35" i="94"/>
  <c r="DH35" i="94"/>
  <c r="DI34" i="94"/>
  <c r="DH34" i="94"/>
  <c r="DI33" i="94"/>
  <c r="DH33" i="94"/>
  <c r="DI32" i="94"/>
  <c r="DH32" i="94"/>
  <c r="DI31" i="94"/>
  <c r="DH31" i="94"/>
  <c r="DI30" i="94"/>
  <c r="DH30" i="94"/>
  <c r="DI29" i="94"/>
  <c r="DH29" i="94"/>
  <c r="DI28" i="94"/>
  <c r="DH28" i="94"/>
  <c r="DI27" i="94"/>
  <c r="DH27" i="94"/>
  <c r="DI26" i="94"/>
  <c r="DH26" i="94"/>
  <c r="DI25" i="94"/>
  <c r="DH25" i="94"/>
  <c r="DI24" i="94"/>
  <c r="DH24" i="94"/>
  <c r="DI23" i="94"/>
  <c r="DH23" i="94"/>
  <c r="DI22" i="94"/>
  <c r="DH22" i="94"/>
  <c r="DI21" i="94"/>
  <c r="DH21" i="94"/>
  <c r="DI20" i="94"/>
  <c r="DH20" i="94"/>
  <c r="DI19" i="94"/>
  <c r="DH19" i="94"/>
  <c r="DI18" i="94"/>
  <c r="DH18" i="94"/>
  <c r="DI17" i="94"/>
  <c r="DH17" i="94"/>
  <c r="DI16" i="94"/>
  <c r="DH16" i="94"/>
  <c r="DI15" i="94"/>
  <c r="DH15" i="94"/>
  <c r="DI14" i="94"/>
  <c r="DH14" i="94"/>
  <c r="DI13" i="94"/>
  <c r="DH13" i="94"/>
  <c r="DI12" i="94"/>
  <c r="DH12" i="94"/>
  <c r="DI11" i="94"/>
  <c r="DH11" i="94"/>
  <c r="DI10" i="94"/>
  <c r="DH10" i="94"/>
  <c r="DI9" i="94"/>
  <c r="DH9" i="94"/>
  <c r="DI8" i="94"/>
  <c r="DH8" i="94"/>
  <c r="DI7" i="94"/>
  <c r="DH7" i="94"/>
  <c r="DI6" i="94"/>
  <c r="DH6" i="94"/>
  <c r="DI5" i="94"/>
  <c r="DF65" i="94"/>
  <c r="DE65" i="94"/>
  <c r="DF64" i="94"/>
  <c r="DE64" i="94"/>
  <c r="DF63" i="94"/>
  <c r="DE63" i="94"/>
  <c r="DF62" i="94"/>
  <c r="DE62" i="94"/>
  <c r="DF61" i="94"/>
  <c r="DE61" i="94"/>
  <c r="DF60" i="94"/>
  <c r="DE60" i="94"/>
  <c r="DF59" i="94"/>
  <c r="DE59" i="94"/>
  <c r="DF58" i="94"/>
  <c r="DE58" i="94"/>
  <c r="DF57" i="94"/>
  <c r="DE57" i="94"/>
  <c r="DF56" i="94"/>
  <c r="DE56" i="94"/>
  <c r="DF55" i="94"/>
  <c r="DE55" i="94"/>
  <c r="DF54" i="94"/>
  <c r="DE54" i="94"/>
  <c r="DF53" i="94"/>
  <c r="DE53" i="94"/>
  <c r="DF52" i="94"/>
  <c r="DE52" i="94"/>
  <c r="DF51" i="94"/>
  <c r="DE51" i="94"/>
  <c r="DF50" i="94"/>
  <c r="DE50" i="94"/>
  <c r="DF49" i="94"/>
  <c r="DE49" i="94"/>
  <c r="DF48" i="94"/>
  <c r="DE48" i="94"/>
  <c r="DF47" i="94"/>
  <c r="DE47" i="94"/>
  <c r="DF46" i="94"/>
  <c r="DE46" i="94"/>
  <c r="DF45" i="94"/>
  <c r="DE45" i="94"/>
  <c r="DF44" i="94"/>
  <c r="DE44" i="94"/>
  <c r="DF43" i="94"/>
  <c r="DE43" i="94"/>
  <c r="DF42" i="94"/>
  <c r="DE42" i="94"/>
  <c r="DF41" i="94"/>
  <c r="DE41" i="94"/>
  <c r="DF40" i="94"/>
  <c r="DE40" i="94"/>
  <c r="DF39" i="94"/>
  <c r="DE39" i="94"/>
  <c r="DF38" i="94"/>
  <c r="DE38" i="94"/>
  <c r="DF37" i="94"/>
  <c r="DE37" i="94"/>
  <c r="DF36" i="94"/>
  <c r="DE36" i="94"/>
  <c r="DF35" i="94"/>
  <c r="DE35" i="94"/>
  <c r="DF34" i="94"/>
  <c r="DE34" i="94"/>
  <c r="DF33" i="94"/>
  <c r="DE33" i="94"/>
  <c r="DF32" i="94"/>
  <c r="DE32" i="94"/>
  <c r="DF31" i="94"/>
  <c r="DE31" i="94"/>
  <c r="DF30" i="94"/>
  <c r="DE30" i="94"/>
  <c r="DF29" i="94"/>
  <c r="DE29" i="94"/>
  <c r="DF28" i="94"/>
  <c r="DE28" i="94"/>
  <c r="DF27" i="94"/>
  <c r="DE27" i="94"/>
  <c r="DF26" i="94"/>
  <c r="DE26" i="94"/>
  <c r="DF25" i="94"/>
  <c r="DE25" i="94"/>
  <c r="DF24" i="94"/>
  <c r="DE24" i="94"/>
  <c r="DF23" i="94"/>
  <c r="DE23" i="94"/>
  <c r="DF22" i="94"/>
  <c r="DE22" i="94"/>
  <c r="DF21" i="94"/>
  <c r="DE21" i="94"/>
  <c r="DF20" i="94"/>
  <c r="DE20" i="94"/>
  <c r="DF19" i="94"/>
  <c r="DE19" i="94"/>
  <c r="DF18" i="94"/>
  <c r="DE18" i="94"/>
  <c r="DF17" i="94"/>
  <c r="DE17" i="94"/>
  <c r="DF16" i="94"/>
  <c r="DE16" i="94"/>
  <c r="DF15" i="94"/>
  <c r="DE15" i="94"/>
  <c r="DF14" i="94"/>
  <c r="DE14" i="94"/>
  <c r="DF13" i="94"/>
  <c r="DE13" i="94"/>
  <c r="DF12" i="94"/>
  <c r="DE12" i="94"/>
  <c r="DF11" i="94"/>
  <c r="DE11" i="94"/>
  <c r="DF10" i="94"/>
  <c r="DE10" i="94"/>
  <c r="DF9" i="94"/>
  <c r="DE9" i="94"/>
  <c r="DF8" i="94"/>
  <c r="DE8" i="94"/>
  <c r="DF7" i="94"/>
  <c r="DE7" i="94"/>
  <c r="DF6" i="94"/>
  <c r="DE6" i="94"/>
  <c r="DF5" i="94"/>
  <c r="DC57" i="94"/>
  <c r="DB57" i="94"/>
  <c r="DA57" i="94"/>
  <c r="CZ57" i="94"/>
  <c r="CY57" i="94"/>
  <c r="CX57" i="94"/>
  <c r="CW57" i="94"/>
  <c r="CV57" i="94"/>
  <c r="CU57" i="94"/>
  <c r="CT57" i="94"/>
  <c r="CS57" i="94"/>
  <c r="CR57" i="94"/>
  <c r="CQ57" i="94"/>
  <c r="CP57" i="94"/>
  <c r="CO57" i="94"/>
  <c r="CN57" i="94"/>
  <c r="CM57" i="94"/>
  <c r="CL57" i="94"/>
  <c r="DC56" i="94"/>
  <c r="DB56" i="94"/>
  <c r="DA56" i="94"/>
  <c r="CZ56" i="94"/>
  <c r="CY56" i="94"/>
  <c r="CX56" i="94"/>
  <c r="CW56" i="94"/>
  <c r="CV56" i="94"/>
  <c r="CU56" i="94"/>
  <c r="CT56" i="94"/>
  <c r="CS56" i="94"/>
  <c r="CR56" i="94"/>
  <c r="CQ56" i="94"/>
  <c r="CP56" i="94"/>
  <c r="CO56" i="94"/>
  <c r="CN56" i="94"/>
  <c r="CM56" i="94"/>
  <c r="CL56" i="94"/>
  <c r="DC55" i="94"/>
  <c r="DB55" i="94"/>
  <c r="DA55" i="94"/>
  <c r="CZ55" i="94"/>
  <c r="CY55" i="94"/>
  <c r="CX55" i="94"/>
  <c r="CW55" i="94"/>
  <c r="CV55" i="94"/>
  <c r="CU55" i="94"/>
  <c r="CT55" i="94"/>
  <c r="CS55" i="94"/>
  <c r="CR55" i="94"/>
  <c r="CQ55" i="94"/>
  <c r="CP55" i="94"/>
  <c r="CO55" i="94"/>
  <c r="CN55" i="94"/>
  <c r="CM55" i="94"/>
  <c r="CL55" i="94"/>
  <c r="DC54" i="94"/>
  <c r="DB54" i="94"/>
  <c r="DA54" i="94"/>
  <c r="CZ54" i="94"/>
  <c r="CY54" i="94"/>
  <c r="CX54" i="94"/>
  <c r="CW54" i="94"/>
  <c r="CV54" i="94"/>
  <c r="CU54" i="94"/>
  <c r="CT54" i="94"/>
  <c r="CS54" i="94"/>
  <c r="CR54" i="94"/>
  <c r="CQ54" i="94"/>
  <c r="CP54" i="94"/>
  <c r="CO54" i="94"/>
  <c r="CN54" i="94"/>
  <c r="CM54" i="94"/>
  <c r="CL54" i="94"/>
  <c r="DC53" i="94"/>
  <c r="DB53" i="94"/>
  <c r="DA53" i="94"/>
  <c r="CZ53" i="94"/>
  <c r="CY53" i="94"/>
  <c r="CX53" i="94"/>
  <c r="CW53" i="94"/>
  <c r="CV53" i="94"/>
  <c r="CU53" i="94"/>
  <c r="CT53" i="94"/>
  <c r="CS53" i="94"/>
  <c r="CR53" i="94"/>
  <c r="CQ53" i="94"/>
  <c r="CP53" i="94"/>
  <c r="CO53" i="94"/>
  <c r="CN53" i="94"/>
  <c r="CM53" i="94"/>
  <c r="CL53" i="94"/>
  <c r="DC52" i="94"/>
  <c r="DB52" i="94"/>
  <c r="DA52" i="94"/>
  <c r="CZ52" i="94"/>
  <c r="CY52" i="94"/>
  <c r="CX52" i="94"/>
  <c r="CW52" i="94"/>
  <c r="CV52" i="94"/>
  <c r="CU52" i="94"/>
  <c r="CT52" i="94"/>
  <c r="CS52" i="94"/>
  <c r="CR52" i="94"/>
  <c r="CQ52" i="94"/>
  <c r="CP52" i="94"/>
  <c r="CO52" i="94"/>
  <c r="CN52" i="94"/>
  <c r="CM52" i="94"/>
  <c r="CL52" i="94"/>
  <c r="DC51" i="94"/>
  <c r="DB51" i="94"/>
  <c r="DA51" i="94"/>
  <c r="CZ51" i="94"/>
  <c r="CY51" i="94"/>
  <c r="CX51" i="94"/>
  <c r="CW51" i="94"/>
  <c r="CV51" i="94"/>
  <c r="CU51" i="94"/>
  <c r="CT51" i="94"/>
  <c r="CS51" i="94"/>
  <c r="CR51" i="94"/>
  <c r="CQ51" i="94"/>
  <c r="CP51" i="94"/>
  <c r="CO51" i="94"/>
  <c r="CN51" i="94"/>
  <c r="CM51" i="94"/>
  <c r="CL51" i="94"/>
  <c r="DC50" i="94"/>
  <c r="DB50" i="94"/>
  <c r="DA50" i="94"/>
  <c r="CZ50" i="94"/>
  <c r="CY50" i="94"/>
  <c r="CX50" i="94"/>
  <c r="CW50" i="94"/>
  <c r="CV50" i="94"/>
  <c r="CU50" i="94"/>
  <c r="CT50" i="94"/>
  <c r="CS50" i="94"/>
  <c r="CR50" i="94"/>
  <c r="CQ50" i="94"/>
  <c r="CP50" i="94"/>
  <c r="CO50" i="94"/>
  <c r="CN50" i="94"/>
  <c r="CM50" i="94"/>
  <c r="CL50" i="94"/>
  <c r="DC49" i="94"/>
  <c r="DB49" i="94"/>
  <c r="DA49" i="94"/>
  <c r="CZ49" i="94"/>
  <c r="CY49" i="94"/>
  <c r="CX49" i="94"/>
  <c r="CW49" i="94"/>
  <c r="CV49" i="94"/>
  <c r="CU49" i="94"/>
  <c r="CT49" i="94"/>
  <c r="CS49" i="94"/>
  <c r="CR49" i="94"/>
  <c r="CQ49" i="94"/>
  <c r="CP49" i="94"/>
  <c r="CO49" i="94"/>
  <c r="CN49" i="94"/>
  <c r="CM49" i="94"/>
  <c r="CL49" i="94"/>
  <c r="DC48" i="94"/>
  <c r="DB48" i="94"/>
  <c r="DA48" i="94"/>
  <c r="CZ48" i="94"/>
  <c r="CY48" i="94"/>
  <c r="CX48" i="94"/>
  <c r="CW48" i="94"/>
  <c r="CV48" i="94"/>
  <c r="CU48" i="94"/>
  <c r="CT48" i="94"/>
  <c r="CS48" i="94"/>
  <c r="CR48" i="94"/>
  <c r="CQ48" i="94"/>
  <c r="CP48" i="94"/>
  <c r="CO48" i="94"/>
  <c r="CN48" i="94"/>
  <c r="CM48" i="94"/>
  <c r="CL48" i="94"/>
  <c r="DC47" i="94"/>
  <c r="DB47" i="94"/>
  <c r="DA47" i="94"/>
  <c r="CZ47" i="94"/>
  <c r="CY47" i="94"/>
  <c r="CX47" i="94"/>
  <c r="CW47" i="94"/>
  <c r="CV47" i="94"/>
  <c r="CU47" i="94"/>
  <c r="CT47" i="94"/>
  <c r="CS47" i="94"/>
  <c r="CR47" i="94"/>
  <c r="CQ47" i="94"/>
  <c r="CP47" i="94"/>
  <c r="CO47" i="94"/>
  <c r="CN47" i="94"/>
  <c r="CM47" i="94"/>
  <c r="CL47" i="94"/>
  <c r="DC46" i="94"/>
  <c r="DB46" i="94"/>
  <c r="DA46" i="94"/>
  <c r="CZ46" i="94"/>
  <c r="CY46" i="94"/>
  <c r="CX46" i="94"/>
  <c r="CW46" i="94"/>
  <c r="CV46" i="94"/>
  <c r="CU46" i="94"/>
  <c r="CT46" i="94"/>
  <c r="CS46" i="94"/>
  <c r="CR46" i="94"/>
  <c r="CQ46" i="94"/>
  <c r="CP46" i="94"/>
  <c r="CO46" i="94"/>
  <c r="CN46" i="94"/>
  <c r="CM46" i="94"/>
  <c r="CL46" i="94"/>
  <c r="DC45" i="94"/>
  <c r="DB45" i="94"/>
  <c r="DA45" i="94"/>
  <c r="CZ45" i="94"/>
  <c r="CY45" i="94"/>
  <c r="CX45" i="94"/>
  <c r="CW45" i="94"/>
  <c r="CV45" i="94"/>
  <c r="CU45" i="94"/>
  <c r="CT45" i="94"/>
  <c r="CS45" i="94"/>
  <c r="CR45" i="94"/>
  <c r="CQ45" i="94"/>
  <c r="CP45" i="94"/>
  <c r="CO45" i="94"/>
  <c r="CN45" i="94"/>
  <c r="CM45" i="94"/>
  <c r="CL45" i="94"/>
  <c r="DC44" i="94"/>
  <c r="DB44" i="94"/>
  <c r="DA44" i="94"/>
  <c r="CZ44" i="94"/>
  <c r="CY44" i="94"/>
  <c r="CX44" i="94"/>
  <c r="CW44" i="94"/>
  <c r="CV44" i="94"/>
  <c r="CU44" i="94"/>
  <c r="CT44" i="94"/>
  <c r="CS44" i="94"/>
  <c r="CR44" i="94"/>
  <c r="CQ44" i="94"/>
  <c r="CP44" i="94"/>
  <c r="CO44" i="94"/>
  <c r="CN44" i="94"/>
  <c r="CM44" i="94"/>
  <c r="CL44" i="94"/>
  <c r="DC43" i="94"/>
  <c r="DB43" i="94"/>
  <c r="DA43" i="94"/>
  <c r="CZ43" i="94"/>
  <c r="CY43" i="94"/>
  <c r="CX43" i="94"/>
  <c r="CW43" i="94"/>
  <c r="CV43" i="94"/>
  <c r="CU43" i="94"/>
  <c r="CT43" i="94"/>
  <c r="CS43" i="94"/>
  <c r="CR43" i="94"/>
  <c r="CQ43" i="94"/>
  <c r="CP43" i="94"/>
  <c r="CO43" i="94"/>
  <c r="CN43" i="94"/>
  <c r="CM43" i="94"/>
  <c r="CL43" i="94"/>
  <c r="DC42" i="94"/>
  <c r="DB42" i="94"/>
  <c r="DA42" i="94"/>
  <c r="CZ42" i="94"/>
  <c r="CY42" i="94"/>
  <c r="CX42" i="94"/>
  <c r="CW42" i="94"/>
  <c r="CV42" i="94"/>
  <c r="CU42" i="94"/>
  <c r="CT42" i="94"/>
  <c r="CS42" i="94"/>
  <c r="CR42" i="94"/>
  <c r="CQ42" i="94"/>
  <c r="CP42" i="94"/>
  <c r="CO42" i="94"/>
  <c r="CN42" i="94"/>
  <c r="CM42" i="94"/>
  <c r="CL42" i="94"/>
  <c r="DC41" i="94"/>
  <c r="DB41" i="94"/>
  <c r="DA41" i="94"/>
  <c r="CZ41" i="94"/>
  <c r="CY41" i="94"/>
  <c r="CX41" i="94"/>
  <c r="CW41" i="94"/>
  <c r="CV41" i="94"/>
  <c r="CU41" i="94"/>
  <c r="CT41" i="94"/>
  <c r="CS41" i="94"/>
  <c r="CR41" i="94"/>
  <c r="CQ41" i="94"/>
  <c r="CP41" i="94"/>
  <c r="CO41" i="94"/>
  <c r="CN41" i="94"/>
  <c r="CM41" i="94"/>
  <c r="CL41" i="94"/>
  <c r="DC40" i="94"/>
  <c r="DB40" i="94"/>
  <c r="DA40" i="94"/>
  <c r="CZ40" i="94"/>
  <c r="CY40" i="94"/>
  <c r="CX40" i="94"/>
  <c r="CW40" i="94"/>
  <c r="CV40" i="94"/>
  <c r="CU40" i="94"/>
  <c r="CT40" i="94"/>
  <c r="CS40" i="94"/>
  <c r="CR40" i="94"/>
  <c r="CQ40" i="94"/>
  <c r="CP40" i="94"/>
  <c r="CO40" i="94"/>
  <c r="CN40" i="94"/>
  <c r="CM40" i="94"/>
  <c r="CL40" i="94"/>
  <c r="DC39" i="94"/>
  <c r="DB39" i="94"/>
  <c r="DA39" i="94"/>
  <c r="CZ39" i="94"/>
  <c r="CY39" i="94"/>
  <c r="CX39" i="94"/>
  <c r="CW39" i="94"/>
  <c r="CV39" i="94"/>
  <c r="CU39" i="94"/>
  <c r="CT39" i="94"/>
  <c r="CS39" i="94"/>
  <c r="CR39" i="94"/>
  <c r="CQ39" i="94"/>
  <c r="CP39" i="94"/>
  <c r="CO39" i="94"/>
  <c r="CN39" i="94"/>
  <c r="CM39" i="94"/>
  <c r="CL39" i="94"/>
  <c r="DC38" i="94"/>
  <c r="DB38" i="94"/>
  <c r="DA38" i="94"/>
  <c r="CZ38" i="94"/>
  <c r="CY38" i="94"/>
  <c r="CX38" i="94"/>
  <c r="CW38" i="94"/>
  <c r="CV38" i="94"/>
  <c r="CU38" i="94"/>
  <c r="CT38" i="94"/>
  <c r="CS38" i="94"/>
  <c r="CR38" i="94"/>
  <c r="CQ38" i="94"/>
  <c r="CP38" i="94"/>
  <c r="CO38" i="94"/>
  <c r="CN38" i="94"/>
  <c r="CM38" i="94"/>
  <c r="CL38" i="94"/>
  <c r="DC37" i="94"/>
  <c r="DB37" i="94"/>
  <c r="DA37" i="94"/>
  <c r="CZ37" i="94"/>
  <c r="CY37" i="94"/>
  <c r="CX37" i="94"/>
  <c r="CW37" i="94"/>
  <c r="CV37" i="94"/>
  <c r="CU37" i="94"/>
  <c r="CT37" i="94"/>
  <c r="CS37" i="94"/>
  <c r="CR37" i="94"/>
  <c r="CQ37" i="94"/>
  <c r="CP37" i="94"/>
  <c r="CO37" i="94"/>
  <c r="CN37" i="94"/>
  <c r="CM37" i="94"/>
  <c r="CL37" i="94"/>
  <c r="DC36" i="94"/>
  <c r="DB36" i="94"/>
  <c r="DA36" i="94"/>
  <c r="CZ36" i="94"/>
  <c r="CY36" i="94"/>
  <c r="CX36" i="94"/>
  <c r="CW36" i="94"/>
  <c r="CV36" i="94"/>
  <c r="CU36" i="94"/>
  <c r="CT36" i="94"/>
  <c r="CS36" i="94"/>
  <c r="CR36" i="94"/>
  <c r="CQ36" i="94"/>
  <c r="CP36" i="94"/>
  <c r="CO36" i="94"/>
  <c r="CN36" i="94"/>
  <c r="CM36" i="94"/>
  <c r="CL36" i="94"/>
  <c r="DC35" i="94"/>
  <c r="DB35" i="94"/>
  <c r="DA35" i="94"/>
  <c r="CZ35" i="94"/>
  <c r="CY35" i="94"/>
  <c r="CX35" i="94"/>
  <c r="CW35" i="94"/>
  <c r="CV35" i="94"/>
  <c r="CU35" i="94"/>
  <c r="CT35" i="94"/>
  <c r="CS35" i="94"/>
  <c r="CR35" i="94"/>
  <c r="CQ35" i="94"/>
  <c r="CP35" i="94"/>
  <c r="CO35" i="94"/>
  <c r="CN35" i="94"/>
  <c r="CM35" i="94"/>
  <c r="CL35" i="94"/>
  <c r="DC34" i="94"/>
  <c r="DB34" i="94"/>
  <c r="DA34" i="94"/>
  <c r="CZ34" i="94"/>
  <c r="CY34" i="94"/>
  <c r="CX34" i="94"/>
  <c r="CW34" i="94"/>
  <c r="CV34" i="94"/>
  <c r="CU34" i="94"/>
  <c r="CT34" i="94"/>
  <c r="CS34" i="94"/>
  <c r="CR34" i="94"/>
  <c r="CQ34" i="94"/>
  <c r="CP34" i="94"/>
  <c r="CO34" i="94"/>
  <c r="CN34" i="94"/>
  <c r="CM34" i="94"/>
  <c r="CL34" i="94"/>
  <c r="DC33" i="94"/>
  <c r="DB33" i="94"/>
  <c r="DA33" i="94"/>
  <c r="CZ33" i="94"/>
  <c r="CY33" i="94"/>
  <c r="CX33" i="94"/>
  <c r="CW33" i="94"/>
  <c r="CV33" i="94"/>
  <c r="CU33" i="94"/>
  <c r="CT33" i="94"/>
  <c r="CS33" i="94"/>
  <c r="CR33" i="94"/>
  <c r="CQ33" i="94"/>
  <c r="CP33" i="94"/>
  <c r="CO33" i="94"/>
  <c r="CN33" i="94"/>
  <c r="CM33" i="94"/>
  <c r="CL33" i="94"/>
  <c r="DC32" i="94"/>
  <c r="DB32" i="94"/>
  <c r="DA32" i="94"/>
  <c r="CZ32" i="94"/>
  <c r="CY32" i="94"/>
  <c r="CX32" i="94"/>
  <c r="CW32" i="94"/>
  <c r="CV32" i="94"/>
  <c r="CU32" i="94"/>
  <c r="CT32" i="94"/>
  <c r="CS32" i="94"/>
  <c r="CR32" i="94"/>
  <c r="CQ32" i="94"/>
  <c r="CP32" i="94"/>
  <c r="CO32" i="94"/>
  <c r="CN32" i="94"/>
  <c r="CM32" i="94"/>
  <c r="CL32" i="94"/>
  <c r="DC31" i="94"/>
  <c r="DB31" i="94"/>
  <c r="DA31" i="94"/>
  <c r="CZ31" i="94"/>
  <c r="CY31" i="94"/>
  <c r="CX31" i="94"/>
  <c r="CW31" i="94"/>
  <c r="CV31" i="94"/>
  <c r="CU31" i="94"/>
  <c r="CT31" i="94"/>
  <c r="CS31" i="94"/>
  <c r="CR31" i="94"/>
  <c r="CQ31" i="94"/>
  <c r="CP31" i="94"/>
  <c r="CO31" i="94"/>
  <c r="CN31" i="94"/>
  <c r="CM31" i="94"/>
  <c r="CL31" i="94"/>
  <c r="DC30" i="94"/>
  <c r="DB30" i="94"/>
  <c r="DA30" i="94"/>
  <c r="CZ30" i="94"/>
  <c r="CY30" i="94"/>
  <c r="CX30" i="94"/>
  <c r="CW30" i="94"/>
  <c r="CV30" i="94"/>
  <c r="CU30" i="94"/>
  <c r="CT30" i="94"/>
  <c r="CS30" i="94"/>
  <c r="CR30" i="94"/>
  <c r="CQ30" i="94"/>
  <c r="CP30" i="94"/>
  <c r="CO30" i="94"/>
  <c r="CN30" i="94"/>
  <c r="CM30" i="94"/>
  <c r="CL30" i="94"/>
  <c r="DC29" i="94"/>
  <c r="DB29" i="94"/>
  <c r="DA29" i="94"/>
  <c r="CZ29" i="94"/>
  <c r="CY29" i="94"/>
  <c r="CX29" i="94"/>
  <c r="CW29" i="94"/>
  <c r="CV29" i="94"/>
  <c r="CU29" i="94"/>
  <c r="CT29" i="94"/>
  <c r="CS29" i="94"/>
  <c r="CR29" i="94"/>
  <c r="CQ29" i="94"/>
  <c r="CP29" i="94"/>
  <c r="CO29" i="94"/>
  <c r="CN29" i="94"/>
  <c r="CM29" i="94"/>
  <c r="CL29" i="94"/>
  <c r="DC28" i="94"/>
  <c r="DB28" i="94"/>
  <c r="DA28" i="94"/>
  <c r="CZ28" i="94"/>
  <c r="CY28" i="94"/>
  <c r="CX28" i="94"/>
  <c r="CW28" i="94"/>
  <c r="CV28" i="94"/>
  <c r="CU28" i="94"/>
  <c r="CT28" i="94"/>
  <c r="CS28" i="94"/>
  <c r="CR28" i="94"/>
  <c r="CQ28" i="94"/>
  <c r="CP28" i="94"/>
  <c r="CO28" i="94"/>
  <c r="CN28" i="94"/>
  <c r="CM28" i="94"/>
  <c r="CL28" i="94"/>
  <c r="DC27" i="94"/>
  <c r="DB27" i="94"/>
  <c r="DA27" i="94"/>
  <c r="CZ27" i="94"/>
  <c r="CY27" i="94"/>
  <c r="CX27" i="94"/>
  <c r="CW27" i="94"/>
  <c r="CV27" i="94"/>
  <c r="CU27" i="94"/>
  <c r="CT27" i="94"/>
  <c r="CS27" i="94"/>
  <c r="CR27" i="94"/>
  <c r="CQ27" i="94"/>
  <c r="CP27" i="94"/>
  <c r="CO27" i="94"/>
  <c r="CN27" i="94"/>
  <c r="CM27" i="94"/>
  <c r="CL27" i="94"/>
  <c r="DC26" i="94"/>
  <c r="DB26" i="94"/>
  <c r="DA26" i="94"/>
  <c r="CZ26" i="94"/>
  <c r="CY26" i="94"/>
  <c r="CX26" i="94"/>
  <c r="CW26" i="94"/>
  <c r="CV26" i="94"/>
  <c r="CU26" i="94"/>
  <c r="CT26" i="94"/>
  <c r="CS26" i="94"/>
  <c r="CR26" i="94"/>
  <c r="CQ26" i="94"/>
  <c r="CP26" i="94"/>
  <c r="CO26" i="94"/>
  <c r="CN26" i="94"/>
  <c r="CM26" i="94"/>
  <c r="CL26" i="94"/>
  <c r="DC25" i="94"/>
  <c r="DB25" i="94"/>
  <c r="DA25" i="94"/>
  <c r="CZ25" i="94"/>
  <c r="CY25" i="94"/>
  <c r="CX25" i="94"/>
  <c r="CW25" i="94"/>
  <c r="CV25" i="94"/>
  <c r="CU25" i="94"/>
  <c r="CT25" i="94"/>
  <c r="CS25" i="94"/>
  <c r="CR25" i="94"/>
  <c r="CQ25" i="94"/>
  <c r="CP25" i="94"/>
  <c r="CO25" i="94"/>
  <c r="CN25" i="94"/>
  <c r="CM25" i="94"/>
  <c r="CL25" i="94"/>
  <c r="DC24" i="94"/>
  <c r="DB24" i="94"/>
  <c r="DA24" i="94"/>
  <c r="CZ24" i="94"/>
  <c r="CY24" i="94"/>
  <c r="CX24" i="94"/>
  <c r="CW24" i="94"/>
  <c r="CV24" i="94"/>
  <c r="CU24" i="94"/>
  <c r="CT24" i="94"/>
  <c r="CS24" i="94"/>
  <c r="CR24" i="94"/>
  <c r="CQ24" i="94"/>
  <c r="CP24" i="94"/>
  <c r="CO24" i="94"/>
  <c r="CN24" i="94"/>
  <c r="CM24" i="94"/>
  <c r="CL24" i="94"/>
  <c r="DC23" i="94"/>
  <c r="DB23" i="94"/>
  <c r="DA23" i="94"/>
  <c r="CZ23" i="94"/>
  <c r="CY23" i="94"/>
  <c r="CX23" i="94"/>
  <c r="CW23" i="94"/>
  <c r="CV23" i="94"/>
  <c r="CU23" i="94"/>
  <c r="CT23" i="94"/>
  <c r="CS23" i="94"/>
  <c r="CR23" i="94"/>
  <c r="CQ23" i="94"/>
  <c r="CP23" i="94"/>
  <c r="CO23" i="94"/>
  <c r="CN23" i="94"/>
  <c r="CM23" i="94"/>
  <c r="CL23" i="94"/>
  <c r="DC22" i="94"/>
  <c r="DB22" i="94"/>
  <c r="DA22" i="94"/>
  <c r="CZ22" i="94"/>
  <c r="CY22" i="94"/>
  <c r="CX22" i="94"/>
  <c r="CW22" i="94"/>
  <c r="CV22" i="94"/>
  <c r="CU22" i="94"/>
  <c r="CT22" i="94"/>
  <c r="CS22" i="94"/>
  <c r="CR22" i="94"/>
  <c r="CQ22" i="94"/>
  <c r="CP22" i="94"/>
  <c r="CO22" i="94"/>
  <c r="CN22" i="94"/>
  <c r="CM22" i="94"/>
  <c r="CL22" i="94"/>
  <c r="DC21" i="94"/>
  <c r="DB21" i="94"/>
  <c r="DA21" i="94"/>
  <c r="CZ21" i="94"/>
  <c r="CY21" i="94"/>
  <c r="CX21" i="94"/>
  <c r="CW21" i="94"/>
  <c r="CV21" i="94"/>
  <c r="CU21" i="94"/>
  <c r="CT21" i="94"/>
  <c r="CS21" i="94"/>
  <c r="CR21" i="94"/>
  <c r="CQ21" i="94"/>
  <c r="CP21" i="94"/>
  <c r="CO21" i="94"/>
  <c r="CN21" i="94"/>
  <c r="CM21" i="94"/>
  <c r="CL21" i="94"/>
  <c r="DC20" i="94"/>
  <c r="DB20" i="94"/>
  <c r="DA20" i="94"/>
  <c r="CZ20" i="94"/>
  <c r="CY20" i="94"/>
  <c r="CX20" i="94"/>
  <c r="CW20" i="94"/>
  <c r="CV20" i="94"/>
  <c r="CU20" i="94"/>
  <c r="CT20" i="94"/>
  <c r="CS20" i="94"/>
  <c r="CR20" i="94"/>
  <c r="CQ20" i="94"/>
  <c r="CP20" i="94"/>
  <c r="CO20" i="94"/>
  <c r="CN20" i="94"/>
  <c r="CM20" i="94"/>
  <c r="CL20" i="94"/>
  <c r="DC19" i="94"/>
  <c r="DB19" i="94"/>
  <c r="DA19" i="94"/>
  <c r="CZ19" i="94"/>
  <c r="CY19" i="94"/>
  <c r="CX19" i="94"/>
  <c r="CW19" i="94"/>
  <c r="CV19" i="94"/>
  <c r="CU19" i="94"/>
  <c r="CT19" i="94"/>
  <c r="CS19" i="94"/>
  <c r="CR19" i="94"/>
  <c r="CQ19" i="94"/>
  <c r="CP19" i="94"/>
  <c r="CO19" i="94"/>
  <c r="CN19" i="94"/>
  <c r="CM19" i="94"/>
  <c r="CL19" i="94"/>
  <c r="DC18" i="94"/>
  <c r="DB18" i="94"/>
  <c r="DA18" i="94"/>
  <c r="CZ18" i="94"/>
  <c r="CY18" i="94"/>
  <c r="CX18" i="94"/>
  <c r="CW18" i="94"/>
  <c r="CV18" i="94"/>
  <c r="CU18" i="94"/>
  <c r="CT18" i="94"/>
  <c r="CS18" i="94"/>
  <c r="CR18" i="94"/>
  <c r="CQ18" i="94"/>
  <c r="CP18" i="94"/>
  <c r="CO18" i="94"/>
  <c r="CN18" i="94"/>
  <c r="CM18" i="94"/>
  <c r="CL18" i="94"/>
  <c r="DC17" i="94"/>
  <c r="DB17" i="94"/>
  <c r="DA17" i="94"/>
  <c r="CZ17" i="94"/>
  <c r="CY17" i="94"/>
  <c r="CX17" i="94"/>
  <c r="CW17" i="94"/>
  <c r="CV17" i="94"/>
  <c r="CU17" i="94"/>
  <c r="CT17" i="94"/>
  <c r="CS17" i="94"/>
  <c r="CR17" i="94"/>
  <c r="CQ17" i="94"/>
  <c r="CP17" i="94"/>
  <c r="CO17" i="94"/>
  <c r="CN17" i="94"/>
  <c r="CM17" i="94"/>
  <c r="CL17" i="94"/>
  <c r="DC16" i="94"/>
  <c r="DB16" i="94"/>
  <c r="DA16" i="94"/>
  <c r="CZ16" i="94"/>
  <c r="CY16" i="94"/>
  <c r="CX16" i="94"/>
  <c r="CW16" i="94"/>
  <c r="CV16" i="94"/>
  <c r="CU16" i="94"/>
  <c r="CT16" i="94"/>
  <c r="CS16" i="94"/>
  <c r="CR16" i="94"/>
  <c r="CQ16" i="94"/>
  <c r="CP16" i="94"/>
  <c r="CO16" i="94"/>
  <c r="CN16" i="94"/>
  <c r="CM16" i="94"/>
  <c r="CL16" i="94"/>
  <c r="DC15" i="94"/>
  <c r="DB15" i="94"/>
  <c r="DA15" i="94"/>
  <c r="CZ15" i="94"/>
  <c r="CY15" i="94"/>
  <c r="CX15" i="94"/>
  <c r="CW15" i="94"/>
  <c r="CV15" i="94"/>
  <c r="CU15" i="94"/>
  <c r="CT15" i="94"/>
  <c r="CS15" i="94"/>
  <c r="CR15" i="94"/>
  <c r="CQ15" i="94"/>
  <c r="CP15" i="94"/>
  <c r="CO15" i="94"/>
  <c r="CN15" i="94"/>
  <c r="CM15" i="94"/>
  <c r="CL15" i="94"/>
  <c r="DC14" i="94"/>
  <c r="DB14" i="94"/>
  <c r="DA14" i="94"/>
  <c r="CZ14" i="94"/>
  <c r="CY14" i="94"/>
  <c r="CX14" i="94"/>
  <c r="CW14" i="94"/>
  <c r="CV14" i="94"/>
  <c r="CU14" i="94"/>
  <c r="CT14" i="94"/>
  <c r="CS14" i="94"/>
  <c r="CR14" i="94"/>
  <c r="CQ14" i="94"/>
  <c r="CP14" i="94"/>
  <c r="CO14" i="94"/>
  <c r="CN14" i="94"/>
  <c r="CM14" i="94"/>
  <c r="CL14" i="94"/>
  <c r="DC13" i="94"/>
  <c r="DB13" i="94"/>
  <c r="DA13" i="94"/>
  <c r="CZ13" i="94"/>
  <c r="CY13" i="94"/>
  <c r="CX13" i="94"/>
  <c r="CW13" i="94"/>
  <c r="CV13" i="94"/>
  <c r="CU13" i="94"/>
  <c r="CT13" i="94"/>
  <c r="CS13" i="94"/>
  <c r="CR13" i="94"/>
  <c r="CQ13" i="94"/>
  <c r="CP13" i="94"/>
  <c r="CO13" i="94"/>
  <c r="CN13" i="94"/>
  <c r="CM13" i="94"/>
  <c r="CL13" i="94"/>
  <c r="DC12" i="94"/>
  <c r="DB12" i="94"/>
  <c r="DA12" i="94"/>
  <c r="CZ12" i="94"/>
  <c r="CY12" i="94"/>
  <c r="CX12" i="94"/>
  <c r="CW12" i="94"/>
  <c r="CV12" i="94"/>
  <c r="CU12" i="94"/>
  <c r="CT12" i="94"/>
  <c r="CS12" i="94"/>
  <c r="CR12" i="94"/>
  <c r="CQ12" i="94"/>
  <c r="CP12" i="94"/>
  <c r="CO12" i="94"/>
  <c r="CN12" i="94"/>
  <c r="CM12" i="94"/>
  <c r="CL12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DC8" i="94"/>
  <c r="DB8" i="94"/>
  <c r="DA8" i="94"/>
  <c r="CZ8" i="94"/>
  <c r="CY8" i="94"/>
  <c r="CX8" i="94"/>
  <c r="CW8" i="94"/>
  <c r="CV8" i="94"/>
  <c r="CU8" i="94"/>
  <c r="CT8" i="94"/>
  <c r="CS8" i="94"/>
  <c r="CR8" i="94"/>
  <c r="CQ8" i="94"/>
  <c r="CP8" i="94"/>
  <c r="CO8" i="94"/>
  <c r="CN8" i="94"/>
  <c r="CM8" i="94"/>
  <c r="CL8" i="94"/>
  <c r="DC7" i="94"/>
  <c r="DB7" i="94"/>
  <c r="DA7" i="94"/>
  <c r="CZ7" i="94"/>
  <c r="CY7" i="94"/>
  <c r="CX7" i="94"/>
  <c r="CW7" i="94"/>
  <c r="CV7" i="94"/>
  <c r="CU7" i="94"/>
  <c r="CT7" i="94"/>
  <c r="CS7" i="94"/>
  <c r="CR7" i="94"/>
  <c r="CQ7" i="94"/>
  <c r="CP7" i="94"/>
  <c r="CO7" i="94"/>
  <c r="CN7" i="94"/>
  <c r="CM7" i="94"/>
  <c r="CL7" i="94"/>
  <c r="DC6" i="94"/>
  <c r="DB6" i="94"/>
  <c r="DA6" i="94"/>
  <c r="CZ6" i="94"/>
  <c r="CY6" i="94"/>
  <c r="CX6" i="94"/>
  <c r="CW6" i="94"/>
  <c r="CV6" i="94"/>
  <c r="CU6" i="94"/>
  <c r="CT6" i="94"/>
  <c r="CS6" i="94"/>
  <c r="CR6" i="94"/>
  <c r="CQ6" i="94"/>
  <c r="CP6" i="94"/>
  <c r="CO6" i="94"/>
  <c r="CN6" i="94"/>
  <c r="CM6" i="94"/>
  <c r="CL6" i="94"/>
  <c r="DC5" i="94"/>
  <c r="DB5" i="94"/>
  <c r="DA5" i="94"/>
  <c r="CZ5" i="94"/>
  <c r="CY5" i="94"/>
  <c r="CX5" i="94"/>
  <c r="CW5" i="94"/>
  <c r="CV5" i="94"/>
  <c r="CU5" i="94"/>
  <c r="CT5" i="94"/>
  <c r="CS5" i="94"/>
  <c r="CR5" i="94"/>
  <c r="CQ5" i="94"/>
  <c r="CP5" i="94"/>
  <c r="CO5" i="94"/>
  <c r="CN5" i="94"/>
  <c r="CM5" i="94"/>
  <c r="L47" i="94" a="1"/>
  <c r="U49" i="101" a="1"/>
  <c r="U51" i="101" a="1"/>
  <c r="U47" i="101" a="1"/>
  <c r="K47" i="94" a="1"/>
  <c r="AI49" i="94" a="1"/>
  <c r="AI51" i="94" a="1"/>
  <c r="AI47" i="94" a="1"/>
  <c r="AA49" i="94" a="1"/>
  <c r="AA51" i="94" a="1"/>
  <c r="AA47" i="94" a="1"/>
  <c r="W51" i="94" a="1"/>
  <c r="W49" i="94" a="1"/>
  <c r="W47" i="94" a="1"/>
  <c r="AP47" i="94" a="1"/>
  <c r="J47" i="94" a="1"/>
  <c r="I47" i="94" a="1"/>
  <c r="S49" i="94" a="1"/>
  <c r="S51" i="94" a="1"/>
  <c r="S47" i="94" a="1"/>
  <c r="H47" i="94" a="1"/>
  <c r="AK51" i="94" a="1"/>
  <c r="AK49" i="94" a="1"/>
  <c r="AK47" i="94" a="1"/>
  <c r="Q49" i="94" a="1"/>
  <c r="Q51" i="94" a="1"/>
  <c r="Q47" i="94" a="1"/>
  <c r="R47" i="94" a="1"/>
  <c r="CD40" i="106"/>
  <c r="CD38" i="106"/>
  <c r="CD36" i="106"/>
  <c r="CD34" i="106"/>
  <c r="CD32" i="106"/>
  <c r="CD30" i="106"/>
  <c r="CD28" i="106"/>
  <c r="CD26" i="106"/>
  <c r="CD24" i="106"/>
  <c r="CD22" i="106"/>
  <c r="CD20" i="106"/>
  <c r="CD18" i="106"/>
  <c r="CD16" i="106"/>
  <c r="CD14" i="106"/>
  <c r="CD12" i="106"/>
  <c r="CD10" i="106"/>
  <c r="CD8" i="106"/>
  <c r="CD6" i="106"/>
  <c r="G47" i="94" a="1"/>
  <c r="F47" i="94" a="1"/>
  <c r="AC51" i="94" a="1"/>
  <c r="AC49" i="94" a="1"/>
  <c r="AC47" i="94" a="1"/>
  <c r="E47" i="94" a="1"/>
  <c r="P47" i="94" a="1"/>
  <c r="D47" i="94" a="1"/>
  <c r="U51" i="94" a="1"/>
  <c r="U49" i="94" a="1"/>
  <c r="U47" i="94" a="1"/>
  <c r="O47" i="94" a="1"/>
  <c r="C47" i="94" a="1"/>
  <c r="AB47" i="98" a="1"/>
  <c r="AA47" i="98" a="1"/>
  <c r="AA49" i="98" a="1"/>
  <c r="AA51" i="98" a="1"/>
  <c r="N47" i="94" a="1"/>
  <c r="B51" i="94" a="1"/>
  <c r="B49" i="94" a="1"/>
  <c r="B47" i="94" a="1"/>
  <c r="Y49" i="94" a="1"/>
  <c r="Y51" i="94" a="1"/>
  <c r="Y47" i="94" a="1"/>
  <c r="CD41" i="106"/>
  <c r="CD39" i="106"/>
  <c r="CD37" i="106"/>
  <c r="CD35" i="106"/>
  <c r="CD33" i="106"/>
  <c r="CD31" i="106"/>
  <c r="CD29" i="106"/>
  <c r="CD27" i="106"/>
  <c r="CD25" i="106"/>
  <c r="CD23" i="106"/>
  <c r="CD21" i="106"/>
  <c r="CD19" i="106"/>
  <c r="CD17" i="106"/>
  <c r="CD15" i="106"/>
  <c r="CD13" i="106"/>
  <c r="CD11" i="106"/>
  <c r="CD9" i="106"/>
  <c r="CD7" i="106"/>
  <c r="M47" i="94" a="1"/>
  <c r="U47" i="104" a="1"/>
  <c r="U49" i="104" a="1"/>
  <c r="U51" i="104" a="1"/>
  <c r="V47" i="104" a="1"/>
  <c r="K47" i="104" a="1"/>
  <c r="AE47" i="103" a="1"/>
  <c r="W47" i="103" a="1"/>
  <c r="W51" i="103" a="1"/>
  <c r="W49" i="103" a="1"/>
  <c r="X47" i="103" a="1"/>
  <c r="J47" i="103" a="1"/>
  <c r="AG47" i="102" a="1"/>
  <c r="S47" i="102" a="1"/>
  <c r="S51" i="102" a="1"/>
  <c r="S49" i="102" a="1"/>
  <c r="T47" i="102" a="1"/>
  <c r="H47" i="102" a="1"/>
  <c r="W47" i="101" a="1"/>
  <c r="W51" i="101" a="1"/>
  <c r="W49" i="101" a="1"/>
  <c r="X47" i="101" a="1"/>
  <c r="H47" i="101" a="1"/>
  <c r="J47" i="100" a="1"/>
  <c r="AG47" i="99" a="1"/>
  <c r="L47" i="99" a="1"/>
  <c r="H47" i="98" a="1"/>
  <c r="AJ47" i="94" a="1"/>
  <c r="AB47" i="94" a="1"/>
  <c r="X47" i="94" a="1"/>
  <c r="CL57" i="106"/>
  <c r="CL58" i="106" s="1"/>
  <c r="CL59" i="106" s="1"/>
  <c r="CL60" i="106" s="1"/>
  <c r="CL61" i="106" s="1"/>
  <c r="CL62" i="106" s="1"/>
  <c r="CL63" i="106" s="1"/>
  <c r="CL64" i="106" s="1"/>
  <c r="CL65" i="106" s="1"/>
  <c r="CL66" i="106" s="1"/>
  <c r="CL67" i="106" s="1"/>
  <c r="CL68" i="106" s="1"/>
  <c r="CL69" i="106" s="1"/>
  <c r="CL70" i="106" s="1"/>
  <c r="CF56" i="106"/>
  <c r="CL55" i="106"/>
  <c r="CF54" i="106"/>
  <c r="CL53" i="106"/>
  <c r="CF52" i="106"/>
  <c r="CL51" i="106"/>
  <c r="CF50" i="106"/>
  <c r="CL49" i="106"/>
  <c r="CF48" i="106"/>
  <c r="CL47" i="106"/>
  <c r="CF46" i="106"/>
  <c r="CL45" i="106"/>
  <c r="CF44" i="106"/>
  <c r="CL43" i="106"/>
  <c r="CF42" i="106"/>
  <c r="CL41" i="106"/>
  <c r="CF40" i="106"/>
  <c r="CL39" i="106"/>
  <c r="CF38" i="106"/>
  <c r="CL37" i="106"/>
  <c r="CF36" i="106"/>
  <c r="CL35" i="106"/>
  <c r="CF34" i="106"/>
  <c r="CL33" i="106"/>
  <c r="CF32" i="106"/>
  <c r="CL31" i="106"/>
  <c r="CF30" i="106"/>
  <c r="CL29" i="106"/>
  <c r="CF28" i="106"/>
  <c r="CL27" i="106"/>
  <c r="CF26" i="106"/>
  <c r="CL25" i="106"/>
  <c r="CF24" i="106"/>
  <c r="CL23" i="106"/>
  <c r="CF22" i="106"/>
  <c r="CL21" i="106"/>
  <c r="CF20" i="106"/>
  <c r="CL19" i="106"/>
  <c r="CF18" i="106"/>
  <c r="CL17" i="106"/>
  <c r="CF16" i="106"/>
  <c r="CL15" i="106"/>
  <c r="CF14" i="106"/>
  <c r="CL13" i="106"/>
  <c r="CF12" i="106"/>
  <c r="CL11" i="106"/>
  <c r="CF10" i="106"/>
  <c r="CL9" i="106"/>
  <c r="CF8" i="106"/>
  <c r="CL7" i="106"/>
  <c r="CF6" i="106"/>
  <c r="CL5" i="106"/>
  <c r="J47" i="104" a="1"/>
  <c r="I47" i="103" a="1"/>
  <c r="AF47" i="102" a="1"/>
  <c r="U51" i="102" a="1"/>
  <c r="U49" i="102" a="1"/>
  <c r="U47" i="102" a="1"/>
  <c r="V47" i="102" a="1"/>
  <c r="Q51" i="102" a="1"/>
  <c r="Q49" i="102" a="1"/>
  <c r="Q47" i="102" a="1"/>
  <c r="R47" i="102" a="1"/>
  <c r="G47" i="102" a="1"/>
  <c r="AH47" i="101" a="1"/>
  <c r="Y49" i="101" a="1"/>
  <c r="Y47" i="101" a="1"/>
  <c r="Y51" i="101" a="1"/>
  <c r="Z47" i="101" a="1"/>
  <c r="G47" i="101" a="1"/>
  <c r="I47" i="100" a="1"/>
  <c r="AF47" i="99" a="1"/>
  <c r="K47" i="99" a="1"/>
  <c r="G47" i="98" a="1"/>
  <c r="AH47" i="94" a="1"/>
  <c r="CK57" i="106"/>
  <c r="CK58" i="106" s="1"/>
  <c r="CK59" i="106" s="1"/>
  <c r="CK60" i="106" s="1"/>
  <c r="CK61" i="106" s="1"/>
  <c r="CK62" i="106" s="1"/>
  <c r="CK63" i="106" s="1"/>
  <c r="CK64" i="106" s="1"/>
  <c r="CK65" i="106" s="1"/>
  <c r="CK66" i="106" s="1"/>
  <c r="CK67" i="106" s="1"/>
  <c r="CK68" i="106" s="1"/>
  <c r="CK69" i="106" s="1"/>
  <c r="CK70" i="106" s="1"/>
  <c r="CQ56" i="106"/>
  <c r="CE56" i="106"/>
  <c r="CK55" i="106"/>
  <c r="CQ54" i="106"/>
  <c r="CE54" i="106"/>
  <c r="CK53" i="106"/>
  <c r="CQ52" i="106"/>
  <c r="CE52" i="106"/>
  <c r="CK51" i="106"/>
  <c r="CQ50" i="106"/>
  <c r="CE50" i="106"/>
  <c r="CK49" i="106"/>
  <c r="CQ48" i="106"/>
  <c r="CE48" i="106"/>
  <c r="CK47" i="106"/>
  <c r="CQ46" i="106"/>
  <c r="CE46" i="106"/>
  <c r="CK45" i="106"/>
  <c r="CQ44" i="106"/>
  <c r="CE44" i="106"/>
  <c r="CK43" i="106"/>
  <c r="CQ42" i="106"/>
  <c r="CE42" i="106"/>
  <c r="CK41" i="106"/>
  <c r="CQ40" i="106"/>
  <c r="CE40" i="106"/>
  <c r="CK39" i="106"/>
  <c r="CQ38" i="106"/>
  <c r="CE38" i="106"/>
  <c r="CK37" i="106"/>
  <c r="CQ36" i="106"/>
  <c r="CE36" i="106"/>
  <c r="CK35" i="106"/>
  <c r="CQ34" i="106"/>
  <c r="CE34" i="106"/>
  <c r="CK33" i="106"/>
  <c r="CQ32" i="106"/>
  <c r="CE32" i="106"/>
  <c r="CK31" i="106"/>
  <c r="CQ30" i="106"/>
  <c r="CE30" i="106"/>
  <c r="CK29" i="106"/>
  <c r="CQ28" i="106"/>
  <c r="CE28" i="106"/>
  <c r="CK27" i="106"/>
  <c r="CQ26" i="106"/>
  <c r="CE26" i="106"/>
  <c r="CK25" i="106"/>
  <c r="CQ24" i="106"/>
  <c r="CE24" i="106"/>
  <c r="CK23" i="106"/>
  <c r="CQ22" i="106"/>
  <c r="CE22" i="106"/>
  <c r="CK21" i="106"/>
  <c r="CQ20" i="106"/>
  <c r="CE20" i="106"/>
  <c r="CK19" i="106"/>
  <c r="CQ18" i="106"/>
  <c r="CE18" i="106"/>
  <c r="CK17" i="106"/>
  <c r="CQ16" i="106"/>
  <c r="CE16" i="106"/>
  <c r="CK15" i="106"/>
  <c r="CQ14" i="106"/>
  <c r="CE14" i="106"/>
  <c r="CK13" i="106"/>
  <c r="CQ12" i="106"/>
  <c r="CE12" i="106"/>
  <c r="CK11" i="106"/>
  <c r="CQ10" i="106"/>
  <c r="CE10" i="106"/>
  <c r="CK9" i="106"/>
  <c r="CQ8" i="106"/>
  <c r="CE8" i="106"/>
  <c r="CK7" i="106"/>
  <c r="CQ6" i="106"/>
  <c r="CE6" i="106"/>
  <c r="CK5" i="106"/>
  <c r="I47" i="104" a="1"/>
  <c r="H47" i="103" a="1"/>
  <c r="AE47" i="102" a="1"/>
  <c r="F47" i="102" a="1"/>
  <c r="AG47" i="101" a="1"/>
  <c r="F47" i="101" a="1"/>
  <c r="H47" i="100" a="1"/>
  <c r="AE47" i="99" a="1"/>
  <c r="J47" i="99" a="1"/>
  <c r="F47" i="98" a="1"/>
  <c r="AG47" i="94" a="1"/>
  <c r="T47" i="94" a="1"/>
  <c r="CJ57" i="106"/>
  <c r="CJ58" i="106" s="1"/>
  <c r="CJ59" i="106" s="1"/>
  <c r="CJ60" i="106" s="1"/>
  <c r="CJ61" i="106" s="1"/>
  <c r="CJ62" i="106" s="1"/>
  <c r="CJ63" i="106" s="1"/>
  <c r="CJ64" i="106" s="1"/>
  <c r="CJ65" i="106" s="1"/>
  <c r="CJ66" i="106" s="1"/>
  <c r="CJ67" i="106" s="1"/>
  <c r="CJ68" i="106" s="1"/>
  <c r="CJ69" i="106" s="1"/>
  <c r="CJ70" i="106" s="1"/>
  <c r="CP56" i="106"/>
  <c r="CJ55" i="106"/>
  <c r="CP54" i="106"/>
  <c r="CJ53" i="106"/>
  <c r="CP52" i="106"/>
  <c r="CJ51" i="106"/>
  <c r="CP50" i="106"/>
  <c r="CJ49" i="106"/>
  <c r="CP48" i="106"/>
  <c r="CJ47" i="106"/>
  <c r="CP46" i="106"/>
  <c r="CJ45" i="106"/>
  <c r="CP44" i="106"/>
  <c r="CJ43" i="106"/>
  <c r="CP42" i="106"/>
  <c r="CJ41" i="106"/>
  <c r="CP40" i="106"/>
  <c r="CJ39" i="106"/>
  <c r="CP38" i="106"/>
  <c r="CJ37" i="106"/>
  <c r="CP36" i="106"/>
  <c r="CJ35" i="106"/>
  <c r="CP34" i="106"/>
  <c r="CJ33" i="106"/>
  <c r="CP32" i="106"/>
  <c r="CJ31" i="106"/>
  <c r="CP30" i="106"/>
  <c r="CJ29" i="106"/>
  <c r="CP28" i="106"/>
  <c r="CJ27" i="106"/>
  <c r="CP26" i="106"/>
  <c r="CJ25" i="106"/>
  <c r="CP24" i="106"/>
  <c r="CJ23" i="106"/>
  <c r="CP22" i="106"/>
  <c r="CJ21" i="106"/>
  <c r="CP20" i="106"/>
  <c r="CJ19" i="106"/>
  <c r="CP18" i="106"/>
  <c r="CJ17" i="106"/>
  <c r="CP16" i="106"/>
  <c r="CJ15" i="106"/>
  <c r="CP14" i="106"/>
  <c r="CJ13" i="106"/>
  <c r="CP12" i="106"/>
  <c r="CJ11" i="106"/>
  <c r="CP10" i="106"/>
  <c r="CJ9" i="106"/>
  <c r="CP8" i="106"/>
  <c r="CJ7" i="106"/>
  <c r="CP6" i="106"/>
  <c r="CJ5" i="106"/>
  <c r="W51" i="104" a="1"/>
  <c r="W49" i="104" a="1"/>
  <c r="W47" i="104" a="1"/>
  <c r="X47" i="104" a="1"/>
  <c r="S49" i="104" a="1"/>
  <c r="S47" i="104" a="1"/>
  <c r="S51" i="104" a="1"/>
  <c r="T47" i="104" a="1"/>
  <c r="H47" i="104" a="1"/>
  <c r="Y49" i="103" a="1"/>
  <c r="Y47" i="103" a="1"/>
  <c r="Y51" i="103" a="1"/>
  <c r="Z47" i="103" a="1"/>
  <c r="U49" i="103" a="1"/>
  <c r="U51" i="103" a="1"/>
  <c r="U47" i="103" a="1"/>
  <c r="V47" i="103" a="1"/>
  <c r="G47" i="103" a="1"/>
  <c r="E47" i="102" a="1"/>
  <c r="AF47" i="101" a="1"/>
  <c r="E47" i="101" a="1"/>
  <c r="Y49" i="100" a="1"/>
  <c r="Y51" i="100" a="1"/>
  <c r="Y47" i="100" a="1"/>
  <c r="Z47" i="100" a="1"/>
  <c r="Q49" i="100" a="1"/>
  <c r="Q47" i="100" a="1"/>
  <c r="Q51" i="100" a="1"/>
  <c r="R47" i="100" a="1"/>
  <c r="G47" i="100" a="1"/>
  <c r="I47" i="99" a="1"/>
  <c r="E47" i="98" a="1"/>
  <c r="AL47" i="94" a="1"/>
  <c r="AF47" i="94" a="1"/>
  <c r="CI57" i="106"/>
  <c r="CI58" i="106" s="1"/>
  <c r="CI59" i="106" s="1"/>
  <c r="CI60" i="106" s="1"/>
  <c r="CI61" i="106" s="1"/>
  <c r="CI62" i="106" s="1"/>
  <c r="CI63" i="106" s="1"/>
  <c r="CI64" i="106" s="1"/>
  <c r="CI65" i="106" s="1"/>
  <c r="CI66" i="106" s="1"/>
  <c r="CI67" i="106" s="1"/>
  <c r="CI68" i="106" s="1"/>
  <c r="CI69" i="106" s="1"/>
  <c r="CI70" i="106" s="1"/>
  <c r="CO56" i="106"/>
  <c r="CI55" i="106"/>
  <c r="CO54" i="106"/>
  <c r="CI53" i="106"/>
  <c r="CO52" i="106"/>
  <c r="CI51" i="106"/>
  <c r="CO50" i="106"/>
  <c r="CI49" i="106"/>
  <c r="CO48" i="106"/>
  <c r="CI47" i="106"/>
  <c r="CO46" i="106"/>
  <c r="CI45" i="106"/>
  <c r="CO44" i="106"/>
  <c r="CI43" i="106"/>
  <c r="CO42" i="106"/>
  <c r="CI41" i="106"/>
  <c r="CO40" i="106"/>
  <c r="CI39" i="106"/>
  <c r="CO38" i="106"/>
  <c r="CI37" i="106"/>
  <c r="CO36" i="106"/>
  <c r="CI35" i="106"/>
  <c r="CO34" i="106"/>
  <c r="CI33" i="106"/>
  <c r="CO32" i="106"/>
  <c r="CI31" i="106"/>
  <c r="CO30" i="106"/>
  <c r="CI29" i="106"/>
  <c r="CO28" i="106"/>
  <c r="CI27" i="106"/>
  <c r="CO26" i="106"/>
  <c r="CI25" i="106"/>
  <c r="CO24" i="106"/>
  <c r="CI23" i="106"/>
  <c r="CO22" i="106"/>
  <c r="CI21" i="106"/>
  <c r="CO20" i="106"/>
  <c r="CI19" i="106"/>
  <c r="CO18" i="106"/>
  <c r="CI17" i="106"/>
  <c r="CO16" i="106"/>
  <c r="CI15" i="106"/>
  <c r="CO14" i="106"/>
  <c r="CI13" i="106"/>
  <c r="CO12" i="106"/>
  <c r="CI11" i="106"/>
  <c r="CO10" i="106"/>
  <c r="CI9" i="106"/>
  <c r="CO8" i="106"/>
  <c r="CI7" i="106"/>
  <c r="CO6" i="106"/>
  <c r="CI5" i="106"/>
  <c r="AH47" i="104" a="1"/>
  <c r="Q49" i="104" a="1"/>
  <c r="Q47" i="104" a="1"/>
  <c r="Q51" i="104" a="1"/>
  <c r="R47" i="104" a="1"/>
  <c r="G47" i="104" a="1"/>
  <c r="F47" i="103" a="1"/>
  <c r="AA47" i="102" a="1"/>
  <c r="AA49" i="102" a="1"/>
  <c r="AA51" i="102" a="1"/>
  <c r="AB47" i="102" a="1"/>
  <c r="P47" i="102" a="1"/>
  <c r="D47" i="102" a="1"/>
  <c r="AE47" i="101" a="1"/>
  <c r="P47" i="101" a="1"/>
  <c r="D47" i="101" a="1"/>
  <c r="F47" i="100" a="1"/>
  <c r="H47" i="99" a="1"/>
  <c r="P47" i="98" a="1"/>
  <c r="D47" i="98" a="1"/>
  <c r="AE47" i="94" a="1"/>
  <c r="CH57" i="106"/>
  <c r="CH58" i="106" s="1"/>
  <c r="CH59" i="106" s="1"/>
  <c r="CH60" i="106" s="1"/>
  <c r="CH61" i="106" s="1"/>
  <c r="CH62" i="106" s="1"/>
  <c r="CH63" i="106" s="1"/>
  <c r="CH64" i="106" s="1"/>
  <c r="CH65" i="106" s="1"/>
  <c r="CH66" i="106" s="1"/>
  <c r="CH67" i="106" s="1"/>
  <c r="CH68" i="106" s="1"/>
  <c r="CH69" i="106" s="1"/>
  <c r="CH70" i="106" s="1"/>
  <c r="CN56" i="106"/>
  <c r="CH55" i="106"/>
  <c r="CN54" i="106"/>
  <c r="CH53" i="106"/>
  <c r="CN52" i="106"/>
  <c r="CH51" i="106"/>
  <c r="CN50" i="106"/>
  <c r="CH49" i="106"/>
  <c r="CN48" i="106"/>
  <c r="CH47" i="106"/>
  <c r="CN46" i="106"/>
  <c r="CH45" i="106"/>
  <c r="CN44" i="106"/>
  <c r="CH43" i="106"/>
  <c r="CN42" i="106"/>
  <c r="CH41" i="106"/>
  <c r="CN40" i="106"/>
  <c r="CH39" i="106"/>
  <c r="CN38" i="106"/>
  <c r="CH37" i="106"/>
  <c r="CN36" i="106"/>
  <c r="CH35" i="106"/>
  <c r="CN34" i="106"/>
  <c r="CH33" i="106"/>
  <c r="CN32" i="106"/>
  <c r="CH31" i="106"/>
  <c r="CN30" i="106"/>
  <c r="CH29" i="106"/>
  <c r="CN28" i="106"/>
  <c r="CH27" i="106"/>
  <c r="CN26" i="106"/>
  <c r="CH25" i="106"/>
  <c r="CN24" i="106"/>
  <c r="CH23" i="106"/>
  <c r="CN22" i="106"/>
  <c r="CH21" i="106"/>
  <c r="CN20" i="106"/>
  <c r="CH19" i="106"/>
  <c r="CN18" i="106"/>
  <c r="CH17" i="106"/>
  <c r="CN16" i="106"/>
  <c r="CH15" i="106"/>
  <c r="CN14" i="106"/>
  <c r="CH13" i="106"/>
  <c r="CN12" i="106"/>
  <c r="CH11" i="106"/>
  <c r="CN10" i="106"/>
  <c r="CH9" i="106"/>
  <c r="CN8" i="106"/>
  <c r="CH7" i="106"/>
  <c r="CN6" i="106"/>
  <c r="CH5" i="106"/>
  <c r="AG47" i="104" a="1"/>
  <c r="F47" i="104" a="1"/>
  <c r="E47" i="103" a="1"/>
  <c r="O47" i="102" a="1"/>
  <c r="C47" i="102" a="1"/>
  <c r="O47" i="101" a="1"/>
  <c r="C47" i="101" a="1"/>
  <c r="AH47" i="100" a="1"/>
  <c r="U47" i="100" a="1"/>
  <c r="U51" i="100" a="1"/>
  <c r="U49" i="100" a="1"/>
  <c r="V47" i="100" a="1"/>
  <c r="E47" i="100" a="1"/>
  <c r="Q49" i="99" a="1"/>
  <c r="Q51" i="99" a="1"/>
  <c r="Q47" i="99" a="1"/>
  <c r="R47" i="99" a="1"/>
  <c r="G47" i="99" a="1"/>
  <c r="O47" i="98" a="1"/>
  <c r="C47" i="98" a="1"/>
  <c r="AD47" i="94" a="1"/>
  <c r="CG57" i="106"/>
  <c r="CG58" i="106" s="1"/>
  <c r="CG59" i="106" s="1"/>
  <c r="CG60" i="106" s="1"/>
  <c r="CG61" i="106" s="1"/>
  <c r="CG62" i="106" s="1"/>
  <c r="CG63" i="106" s="1"/>
  <c r="CG64" i="106" s="1"/>
  <c r="CG65" i="106" s="1"/>
  <c r="CG66" i="106" s="1"/>
  <c r="CG67" i="106" s="1"/>
  <c r="CG68" i="106" s="1"/>
  <c r="CG69" i="106" s="1"/>
  <c r="CG70" i="106" s="1"/>
  <c r="CM56" i="106"/>
  <c r="CG55" i="106"/>
  <c r="CM54" i="106"/>
  <c r="CG53" i="106"/>
  <c r="CM52" i="106"/>
  <c r="CG51" i="106"/>
  <c r="CM50" i="106"/>
  <c r="CG49" i="106"/>
  <c r="CM48" i="106"/>
  <c r="CG47" i="106"/>
  <c r="CM46" i="106"/>
  <c r="CG45" i="106"/>
  <c r="CM44" i="106"/>
  <c r="CG43" i="106"/>
  <c r="CM42" i="106"/>
  <c r="CG41" i="106"/>
  <c r="CM40" i="106"/>
  <c r="CG39" i="106"/>
  <c r="CM38" i="106"/>
  <c r="CG37" i="106"/>
  <c r="CM36" i="106"/>
  <c r="CG35" i="106"/>
  <c r="CM34" i="106"/>
  <c r="CG33" i="106"/>
  <c r="CM32" i="106"/>
  <c r="CG31" i="106"/>
  <c r="CM30" i="106"/>
  <c r="CG29" i="106"/>
  <c r="CM28" i="106"/>
  <c r="CG27" i="106"/>
  <c r="CM26" i="106"/>
  <c r="CG25" i="106"/>
  <c r="CM24" i="106"/>
  <c r="CG23" i="106"/>
  <c r="CM22" i="106"/>
  <c r="CG21" i="106"/>
  <c r="CM20" i="106"/>
  <c r="CG19" i="106"/>
  <c r="CM18" i="106"/>
  <c r="CG17" i="106"/>
  <c r="CM16" i="106"/>
  <c r="CG15" i="106"/>
  <c r="CM14" i="106"/>
  <c r="CG13" i="106"/>
  <c r="CM12" i="106"/>
  <c r="CG11" i="106"/>
  <c r="CM10" i="106"/>
  <c r="CG9" i="106"/>
  <c r="CM8" i="106"/>
  <c r="CG7" i="106"/>
  <c r="CM6" i="106"/>
  <c r="CG5" i="106"/>
  <c r="AF47" i="104" a="1"/>
  <c r="Y47" i="104" a="1"/>
  <c r="Y51" i="104" a="1"/>
  <c r="Y49" i="104" a="1"/>
  <c r="Z47" i="104" a="1"/>
  <c r="E47" i="104" a="1"/>
  <c r="P47" i="103" a="1"/>
  <c r="D47" i="103" a="1"/>
  <c r="N47" i="102" a="1"/>
  <c r="N47" i="101" a="1"/>
  <c r="AG47" i="100" a="1"/>
  <c r="AA49" i="100" a="1"/>
  <c r="AA51" i="100" a="1"/>
  <c r="AA47" i="100" a="1"/>
  <c r="AB47" i="100" a="1"/>
  <c r="W51" i="100" a="1"/>
  <c r="W47" i="100" a="1"/>
  <c r="W49" i="100" a="1"/>
  <c r="X47" i="100" a="1"/>
  <c r="P47" i="100" a="1"/>
  <c r="D47" i="100" a="1"/>
  <c r="F47" i="99" a="1"/>
  <c r="N47" i="98" a="1"/>
  <c r="CF57" i="106"/>
  <c r="CF58" i="106" s="1"/>
  <c r="CF59" i="106" s="1"/>
  <c r="CF60" i="106" s="1"/>
  <c r="CF61" i="106" s="1"/>
  <c r="CF62" i="106" s="1"/>
  <c r="CF63" i="106" s="1"/>
  <c r="CF64" i="106" s="1"/>
  <c r="CF65" i="106" s="1"/>
  <c r="CF66" i="106" s="1"/>
  <c r="CF67" i="106" s="1"/>
  <c r="CF68" i="106" s="1"/>
  <c r="CF69" i="106" s="1"/>
  <c r="CF70" i="106" s="1"/>
  <c r="CL56" i="106"/>
  <c r="CF55" i="106"/>
  <c r="CL54" i="106"/>
  <c r="CF53" i="106"/>
  <c r="CL52" i="106"/>
  <c r="CF51" i="106"/>
  <c r="CL50" i="106"/>
  <c r="CF49" i="106"/>
  <c r="CL48" i="106"/>
  <c r="CF47" i="106"/>
  <c r="CL46" i="106"/>
  <c r="CF45" i="106"/>
  <c r="CL44" i="106"/>
  <c r="CF43" i="106"/>
  <c r="CL42" i="106"/>
  <c r="CF41" i="106"/>
  <c r="CL40" i="106"/>
  <c r="CF39" i="106"/>
  <c r="CL38" i="106"/>
  <c r="CF37" i="106"/>
  <c r="CL36" i="106"/>
  <c r="CF35" i="106"/>
  <c r="CL34" i="106"/>
  <c r="CF33" i="106"/>
  <c r="CL32" i="106"/>
  <c r="CF31" i="106"/>
  <c r="CL30" i="106"/>
  <c r="CF29" i="106"/>
  <c r="CL28" i="106"/>
  <c r="CF27" i="106"/>
  <c r="CL26" i="106"/>
  <c r="CF25" i="106"/>
  <c r="CL24" i="106"/>
  <c r="CF23" i="106"/>
  <c r="CL22" i="106"/>
  <c r="CF21" i="106"/>
  <c r="CL20" i="106"/>
  <c r="CF19" i="106"/>
  <c r="CL18" i="106"/>
  <c r="CF17" i="106"/>
  <c r="CL16" i="106"/>
  <c r="CF15" i="106"/>
  <c r="CL14" i="106"/>
  <c r="CF13" i="106"/>
  <c r="CL12" i="106"/>
  <c r="CF11" i="106"/>
  <c r="CL10" i="106"/>
  <c r="CF9" i="106"/>
  <c r="CL8" i="106"/>
  <c r="CF7" i="106"/>
  <c r="CL6" i="106"/>
  <c r="CF5" i="106"/>
  <c r="AE47" i="104" a="1"/>
  <c r="P47" i="104" a="1"/>
  <c r="D47" i="104" a="1"/>
  <c r="O47" i="103" a="1"/>
  <c r="C47" i="103" a="1"/>
  <c r="M47" i="102" a="1"/>
  <c r="M47" i="101" a="1"/>
  <c r="AF47" i="100" a="1"/>
  <c r="O47" i="100" a="1"/>
  <c r="C47" i="100" a="1"/>
  <c r="E47" i="99" a="1"/>
  <c r="AH47" i="98" a="1"/>
  <c r="M47" i="98" a="1"/>
  <c r="CQ57" i="106"/>
  <c r="CQ58" i="106" s="1"/>
  <c r="CQ59" i="106" s="1"/>
  <c r="CQ60" i="106" s="1"/>
  <c r="CQ61" i="106" s="1"/>
  <c r="CQ62" i="106" s="1"/>
  <c r="CQ63" i="106" s="1"/>
  <c r="CQ64" i="106" s="1"/>
  <c r="CQ65" i="106" s="1"/>
  <c r="CQ66" i="106" s="1"/>
  <c r="CQ67" i="106" s="1"/>
  <c r="CQ68" i="106" s="1"/>
  <c r="CQ69" i="106" s="1"/>
  <c r="CQ70" i="106" s="1"/>
  <c r="CE57" i="106"/>
  <c r="CE58" i="106" s="1"/>
  <c r="CE59" i="106" s="1"/>
  <c r="CE60" i="106" s="1"/>
  <c r="CE61" i="106" s="1"/>
  <c r="CE62" i="106" s="1"/>
  <c r="CE63" i="106" s="1"/>
  <c r="CE64" i="106" s="1"/>
  <c r="CE65" i="106" s="1"/>
  <c r="CE66" i="106" s="1"/>
  <c r="CE67" i="106" s="1"/>
  <c r="CE68" i="106" s="1"/>
  <c r="CE69" i="106" s="1"/>
  <c r="CE70" i="106" s="1"/>
  <c r="CK56" i="106"/>
  <c r="CQ55" i="106"/>
  <c r="CE55" i="106"/>
  <c r="CK54" i="106"/>
  <c r="CQ53" i="106"/>
  <c r="CE53" i="106"/>
  <c r="CK52" i="106"/>
  <c r="CQ51" i="106"/>
  <c r="CE51" i="106"/>
  <c r="CK50" i="106"/>
  <c r="CQ49" i="106"/>
  <c r="CE49" i="106"/>
  <c r="CK48" i="106"/>
  <c r="CQ47" i="106"/>
  <c r="CE47" i="106"/>
  <c r="CK46" i="106"/>
  <c r="CQ45" i="106"/>
  <c r="CE45" i="106"/>
  <c r="CK44" i="106"/>
  <c r="CQ43" i="106"/>
  <c r="CE43" i="106"/>
  <c r="CK42" i="106"/>
  <c r="CQ41" i="106"/>
  <c r="CE41" i="106"/>
  <c r="CK40" i="106"/>
  <c r="CQ39" i="106"/>
  <c r="CE39" i="106"/>
  <c r="CK38" i="106"/>
  <c r="CQ37" i="106"/>
  <c r="CE37" i="106"/>
  <c r="CK36" i="106"/>
  <c r="CQ35" i="106"/>
  <c r="CE35" i="106"/>
  <c r="CK34" i="106"/>
  <c r="CQ33" i="106"/>
  <c r="CE33" i="106"/>
  <c r="CK32" i="106"/>
  <c r="CQ31" i="106"/>
  <c r="CE31" i="106"/>
  <c r="CK30" i="106"/>
  <c r="CQ29" i="106"/>
  <c r="CE29" i="106"/>
  <c r="CK28" i="106"/>
  <c r="CQ27" i="106"/>
  <c r="CE27" i="106"/>
  <c r="CK26" i="106"/>
  <c r="CQ25" i="106"/>
  <c r="CE25" i="106"/>
  <c r="CK24" i="106"/>
  <c r="CQ23" i="106"/>
  <c r="CE23" i="106"/>
  <c r="CK22" i="106"/>
  <c r="CQ21" i="106"/>
  <c r="CE21" i="106"/>
  <c r="CK20" i="106"/>
  <c r="CQ19" i="106"/>
  <c r="CE19" i="106"/>
  <c r="CK18" i="106"/>
  <c r="CQ17" i="106"/>
  <c r="CE17" i="106"/>
  <c r="CK16" i="106"/>
  <c r="CQ15" i="106"/>
  <c r="CE15" i="106"/>
  <c r="CK14" i="106"/>
  <c r="CQ13" i="106"/>
  <c r="CE13" i="106"/>
  <c r="CK12" i="106"/>
  <c r="CQ11" i="106"/>
  <c r="CE11" i="106"/>
  <c r="CK10" i="106"/>
  <c r="CQ9" i="106"/>
  <c r="CE9" i="106"/>
  <c r="CK8" i="106"/>
  <c r="CQ7" i="106"/>
  <c r="CE7" i="106"/>
  <c r="CK6" i="106"/>
  <c r="CQ5" i="106"/>
  <c r="CE5" i="106"/>
  <c r="O47" i="104" a="1"/>
  <c r="C47" i="104" a="1"/>
  <c r="AA47" i="103" a="1"/>
  <c r="AA51" i="103" a="1"/>
  <c r="AA49" i="103" a="1"/>
  <c r="AB47" i="103" a="1"/>
  <c r="N47" i="103" a="1"/>
  <c r="L47" i="102" a="1"/>
  <c r="L47" i="101" a="1"/>
  <c r="AE47" i="100" a="1"/>
  <c r="N47" i="100" a="1"/>
  <c r="AA49" i="99" a="1"/>
  <c r="AA47" i="99" a="1"/>
  <c r="AA51" i="99" a="1"/>
  <c r="AB47" i="99" a="1"/>
  <c r="S49" i="99" a="1"/>
  <c r="S51" i="99" a="1"/>
  <c r="S47" i="99" a="1"/>
  <c r="T47" i="99" a="1"/>
  <c r="P47" i="99" a="1"/>
  <c r="D47" i="99" a="1"/>
  <c r="AG47" i="98" a="1"/>
  <c r="L47" i="98" a="1"/>
  <c r="CP57" i="106"/>
  <c r="CP58" i="106" s="1"/>
  <c r="CP59" i="106" s="1"/>
  <c r="CP60" i="106" s="1"/>
  <c r="CP61" i="106" s="1"/>
  <c r="CP62" i="106" s="1"/>
  <c r="CP63" i="106" s="1"/>
  <c r="CP64" i="106" s="1"/>
  <c r="CP65" i="106" s="1"/>
  <c r="CP66" i="106" s="1"/>
  <c r="CP67" i="106" s="1"/>
  <c r="CP68" i="106" s="1"/>
  <c r="CP69" i="106" s="1"/>
  <c r="CP70" i="106" s="1"/>
  <c r="CJ56" i="106"/>
  <c r="CP55" i="106"/>
  <c r="CJ54" i="106"/>
  <c r="CP53" i="106"/>
  <c r="CJ52" i="106"/>
  <c r="CP51" i="106"/>
  <c r="CJ50" i="106"/>
  <c r="CP49" i="106"/>
  <c r="CJ48" i="106"/>
  <c r="CP47" i="106"/>
  <c r="CJ46" i="106"/>
  <c r="CP45" i="106"/>
  <c r="CJ44" i="106"/>
  <c r="CP43" i="106"/>
  <c r="CJ42" i="106"/>
  <c r="CP41" i="106"/>
  <c r="CJ40" i="106"/>
  <c r="CP39" i="106"/>
  <c r="CJ38" i="106"/>
  <c r="CP37" i="106"/>
  <c r="CJ36" i="106"/>
  <c r="CP35" i="106"/>
  <c r="CJ34" i="106"/>
  <c r="CP33" i="106"/>
  <c r="CJ32" i="106"/>
  <c r="CP31" i="106"/>
  <c r="CJ30" i="106"/>
  <c r="CP29" i="106"/>
  <c r="CJ28" i="106"/>
  <c r="CP27" i="106"/>
  <c r="CJ26" i="106"/>
  <c r="CP25" i="106"/>
  <c r="CJ24" i="106"/>
  <c r="CP23" i="106"/>
  <c r="CJ22" i="106"/>
  <c r="CP21" i="106"/>
  <c r="CJ20" i="106"/>
  <c r="CP19" i="106"/>
  <c r="CJ18" i="106"/>
  <c r="CP17" i="106"/>
  <c r="CJ16" i="106"/>
  <c r="CP15" i="106"/>
  <c r="CJ14" i="106"/>
  <c r="CP13" i="106"/>
  <c r="CJ12" i="106"/>
  <c r="CP11" i="106"/>
  <c r="CJ10" i="106"/>
  <c r="CP9" i="106"/>
  <c r="CJ8" i="106"/>
  <c r="CP7" i="106"/>
  <c r="CJ6" i="106"/>
  <c r="CP5" i="106"/>
  <c r="N47" i="104" a="1"/>
  <c r="AH47" i="103" a="1"/>
  <c r="M47" i="103" a="1"/>
  <c r="Y49" i="102" a="1"/>
  <c r="Y51" i="102" a="1"/>
  <c r="Y47" i="102" a="1"/>
  <c r="Z47" i="102" a="1"/>
  <c r="K47" i="102" a="1"/>
  <c r="K47" i="101" a="1"/>
  <c r="M47" i="100" a="1"/>
  <c r="O47" i="99" a="1"/>
  <c r="C47" i="99" a="1"/>
  <c r="AF47" i="98" a="1"/>
  <c r="K47" i="98" a="1"/>
  <c r="Z47" i="94" a="1"/>
  <c r="CO57" i="106"/>
  <c r="CO58" i="106" s="1"/>
  <c r="CO59" i="106" s="1"/>
  <c r="CO60" i="106" s="1"/>
  <c r="CO61" i="106" s="1"/>
  <c r="CO62" i="106" s="1"/>
  <c r="CO63" i="106" s="1"/>
  <c r="CO64" i="106" s="1"/>
  <c r="CO65" i="106" s="1"/>
  <c r="CO66" i="106" s="1"/>
  <c r="CO67" i="106" s="1"/>
  <c r="CO68" i="106" s="1"/>
  <c r="CO69" i="106" s="1"/>
  <c r="CO70" i="106" s="1"/>
  <c r="CI56" i="106"/>
  <c r="CO55" i="106"/>
  <c r="CI54" i="106"/>
  <c r="CO53" i="106"/>
  <c r="CI52" i="106"/>
  <c r="CO51" i="106"/>
  <c r="CI50" i="106"/>
  <c r="CO49" i="106"/>
  <c r="CI48" i="106"/>
  <c r="CO47" i="106"/>
  <c r="CI46" i="106"/>
  <c r="CO45" i="106"/>
  <c r="CI44" i="106"/>
  <c r="CO43" i="106"/>
  <c r="CI42" i="106"/>
  <c r="CO41" i="106"/>
  <c r="CI40" i="106"/>
  <c r="CO39" i="106"/>
  <c r="CI38" i="106"/>
  <c r="CO37" i="106"/>
  <c r="CI36" i="106"/>
  <c r="CO35" i="106"/>
  <c r="CI34" i="106"/>
  <c r="CO33" i="106"/>
  <c r="CI32" i="106"/>
  <c r="CO31" i="106"/>
  <c r="CI30" i="106"/>
  <c r="CO29" i="106"/>
  <c r="CI28" i="106"/>
  <c r="CO27" i="106"/>
  <c r="CI26" i="106"/>
  <c r="CO25" i="106"/>
  <c r="CI24" i="106"/>
  <c r="CO23" i="106"/>
  <c r="CI22" i="106"/>
  <c r="CO21" i="106"/>
  <c r="CI20" i="106"/>
  <c r="CO19" i="106"/>
  <c r="CI18" i="106"/>
  <c r="CO17" i="106"/>
  <c r="CI16" i="106"/>
  <c r="CO15" i="106"/>
  <c r="CI14" i="106"/>
  <c r="CO13" i="106"/>
  <c r="CI12" i="106"/>
  <c r="CO11" i="106"/>
  <c r="CI10" i="106"/>
  <c r="CO9" i="106"/>
  <c r="CI8" i="106"/>
  <c r="CO7" i="106"/>
  <c r="CI6" i="106"/>
  <c r="CO5" i="106"/>
  <c r="M47" i="104" a="1"/>
  <c r="AG47" i="103" a="1"/>
  <c r="L47" i="103" a="1"/>
  <c r="J47" i="102" a="1"/>
  <c r="J47" i="101" a="1"/>
  <c r="L47" i="100" a="1"/>
  <c r="N47" i="99" a="1"/>
  <c r="AE47" i="98" a="1"/>
  <c r="J47" i="98" a="1"/>
  <c r="CN57" i="106"/>
  <c r="CN58" i="106" s="1"/>
  <c r="CN59" i="106" s="1"/>
  <c r="CN60" i="106" s="1"/>
  <c r="CN61" i="106" s="1"/>
  <c r="CN62" i="106" s="1"/>
  <c r="CN63" i="106" s="1"/>
  <c r="CN64" i="106" s="1"/>
  <c r="CN65" i="106" s="1"/>
  <c r="CN66" i="106" s="1"/>
  <c r="CN67" i="106" s="1"/>
  <c r="CN68" i="106" s="1"/>
  <c r="CN69" i="106" s="1"/>
  <c r="CN70" i="106" s="1"/>
  <c r="CH56" i="106"/>
  <c r="CN55" i="106"/>
  <c r="CH54" i="106"/>
  <c r="CN53" i="106"/>
  <c r="CH52" i="106"/>
  <c r="CN51" i="106"/>
  <c r="CH50" i="106"/>
  <c r="CN49" i="106"/>
  <c r="CH48" i="106"/>
  <c r="CN47" i="106"/>
  <c r="CH46" i="106"/>
  <c r="CN45" i="106"/>
  <c r="CH44" i="106"/>
  <c r="CN43" i="106"/>
  <c r="CH42" i="106"/>
  <c r="CN41" i="106"/>
  <c r="CH40" i="106"/>
  <c r="CN39" i="106"/>
  <c r="CH38" i="106"/>
  <c r="CN37" i="106"/>
  <c r="CH36" i="106"/>
  <c r="CN35" i="106"/>
  <c r="CH34" i="106"/>
  <c r="CN33" i="106"/>
  <c r="CH32" i="106"/>
  <c r="CN31" i="106"/>
  <c r="CH30" i="106"/>
  <c r="CN29" i="106"/>
  <c r="CH28" i="106"/>
  <c r="CN27" i="106"/>
  <c r="CH26" i="106"/>
  <c r="CN25" i="106"/>
  <c r="CH24" i="106"/>
  <c r="CN23" i="106"/>
  <c r="CH22" i="106"/>
  <c r="CN21" i="106"/>
  <c r="CH20" i="106"/>
  <c r="CN19" i="106"/>
  <c r="CH18" i="106"/>
  <c r="CN17" i="106"/>
  <c r="CH16" i="106"/>
  <c r="CN15" i="106"/>
  <c r="CH14" i="106"/>
  <c r="CN13" i="106"/>
  <c r="CH12" i="106"/>
  <c r="CN11" i="106"/>
  <c r="CH10" i="106"/>
  <c r="CN9" i="106"/>
  <c r="CH8" i="106"/>
  <c r="CN7" i="106"/>
  <c r="CH6" i="106"/>
  <c r="CN5" i="106"/>
  <c r="L47" i="104" a="1"/>
  <c r="AF47" i="103" a="1"/>
  <c r="K47" i="103" a="1"/>
  <c r="AH47" i="102" a="1"/>
  <c r="I47" i="102" a="1"/>
  <c r="V47" i="101" a="1"/>
  <c r="I47" i="101" a="1"/>
  <c r="K47" i="100" a="1"/>
  <c r="AH47" i="99" a="1"/>
  <c r="M47" i="99" a="1"/>
  <c r="I47" i="98" a="1"/>
  <c r="CM57" i="106"/>
  <c r="CM58" i="106" s="1"/>
  <c r="CM59" i="106" s="1"/>
  <c r="CM60" i="106" s="1"/>
  <c r="CM61" i="106" s="1"/>
  <c r="CM62" i="106" s="1"/>
  <c r="CM63" i="106" s="1"/>
  <c r="CM64" i="106" s="1"/>
  <c r="CM65" i="106" s="1"/>
  <c r="CM66" i="106" s="1"/>
  <c r="CM67" i="106" s="1"/>
  <c r="CM68" i="106" s="1"/>
  <c r="CM69" i="106" s="1"/>
  <c r="CM70" i="106" s="1"/>
  <c r="CG56" i="106"/>
  <c r="CM55" i="106"/>
  <c r="CG54" i="106"/>
  <c r="CM53" i="106"/>
  <c r="CG52" i="106"/>
  <c r="CM51" i="106"/>
  <c r="CG50" i="106"/>
  <c r="CM49" i="106"/>
  <c r="CG48" i="106"/>
  <c r="CM47" i="106"/>
  <c r="CG46" i="106"/>
  <c r="CM45" i="106"/>
  <c r="CG44" i="106"/>
  <c r="CM43" i="106"/>
  <c r="CG42" i="106"/>
  <c r="CM41" i="106"/>
  <c r="CG40" i="106"/>
  <c r="CM39" i="106"/>
  <c r="CG38" i="106"/>
  <c r="CM37" i="106"/>
  <c r="CG36" i="106"/>
  <c r="CM35" i="106"/>
  <c r="CG34" i="106"/>
  <c r="CM33" i="106"/>
  <c r="CG32" i="106"/>
  <c r="CM31" i="106"/>
  <c r="CG30" i="106"/>
  <c r="CM29" i="106"/>
  <c r="CG28" i="106"/>
  <c r="CM27" i="106"/>
  <c r="CG26" i="106"/>
  <c r="CM25" i="106"/>
  <c r="CG24" i="106"/>
  <c r="CM23" i="106"/>
  <c r="CG22" i="106"/>
  <c r="CM21" i="106"/>
  <c r="CG20" i="106"/>
  <c r="CM19" i="106"/>
  <c r="CG18" i="106"/>
  <c r="CM17" i="106"/>
  <c r="CG16" i="106"/>
  <c r="CM15" i="106"/>
  <c r="CG14" i="106"/>
  <c r="CM13" i="106"/>
  <c r="CG12" i="106"/>
  <c r="CM11" i="106"/>
  <c r="CG10" i="106"/>
  <c r="CM9" i="106"/>
  <c r="CG8" i="106"/>
  <c r="CM7" i="106"/>
  <c r="CG6" i="106"/>
  <c r="CM5" i="106"/>
  <c r="BQ12" i="106"/>
  <c r="BR15" i="106"/>
  <c r="BW41" i="106"/>
  <c r="CD43" i="106"/>
  <c r="BV14" i="106"/>
  <c r="BT38" i="106"/>
  <c r="BS12" i="106"/>
  <c r="BX52" i="106"/>
  <c r="BX17" i="106"/>
  <c r="BW20" i="106"/>
  <c r="BS50" i="106"/>
  <c r="BS22" i="106"/>
  <c r="BW45" i="106"/>
  <c r="BW22" i="106"/>
  <c r="BX19" i="106"/>
  <c r="BZ42" i="106"/>
  <c r="BN29" i="106"/>
  <c r="BM27" i="106"/>
  <c r="BS25" i="106"/>
  <c r="BV33" i="106"/>
  <c r="BT45" i="106"/>
  <c r="BV35" i="106"/>
  <c r="BN49" i="106"/>
  <c r="BT27" i="106"/>
  <c r="BZ22" i="106"/>
  <c r="BN51" i="106"/>
  <c r="BQ25" i="106"/>
  <c r="BR29" i="106"/>
  <c r="BV39" i="106"/>
  <c r="BO37" i="106"/>
  <c r="BV41" i="106"/>
  <c r="BZ52" i="106"/>
  <c r="BW34" i="106"/>
  <c r="BQ31" i="106"/>
  <c r="BZ56" i="106"/>
  <c r="BY32" i="106"/>
  <c r="BX37" i="106"/>
  <c r="BP41" i="106"/>
  <c r="BQ37" i="106"/>
  <c r="BX41" i="106"/>
  <c r="BO50" i="106"/>
  <c r="BR44" i="106"/>
  <c r="BP51" i="106"/>
  <c r="BP55" i="106"/>
  <c r="BV13" i="106"/>
  <c r="BR54" i="106"/>
  <c r="BZ36" i="106"/>
  <c r="BV26" i="106"/>
  <c r="BS11" i="106"/>
  <c r="BU26" i="106"/>
  <c r="BZ12" i="106"/>
  <c r="BW43" i="106"/>
  <c r="CD45" i="106"/>
  <c r="BT39" i="106"/>
  <c r="BY52" i="106"/>
  <c r="BP22" i="106"/>
  <c r="BV29" i="106"/>
  <c r="BZ15" i="106"/>
  <c r="BN28" i="106"/>
  <c r="BV31" i="106"/>
  <c r="BS52" i="106"/>
  <c r="BW48" i="106"/>
  <c r="BR22" i="106"/>
  <c r="BQ20" i="106"/>
  <c r="BN31" i="106"/>
  <c r="BR24" i="106"/>
  <c r="BU43" i="106"/>
  <c r="BZ20" i="106"/>
  <c r="BZ21" i="106"/>
  <c r="BN50" i="106"/>
  <c r="BR27" i="106"/>
  <c r="BU46" i="106"/>
  <c r="BT29" i="106"/>
  <c r="CD57" i="106"/>
  <c r="BX29" i="106"/>
  <c r="BM36" i="106"/>
  <c r="BP34" i="106"/>
  <c r="BR32" i="106"/>
  <c r="BM37" i="106"/>
  <c r="BR33" i="106"/>
  <c r="BY30" i="106"/>
  <c r="BN57" i="106"/>
  <c r="BR35" i="106"/>
  <c r="BQ33" i="106"/>
  <c r="BZ57" i="106"/>
  <c r="BZ58" i="106" s="1"/>
  <c r="BR41" i="106"/>
  <c r="BY38" i="106"/>
  <c r="BO52" i="106"/>
  <c r="BO53" i="106"/>
  <c r="BP56" i="106"/>
  <c r="BO22" i="106"/>
  <c r="BT36" i="106"/>
  <c r="BM11" i="106"/>
  <c r="BX51" i="106"/>
  <c r="BR16" i="106"/>
  <c r="BO14" i="106"/>
  <c r="BO24" i="106"/>
  <c r="BU35" i="106"/>
  <c r="BU27" i="106"/>
  <c r="BU36" i="106"/>
  <c r="BX54" i="106"/>
  <c r="BN42" i="106"/>
  <c r="BM25" i="106"/>
  <c r="BN43" i="106"/>
  <c r="BQ51" i="106"/>
  <c r="BP24" i="106"/>
  <c r="BT22" i="106"/>
  <c r="BQ53" i="106"/>
  <c r="BY56" i="106"/>
  <c r="BO31" i="106"/>
  <c r="BU42" i="106"/>
  <c r="BS28" i="106"/>
  <c r="BS29" i="106"/>
  <c r="BX25" i="106"/>
  <c r="BO34" i="106"/>
  <c r="BZ23" i="106"/>
  <c r="BV38" i="106"/>
  <c r="BP32" i="106"/>
  <c r="BY26" i="106"/>
  <c r="BT52" i="106"/>
  <c r="BY28" i="106"/>
  <c r="BV44" i="106"/>
  <c r="BX34" i="106"/>
  <c r="BP39" i="106"/>
  <c r="BR38" i="106"/>
  <c r="BM49" i="106"/>
  <c r="BR48" i="106"/>
  <c r="BP53" i="106"/>
  <c r="BN23" i="106"/>
  <c r="BU18" i="106"/>
  <c r="BX50" i="106"/>
  <c r="BT16" i="106"/>
  <c r="BZ37" i="106"/>
  <c r="BP20" i="106"/>
  <c r="BQ14" i="106"/>
  <c r="BM13" i="106"/>
  <c r="BN15" i="106"/>
  <c r="BR18" i="106"/>
  <c r="BN27" i="106"/>
  <c r="BX18" i="106"/>
  <c r="BP23" i="106"/>
  <c r="BZ41" i="106"/>
  <c r="BY17" i="106"/>
  <c r="BO28" i="106"/>
  <c r="BS53" i="106"/>
  <c r="BY55" i="106"/>
  <c r="BW49" i="106"/>
  <c r="BY19" i="106"/>
  <c r="BQ54" i="106"/>
  <c r="BZ45" i="106"/>
  <c r="BW27" i="106"/>
  <c r="BM31" i="106"/>
  <c r="BU44" i="106"/>
  <c r="BT49" i="106"/>
  <c r="BS32" i="106"/>
  <c r="CD56" i="106"/>
  <c r="BZ25" i="106"/>
  <c r="BP35" i="106"/>
  <c r="BS36" i="106"/>
  <c r="BM39" i="106"/>
  <c r="BU52" i="106"/>
  <c r="BT57" i="106"/>
  <c r="BO44" i="106"/>
  <c r="BY34" i="106"/>
  <c r="BX38" i="106"/>
  <c r="BY36" i="106"/>
  <c r="BO48" i="106"/>
  <c r="BY39" i="106"/>
  <c r="BO51" i="106"/>
  <c r="BP48" i="106"/>
  <c r="BM55" i="106"/>
  <c r="BN12" i="106"/>
  <c r="CD42" i="106"/>
  <c r="BZ10" i="106"/>
  <c r="BP19" i="106"/>
  <c r="BY49" i="106"/>
  <c r="BM22" i="106"/>
  <c r="BS48" i="106"/>
  <c r="BV56" i="106"/>
  <c r="BN26" i="106"/>
  <c r="BQ48" i="106"/>
  <c r="CD46" i="106"/>
  <c r="BR19" i="106"/>
  <c r="BQ17" i="106"/>
  <c r="BW46" i="106"/>
  <c r="BR20" i="106"/>
  <c r="BW47" i="106"/>
  <c r="BZ17" i="106"/>
  <c r="BX21" i="106"/>
  <c r="BW25" i="106"/>
  <c r="BU41" i="106"/>
  <c r="BQ21" i="106"/>
  <c r="BS55" i="106"/>
  <c r="BO32" i="106"/>
  <c r="BT46" i="106"/>
  <c r="BQ23" i="106"/>
  <c r="BV36" i="106"/>
  <c r="BZ48" i="106"/>
  <c r="BO35" i="106"/>
  <c r="BR28" i="106"/>
  <c r="BW31" i="106"/>
  <c r="BQ26" i="106"/>
  <c r="BW56" i="106"/>
  <c r="BV40" i="106"/>
  <c r="BX31" i="106"/>
  <c r="BT54" i="106"/>
  <c r="BO41" i="106"/>
  <c r="BV45" i="106"/>
  <c r="BV46" i="106"/>
  <c r="BR37" i="106"/>
  <c r="BU56" i="106"/>
  <c r="BY35" i="106"/>
  <c r="BQ36" i="106"/>
  <c r="BY37" i="106"/>
  <c r="BM48" i="106"/>
  <c r="BX43" i="106"/>
  <c r="BX44" i="106"/>
  <c r="BY42" i="106"/>
  <c r="BM53" i="106"/>
  <c r="BO57" i="106"/>
  <c r="BM20" i="106"/>
  <c r="BP12" i="106"/>
  <c r="BZ11" i="106"/>
  <c r="BN24" i="106"/>
  <c r="BS47" i="106"/>
  <c r="BY50" i="106"/>
  <c r="BZ38" i="106"/>
  <c r="BN14" i="106"/>
  <c r="BX53" i="106"/>
  <c r="BZ39" i="106"/>
  <c r="BQ49" i="106"/>
  <c r="BT40" i="106"/>
  <c r="BO27" i="106"/>
  <c r="BR21" i="106"/>
  <c r="BM26" i="106"/>
  <c r="BX56" i="106"/>
  <c r="BQ19" i="106"/>
  <c r="BQ52" i="106"/>
  <c r="BR23" i="106"/>
  <c r="BS26" i="106"/>
  <c r="BY20" i="106"/>
  <c r="CD51" i="106"/>
  <c r="CD52" i="106"/>
  <c r="BN48" i="106"/>
  <c r="BT26" i="106"/>
  <c r="BM32" i="106"/>
  <c r="BT48" i="106"/>
  <c r="CD55" i="106"/>
  <c r="BP33" i="106"/>
  <c r="BU48" i="106"/>
  <c r="BS34" i="106"/>
  <c r="BR31" i="106"/>
  <c r="BO39" i="106"/>
  <c r="BQ30" i="106"/>
  <c r="BY29" i="106"/>
  <c r="BP37" i="106"/>
  <c r="BT56" i="106"/>
  <c r="BR36" i="106"/>
  <c r="BU54" i="106"/>
  <c r="BT58" i="106"/>
  <c r="BT59" i="106" s="1"/>
  <c r="BT60" i="106" s="1"/>
  <c r="BT61" i="106" s="1"/>
  <c r="BT62" i="106" s="1"/>
  <c r="BT63" i="106" s="1"/>
  <c r="BV48" i="106"/>
  <c r="BP42" i="106"/>
  <c r="BM50" i="106"/>
  <c r="BO55" i="106"/>
  <c r="BO58" i="106"/>
  <c r="BW17" i="106"/>
  <c r="BO12" i="106"/>
  <c r="BX15" i="106"/>
  <c r="BO13" i="106"/>
  <c r="BM21" i="106"/>
  <c r="BN40" i="106"/>
  <c r="BV15" i="106"/>
  <c r="BS20" i="106"/>
  <c r="BY51" i="106"/>
  <c r="BN41" i="106"/>
  <c r="BU37" i="106"/>
  <c r="BM24" i="106"/>
  <c r="BY16" i="106"/>
  <c r="CD47" i="106"/>
  <c r="BW23" i="106"/>
  <c r="BN44" i="106"/>
  <c r="BX57" i="106"/>
  <c r="BU40" i="106"/>
  <c r="BN45" i="106"/>
  <c r="BP26" i="106"/>
  <c r="BO30" i="106"/>
  <c r="BN32" i="106"/>
  <c r="BM29" i="106"/>
  <c r="BZ46" i="106"/>
  <c r="BR25" i="106"/>
  <c r="BT47" i="106"/>
  <c r="BQ56" i="106"/>
  <c r="BV37" i="106"/>
  <c r="BX26" i="106"/>
  <c r="BS31" i="106"/>
  <c r="BZ50" i="106"/>
  <c r="BQ27" i="106"/>
  <c r="BW33" i="106"/>
  <c r="BQ28" i="106"/>
  <c r="BT53" i="106"/>
  <c r="BU51" i="106"/>
  <c r="BN56" i="106"/>
  <c r="BP38" i="106"/>
  <c r="BS38" i="106"/>
  <c r="BO43" i="106"/>
  <c r="BU55" i="106"/>
  <c r="BM44" i="106"/>
  <c r="BU57" i="106"/>
  <c r="BP43" i="106"/>
  <c r="BX40" i="106"/>
  <c r="BR42" i="106"/>
  <c r="BO54" i="106"/>
  <c r="BP54" i="106"/>
  <c r="BP57" i="106"/>
  <c r="BT15" i="106"/>
  <c r="BY48" i="106"/>
  <c r="BS19" i="106"/>
  <c r="BU25" i="106"/>
  <c r="BQ13" i="106"/>
  <c r="BX16" i="106"/>
  <c r="BW19" i="106"/>
  <c r="BS21" i="106"/>
  <c r="BO15" i="106"/>
  <c r="BV16" i="106"/>
  <c r="BY15" i="106"/>
  <c r="BO16" i="106"/>
  <c r="BQ50" i="106"/>
  <c r="BX55" i="106"/>
  <c r="BS24" i="106"/>
  <c r="BX20" i="106"/>
  <c r="BV32" i="106"/>
  <c r="BO29" i="106"/>
  <c r="BN46" i="106"/>
  <c r="BZ18" i="106"/>
  <c r="BN47" i="106"/>
  <c r="BW26" i="106"/>
  <c r="BW51" i="106"/>
  <c r="BQ22" i="106"/>
  <c r="BZ47" i="106"/>
  <c r="BW29" i="106"/>
  <c r="BW54" i="106"/>
  <c r="BW30" i="106"/>
  <c r="BT50" i="106"/>
  <c r="BW55" i="106"/>
  <c r="BR30" i="106"/>
  <c r="BT30" i="106"/>
  <c r="BO38" i="106"/>
  <c r="BQ29" i="106"/>
  <c r="BP36" i="106"/>
  <c r="BX32" i="106"/>
  <c r="BS37" i="106"/>
  <c r="BQ32" i="106"/>
  <c r="BQ34" i="106"/>
  <c r="BU58" i="106"/>
  <c r="BU59" i="106" s="1"/>
  <c r="BU60" i="106" s="1"/>
  <c r="BU61" i="106" s="1"/>
  <c r="BO47" i="106"/>
  <c r="BU62" i="106"/>
  <c r="BR45" i="106"/>
  <c r="BP58" i="106"/>
  <c r="BU24" i="106"/>
  <c r="BY11" i="106"/>
  <c r="BV54" i="106"/>
  <c r="BY12" i="106"/>
  <c r="BM12" i="106"/>
  <c r="BQ46" i="106"/>
  <c r="BR56" i="106"/>
  <c r="BQ47" i="106"/>
  <c r="BZ13" i="106"/>
  <c r="BV57" i="106"/>
  <c r="BV58" i="106" s="1"/>
  <c r="BV59" i="106" s="1"/>
  <c r="BV60" i="106" s="1"/>
  <c r="BV61" i="106" s="1"/>
  <c r="BQ15" i="106"/>
  <c r="BO26" i="106"/>
  <c r="BN16" i="106"/>
  <c r="BN17" i="106"/>
  <c r="BS51" i="106"/>
  <c r="BY54" i="106"/>
  <c r="BU39" i="106"/>
  <c r="BZ43" i="106"/>
  <c r="BN30" i="106"/>
  <c r="BT23" i="106"/>
  <c r="BS54" i="106"/>
  <c r="BZ19" i="106"/>
  <c r="BX23" i="106"/>
  <c r="BP27" i="106"/>
  <c r="BT25" i="106"/>
  <c r="BY21" i="106"/>
  <c r="BP29" i="106"/>
  <c r="BW52" i="106"/>
  <c r="BY23" i="106"/>
  <c r="BP30" i="106"/>
  <c r="BY24" i="106"/>
  <c r="BU47" i="106"/>
  <c r="BM34" i="106"/>
  <c r="BN54" i="106"/>
  <c r="BV42" i="106"/>
  <c r="BU50" i="106"/>
  <c r="BM38" i="106"/>
  <c r="BW35" i="106"/>
  <c r="BN58" i="106"/>
  <c r="BN59" i="106" s="1"/>
  <c r="BN60" i="106" s="1"/>
  <c r="BN61" i="106" s="1"/>
  <c r="BN62" i="106" s="1"/>
  <c r="BS39" i="106"/>
  <c r="BS40" i="106"/>
  <c r="BO45" i="106"/>
  <c r="BX39" i="106"/>
  <c r="BM45" i="106"/>
  <c r="BO49" i="106"/>
  <c r="BR43" i="106"/>
  <c r="BP47" i="106"/>
  <c r="BR46" i="106"/>
  <c r="BR47" i="106"/>
  <c r="BM54" i="106"/>
  <c r="BM56" i="106"/>
  <c r="BS46" i="106"/>
  <c r="BS18" i="106"/>
  <c r="BU33" i="106"/>
  <c r="BW42" i="106"/>
  <c r="BW18" i="106"/>
  <c r="BO23" i="106"/>
  <c r="BN25" i="106"/>
  <c r="CD44" i="106"/>
  <c r="BV28" i="106"/>
  <c r="BW44" i="106"/>
  <c r="BP21" i="106"/>
  <c r="BQ16" i="106"/>
  <c r="BZ14" i="106"/>
  <c r="BY53" i="106"/>
  <c r="BT20" i="106"/>
  <c r="BT42" i="106"/>
  <c r="BQ18" i="106"/>
  <c r="CD49" i="106"/>
  <c r="BM28" i="106"/>
  <c r="BX22" i="106"/>
  <c r="BW50" i="106"/>
  <c r="BS27" i="106"/>
  <c r="BP28" i="106"/>
  <c r="BX24" i="106"/>
  <c r="BY22" i="106"/>
  <c r="BS57" i="106"/>
  <c r="BS58" i="106" s="1"/>
  <c r="BW53" i="106"/>
  <c r="CD54" i="106"/>
  <c r="BP31" i="106"/>
  <c r="BM33" i="106"/>
  <c r="BY25" i="106"/>
  <c r="BX28" i="106"/>
  <c r="BM35" i="106"/>
  <c r="BN53" i="106"/>
  <c r="BW57" i="106"/>
  <c r="BW58" i="106" s="1"/>
  <c r="BW59" i="106" s="1"/>
  <c r="BW60" i="106" s="1"/>
  <c r="BS35" i="106"/>
  <c r="BO40" i="106"/>
  <c r="BX33" i="106"/>
  <c r="BW61" i="106"/>
  <c r="BX35" i="106"/>
  <c r="BP40" i="106"/>
  <c r="BM42" i="106"/>
  <c r="BZ59" i="106"/>
  <c r="BZ60" i="106" s="1"/>
  <c r="BN63" i="106"/>
  <c r="BN64" i="106" s="1"/>
  <c r="BM46" i="106"/>
  <c r="BQ38" i="106"/>
  <c r="BM47" i="106"/>
  <c r="BX42" i="106"/>
  <c r="BY40" i="106"/>
  <c r="BM51" i="106"/>
  <c r="BM57" i="106"/>
  <c r="BM58" i="106" s="1"/>
  <c r="BM59" i="106" s="1"/>
  <c r="BM60" i="106"/>
  <c r="BQ45" i="106"/>
  <c r="BX14" i="106"/>
  <c r="BN38" i="106"/>
  <c r="BN39" i="106"/>
  <c r="BN13" i="106"/>
  <c r="BR55" i="106"/>
  <c r="BT17" i="106"/>
  <c r="BR17" i="106"/>
  <c r="BT18" i="106"/>
  <c r="BY14" i="106"/>
  <c r="BO25" i="106"/>
  <c r="BZ40" i="106"/>
  <c r="BS23" i="106"/>
  <c r="BU38" i="106"/>
  <c r="BT21" i="106"/>
  <c r="BT43" i="106"/>
  <c r="BY18" i="106"/>
  <c r="BV62" i="106"/>
  <c r="BT44" i="106"/>
  <c r="BV34" i="106"/>
  <c r="BY57" i="106"/>
  <c r="BY58" i="106" s="1"/>
  <c r="BY59" i="106" s="1"/>
  <c r="BY60" i="106" s="1"/>
  <c r="BY61" i="106" s="1"/>
  <c r="BQ55" i="106"/>
  <c r="BM30" i="106"/>
  <c r="BO33" i="106"/>
  <c r="CD53" i="106"/>
  <c r="BQ24" i="106"/>
  <c r="BQ57" i="106"/>
  <c r="BQ58" i="106" s="1"/>
  <c r="BQ59" i="106" s="1"/>
  <c r="BQ60" i="106" s="1"/>
  <c r="BQ61" i="106" s="1"/>
  <c r="BZ49" i="106"/>
  <c r="BX27" i="106"/>
  <c r="BO36" i="106"/>
  <c r="BY62" i="106"/>
  <c r="BY63" i="106" s="1"/>
  <c r="BY64" i="106" s="1"/>
  <c r="BW32" i="106"/>
  <c r="BT51" i="106"/>
  <c r="BY27" i="106"/>
  <c r="BU49" i="106"/>
  <c r="BY65" i="106"/>
  <c r="BY66" i="106" s="1"/>
  <c r="BY67" i="106" s="1"/>
  <c r="BY68" i="106" s="1"/>
  <c r="BY69" i="106" s="1"/>
  <c r="BY70" i="106" s="1"/>
  <c r="BQ62" i="106"/>
  <c r="BV43" i="106"/>
  <c r="BZ54" i="106"/>
  <c r="BT55" i="106"/>
  <c r="BM40" i="106"/>
  <c r="BO42" i="106"/>
  <c r="BM41" i="106"/>
  <c r="BV47" i="106"/>
  <c r="BQ35" i="106"/>
  <c r="BO46" i="106"/>
  <c r="BR40" i="106"/>
  <c r="BP44" i="106"/>
  <c r="BQ39" i="106"/>
  <c r="BP45" i="106"/>
  <c r="BT64" i="106"/>
  <c r="BY41" i="106"/>
  <c r="BP49" i="106"/>
  <c r="BM52" i="106"/>
  <c r="BP52" i="106"/>
  <c r="BM61" i="106"/>
  <c r="BM62" i="106" s="1"/>
  <c r="BM63" i="106" s="1"/>
  <c r="BM64" i="106" s="1"/>
  <c r="BS10" i="106"/>
  <c r="BV25" i="106"/>
  <c r="BP18" i="106"/>
  <c r="BV55" i="106"/>
  <c r="BU34" i="106"/>
  <c r="BT37" i="106"/>
  <c r="BV27" i="106"/>
  <c r="BY13" i="106"/>
  <c r="BR57" i="106"/>
  <c r="BR58" i="106" s="1"/>
  <c r="BR59" i="106" s="1"/>
  <c r="BR60" i="106" s="1"/>
  <c r="BR61" i="106" s="1"/>
  <c r="BR62" i="106" s="1"/>
  <c r="BR63" i="106" s="1"/>
  <c r="BM23" i="106"/>
  <c r="BS49" i="106"/>
  <c r="BT19" i="106"/>
  <c r="BW21" i="106"/>
  <c r="BV30" i="106"/>
  <c r="BT41" i="106"/>
  <c r="CD48" i="106"/>
  <c r="BZ16" i="106"/>
  <c r="BW24" i="106"/>
  <c r="BP25" i="106"/>
  <c r="CD50" i="106"/>
  <c r="BZ44" i="106"/>
  <c r="BV63" i="106"/>
  <c r="BV64" i="106" s="1"/>
  <c r="BV65" i="106" s="1"/>
  <c r="BV66" i="106" s="1"/>
  <c r="BV67" i="106" s="1"/>
  <c r="BV68" i="106" s="1"/>
  <c r="BV69" i="106" s="1"/>
  <c r="BV70" i="106" s="1"/>
  <c r="BT24" i="106"/>
  <c r="BR64" i="106"/>
  <c r="BR65" i="106" s="1"/>
  <c r="BR66" i="106" s="1"/>
  <c r="BR67" i="106" s="1"/>
  <c r="BR68" i="106" s="1"/>
  <c r="BR69" i="106" s="1"/>
  <c r="BR70" i="106" s="1"/>
  <c r="BS56" i="106"/>
  <c r="BW28" i="106"/>
  <c r="BR26" i="106"/>
  <c r="BS30" i="106"/>
  <c r="BU45" i="106"/>
  <c r="BS59" i="106"/>
  <c r="BS60" i="106" s="1"/>
  <c r="BS61" i="106" s="1"/>
  <c r="BS62" i="106" s="1"/>
  <c r="BS63" i="106" s="1"/>
  <c r="BS64" i="106" s="1"/>
  <c r="BS65" i="106" s="1"/>
  <c r="BS66" i="106" s="1"/>
  <c r="BS67" i="106" s="1"/>
  <c r="BS68" i="106" s="1"/>
  <c r="BS69" i="106" s="1"/>
  <c r="BS70" i="106" s="1"/>
  <c r="BT28" i="106"/>
  <c r="BZ24" i="106"/>
  <c r="BN52" i="106"/>
  <c r="BS33" i="106"/>
  <c r="BZ51" i="106"/>
  <c r="CD58" i="106"/>
  <c r="CD59" i="106" s="1"/>
  <c r="CD60" i="106" s="1"/>
  <c r="CD61" i="106" s="1"/>
  <c r="CD62" i="106" s="1"/>
  <c r="CD63" i="106" s="1"/>
  <c r="CD64" i="106" s="1"/>
  <c r="CD65" i="106" s="1"/>
  <c r="CD66" i="106" s="1"/>
  <c r="CD67" i="106" s="1"/>
  <c r="BX30" i="106"/>
  <c r="BZ53" i="106"/>
  <c r="BN55" i="106"/>
  <c r="BQ63" i="106"/>
  <c r="BQ64" i="106" s="1"/>
  <c r="BQ65" i="106" s="1"/>
  <c r="BQ66" i="106" s="1"/>
  <c r="BQ67" i="106" s="1"/>
  <c r="BQ68" i="106" s="1"/>
  <c r="BQ69" i="106" s="1"/>
  <c r="BQ70" i="106" s="1"/>
  <c r="BZ55" i="106"/>
  <c r="BR34" i="106"/>
  <c r="BU53" i="106"/>
  <c r="BY31" i="106"/>
  <c r="BW62" i="106"/>
  <c r="BW63" i="106" s="1"/>
  <c r="BW64" i="106" s="1"/>
  <c r="BW65" i="106" s="1"/>
  <c r="BW66" i="106" s="1"/>
  <c r="BW67" i="106" s="1"/>
  <c r="BY33" i="106"/>
  <c r="BX36" i="106"/>
  <c r="BM43" i="106"/>
  <c r="BR39" i="106"/>
  <c r="BZ61" i="106"/>
  <c r="BZ62" i="106" s="1"/>
  <c r="BZ63" i="106" s="1"/>
  <c r="BZ64" i="106" s="1"/>
  <c r="BZ65" i="106" s="1"/>
  <c r="BZ66" i="106" s="1"/>
  <c r="BZ67" i="106" s="1"/>
  <c r="BZ68" i="106" s="1"/>
  <c r="BZ69" i="106" s="1"/>
  <c r="BZ70" i="106" s="1"/>
  <c r="CD68" i="106"/>
  <c r="CD69" i="106" s="1"/>
  <c r="CD70" i="106" s="1"/>
  <c r="BW68" i="106"/>
  <c r="BW69" i="106" s="1"/>
  <c r="BW70" i="106" s="1"/>
  <c r="BP46" i="106"/>
  <c r="BT65" i="106"/>
  <c r="BT66" i="106" s="1"/>
  <c r="BT67" i="106" s="1"/>
  <c r="BT68" i="106" s="1"/>
  <c r="BT69" i="106" s="1"/>
  <c r="BT70" i="106" s="1"/>
  <c r="BU63" i="106"/>
  <c r="BU64" i="106" s="1"/>
  <c r="BU65" i="106" s="1"/>
  <c r="BU66" i="106" s="1"/>
  <c r="BU67" i="106" s="1"/>
  <c r="BU68" i="106" s="1"/>
  <c r="BU69" i="106" s="1"/>
  <c r="BU70" i="106" s="1"/>
  <c r="BP50" i="106"/>
  <c r="BO56" i="106"/>
  <c r="BO59" i="106"/>
  <c r="BO60" i="106" s="1"/>
  <c r="BO61" i="106" s="1"/>
  <c r="BO62" i="106" s="1"/>
  <c r="BO63" i="106" s="1"/>
  <c r="BO64" i="106" s="1"/>
  <c r="BO65" i="106" s="1"/>
  <c r="BO66" i="106" s="1"/>
  <c r="BO67" i="106" s="1"/>
  <c r="BO68" i="106" s="1"/>
  <c r="BO69" i="106" s="1"/>
  <c r="BO70" i="106" s="1"/>
  <c r="BP59" i="106"/>
  <c r="BP60" i="106" s="1"/>
  <c r="BP61" i="106" s="1"/>
  <c r="BP62" i="106" s="1"/>
  <c r="BP63" i="106" s="1"/>
  <c r="BP64" i="106" s="1"/>
  <c r="BP65" i="106" s="1"/>
  <c r="BP66" i="106" s="1"/>
  <c r="BP67" i="106" s="1"/>
  <c r="BP68" i="106" s="1"/>
  <c r="BP69" i="106" s="1"/>
  <c r="BP70" i="106" s="1"/>
  <c r="BM65" i="106"/>
  <c r="BM66" i="106" s="1"/>
  <c r="BM67" i="106" s="1"/>
  <c r="BM68" i="106" s="1"/>
  <c r="BM69" i="106"/>
  <c r="BM70" i="106" s="1"/>
  <c r="AK49" i="104" a="1"/>
  <c r="AK47" i="104" a="1"/>
  <c r="AK51" i="104" a="1"/>
  <c r="AL47" i="104" a="1"/>
  <c r="AI51" i="104" a="1"/>
  <c r="AI49" i="104" a="1"/>
  <c r="AI47" i="104" a="1"/>
  <c r="AJ47" i="104" a="1"/>
  <c r="AC49" i="104" a="1"/>
  <c r="AC47" i="104" a="1"/>
  <c r="AC51" i="104" a="1"/>
  <c r="AD47" i="104" a="1"/>
  <c r="B49" i="104" a="1"/>
  <c r="B47" i="104" a="1"/>
  <c r="B51" i="104" a="1"/>
  <c r="AK49" i="103" a="1"/>
  <c r="AK47" i="103" a="1"/>
  <c r="AK51" i="103" a="1"/>
  <c r="AL47" i="103" a="1"/>
  <c r="AI47" i="103" a="1"/>
  <c r="AI49" i="103" a="1"/>
  <c r="AI51" i="103" a="1"/>
  <c r="AJ47" i="103" a="1"/>
  <c r="AC51" i="103" a="1"/>
  <c r="AC47" i="103" a="1"/>
  <c r="AC49" i="103" a="1"/>
  <c r="AD47" i="103" a="1"/>
  <c r="B47" i="103" a="1"/>
  <c r="B49" i="103" a="1"/>
  <c r="B51" i="103" a="1"/>
  <c r="AK47" i="102" a="1"/>
  <c r="AK49" i="102" a="1"/>
  <c r="AK51" i="102" a="1"/>
  <c r="AL47" i="102" a="1"/>
  <c r="AI49" i="102" a="1"/>
  <c r="AI51" i="102" a="1"/>
  <c r="AI47" i="102" a="1"/>
  <c r="AJ47" i="102" a="1"/>
  <c r="AC51" i="102" a="1"/>
  <c r="AC49" i="102" a="1"/>
  <c r="AC47" i="102" a="1"/>
  <c r="AD47" i="102" a="1"/>
  <c r="B47" i="102" a="1"/>
  <c r="B49" i="102" a="1"/>
  <c r="B51" i="102" a="1"/>
  <c r="AK51" i="101" a="1"/>
  <c r="AK47" i="101" a="1"/>
  <c r="AK49" i="101" a="1"/>
  <c r="AL47" i="101" a="1"/>
  <c r="AI47" i="101" a="1"/>
  <c r="AI49" i="101" a="1"/>
  <c r="AI51" i="101" a="1"/>
  <c r="AJ47" i="101" a="1"/>
  <c r="AC47" i="101" a="1"/>
  <c r="AC51" i="101" a="1"/>
  <c r="AC49" i="101" a="1"/>
  <c r="AD47" i="101" a="1"/>
  <c r="B49" i="101" a="1"/>
  <c r="B47" i="101" a="1"/>
  <c r="B51" i="101" a="1"/>
  <c r="AK47" i="100" a="1"/>
  <c r="AK49" i="100" a="1"/>
  <c r="AK51" i="100" a="1"/>
  <c r="AL47" i="100" a="1"/>
  <c r="AI51" i="100" a="1"/>
  <c r="AI49" i="100" a="1"/>
  <c r="AI47" i="100" a="1"/>
  <c r="AJ47" i="100" a="1"/>
  <c r="AC47" i="100" a="1"/>
  <c r="AC51" i="100" a="1"/>
  <c r="AC49" i="100" a="1"/>
  <c r="AD47" i="100" a="1"/>
  <c r="B47" i="100" a="1"/>
  <c r="B51" i="100" a="1"/>
  <c r="B49" i="100" a="1"/>
  <c r="AK49" i="99" a="1"/>
  <c r="AK51" i="99" a="1"/>
  <c r="AK47" i="99" a="1"/>
  <c r="AL47" i="99" a="1"/>
  <c r="AI51" i="99" a="1"/>
  <c r="AI49" i="99" a="1"/>
  <c r="AI47" i="99" a="1"/>
  <c r="AJ47" i="99" a="1"/>
  <c r="AC49" i="99" a="1"/>
  <c r="AC51" i="99" a="1"/>
  <c r="AC47" i="99" a="1"/>
  <c r="AD47" i="99" a="1"/>
  <c r="B47" i="99" a="1"/>
  <c r="B49" i="99" a="1"/>
  <c r="B51" i="99" a="1"/>
  <c r="AK51" i="98" a="1"/>
  <c r="AK47" i="98" a="1"/>
  <c r="AK49" i="98" a="1"/>
  <c r="AL47" i="98" a="1"/>
  <c r="AI49" i="98" a="1"/>
  <c r="AI47" i="98" a="1"/>
  <c r="AI51" i="98" a="1"/>
  <c r="AJ47" i="98" a="1"/>
  <c r="AC51" i="98" a="1"/>
  <c r="AC49" i="98" a="1"/>
  <c r="AC47" i="98" a="1"/>
  <c r="AD47" i="98" a="1"/>
  <c r="B51" i="98" a="1"/>
  <c r="B47" i="98" a="1"/>
  <c r="B49" i="98" a="1"/>
  <c r="AN47" i="94" a="1"/>
  <c r="V47" i="94" a="1"/>
  <c r="AA47" i="104" a="1"/>
  <c r="AA49" i="104" a="1"/>
  <c r="AA51" i="104" a="1"/>
  <c r="AB47" i="104" a="1"/>
  <c r="S49" i="103" a="1"/>
  <c r="S51" i="103" a="1"/>
  <c r="S47" i="103" a="1"/>
  <c r="T47" i="103" a="1"/>
  <c r="Q51" i="103" a="1"/>
  <c r="Q49" i="103" a="1"/>
  <c r="Q47" i="103" a="1"/>
  <c r="R47" i="103" a="1"/>
  <c r="W51" i="102" a="1"/>
  <c r="W47" i="102" a="1"/>
  <c r="W49" i="102" a="1"/>
  <c r="X47" i="102" a="1"/>
  <c r="AA51" i="101" a="1"/>
  <c r="AA49" i="101" a="1"/>
  <c r="AA47" i="101" a="1"/>
  <c r="AB47" i="101" a="1"/>
  <c r="S49" i="101" a="1"/>
  <c r="S47" i="101" a="1"/>
  <c r="S51" i="101" a="1"/>
  <c r="T47" i="101" a="1"/>
  <c r="Q47" i="101" a="1"/>
  <c r="Q49" i="101" a="1"/>
  <c r="Q51" i="101" a="1"/>
  <c r="R47" i="101" a="1"/>
  <c r="S51" i="100" a="1"/>
  <c r="S49" i="100" a="1"/>
  <c r="S47" i="100" a="1"/>
  <c r="T47" i="100" a="1"/>
  <c r="Y49" i="99" a="1"/>
  <c r="Y47" i="99" a="1"/>
  <c r="Y51" i="99" a="1"/>
  <c r="Z47" i="99" a="1"/>
  <c r="W49" i="99" a="1"/>
  <c r="W47" i="99" a="1"/>
  <c r="W51" i="99" a="1"/>
  <c r="X47" i="99" a="1"/>
  <c r="U49" i="99" a="1"/>
  <c r="U51" i="99" a="1"/>
  <c r="U47" i="99" a="1"/>
  <c r="V47" i="99" a="1"/>
  <c r="Y51" i="98" a="1"/>
  <c r="Y47" i="98" a="1"/>
  <c r="Y49" i="98" a="1"/>
  <c r="Z47" i="98" a="1"/>
  <c r="W51" i="98" a="1"/>
  <c r="W47" i="98" a="1"/>
  <c r="W49" i="98" a="1"/>
  <c r="AP47" i="98" a="1"/>
  <c r="X47" i="98" a="1"/>
  <c r="U47" i="98" a="1"/>
  <c r="AN47" i="98" a="1"/>
  <c r="U51" i="98" a="1"/>
  <c r="U49" i="98" a="1"/>
  <c r="V47" i="98" a="1"/>
  <c r="S51" i="98" a="1"/>
  <c r="S47" i="98" a="1"/>
  <c r="S49" i="98" a="1"/>
  <c r="T47" i="98" a="1"/>
  <c r="Q47" i="98" a="1"/>
  <c r="Q49" i="98" a="1"/>
  <c r="Q51" i="98" a="1"/>
  <c r="R47" i="98" a="1"/>
  <c r="M47" i="94" l="1"/>
  <c r="Y47" i="94"/>
  <c r="Y51" i="94"/>
  <c r="Y49" i="94"/>
  <c r="B47" i="94"/>
  <c r="B49" i="94"/>
  <c r="B51" i="94"/>
  <c r="N47" i="94"/>
  <c r="AA51" i="98"/>
  <c r="AA49" i="98"/>
  <c r="AA47" i="98"/>
  <c r="AB47" i="98"/>
  <c r="C47" i="94"/>
  <c r="O47" i="94"/>
  <c r="U47" i="94"/>
  <c r="U49" i="94"/>
  <c r="U51" i="94"/>
  <c r="D47" i="94"/>
  <c r="P47" i="94"/>
  <c r="E47" i="94"/>
  <c r="AC47" i="94"/>
  <c r="AC49" i="94"/>
  <c r="AC51" i="94"/>
  <c r="F47" i="94"/>
  <c r="G47" i="94"/>
  <c r="R47" i="94"/>
  <c r="Q47" i="94"/>
  <c r="Q51" i="94"/>
  <c r="Q49" i="94"/>
  <c r="AK47" i="94"/>
  <c r="AK49" i="94"/>
  <c r="AK51" i="94"/>
  <c r="H47" i="94"/>
  <c r="S47" i="94"/>
  <c r="S51" i="94"/>
  <c r="S49" i="94"/>
  <c r="I47" i="94"/>
  <c r="J47" i="94"/>
  <c r="AP47" i="94"/>
  <c r="W47" i="94"/>
  <c r="W49" i="94"/>
  <c r="W51" i="94"/>
  <c r="AA47" i="94"/>
  <c r="AA51" i="94"/>
  <c r="AA49" i="94"/>
  <c r="AI47" i="94"/>
  <c r="AI51" i="94"/>
  <c r="AI49" i="94"/>
  <c r="K47" i="94"/>
  <c r="U47" i="101"/>
  <c r="U51" i="101"/>
  <c r="U49" i="101"/>
  <c r="L47" i="94"/>
  <c r="R47" i="98"/>
  <c r="Q51" i="98"/>
  <c r="Q49" i="98"/>
  <c r="Q47" i="98"/>
  <c r="T47" i="98"/>
  <c r="S49" i="98"/>
  <c r="S47" i="98"/>
  <c r="S51" i="98"/>
  <c r="V47" i="98"/>
  <c r="U49" i="98"/>
  <c r="U51" i="98"/>
  <c r="AN47" i="98"/>
  <c r="U47" i="98"/>
  <c r="X47" i="98"/>
  <c r="AP47" i="98"/>
  <c r="W49" i="98"/>
  <c r="W47" i="98"/>
  <c r="W51" i="98"/>
  <c r="Z47" i="98"/>
  <c r="Y49" i="98"/>
  <c r="Y47" i="98"/>
  <c r="Y51" i="98"/>
  <c r="V47" i="99"/>
  <c r="U47" i="99"/>
  <c r="U51" i="99"/>
  <c r="U49" i="99"/>
  <c r="X47" i="99"/>
  <c r="W51" i="99"/>
  <c r="W47" i="99"/>
  <c r="W49" i="99"/>
  <c r="Z47" i="99"/>
  <c r="Y51" i="99"/>
  <c r="Y47" i="99"/>
  <c r="Y49" i="99"/>
  <c r="T47" i="100"/>
  <c r="S47" i="100"/>
  <c r="S49" i="100"/>
  <c r="S51" i="100"/>
  <c r="R47" i="101"/>
  <c r="Q51" i="101"/>
  <c r="Q49" i="101"/>
  <c r="Q47" i="101"/>
  <c r="T47" i="101"/>
  <c r="S51" i="101"/>
  <c r="S47" i="101"/>
  <c r="S49" i="101"/>
  <c r="AB47" i="101"/>
  <c r="AA47" i="101"/>
  <c r="AA49" i="101"/>
  <c r="AA51" i="101"/>
  <c r="X47" i="102"/>
  <c r="W49" i="102"/>
  <c r="W47" i="102"/>
  <c r="W51" i="102"/>
  <c r="R47" i="103"/>
  <c r="Q47" i="103"/>
  <c r="Q49" i="103"/>
  <c r="Q51" i="103"/>
  <c r="T47" i="103"/>
  <c r="S47" i="103"/>
  <c r="S51" i="103"/>
  <c r="S49" i="103"/>
  <c r="AB47" i="104"/>
  <c r="AA51" i="104"/>
  <c r="AA49" i="104"/>
  <c r="AA47" i="104"/>
  <c r="V47" i="94"/>
  <c r="AN47" i="94"/>
  <c r="B49" i="98"/>
  <c r="B47" i="98"/>
  <c r="B51" i="98"/>
  <c r="AD47" i="98"/>
  <c r="AC47" i="98"/>
  <c r="AC49" i="98"/>
  <c r="AC51" i="98"/>
  <c r="AJ47" i="98"/>
  <c r="AI51" i="98"/>
  <c r="AI47" i="98"/>
  <c r="AI49" i="98"/>
  <c r="AL47" i="98"/>
  <c r="AK49" i="98"/>
  <c r="AK47" i="98"/>
  <c r="AK51" i="98"/>
  <c r="B51" i="99"/>
  <c r="B49" i="99"/>
  <c r="B47" i="99"/>
  <c r="AD47" i="99"/>
  <c r="AC47" i="99"/>
  <c r="AC51" i="99"/>
  <c r="AC49" i="99"/>
  <c r="AJ47" i="99"/>
  <c r="AI47" i="99"/>
  <c r="AI49" i="99"/>
  <c r="AI51" i="99"/>
  <c r="AL47" i="99"/>
  <c r="AK47" i="99"/>
  <c r="AK51" i="99"/>
  <c r="AK49" i="99"/>
  <c r="B49" i="100"/>
  <c r="B51" i="100"/>
  <c r="B47" i="100"/>
  <c r="AD47" i="100"/>
  <c r="AC49" i="100"/>
  <c r="AC51" i="100"/>
  <c r="AC47" i="100"/>
  <c r="AJ47" i="100"/>
  <c r="AI47" i="100"/>
  <c r="AI49" i="100"/>
  <c r="AI51" i="100"/>
  <c r="AL47" i="100"/>
  <c r="AK51" i="100"/>
  <c r="AK49" i="100"/>
  <c r="AK47" i="100"/>
  <c r="B51" i="101"/>
  <c r="B47" i="101"/>
  <c r="B49" i="101"/>
  <c r="AD47" i="101"/>
  <c r="AC49" i="101"/>
  <c r="AC51" i="101"/>
  <c r="AC47" i="101"/>
  <c r="AJ47" i="101"/>
  <c r="AI51" i="101"/>
  <c r="AI49" i="101"/>
  <c r="AI47" i="101"/>
  <c r="AL47" i="101"/>
  <c r="AK49" i="101"/>
  <c r="AK47" i="101"/>
  <c r="AK51" i="101"/>
  <c r="B51" i="102"/>
  <c r="B49" i="102"/>
  <c r="B47" i="102"/>
  <c r="AD47" i="102"/>
  <c r="AC47" i="102"/>
  <c r="AC49" i="102"/>
  <c r="AC51" i="102"/>
  <c r="AJ47" i="102"/>
  <c r="AI47" i="102"/>
  <c r="AI51" i="102"/>
  <c r="AI49" i="102"/>
  <c r="AL47" i="102"/>
  <c r="AK51" i="102"/>
  <c r="AK49" i="102"/>
  <c r="AK47" i="102"/>
  <c r="B51" i="103"/>
  <c r="B49" i="103"/>
  <c r="B47" i="103"/>
  <c r="AD47" i="103"/>
  <c r="AC49" i="103"/>
  <c r="AC47" i="103"/>
  <c r="AC51" i="103"/>
  <c r="AJ47" i="103"/>
  <c r="AI51" i="103"/>
  <c r="AI49" i="103"/>
  <c r="AI47" i="103"/>
  <c r="AL47" i="103"/>
  <c r="AK51" i="103"/>
  <c r="AK47" i="103"/>
  <c r="AK49" i="103"/>
  <c r="B51" i="104"/>
  <c r="B47" i="104"/>
  <c r="B49" i="104"/>
  <c r="AD47" i="104"/>
  <c r="AC51" i="104"/>
  <c r="AC47" i="104"/>
  <c r="AC49" i="104"/>
  <c r="AJ47" i="104"/>
  <c r="AI47" i="104"/>
  <c r="AI49" i="104"/>
  <c r="AI51" i="104"/>
  <c r="AL47" i="104"/>
  <c r="AK51" i="104"/>
  <c r="AK47" i="104"/>
  <c r="AK49" i="104"/>
  <c r="I47" i="98"/>
  <c r="M47" i="99"/>
  <c r="AH47" i="99"/>
  <c r="K47" i="100"/>
  <c r="I47" i="101"/>
  <c r="V47" i="101"/>
  <c r="I47" i="102"/>
  <c r="AH47" i="102"/>
  <c r="K47" i="103"/>
  <c r="AF47" i="103"/>
  <c r="L47" i="104"/>
  <c r="J47" i="98"/>
  <c r="AE47" i="98"/>
  <c r="N47" i="99"/>
  <c r="L47" i="100"/>
  <c r="J47" i="101"/>
  <c r="J47" i="102"/>
  <c r="L47" i="103"/>
  <c r="AG47" i="103"/>
  <c r="M47" i="104"/>
  <c r="Z47" i="94"/>
  <c r="K47" i="98"/>
  <c r="AF47" i="98"/>
  <c r="C47" i="99"/>
  <c r="O47" i="99"/>
  <c r="M47" i="100"/>
  <c r="K47" i="101"/>
  <c r="K47" i="102"/>
  <c r="Z47" i="102"/>
  <c r="Y47" i="102"/>
  <c r="Y51" i="102"/>
  <c r="Y49" i="102"/>
  <c r="M47" i="103"/>
  <c r="AH47" i="103"/>
  <c r="N47" i="104"/>
  <c r="L47" i="98"/>
  <c r="AG47" i="98"/>
  <c r="D47" i="99"/>
  <c r="P47" i="99"/>
  <c r="T47" i="99"/>
  <c r="S47" i="99"/>
  <c r="S51" i="99"/>
  <c r="S49" i="99"/>
  <c r="AB47" i="99"/>
  <c r="AA51" i="99"/>
  <c r="AA47" i="99"/>
  <c r="AA49" i="99"/>
  <c r="N47" i="100"/>
  <c r="AE47" i="100"/>
  <c r="L47" i="101"/>
  <c r="L47" i="102"/>
  <c r="N47" i="103"/>
  <c r="AB47" i="103"/>
  <c r="AA49" i="103"/>
  <c r="AA51" i="103"/>
  <c r="AA47" i="103"/>
  <c r="C47" i="104"/>
  <c r="O47" i="104"/>
  <c r="M47" i="98"/>
  <c r="AH47" i="98"/>
  <c r="E47" i="99"/>
  <c r="C47" i="100"/>
  <c r="O47" i="100"/>
  <c r="AF47" i="100"/>
  <c r="M47" i="101"/>
  <c r="M47" i="102"/>
  <c r="C47" i="103"/>
  <c r="O47" i="103"/>
  <c r="D47" i="104"/>
  <c r="P47" i="104"/>
  <c r="AE47" i="104"/>
  <c r="N47" i="98"/>
  <c r="F47" i="99"/>
  <c r="D47" i="100"/>
  <c r="P47" i="100"/>
  <c r="X47" i="100"/>
  <c r="W49" i="100"/>
  <c r="W47" i="100"/>
  <c r="W51" i="100"/>
  <c r="AB47" i="100"/>
  <c r="AA47" i="100"/>
  <c r="AA51" i="100"/>
  <c r="AA49" i="100"/>
  <c r="AG47" i="100"/>
  <c r="N47" i="101"/>
  <c r="N47" i="102"/>
  <c r="D47" i="103"/>
  <c r="P47" i="103"/>
  <c r="E47" i="104"/>
  <c r="Z47" i="104"/>
  <c r="Y49" i="104"/>
  <c r="Y51" i="104"/>
  <c r="Y47" i="104"/>
  <c r="AF47" i="104"/>
  <c r="AD47" i="94"/>
  <c r="C47" i="98"/>
  <c r="O47" i="98"/>
  <c r="G47" i="99"/>
  <c r="R47" i="99"/>
  <c r="Q47" i="99"/>
  <c r="Q51" i="99"/>
  <c r="Q49" i="99"/>
  <c r="E47" i="100"/>
  <c r="V47" i="100"/>
  <c r="U49" i="100"/>
  <c r="U51" i="100"/>
  <c r="U47" i="100"/>
  <c r="AH47" i="100"/>
  <c r="C47" i="101"/>
  <c r="O47" i="101"/>
  <c r="C47" i="102"/>
  <c r="O47" i="102"/>
  <c r="E47" i="103"/>
  <c r="F47" i="104"/>
  <c r="AG47" i="104"/>
  <c r="AE47" i="94"/>
  <c r="D47" i="98"/>
  <c r="P47" i="98"/>
  <c r="H47" i="99"/>
  <c r="F47" i="100"/>
  <c r="D47" i="101"/>
  <c r="P47" i="101"/>
  <c r="AE47" i="101"/>
  <c r="D47" i="102"/>
  <c r="P47" i="102"/>
  <c r="AB47" i="102"/>
  <c r="AA51" i="102"/>
  <c r="AA49" i="102"/>
  <c r="AA47" i="102"/>
  <c r="F47" i="103"/>
  <c r="G47" i="104"/>
  <c r="R47" i="104"/>
  <c r="Q51" i="104"/>
  <c r="Q47" i="104"/>
  <c r="Q49" i="104"/>
  <c r="AH47" i="104"/>
  <c r="AF47" i="94"/>
  <c r="AL47" i="94"/>
  <c r="E47" i="98"/>
  <c r="I47" i="99"/>
  <c r="G47" i="100"/>
  <c r="R47" i="100"/>
  <c r="Q51" i="100"/>
  <c r="Q47" i="100"/>
  <c r="Q49" i="100"/>
  <c r="Z47" i="100"/>
  <c r="Y47" i="100"/>
  <c r="Y51" i="100"/>
  <c r="Y49" i="100"/>
  <c r="E47" i="101"/>
  <c r="AF47" i="101"/>
  <c r="E47" i="102"/>
  <c r="G47" i="103"/>
  <c r="V47" i="103"/>
  <c r="U47" i="103"/>
  <c r="U51" i="103"/>
  <c r="U49" i="103"/>
  <c r="Z47" i="103"/>
  <c r="Y51" i="103"/>
  <c r="Y47" i="103"/>
  <c r="Y49" i="103"/>
  <c r="H47" i="104"/>
  <c r="T47" i="104"/>
  <c r="S51" i="104"/>
  <c r="S47" i="104"/>
  <c r="S49" i="104"/>
  <c r="X47" i="104"/>
  <c r="W47" i="104"/>
  <c r="W49" i="104"/>
  <c r="W51" i="104"/>
  <c r="T47" i="94"/>
  <c r="AG47" i="94"/>
  <c r="F47" i="98"/>
  <c r="J47" i="99"/>
  <c r="AE47" i="99"/>
  <c r="H47" i="100"/>
  <c r="F47" i="101"/>
  <c r="AG47" i="101"/>
  <c r="F47" i="102"/>
  <c r="AE47" i="102"/>
  <c r="H47" i="103"/>
  <c r="I47" i="104"/>
  <c r="AH47" i="94"/>
  <c r="G47" i="98"/>
  <c r="K47" i="99"/>
  <c r="AF47" i="99"/>
  <c r="I47" i="100"/>
  <c r="G47" i="101"/>
  <c r="Z47" i="101"/>
  <c r="Y51" i="101"/>
  <c r="Y47" i="101"/>
  <c r="Y49" i="101"/>
  <c r="AH47" i="101"/>
  <c r="G47" i="102"/>
  <c r="R47" i="102"/>
  <c r="Q47" i="102"/>
  <c r="Q49" i="102"/>
  <c r="Q51" i="102"/>
  <c r="V47" i="102"/>
  <c r="U47" i="102"/>
  <c r="U49" i="102"/>
  <c r="U51" i="102"/>
  <c r="AF47" i="102"/>
  <c r="I47" i="103"/>
  <c r="J47" i="104"/>
  <c r="X47" i="94"/>
  <c r="AB47" i="94"/>
  <c r="AJ47" i="94"/>
  <c r="H47" i="98"/>
  <c r="L47" i="99"/>
  <c r="AG47" i="99"/>
  <c r="J47" i="100"/>
  <c r="H47" i="101"/>
  <c r="X47" i="101"/>
  <c r="W49" i="101"/>
  <c r="W51" i="101"/>
  <c r="W47" i="101"/>
  <c r="H47" i="102"/>
  <c r="T47" i="102"/>
  <c r="S49" i="102"/>
  <c r="S51" i="102"/>
  <c r="S47" i="102"/>
  <c r="AG47" i="102"/>
  <c r="J47" i="103"/>
  <c r="X47" i="103"/>
  <c r="W49" i="103"/>
  <c r="W51" i="103"/>
  <c r="W47" i="103"/>
  <c r="AE47" i="103"/>
  <c r="K47" i="104"/>
  <c r="V47" i="104"/>
  <c r="U51" i="104"/>
  <c r="U49" i="104"/>
  <c r="U47" i="104"/>
  <c r="R5" i="97" a="1"/>
  <c r="G5" i="97" a="1"/>
  <c r="L5" i="97" a="1"/>
  <c r="N5" i="97" a="1"/>
  <c r="P5" i="97" a="1"/>
  <c r="L40" i="97" a="1"/>
  <c r="Z39" i="97" a="1"/>
  <c r="F7" i="97" a="1"/>
  <c r="I5" i="97" a="1"/>
  <c r="N39" i="97" a="1"/>
  <c r="T5" i="97" a="1"/>
  <c r="G39" i="97" a="1"/>
  <c r="O5" i="97" a="1"/>
  <c r="J51" i="97" a="1"/>
  <c r="J41" i="97" a="1"/>
  <c r="Q5" i="97" a="1"/>
  <c r="F6" i="97" a="1"/>
  <c r="P39" i="97" a="1"/>
  <c r="Z41" i="97" a="1"/>
  <c r="N41" i="97" a="1"/>
  <c r="J39" i="97" a="1"/>
  <c r="F39" i="97" a="1"/>
  <c r="J53" i="97" a="1"/>
  <c r="F5" i="97" a="1"/>
  <c r="H5" i="97" a="1"/>
  <c r="Z40" i="97" a="1"/>
  <c r="P41" i="97" a="1"/>
  <c r="N40" i="97" a="1"/>
  <c r="J40" i="97" a="1"/>
  <c r="F41" i="97" a="1"/>
  <c r="L39" i="97" a="1"/>
  <c r="J52" i="97" a="1"/>
  <c r="F40" i="97" a="1"/>
  <c r="L41" i="97" a="1"/>
  <c r="U5" i="97" a="1"/>
  <c r="S5" i="97" a="1"/>
  <c r="P44" i="97" a="1"/>
  <c r="R39" i="97" a="1"/>
  <c r="M5" i="97" a="1"/>
  <c r="P40" i="97" a="1"/>
  <c r="P43" i="97" a="1"/>
  <c r="R40" i="97" a="1"/>
  <c r="H39" i="97" a="1"/>
  <c r="X39" i="97" a="1"/>
  <c r="P42" i="97" a="1"/>
  <c r="R41" i="97" a="1"/>
  <c r="H41" i="97" a="1"/>
  <c r="X41" i="97" a="1"/>
  <c r="Q42" i="97" a="1"/>
  <c r="J5" i="97" a="1"/>
  <c r="H40" i="97" a="1"/>
  <c r="X40" i="97" a="1"/>
  <c r="G42" i="97" a="1"/>
  <c r="J42" i="97" a="1"/>
  <c r="J47" i="97" a="1"/>
  <c r="H49" i="97" a="1"/>
  <c r="P52" i="97" a="1"/>
  <c r="H59" i="97" a="1"/>
  <c r="R42" i="97" a="1"/>
  <c r="F12" i="97" a="1"/>
  <c r="Z47" i="97" a="1"/>
  <c r="X50" i="97" a="1"/>
  <c r="Y51" i="97" a="1"/>
  <c r="R54" i="97" a="1"/>
  <c r="F24" i="97" a="1"/>
  <c r="Z57" i="97" a="1"/>
  <c r="X62" i="97" a="1"/>
  <c r="V54" i="97" a="1"/>
  <c r="R26" i="97" a="1"/>
  <c r="N55" i="97" a="1"/>
  <c r="Q45" i="97" a="1"/>
  <c r="P57" i="97" a="1"/>
  <c r="T23" i="97" a="1"/>
  <c r="Q48" i="97" a="1"/>
  <c r="N62" i="97" a="1"/>
  <c r="K48" i="97" a="1"/>
  <c r="S39" i="97" a="1"/>
  <c r="P55" i="97" a="1"/>
  <c r="N11" i="97" a="1"/>
  <c r="I20" i="97" a="1"/>
  <c r="H62" i="97" a="1"/>
  <c r="M14" i="97" a="1"/>
  <c r="L17" i="97" a="1"/>
  <c r="J54" i="97" a="1"/>
  <c r="O14" i="97" a="1"/>
  <c r="O23" i="97" a="1"/>
  <c r="L53" i="97" a="1"/>
  <c r="S57" i="97" a="1"/>
  <c r="F44" i="97" a="1"/>
  <c r="M42" i="97" a="1"/>
  <c r="J46" i="97" a="1"/>
  <c r="H50" i="97" a="1"/>
  <c r="P53" i="97" a="1"/>
  <c r="H58" i="97" a="1"/>
  <c r="R43" i="97" a="1"/>
  <c r="F11" i="97" a="1"/>
  <c r="Z46" i="97" a="1"/>
  <c r="AA48" i="97" a="1"/>
  <c r="X53" i="97" a="1"/>
  <c r="R55" i="97" a="1"/>
  <c r="F23" i="97" a="1"/>
  <c r="Z58" i="97" a="1"/>
  <c r="AA60" i="97" a="1"/>
  <c r="P23" i="97" a="1"/>
  <c r="O39" i="97" a="1"/>
  <c r="R23" i="97" a="1"/>
  <c r="P47" i="97" a="1"/>
  <c r="G26" i="97" a="1"/>
  <c r="H26" i="97" a="1"/>
  <c r="P48" i="97" a="1"/>
  <c r="N60" i="97" a="1"/>
  <c r="J49" i="97" a="1"/>
  <c r="H8" i="97" a="1"/>
  <c r="P54" i="97" a="1"/>
  <c r="L14" i="97" a="1"/>
  <c r="L23" i="97" a="1"/>
  <c r="H60" i="97" a="1"/>
  <c r="J17" i="97" a="1"/>
  <c r="O51" i="97" a="1"/>
  <c r="J55" i="97" a="1"/>
  <c r="M17" i="97" a="1"/>
  <c r="M57" i="97" a="1"/>
  <c r="L60" i="97" a="1"/>
  <c r="F43" i="97" a="1"/>
  <c r="M45" i="97" a="1"/>
  <c r="G51" i="97" a="1"/>
  <c r="M54" i="97" a="1"/>
  <c r="Q60" i="97" a="1"/>
  <c r="R44" i="97" a="1"/>
  <c r="F15" i="97" a="1"/>
  <c r="Z50" i="97" a="1"/>
  <c r="X52" i="97" a="1"/>
  <c r="R56" i="97" a="1"/>
  <c r="F28" i="97" a="1"/>
  <c r="Z62" i="97" a="1"/>
  <c r="T57" i="97" a="1"/>
  <c r="P8" i="97" a="1"/>
  <c r="V57" i="97" a="1"/>
  <c r="P45" i="97" a="1"/>
  <c r="T26" i="97" a="1"/>
  <c r="U26" i="97" a="1"/>
  <c r="P50" i="97" a="1"/>
  <c r="T60" i="97" a="1"/>
  <c r="J50" i="97" a="1"/>
  <c r="U8" i="97" a="1"/>
  <c r="J23" i="97" a="1"/>
  <c r="G48" i="97" a="1"/>
  <c r="K57" i="97" a="1"/>
  <c r="H61" i="97" a="1"/>
  <c r="U51" i="97" a="1"/>
  <c r="N53" i="97" a="1"/>
  <c r="J56" i="97" a="1"/>
  <c r="M51" i="97" a="1"/>
  <c r="L58" i="97" a="1"/>
  <c r="S54" i="97" a="1"/>
  <c r="F42" i="97" a="1"/>
  <c r="L43" i="97" a="1"/>
  <c r="L47" i="97" a="1"/>
  <c r="F53" i="97" a="1"/>
  <c r="L55" i="97" a="1"/>
  <c r="P62" i="97" a="1"/>
  <c r="Y42" i="97" a="1"/>
  <c r="R45" i="97" a="1"/>
  <c r="F16" i="97" a="1"/>
  <c r="Z49" i="97" a="1"/>
  <c r="X51" i="97" a="1"/>
  <c r="Y54" i="97" a="1"/>
  <c r="R58" i="97" a="1"/>
  <c r="F26" i="97" a="1"/>
  <c r="Z60" i="97" a="1"/>
  <c r="Q26" i="97" a="1"/>
  <c r="T42" i="97" a="1"/>
  <c r="S26" i="97" a="1"/>
  <c r="P46" i="97" a="1"/>
  <c r="R8" i="97" a="1"/>
  <c r="S60" i="97" a="1"/>
  <c r="P49" i="97" a="1"/>
  <c r="J48" i="97" a="1"/>
  <c r="M11" i="97" a="1"/>
  <c r="L26" i="97" a="1"/>
  <c r="F50" i="97" a="1"/>
  <c r="J57" i="97" a="1"/>
  <c r="M60" i="97" a="1"/>
  <c r="J20" i="97" a="1"/>
  <c r="N51" i="97" a="1"/>
  <c r="T54" i="97" a="1"/>
  <c r="L52" i="97" a="1"/>
  <c r="L59" i="97" a="1"/>
  <c r="N23" i="97" a="1"/>
  <c r="I42" i="97" a="1"/>
  <c r="L42" i="97" a="1"/>
  <c r="L45" i="97" a="1"/>
  <c r="F52" i="97" a="1"/>
  <c r="L54" i="97" a="1"/>
  <c r="P61" i="97" a="1"/>
  <c r="X44" i="97" a="1"/>
  <c r="R47" i="97" a="1"/>
  <c r="F14" i="97" a="1"/>
  <c r="Z48" i="97" a="1"/>
  <c r="AA51" i="97" a="1"/>
  <c r="X54" i="97" a="1"/>
  <c r="R57" i="97" a="1"/>
  <c r="F27" i="97" a="1"/>
  <c r="Z61" i="97" a="1"/>
  <c r="O8" i="97" a="1"/>
  <c r="G11" i="97" a="1"/>
  <c r="Q8" i="97" a="1"/>
  <c r="S14" i="97" a="1"/>
  <c r="V42" i="97" a="1"/>
  <c r="S8" i="97" a="1"/>
  <c r="U48" i="97" a="1"/>
  <c r="G8" i="97" a="1"/>
  <c r="V48" i="97" a="1"/>
  <c r="J14" i="97" a="1"/>
  <c r="G60" i="97" a="1"/>
  <c r="F48" i="97" a="1"/>
  <c r="J59" i="97" a="1"/>
  <c r="N52" i="97" a="1"/>
  <c r="L57" i="97" a="1"/>
  <c r="H43" i="97" a="1"/>
  <c r="L44" i="97" a="1"/>
  <c r="L46" i="97" a="1"/>
  <c r="F51" i="97" a="1"/>
  <c r="L56" i="97" a="1"/>
  <c r="P60" i="97" a="1"/>
  <c r="X42" i="97" a="1"/>
  <c r="R46" i="97" a="1"/>
  <c r="F19" i="97" a="1"/>
  <c r="Z52" i="97" a="1"/>
  <c r="X56" i="97" a="1"/>
  <c r="R59" i="97" a="1"/>
  <c r="N8" i="97" a="1"/>
  <c r="S42" i="97" a="1"/>
  <c r="T11" i="97" a="1"/>
  <c r="U42" i="97" a="1"/>
  <c r="S48" i="97" a="1"/>
  <c r="I11" i="97" a="1"/>
  <c r="J11" i="97" a="1"/>
  <c r="S17" i="97" a="1"/>
  <c r="T8" i="97" a="1"/>
  <c r="G17" i="97" a="1"/>
  <c r="H17" i="97" a="1"/>
  <c r="F62" i="97" a="1"/>
  <c r="F49" i="97" a="1"/>
  <c r="J58" i="97" a="1"/>
  <c r="L61" i="97" a="1"/>
  <c r="M23" i="97" a="1"/>
  <c r="V51" i="97" a="1"/>
  <c r="O26" i="97" a="1"/>
  <c r="L51" i="97" a="1"/>
  <c r="H42" i="97" a="1"/>
  <c r="O42" i="97" a="1"/>
  <c r="O45" i="97" a="1"/>
  <c r="I51" i="97" a="1"/>
  <c r="G57" i="97" a="1"/>
  <c r="K39" i="97" a="1"/>
  <c r="X43" i="97" a="1"/>
  <c r="Y45" i="97" a="1"/>
  <c r="R49" i="97" a="1"/>
  <c r="F17" i="97" a="1"/>
  <c r="Z51" i="97" a="1"/>
  <c r="X55" i="97" a="1"/>
  <c r="Y57" i="97" a="1"/>
  <c r="R62" i="97" a="1"/>
  <c r="R11" i="97" a="1"/>
  <c r="S11" i="97" a="1"/>
  <c r="R14" i="97" a="1"/>
  <c r="H11" i="97" a="1"/>
  <c r="Q17" i="97" a="1"/>
  <c r="G14" i="97" a="1"/>
  <c r="H14" i="97" a="1"/>
  <c r="S20" i="97" a="1"/>
  <c r="L11" i="97" a="1"/>
  <c r="T17" i="97" a="1"/>
  <c r="U17" i="97" a="1"/>
  <c r="F60" i="97" a="1"/>
  <c r="O48" i="97" a="1"/>
  <c r="O57" i="97" a="1"/>
  <c r="L62" i="97" a="1"/>
  <c r="N26" i="97" a="1"/>
  <c r="L20" i="97" a="1"/>
  <c r="M39" i="97" a="1"/>
  <c r="M20" i="97" a="1"/>
  <c r="P26" i="97" a="1"/>
  <c r="H44" i="97" a="1"/>
  <c r="N43" i="97" a="1"/>
  <c r="N47" i="97" a="1"/>
  <c r="H53" i="97" a="1"/>
  <c r="F57" i="97" a="1"/>
  <c r="AA42" i="97" a="1"/>
  <c r="X45" i="97" a="1"/>
  <c r="R50" i="97" a="1"/>
  <c r="F18" i="97" a="1"/>
  <c r="Z53" i="97" a="1"/>
  <c r="AA54" i="97" a="1"/>
  <c r="X59" i="97" a="1"/>
  <c r="R60" i="97" a="1"/>
  <c r="V45" i="97" a="1"/>
  <c r="Q14" i="97" a="1"/>
  <c r="P17" i="97" a="1"/>
  <c r="U11" i="97" a="1"/>
  <c r="Q20" i="97" a="1"/>
  <c r="T14" i="97" a="1"/>
  <c r="U14" i="97" a="1"/>
  <c r="H23" i="97" a="1"/>
  <c r="G45" i="97" a="1"/>
  <c r="G20" i="97" a="1"/>
  <c r="S51" i="97" a="1"/>
  <c r="F61" i="97" a="1"/>
  <c r="N48" i="97" a="1"/>
  <c r="N59" i="97" a="1"/>
  <c r="I39" i="97" a="1"/>
  <c r="V39" i="97" a="1"/>
  <c r="G54" i="97" a="1"/>
  <c r="Q39" i="97" a="1"/>
  <c r="I54" i="97" a="1"/>
  <c r="K60" i="97" a="1"/>
  <c r="K42" i="97" a="1"/>
  <c r="N42" i="97" a="1"/>
  <c r="N45" i="97" a="1"/>
  <c r="H51" i="97" a="1"/>
  <c r="F58" i="97" a="1"/>
  <c r="F9" i="97" a="1"/>
  <c r="Z43" i="97" a="1"/>
  <c r="X46" i="97" a="1"/>
  <c r="R48" i="97" a="1"/>
  <c r="F22" i="97" a="1"/>
  <c r="Z56" i="97" a="1"/>
  <c r="X58" i="97" a="1"/>
  <c r="R61" i="97" a="1"/>
  <c r="P14" i="97" a="1"/>
  <c r="O17" i="97" a="1"/>
  <c r="P20" i="97" a="1"/>
  <c r="I45" i="97" a="1"/>
  <c r="S23" i="97" a="1"/>
  <c r="T48" i="97" a="1"/>
  <c r="M48" i="97" a="1"/>
  <c r="U23" i="97" a="1"/>
  <c r="F45" i="97" a="1"/>
  <c r="T20" i="97" a="1"/>
  <c r="H20" i="97" a="1"/>
  <c r="V60" i="97" a="1"/>
  <c r="N50" i="97" a="1"/>
  <c r="N57" i="97" a="1"/>
  <c r="U39" i="97" a="1"/>
  <c r="L8" i="97" a="1"/>
  <c r="F54" i="97" a="1"/>
  <c r="Y39" i="97" a="1"/>
  <c r="H55" i="97" a="1"/>
  <c r="J62" i="97" a="1"/>
  <c r="J43" i="97" a="1"/>
  <c r="N44" i="97" a="1"/>
  <c r="N46" i="97" a="1"/>
  <c r="H52" i="97" a="1"/>
  <c r="F59" i="97" a="1"/>
  <c r="F8" i="97" a="1"/>
  <c r="Z42" i="97" a="1"/>
  <c r="X47" i="97" a="1"/>
  <c r="Y48" i="97" a="1"/>
  <c r="R52" i="97" a="1"/>
  <c r="F21" i="97" a="1"/>
  <c r="Z55" i="97" a="1"/>
  <c r="X57" i="97" a="1"/>
  <c r="Y60" i="97" a="1"/>
  <c r="N17" i="97" a="1"/>
  <c r="O20" i="97" a="1"/>
  <c r="O54" i="97" a="1"/>
  <c r="H45" i="97" a="1"/>
  <c r="Q57" i="97" a="1"/>
  <c r="R17" i="97" a="1"/>
  <c r="L49" i="97" a="1"/>
  <c r="I26" i="97" a="1"/>
  <c r="F47" i="97" a="1"/>
  <c r="I23" i="97" a="1"/>
  <c r="U20" i="97" a="1"/>
  <c r="T39" i="97" a="1"/>
  <c r="N49" i="97" a="1"/>
  <c r="N58" i="97" a="1"/>
  <c r="J8" i="97" a="1"/>
  <c r="P11" i="97" a="1"/>
  <c r="F55" i="97" a="1"/>
  <c r="M8" i="97" a="1"/>
  <c r="H56" i="97" a="1"/>
  <c r="J61" i="97" a="1"/>
  <c r="J44" i="97" a="1"/>
  <c r="K45" i="97" a="1"/>
  <c r="I48" i="97" a="1"/>
  <c r="Q51" i="97" a="1"/>
  <c r="I57" i="97" a="1"/>
  <c r="F10" i="97" a="1"/>
  <c r="Z44" i="97" a="1"/>
  <c r="AA45" i="97" a="1"/>
  <c r="X48" i="97" a="1"/>
  <c r="R53" i="97" a="1"/>
  <c r="F20" i="97" a="1"/>
  <c r="Z54" i="97" a="1"/>
  <c r="AA57" i="97" a="1"/>
  <c r="X60" i="97" a="1"/>
  <c r="K51" i="97" a="1"/>
  <c r="Q23" i="97" a="1"/>
  <c r="N54" i="97" a="1"/>
  <c r="H47" i="97" a="1"/>
  <c r="P58" i="97" a="1"/>
  <c r="R20" i="97" a="1"/>
  <c r="L48" i="97" a="1"/>
  <c r="O60" i="97" a="1"/>
  <c r="F46" i="97" a="1"/>
  <c r="J26" i="97" a="1"/>
  <c r="Q54" i="97" a="1"/>
  <c r="AA39" i="97" a="1"/>
  <c r="I17" i="97" a="1"/>
  <c r="M26" i="97" a="1"/>
  <c r="O11" i="97" a="1"/>
  <c r="T45" i="97" a="1"/>
  <c r="F56" i="97" a="1"/>
  <c r="Q11" i="97" a="1"/>
  <c r="H54" i="97" a="1"/>
  <c r="J60" i="97" a="1"/>
  <c r="J45" i="97" a="1"/>
  <c r="H48" i="97" a="1"/>
  <c r="P51" i="97" a="1"/>
  <c r="H57" i="97" a="1"/>
  <c r="F13" i="97" a="1"/>
  <c r="Z45" i="97" a="1"/>
  <c r="X49" i="97" a="1"/>
  <c r="R51" i="97" a="1"/>
  <c r="F25" i="97" a="1"/>
  <c r="Z59" i="97" a="1"/>
  <c r="X61" i="97" a="1"/>
  <c r="N20" i="97" a="1"/>
  <c r="U57" i="97" a="1"/>
  <c r="N56" i="97" a="1"/>
  <c r="H46" i="97" a="1"/>
  <c r="P59" i="97" a="1"/>
  <c r="G23" i="97" a="1"/>
  <c r="L50" i="97" a="1"/>
  <c r="N61" i="97" a="1"/>
  <c r="I14" i="97" a="1"/>
  <c r="U60" i="97" a="1"/>
  <c r="P56" i="97" a="1"/>
  <c r="I8" i="97" a="1"/>
  <c r="T51" i="97" a="1"/>
  <c r="I60" i="97" a="1"/>
  <c r="S45" i="97" a="1"/>
  <c r="N14" i="97" a="1"/>
  <c r="K54" i="97" a="1"/>
  <c r="U45" i="97" a="1"/>
  <c r="U54" i="97" a="1"/>
  <c r="BN65" i="106"/>
  <c r="BN66" i="106" s="1"/>
  <c r="BN67" i="106" s="1"/>
  <c r="BN68" i="106" s="1"/>
  <c r="BN69" i="106" s="1"/>
  <c r="BN70" i="106" s="1"/>
  <c r="BX58" i="106"/>
  <c r="BX59" i="106" s="1"/>
  <c r="BX60" i="106" s="1"/>
  <c r="BX61" i="106" s="1"/>
  <c r="BX62" i="106" s="1"/>
  <c r="BX63" i="106" s="1"/>
  <c r="BX64" i="106" s="1"/>
  <c r="BX65" i="106" s="1"/>
  <c r="BX66" i="106" s="1"/>
  <c r="BX67" i="106" s="1"/>
  <c r="BX68" i="106" s="1"/>
  <c r="BX69" i="106" s="1"/>
  <c r="BX70" i="106" s="1"/>
  <c r="X40" i="97" l="1"/>
  <c r="H40" i="97"/>
  <c r="J5" i="97"/>
  <c r="Q42" i="97"/>
  <c r="X41" i="97"/>
  <c r="H41" i="97"/>
  <c r="R41" i="97"/>
  <c r="P42" i="97"/>
  <c r="X39" i="97"/>
  <c r="H39" i="97"/>
  <c r="R40" i="97"/>
  <c r="P43" i="97"/>
  <c r="P40" i="97"/>
  <c r="M5" i="97"/>
  <c r="R39" i="97"/>
  <c r="P44" i="97"/>
  <c r="S5" i="97"/>
  <c r="U5" i="97"/>
  <c r="L41" i="97"/>
  <c r="F40" i="97"/>
  <c r="J52" i="97"/>
  <c r="L39" i="97"/>
  <c r="F41" i="97"/>
  <c r="J40" i="97"/>
  <c r="N40" i="97"/>
  <c r="P41" i="97"/>
  <c r="Z40" i="97"/>
  <c r="H5" i="97"/>
  <c r="F5" i="97"/>
  <c r="J53" i="97"/>
  <c r="F39" i="97"/>
  <c r="J39" i="97"/>
  <c r="N41" i="97"/>
  <c r="Z41" i="97"/>
  <c r="P39" i="97"/>
  <c r="F6" i="97"/>
  <c r="Q5" i="97"/>
  <c r="J41" i="97"/>
  <c r="J51" i="97"/>
  <c r="O5" i="97"/>
  <c r="G39" i="97"/>
  <c r="T5" i="97"/>
  <c r="N39" i="97"/>
  <c r="I5" i="97"/>
  <c r="F7" i="97"/>
  <c r="Z39" i="97"/>
  <c r="L40" i="97"/>
  <c r="P5" i="97"/>
  <c r="N5" i="97"/>
  <c r="L5" i="97"/>
  <c r="G5" i="97"/>
  <c r="R5" i="97"/>
  <c r="U54" i="97"/>
  <c r="U45" i="97"/>
  <c r="K54" i="97"/>
  <c r="N14" i="97"/>
  <c r="S45" i="97"/>
  <c r="I60" i="97"/>
  <c r="T51" i="97"/>
  <c r="I8" i="97"/>
  <c r="P56" i="97"/>
  <c r="U60" i="97"/>
  <c r="I14" i="97"/>
  <c r="N61" i="97"/>
  <c r="L50" i="97"/>
  <c r="G23" i="97"/>
  <c r="P59" i="97"/>
  <c r="H46" i="97"/>
  <c r="N56" i="97"/>
  <c r="U57" i="97"/>
  <c r="N20" i="97"/>
  <c r="X61" i="97"/>
  <c r="Z59" i="97"/>
  <c r="F25" i="97"/>
  <c r="R51" i="97"/>
  <c r="X49" i="97"/>
  <c r="Z45" i="97"/>
  <c r="F13" i="97"/>
  <c r="H57" i="97"/>
  <c r="P51" i="97"/>
  <c r="H48" i="97"/>
  <c r="J45" i="97"/>
  <c r="J60" i="97"/>
  <c r="H54" i="97"/>
  <c r="Q11" i="97"/>
  <c r="F56" i="97"/>
  <c r="T45" i="97"/>
  <c r="O11" i="97"/>
  <c r="M26" i="97"/>
  <c r="I17" i="97"/>
  <c r="AA39" i="97"/>
  <c r="Q54" i="97"/>
  <c r="J26" i="97"/>
  <c r="F46" i="97"/>
  <c r="O60" i="97"/>
  <c r="L48" i="97"/>
  <c r="R20" i="97"/>
  <c r="P58" i="97"/>
  <c r="H47" i="97"/>
  <c r="N54" i="97"/>
  <c r="Q23" i="97"/>
  <c r="K51" i="97"/>
  <c r="X60" i="97"/>
  <c r="AA57" i="97"/>
  <c r="Z54" i="97"/>
  <c r="F20" i="97"/>
  <c r="R53" i="97"/>
  <c r="X48" i="97"/>
  <c r="AA45" i="97"/>
  <c r="Z44" i="97"/>
  <c r="F10" i="97"/>
  <c r="I57" i="97"/>
  <c r="Q51" i="97"/>
  <c r="I48" i="97"/>
  <c r="K45" i="97"/>
  <c r="J44" i="97"/>
  <c r="J61" i="97"/>
  <c r="H56" i="97"/>
  <c r="M8" i="97"/>
  <c r="M29" i="97" s="1"/>
  <c r="K6" i="105" s="1"/>
  <c r="F55" i="97"/>
  <c r="P11" i="97"/>
  <c r="J8" i="97"/>
  <c r="N58" i="97"/>
  <c r="N49" i="97"/>
  <c r="T39" i="97"/>
  <c r="U20" i="97"/>
  <c r="I23" i="97"/>
  <c r="F47" i="97"/>
  <c r="I26" i="97"/>
  <c r="L49" i="97"/>
  <c r="R17" i="97"/>
  <c r="Q57" i="97"/>
  <c r="H45" i="97"/>
  <c r="O54" i="97"/>
  <c r="O20" i="97"/>
  <c r="N17" i="97"/>
  <c r="Y60" i="97"/>
  <c r="X57" i="97"/>
  <c r="Z55" i="97"/>
  <c r="F21" i="97"/>
  <c r="R52" i="97"/>
  <c r="Y48" i="97"/>
  <c r="X47" i="97"/>
  <c r="Z42" i="97"/>
  <c r="F8" i="97"/>
  <c r="F59" i="97"/>
  <c r="H52" i="97"/>
  <c r="N46" i="97"/>
  <c r="N44" i="97"/>
  <c r="J43" i="97"/>
  <c r="J62" i="97"/>
  <c r="H55" i="97"/>
  <c r="Y39" i="97"/>
  <c r="F54" i="97"/>
  <c r="L8" i="97"/>
  <c r="U39" i="97"/>
  <c r="N57" i="97"/>
  <c r="N50" i="97"/>
  <c r="V60" i="97"/>
  <c r="H20" i="97"/>
  <c r="T20" i="97"/>
  <c r="F45" i="97"/>
  <c r="U23" i="97"/>
  <c r="M48" i="97"/>
  <c r="T48" i="97"/>
  <c r="S23" i="97"/>
  <c r="I45" i="97"/>
  <c r="P20" i="97"/>
  <c r="O17" i="97"/>
  <c r="P14" i="97"/>
  <c r="R61" i="97"/>
  <c r="X58" i="97"/>
  <c r="Z56" i="97"/>
  <c r="F22" i="97"/>
  <c r="R48" i="97"/>
  <c r="X46" i="97"/>
  <c r="Z43" i="97"/>
  <c r="F9" i="97"/>
  <c r="F58" i="97"/>
  <c r="H51" i="97"/>
  <c r="N45" i="97"/>
  <c r="N42" i="97"/>
  <c r="K42" i="97"/>
  <c r="K60" i="97"/>
  <c r="I54" i="97"/>
  <c r="Q39" i="97"/>
  <c r="G54" i="97"/>
  <c r="V39" i="97"/>
  <c r="I39" i="97"/>
  <c r="N59" i="97"/>
  <c r="N48" i="97"/>
  <c r="F61" i="97"/>
  <c r="S51" i="97"/>
  <c r="G20" i="97"/>
  <c r="G45" i="97"/>
  <c r="H23" i="97"/>
  <c r="U14" i="97"/>
  <c r="T14" i="97"/>
  <c r="Q20" i="97"/>
  <c r="U11" i="97"/>
  <c r="P17" i="97"/>
  <c r="Q14" i="97"/>
  <c r="V45" i="97"/>
  <c r="R60" i="97"/>
  <c r="X59" i="97"/>
  <c r="AA54" i="97"/>
  <c r="Z53" i="97"/>
  <c r="F18" i="97"/>
  <c r="R50" i="97"/>
  <c r="X45" i="97"/>
  <c r="AA42" i="97"/>
  <c r="F57" i="97"/>
  <c r="H53" i="97"/>
  <c r="N47" i="97"/>
  <c r="N43" i="97"/>
  <c r="H44" i="97"/>
  <c r="P26" i="97"/>
  <c r="M20" i="97"/>
  <c r="M39" i="97"/>
  <c r="L20" i="97"/>
  <c r="N26" i="97"/>
  <c r="L62" i="97"/>
  <c r="O57" i="97"/>
  <c r="O48" i="97"/>
  <c r="F60" i="97"/>
  <c r="U17" i="97"/>
  <c r="T17" i="97"/>
  <c r="L11" i="97"/>
  <c r="S20" i="97"/>
  <c r="H14" i="97"/>
  <c r="G14" i="97"/>
  <c r="Q17" i="97"/>
  <c r="H11" i="97"/>
  <c r="R14" i="97"/>
  <c r="S11" i="97"/>
  <c r="R11" i="97"/>
  <c r="R62" i="97"/>
  <c r="Y57" i="97"/>
  <c r="X55" i="97"/>
  <c r="Z51" i="97"/>
  <c r="F17" i="97"/>
  <c r="R49" i="97"/>
  <c r="Y45" i="97"/>
  <c r="X43" i="97"/>
  <c r="K39" i="97"/>
  <c r="G57" i="97"/>
  <c r="I51" i="97"/>
  <c r="O45" i="97"/>
  <c r="O42" i="97"/>
  <c r="H42" i="97"/>
  <c r="L51" i="97"/>
  <c r="O26" i="97"/>
  <c r="V51" i="97"/>
  <c r="M23" i="97"/>
  <c r="L61" i="97"/>
  <c r="J58" i="97"/>
  <c r="F49" i="97"/>
  <c r="F62" i="97"/>
  <c r="H17" i="97"/>
  <c r="G17" i="97"/>
  <c r="K17" i="97" s="1"/>
  <c r="T8" i="97"/>
  <c r="S17" i="97"/>
  <c r="J11" i="97"/>
  <c r="I11" i="97"/>
  <c r="S48" i="97"/>
  <c r="U42" i="97"/>
  <c r="T11" i="97"/>
  <c r="S42" i="97"/>
  <c r="N8" i="97"/>
  <c r="R59" i="97"/>
  <c r="X56" i="97"/>
  <c r="Z52" i="97"/>
  <c r="F19" i="97"/>
  <c r="R46" i="97"/>
  <c r="X42" i="97"/>
  <c r="P60" i="97"/>
  <c r="L56" i="97"/>
  <c r="F51" i="97"/>
  <c r="L46" i="97"/>
  <c r="L44" i="97"/>
  <c r="H43" i="97"/>
  <c r="L57" i="97"/>
  <c r="N52" i="97"/>
  <c r="J59" i="97"/>
  <c r="F48" i="97"/>
  <c r="G60" i="97"/>
  <c r="J14" i="97"/>
  <c r="V48" i="97"/>
  <c r="G8" i="97"/>
  <c r="U48" i="97"/>
  <c r="S8" i="97"/>
  <c r="V42" i="97"/>
  <c r="S14" i="97"/>
  <c r="Q8" i="97"/>
  <c r="G11" i="97"/>
  <c r="O8" i="97"/>
  <c r="Z61" i="97"/>
  <c r="F27" i="97"/>
  <c r="R57" i="97"/>
  <c r="X54" i="97"/>
  <c r="AA51" i="97"/>
  <c r="Z48" i="97"/>
  <c r="F14" i="97"/>
  <c r="R47" i="97"/>
  <c r="X44" i="97"/>
  <c r="P61" i="97"/>
  <c r="L54" i="97"/>
  <c r="F52" i="97"/>
  <c r="L45" i="97"/>
  <c r="L42" i="97"/>
  <c r="I42" i="97"/>
  <c r="N23" i="97"/>
  <c r="L59" i="97"/>
  <c r="L52" i="97"/>
  <c r="T54" i="97"/>
  <c r="N51" i="97"/>
  <c r="J20" i="97"/>
  <c r="M60" i="97"/>
  <c r="J57" i="97"/>
  <c r="F50" i="97"/>
  <c r="L26" i="97"/>
  <c r="M11" i="97"/>
  <c r="J48" i="97"/>
  <c r="P49" i="97"/>
  <c r="S60" i="97"/>
  <c r="R8" i="97"/>
  <c r="P46" i="97"/>
  <c r="S26" i="97"/>
  <c r="T42" i="97"/>
  <c r="Q26" i="97"/>
  <c r="Z60" i="97"/>
  <c r="F26" i="97"/>
  <c r="R58" i="97"/>
  <c r="Y54" i="97"/>
  <c r="X51" i="97"/>
  <c r="Z49" i="97"/>
  <c r="F16" i="97"/>
  <c r="R45" i="97"/>
  <c r="Y42" i="97"/>
  <c r="P62" i="97"/>
  <c r="L55" i="97"/>
  <c r="F53" i="97"/>
  <c r="L47" i="97"/>
  <c r="L43" i="97"/>
  <c r="F42" i="97"/>
  <c r="S54" i="97"/>
  <c r="L58" i="97"/>
  <c r="M51" i="97"/>
  <c r="J56" i="97"/>
  <c r="N53" i="97"/>
  <c r="U51" i="97"/>
  <c r="H61" i="97"/>
  <c r="K57" i="97"/>
  <c r="G48" i="97"/>
  <c r="J23" i="97"/>
  <c r="U8" i="97"/>
  <c r="J50" i="97"/>
  <c r="T60" i="97"/>
  <c r="P50" i="97"/>
  <c r="U26" i="97"/>
  <c r="T26" i="97"/>
  <c r="P45" i="97"/>
  <c r="V57" i="97"/>
  <c r="P8" i="97"/>
  <c r="T57" i="97"/>
  <c r="Z62" i="97"/>
  <c r="F28" i="97"/>
  <c r="R56" i="97"/>
  <c r="X52" i="97"/>
  <c r="Z50" i="97"/>
  <c r="F15" i="97"/>
  <c r="R44" i="97"/>
  <c r="Q60" i="97"/>
  <c r="M54" i="97"/>
  <c r="G51" i="97"/>
  <c r="M45" i="97"/>
  <c r="F43" i="97"/>
  <c r="L60" i="97"/>
  <c r="M57" i="97"/>
  <c r="M17" i="97"/>
  <c r="J55" i="97"/>
  <c r="O51" i="97"/>
  <c r="J17" i="97"/>
  <c r="H60" i="97"/>
  <c r="L23" i="97"/>
  <c r="L14" i="97"/>
  <c r="P54" i="97"/>
  <c r="H8" i="97"/>
  <c r="J49" i="97"/>
  <c r="N60" i="97"/>
  <c r="P48" i="97"/>
  <c r="H26" i="97"/>
  <c r="G26" i="97"/>
  <c r="K26" i="97" s="1"/>
  <c r="P47" i="97"/>
  <c r="R23" i="97"/>
  <c r="V23" i="97" s="1"/>
  <c r="O39" i="97"/>
  <c r="P23" i="97"/>
  <c r="AA60" i="97"/>
  <c r="Z58" i="97"/>
  <c r="F23" i="97"/>
  <c r="R55" i="97"/>
  <c r="X53" i="97"/>
  <c r="AA48" i="97"/>
  <c r="Z46" i="97"/>
  <c r="F11" i="97"/>
  <c r="R43" i="97"/>
  <c r="H58" i="97"/>
  <c r="P53" i="97"/>
  <c r="H50" i="97"/>
  <c r="J46" i="97"/>
  <c r="M42" i="97"/>
  <c r="F44" i="97"/>
  <c r="S57" i="97"/>
  <c r="L53" i="97"/>
  <c r="O23" i="97"/>
  <c r="O14" i="97"/>
  <c r="J54" i="97"/>
  <c r="L17" i="97"/>
  <c r="M14" i="97"/>
  <c r="H62" i="97"/>
  <c r="I20" i="97"/>
  <c r="N11" i="97"/>
  <c r="P55" i="97"/>
  <c r="S39" i="97"/>
  <c r="K48" i="97"/>
  <c r="N62" i="97"/>
  <c r="Q48" i="97"/>
  <c r="T23" i="97"/>
  <c r="P57" i="97"/>
  <c r="Q45" i="97"/>
  <c r="N55" i="97"/>
  <c r="R26" i="97"/>
  <c r="V54" i="97"/>
  <c r="X62" i="97"/>
  <c r="Z57" i="97"/>
  <c r="F24" i="97"/>
  <c r="R54" i="97"/>
  <c r="Y51" i="97"/>
  <c r="X50" i="97"/>
  <c r="Z47" i="97"/>
  <c r="F12" i="97"/>
  <c r="R42" i="97"/>
  <c r="H59" i="97"/>
  <c r="P52" i="97"/>
  <c r="H49" i="97"/>
  <c r="J47" i="97"/>
  <c r="J42" i="97"/>
  <c r="G42" i="97"/>
  <c r="L65" i="97" l="1"/>
  <c r="J18" i="105" s="1"/>
  <c r="G63" i="97"/>
  <c r="E16" i="105" s="1"/>
  <c r="H29" i="97"/>
  <c r="F6" i="105" s="1"/>
  <c r="V14" i="97"/>
  <c r="F65" i="97"/>
  <c r="D18" i="105" s="1"/>
  <c r="W42" i="97"/>
  <c r="X64" i="97"/>
  <c r="V17" i="105" s="1"/>
  <c r="I63" i="97"/>
  <c r="G16" i="105" s="1"/>
  <c r="V5" i="97"/>
  <c r="K5" i="97"/>
  <c r="P29" i="97"/>
  <c r="N6" i="105" s="1"/>
  <c r="P64" i="97"/>
  <c r="N17" i="105" s="1"/>
  <c r="J29" i="97"/>
  <c r="H6" i="105" s="1"/>
  <c r="J63" i="97"/>
  <c r="H16" i="105" s="1"/>
  <c r="S29" i="97"/>
  <c r="Q6" i="105" s="1"/>
  <c r="K20" i="97"/>
  <c r="W60" i="97"/>
  <c r="K14" i="97"/>
  <c r="F31" i="97"/>
  <c r="D8" i="105" s="1"/>
  <c r="W39" i="97"/>
  <c r="S63" i="97"/>
  <c r="Q16" i="105" s="1"/>
  <c r="N63" i="97"/>
  <c r="L16" i="105" s="1"/>
  <c r="Z65" i="97"/>
  <c r="X18" i="105" s="1"/>
  <c r="K8" i="97"/>
  <c r="G29" i="97"/>
  <c r="E6" i="105" s="1"/>
  <c r="W51" i="97"/>
  <c r="F29" i="97"/>
  <c r="D6" i="105" s="1"/>
  <c r="V20" i="97"/>
  <c r="R65" i="97"/>
  <c r="P18" i="105" s="1"/>
  <c r="U63" i="97"/>
  <c r="S16" i="105" s="1"/>
  <c r="I29" i="97"/>
  <c r="G6" i="105" s="1"/>
  <c r="W48" i="97"/>
  <c r="L29" i="97"/>
  <c r="J6" i="105" s="1"/>
  <c r="V26" i="97"/>
  <c r="AA63" i="97"/>
  <c r="Y16" i="105" s="1"/>
  <c r="R64" i="97"/>
  <c r="P17" i="105" s="1"/>
  <c r="M63" i="97"/>
  <c r="K16" i="105" s="1"/>
  <c r="P63" i="97"/>
  <c r="N16" i="105" s="1"/>
  <c r="V8" i="97"/>
  <c r="R29" i="97"/>
  <c r="P6" i="105" s="1"/>
  <c r="Z63" i="97"/>
  <c r="X16" i="105" s="1"/>
  <c r="X63" i="97"/>
  <c r="V16" i="105" s="1"/>
  <c r="V17" i="97"/>
  <c r="R63" i="97"/>
  <c r="P16" i="105" s="1"/>
  <c r="W54" i="97"/>
  <c r="Y63" i="97"/>
  <c r="W16" i="105" s="1"/>
  <c r="F30" i="97"/>
  <c r="D7" i="105" s="1"/>
  <c r="F63" i="97"/>
  <c r="D16" i="105" s="1"/>
  <c r="T29" i="97"/>
  <c r="R6" i="105" s="1"/>
  <c r="W45" i="97"/>
  <c r="U29" i="97"/>
  <c r="S6" i="105" s="1"/>
  <c r="O63" i="97"/>
  <c r="M16" i="105" s="1"/>
  <c r="V63" i="97"/>
  <c r="T16" i="105" s="1"/>
  <c r="K11" i="97"/>
  <c r="K23" i="97"/>
  <c r="H65" i="97"/>
  <c r="F18" i="105" s="1"/>
  <c r="N64" i="97"/>
  <c r="L17" i="105" s="1"/>
  <c r="P65" i="97"/>
  <c r="N18" i="105" s="1"/>
  <c r="L63" i="97"/>
  <c r="J16" i="105" s="1"/>
  <c r="H63" i="97"/>
  <c r="F16" i="105" s="1"/>
  <c r="Z64" i="97"/>
  <c r="X17" i="105" s="1"/>
  <c r="L64" i="97"/>
  <c r="J17" i="105" s="1"/>
  <c r="O29" i="97"/>
  <c r="M6" i="105" s="1"/>
  <c r="V11" i="97"/>
  <c r="J65" i="97"/>
  <c r="H18" i="105" s="1"/>
  <c r="Q29" i="97"/>
  <c r="O6" i="105" s="1"/>
  <c r="Q63" i="97"/>
  <c r="O16" i="105" s="1"/>
  <c r="J64" i="97"/>
  <c r="H17" i="105" s="1"/>
  <c r="W57" i="97"/>
  <c r="F64" i="97"/>
  <c r="D17" i="105" s="1"/>
  <c r="K63" i="97"/>
  <c r="I16" i="105" s="1"/>
  <c r="X65" i="97"/>
  <c r="V18" i="105" s="1"/>
  <c r="H64" i="97"/>
  <c r="F17" i="105" s="1"/>
  <c r="N29" i="97"/>
  <c r="L6" i="105" s="1"/>
  <c r="N65" i="97"/>
  <c r="L18" i="105" s="1"/>
  <c r="T63" i="97"/>
  <c r="R16" i="105" s="1"/>
  <c r="W63" i="97" l="1"/>
  <c r="U16" i="105" s="1"/>
  <c r="V29" i="97"/>
  <c r="T6" i="105" s="1"/>
  <c r="K29" i="97"/>
  <c r="I6" i="105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<sst xmlns="http://schemas.openxmlformats.org/spreadsheetml/2006/main" count="6006" uniqueCount="722">
  <si>
    <t>VMAF</t>
  </si>
  <si>
    <t>SSIM</t>
  </si>
  <si>
    <t>PSNR_Y</t>
  </si>
  <si>
    <t>Bit-rate</t>
  </si>
  <si>
    <t>Enc-Time</t>
  </si>
  <si>
    <t>SSIM_Y</t>
  </si>
  <si>
    <t>QP</t>
  </si>
  <si>
    <t>Dec-Time</t>
  </si>
  <si>
    <t>1920x1080</t>
  </si>
  <si>
    <t>960x540</t>
  </si>
  <si>
    <t>Anchor</t>
  </si>
  <si>
    <t>Test</t>
  </si>
  <si>
    <t>Convex Hull Anchor</t>
  </si>
  <si>
    <t>PSNR</t>
  </si>
  <si>
    <t>SSIM Based</t>
  </si>
  <si>
    <t>VMAF Based</t>
  </si>
  <si>
    <t>Average</t>
  </si>
  <si>
    <t>3840x2160</t>
  </si>
  <si>
    <t>2560x1440</t>
  </si>
  <si>
    <t>1280x720</t>
  </si>
  <si>
    <t>640x360</t>
  </si>
  <si>
    <t>BD-rate</t>
  </si>
  <si>
    <t>MS-SSIM</t>
  </si>
  <si>
    <t>Range</t>
  </si>
  <si>
    <t>Y</t>
  </si>
  <si>
    <t>U</t>
  </si>
  <si>
    <t>V</t>
  </si>
  <si>
    <t>High</t>
  </si>
  <si>
    <t>Med</t>
  </si>
  <si>
    <t>Low</t>
  </si>
  <si>
    <t>MS-SSIM Based</t>
  </si>
  <si>
    <t>Min</t>
  </si>
  <si>
    <t>Max</t>
  </si>
  <si>
    <t>delta</t>
  </si>
  <si>
    <t>delta^(3/4)</t>
  </si>
  <si>
    <t>delta^(1/2)</t>
  </si>
  <si>
    <t>min+delta^1/2</t>
  </si>
  <si>
    <t>min+delta^3/4</t>
  </si>
  <si>
    <t>YUV</t>
  </si>
  <si>
    <t>nVMAF</t>
  </si>
  <si>
    <t>PSNR-HVS</t>
  </si>
  <si>
    <t>DE-2K</t>
  </si>
  <si>
    <t>APSNR</t>
  </si>
  <si>
    <t>VMAF-neg Based</t>
  </si>
  <si>
    <t>DE2K Based</t>
  </si>
  <si>
    <t>APSNR Based</t>
  </si>
  <si>
    <t>nVMAF Based</t>
  </si>
  <si>
    <t>PSNR HVS</t>
  </si>
  <si>
    <t>Convex Hull Anchor Test</t>
  </si>
  <si>
    <t>VMAF-neg</t>
  </si>
  <si>
    <t>BoxingPractice</t>
  </si>
  <si>
    <t>DE</t>
  </si>
  <si>
    <t>SSIM CH</t>
  </si>
  <si>
    <t>MS-SSIM CH</t>
  </si>
  <si>
    <t>BD-rates</t>
  </si>
  <si>
    <t>PSNR Y CH</t>
  </si>
  <si>
    <t>DE CH</t>
  </si>
  <si>
    <t>VMAF CH</t>
  </si>
  <si>
    <t>VMAF-neg CH</t>
  </si>
  <si>
    <t>PSNR-HVS CH</t>
  </si>
  <si>
    <t>APSNR CH</t>
  </si>
  <si>
    <t>Sequence</t>
  </si>
  <si>
    <t>CrossWalk</t>
  </si>
  <si>
    <t>FoodMarket2</t>
  </si>
  <si>
    <t>NocturneDance</t>
  </si>
  <si>
    <t>PierSeaside</t>
  </si>
  <si>
    <t>Tango</t>
  </si>
  <si>
    <t>Timelapse</t>
  </si>
  <si>
    <t>Neon1224</t>
  </si>
  <si>
    <t>YUV PSNR Weights</t>
  </si>
  <si>
    <t xml:space="preserve">Y </t>
  </si>
  <si>
    <t>Sum</t>
  </si>
  <si>
    <t>YUV APSNR Weights</t>
  </si>
  <si>
    <t>weighted PSNR BD-rate  Weights</t>
  </si>
  <si>
    <t>weighted APSNR BD-rate  Weights</t>
  </si>
  <si>
    <t>bdYUV</t>
  </si>
  <si>
    <t>BD-rate convex hull</t>
  </si>
  <si>
    <t>EncR</t>
  </si>
  <si>
    <t>DecR</t>
  </si>
  <si>
    <t>Timing</t>
  </si>
  <si>
    <t>EncG</t>
  </si>
  <si>
    <t>DecG</t>
  </si>
  <si>
    <t>Geometric Averages</t>
  </si>
  <si>
    <t>Arithmetic Average</t>
  </si>
  <si>
    <t>Success</t>
  </si>
  <si>
    <t>Line 2 - Test</t>
  </si>
  <si>
    <t>rate</t>
  </si>
  <si>
    <t>y</t>
  </si>
  <si>
    <t>u</t>
  </si>
  <si>
    <t>v</t>
  </si>
  <si>
    <t>yuv</t>
  </si>
  <si>
    <t>Select the sequence from the dropbox below</t>
  </si>
  <si>
    <t>kbps</t>
  </si>
  <si>
    <t>bitrate</t>
  </si>
  <si>
    <t>DE2K</t>
  </si>
  <si>
    <t>Convex Hull - Reference</t>
  </si>
  <si>
    <t>Convex Hull - Test</t>
  </si>
  <si>
    <t>Resolution</t>
  </si>
  <si>
    <t>averages</t>
  </si>
  <si>
    <t>OVERALL</t>
  </si>
  <si>
    <t>HIGH</t>
  </si>
  <si>
    <t>MED</t>
  </si>
  <si>
    <t>LOW</t>
  </si>
  <si>
    <t>AV2 CTC</t>
  </si>
  <si>
    <t>YUV PSNR</t>
  </si>
  <si>
    <t>YUV PSNR Based Test</t>
  </si>
  <si>
    <t>YUV PSNR Based Anchor</t>
  </si>
  <si>
    <t>YUV APSNR Based Anchor</t>
  </si>
  <si>
    <t>YUV APSNR Based Test</t>
  </si>
  <si>
    <t>PSNR YUV</t>
  </si>
  <si>
    <t>PSNR-YUV CH</t>
  </si>
  <si>
    <t>APSNR-YUV CH</t>
  </si>
  <si>
    <t>APSNR YUV</t>
  </si>
  <si>
    <t>PSNR YUV CH</t>
  </si>
  <si>
    <t>PSRN YUV</t>
  </si>
  <si>
    <t>TestCfg</t>
  </si>
  <si>
    <t>EncodeMethod</t>
  </si>
  <si>
    <t>CodecName</t>
  </si>
  <si>
    <t>EncodePreset</t>
  </si>
  <si>
    <t>Class</t>
  </si>
  <si>
    <t>Name</t>
  </si>
  <si>
    <t>OrigRes</t>
  </si>
  <si>
    <t>FPS</t>
  </si>
  <si>
    <t>BitDepth</t>
  </si>
  <si>
    <t>CodedRes</t>
  </si>
  <si>
    <t>Bitrate(kbps)</t>
  </si>
  <si>
    <t>PSNR_U</t>
  </si>
  <si>
    <t>PSNR_V</t>
  </si>
  <si>
    <t>SSIM_Y(dB)</t>
  </si>
  <si>
    <t>MS-SSIM_Y(dB)</t>
  </si>
  <si>
    <t>VMAF_Y</t>
  </si>
  <si>
    <t>VMAF_Y-NEG</t>
  </si>
  <si>
    <t>CIEDE2000</t>
  </si>
  <si>
    <t>APSNR_Y</t>
  </si>
  <si>
    <t>APSNR_U</t>
  </si>
  <si>
    <t>APSNR_V</t>
  </si>
  <si>
    <t>EncT[s]</t>
  </si>
  <si>
    <t>DecT[s]</t>
  </si>
  <si>
    <t>AS</t>
  </si>
  <si>
    <t>aom</t>
  </si>
  <si>
    <t>A1</t>
  </si>
  <si>
    <t>PierSeaSide</t>
  </si>
  <si>
    <t>TimeLapse</t>
  </si>
  <si>
    <t>av2-anchor</t>
  </si>
  <si>
    <t>TestVMAF</t>
  </si>
  <si>
    <t>TestVMAFneg</t>
  </si>
  <si>
    <t>VMAF Validity</t>
  </si>
  <si>
    <t>A2</t>
  </si>
  <si>
    <t>3840x2161</t>
  </si>
  <si>
    <t>A3</t>
  </si>
  <si>
    <t>3840x2162</t>
  </si>
  <si>
    <t>A4</t>
  </si>
  <si>
    <t>3840x2163</t>
  </si>
  <si>
    <t>A5</t>
  </si>
  <si>
    <t>3840x2164</t>
  </si>
  <si>
    <t>A6</t>
  </si>
  <si>
    <t>3840x2165</t>
  </si>
  <si>
    <t>A7</t>
  </si>
  <si>
    <t>3840x2166</t>
  </si>
  <si>
    <t>A8</t>
  </si>
  <si>
    <t>3840x2167</t>
  </si>
  <si>
    <t>A9</t>
  </si>
  <si>
    <t>3840x2168</t>
  </si>
  <si>
    <t>A10</t>
  </si>
  <si>
    <t>3840x2169</t>
  </si>
  <si>
    <t>A11</t>
  </si>
  <si>
    <t>3840x2170</t>
  </si>
  <si>
    <t>A12</t>
  </si>
  <si>
    <t>3840x2171</t>
  </si>
  <si>
    <t>A13</t>
  </si>
  <si>
    <t>3840x2172</t>
  </si>
  <si>
    <t>A14</t>
  </si>
  <si>
    <t>3840x2173</t>
  </si>
  <si>
    <t>A15</t>
  </si>
  <si>
    <t>3840x2174</t>
  </si>
  <si>
    <t>A16</t>
  </si>
  <si>
    <t>3840x2175</t>
  </si>
  <si>
    <t>A17</t>
  </si>
  <si>
    <t>3840x2176</t>
  </si>
  <si>
    <t>A18</t>
  </si>
  <si>
    <t>3840x2177</t>
  </si>
  <si>
    <t>A19</t>
  </si>
  <si>
    <t>3840x2178</t>
  </si>
  <si>
    <t>A20</t>
  </si>
  <si>
    <t>3840x2179</t>
  </si>
  <si>
    <t>A21</t>
  </si>
  <si>
    <t>3840x2180</t>
  </si>
  <si>
    <t>A22</t>
  </si>
  <si>
    <t>3840x2181</t>
  </si>
  <si>
    <t>A23</t>
  </si>
  <si>
    <t>3840x2182</t>
  </si>
  <si>
    <t>A24</t>
  </si>
  <si>
    <t>3840x2183</t>
  </si>
  <si>
    <t>A25</t>
  </si>
  <si>
    <t>3840x2184</t>
  </si>
  <si>
    <t>A26</t>
  </si>
  <si>
    <t>3840x2185</t>
  </si>
  <si>
    <t>A27</t>
  </si>
  <si>
    <t>3840x2186</t>
  </si>
  <si>
    <t>A28</t>
  </si>
  <si>
    <t>3840x2187</t>
  </si>
  <si>
    <t>A29</t>
  </si>
  <si>
    <t>3840x2188</t>
  </si>
  <si>
    <t>A30</t>
  </si>
  <si>
    <t>3840x2189</t>
  </si>
  <si>
    <t>A31</t>
  </si>
  <si>
    <t>3840x2190</t>
  </si>
  <si>
    <t>A32</t>
  </si>
  <si>
    <t>3840x2191</t>
  </si>
  <si>
    <t>A33</t>
  </si>
  <si>
    <t>3840x2192</t>
  </si>
  <si>
    <t>A34</t>
  </si>
  <si>
    <t>3840x2193</t>
  </si>
  <si>
    <t>A35</t>
  </si>
  <si>
    <t>3840x2194</t>
  </si>
  <si>
    <t>A36</t>
  </si>
  <si>
    <t>3840x2195</t>
  </si>
  <si>
    <t>A37</t>
  </si>
  <si>
    <t>3840x2196</t>
  </si>
  <si>
    <t>A38</t>
  </si>
  <si>
    <t>3840x2197</t>
  </si>
  <si>
    <t>A39</t>
  </si>
  <si>
    <t>3840x2198</t>
  </si>
  <si>
    <t>A40</t>
  </si>
  <si>
    <t>3840x2199</t>
  </si>
  <si>
    <t>A41</t>
  </si>
  <si>
    <t>3840x2200</t>
  </si>
  <si>
    <t>A42</t>
  </si>
  <si>
    <t>3840x2201</t>
  </si>
  <si>
    <t>A43</t>
  </si>
  <si>
    <t>3840x2202</t>
  </si>
  <si>
    <t>A44</t>
  </si>
  <si>
    <t>3840x2203</t>
  </si>
  <si>
    <t>A45</t>
  </si>
  <si>
    <t>3840x2204</t>
  </si>
  <si>
    <t>A46</t>
  </si>
  <si>
    <t>3840x2205</t>
  </si>
  <si>
    <t>A47</t>
  </si>
  <si>
    <t>3840x2206</t>
  </si>
  <si>
    <t>A48</t>
  </si>
  <si>
    <t>3840x2207</t>
  </si>
  <si>
    <t>A49</t>
  </si>
  <si>
    <t>3840x2208</t>
  </si>
  <si>
    <t>A50</t>
  </si>
  <si>
    <t>3840x2209</t>
  </si>
  <si>
    <t>A51</t>
  </si>
  <si>
    <t>3840x2210</t>
  </si>
  <si>
    <t>A52</t>
  </si>
  <si>
    <t>3840x2211</t>
  </si>
  <si>
    <t>A53</t>
  </si>
  <si>
    <t>3840x2212</t>
  </si>
  <si>
    <t>A54</t>
  </si>
  <si>
    <t>3840x2213</t>
  </si>
  <si>
    <t>A55</t>
  </si>
  <si>
    <t>3840x2214</t>
  </si>
  <si>
    <t>A56</t>
  </si>
  <si>
    <t>3840x2215</t>
  </si>
  <si>
    <t>A57</t>
  </si>
  <si>
    <t>3840x2216</t>
  </si>
  <si>
    <t>A58</t>
  </si>
  <si>
    <t>3840x2217</t>
  </si>
  <si>
    <t>A59</t>
  </si>
  <si>
    <t>3840x2218</t>
  </si>
  <si>
    <t>A60</t>
  </si>
  <si>
    <t>3840x2219</t>
  </si>
  <si>
    <t>A61</t>
  </si>
  <si>
    <t>3840x2220</t>
  </si>
  <si>
    <t>A62</t>
  </si>
  <si>
    <t>3840x2221</t>
  </si>
  <si>
    <t>A63</t>
  </si>
  <si>
    <t>3840x2222</t>
  </si>
  <si>
    <t>A64</t>
  </si>
  <si>
    <t>3840x2223</t>
  </si>
  <si>
    <t>A65</t>
  </si>
  <si>
    <t>3840x2224</t>
  </si>
  <si>
    <t>A66</t>
  </si>
  <si>
    <t>3840x2225</t>
  </si>
  <si>
    <t>A67</t>
  </si>
  <si>
    <t>3840x2226</t>
  </si>
  <si>
    <t>A68</t>
  </si>
  <si>
    <t>3840x2227</t>
  </si>
  <si>
    <t>A69</t>
  </si>
  <si>
    <t>3840x2228</t>
  </si>
  <si>
    <t>A70</t>
  </si>
  <si>
    <t>3840x2229</t>
  </si>
  <si>
    <t>A71</t>
  </si>
  <si>
    <t>3840x2230</t>
  </si>
  <si>
    <t>A72</t>
  </si>
  <si>
    <t>3840x2231</t>
  </si>
  <si>
    <t>A73</t>
  </si>
  <si>
    <t>3840x2232</t>
  </si>
  <si>
    <t>A74</t>
  </si>
  <si>
    <t>3840x2233</t>
  </si>
  <si>
    <t>A75</t>
  </si>
  <si>
    <t>3840x2234</t>
  </si>
  <si>
    <t>A76</t>
  </si>
  <si>
    <t>3840x2235</t>
  </si>
  <si>
    <t>A77</t>
  </si>
  <si>
    <t>3840x2236</t>
  </si>
  <si>
    <t>A78</t>
  </si>
  <si>
    <t>3840x2237</t>
  </si>
  <si>
    <t>A79</t>
  </si>
  <si>
    <t>3840x2238</t>
  </si>
  <si>
    <t>A80</t>
  </si>
  <si>
    <t>3840x2239</t>
  </si>
  <si>
    <t>A81</t>
  </si>
  <si>
    <t>3840x2240</t>
  </si>
  <si>
    <t>A82</t>
  </si>
  <si>
    <t>3840x2241</t>
  </si>
  <si>
    <t>A83</t>
  </si>
  <si>
    <t>3840x2242</t>
  </si>
  <si>
    <t>A84</t>
  </si>
  <si>
    <t>3840x2243</t>
  </si>
  <si>
    <t>A85</t>
  </si>
  <si>
    <t>3840x2244</t>
  </si>
  <si>
    <t>A86</t>
  </si>
  <si>
    <t>3840x2245</t>
  </si>
  <si>
    <t>A87</t>
  </si>
  <si>
    <t>3840x2246</t>
  </si>
  <si>
    <t>A88</t>
  </si>
  <si>
    <t>3840x2247</t>
  </si>
  <si>
    <t>A89</t>
  </si>
  <si>
    <t>3840x2248</t>
  </si>
  <si>
    <t>A90</t>
  </si>
  <si>
    <t>3840x2249</t>
  </si>
  <si>
    <t>A91</t>
  </si>
  <si>
    <t>3840x2250</t>
  </si>
  <si>
    <t>A92</t>
  </si>
  <si>
    <t>3840x2251</t>
  </si>
  <si>
    <t>A93</t>
  </si>
  <si>
    <t>3840x2252</t>
  </si>
  <si>
    <t>A94</t>
  </si>
  <si>
    <t>3840x2253</t>
  </si>
  <si>
    <t>A95</t>
  </si>
  <si>
    <t>3840x2254</t>
  </si>
  <si>
    <t>A96</t>
  </si>
  <si>
    <t>3840x2255</t>
  </si>
  <si>
    <t>A97</t>
  </si>
  <si>
    <t>3840x2256</t>
  </si>
  <si>
    <t>A98</t>
  </si>
  <si>
    <t>3840x2257</t>
  </si>
  <si>
    <t>A99</t>
  </si>
  <si>
    <t>3840x2258</t>
  </si>
  <si>
    <t>A100</t>
  </si>
  <si>
    <t>3840x2259</t>
  </si>
  <si>
    <t>A101</t>
  </si>
  <si>
    <t>3840x2260</t>
  </si>
  <si>
    <t>A102</t>
  </si>
  <si>
    <t>3840x2261</t>
  </si>
  <si>
    <t>A103</t>
  </si>
  <si>
    <t>3840x2262</t>
  </si>
  <si>
    <t>A104</t>
  </si>
  <si>
    <t>3840x2263</t>
  </si>
  <si>
    <t>A105</t>
  </si>
  <si>
    <t>3840x2264</t>
  </si>
  <si>
    <t>A106</t>
  </si>
  <si>
    <t>3840x2265</t>
  </si>
  <si>
    <t>A107</t>
  </si>
  <si>
    <t>3840x2266</t>
  </si>
  <si>
    <t>A108</t>
  </si>
  <si>
    <t>3840x2267</t>
  </si>
  <si>
    <t>A109</t>
  </si>
  <si>
    <t>3840x2268</t>
  </si>
  <si>
    <t>A110</t>
  </si>
  <si>
    <t>3840x2269</t>
  </si>
  <si>
    <t>A111</t>
  </si>
  <si>
    <t>3840x2270</t>
  </si>
  <si>
    <t>A112</t>
  </si>
  <si>
    <t>3840x2271</t>
  </si>
  <si>
    <t>A113</t>
  </si>
  <si>
    <t>3840x2272</t>
  </si>
  <si>
    <t>A114</t>
  </si>
  <si>
    <t>3840x2273</t>
  </si>
  <si>
    <t>A115</t>
  </si>
  <si>
    <t>3840x2274</t>
  </si>
  <si>
    <t>A116</t>
  </si>
  <si>
    <t>3840x2275</t>
  </si>
  <si>
    <t>A117</t>
  </si>
  <si>
    <t>3840x2276</t>
  </si>
  <si>
    <t>A118</t>
  </si>
  <si>
    <t>3840x2277</t>
  </si>
  <si>
    <t>A119</t>
  </si>
  <si>
    <t>3840x2278</t>
  </si>
  <si>
    <t>A120</t>
  </si>
  <si>
    <t>3840x2279</t>
  </si>
  <si>
    <t>A121</t>
  </si>
  <si>
    <t>3840x2280</t>
  </si>
  <si>
    <t>A122</t>
  </si>
  <si>
    <t>3840x2281</t>
  </si>
  <si>
    <t>A123</t>
  </si>
  <si>
    <t>3840x2282</t>
  </si>
  <si>
    <t>A124</t>
  </si>
  <si>
    <t>3840x2283</t>
  </si>
  <si>
    <t>A125</t>
  </si>
  <si>
    <t>3840x2284</t>
  </si>
  <si>
    <t>A126</t>
  </si>
  <si>
    <t>3840x2285</t>
  </si>
  <si>
    <t>A127</t>
  </si>
  <si>
    <t>3840x2286</t>
  </si>
  <si>
    <t>A128</t>
  </si>
  <si>
    <t>3840x2287</t>
  </si>
  <si>
    <t>A129</t>
  </si>
  <si>
    <t>3840x2288</t>
  </si>
  <si>
    <t>A130</t>
  </si>
  <si>
    <t>3840x2289</t>
  </si>
  <si>
    <t>A131</t>
  </si>
  <si>
    <t>3840x2290</t>
  </si>
  <si>
    <t>A132</t>
  </si>
  <si>
    <t>3840x2291</t>
  </si>
  <si>
    <t>A133</t>
  </si>
  <si>
    <t>3840x2292</t>
  </si>
  <si>
    <t>A134</t>
  </si>
  <si>
    <t>3840x2293</t>
  </si>
  <si>
    <t>A135</t>
  </si>
  <si>
    <t>3840x2294</t>
  </si>
  <si>
    <t>A136</t>
  </si>
  <si>
    <t>3840x2295</t>
  </si>
  <si>
    <t>A137</t>
  </si>
  <si>
    <t>3840x2296</t>
  </si>
  <si>
    <t>A138</t>
  </si>
  <si>
    <t>3840x2297</t>
  </si>
  <si>
    <t>A139</t>
  </si>
  <si>
    <t>3840x2298</t>
  </si>
  <si>
    <t>A140</t>
  </si>
  <si>
    <t>3840x2299</t>
  </si>
  <si>
    <t>A141</t>
  </si>
  <si>
    <t>3840x2300</t>
  </si>
  <si>
    <t>A142</t>
  </si>
  <si>
    <t>3840x2301</t>
  </si>
  <si>
    <t>A143</t>
  </si>
  <si>
    <t>3840x2302</t>
  </si>
  <si>
    <t>A144</t>
  </si>
  <si>
    <t>3840x2303</t>
  </si>
  <si>
    <t>A145</t>
  </si>
  <si>
    <t>3840x2304</t>
  </si>
  <si>
    <t>A146</t>
  </si>
  <si>
    <t>3840x2305</t>
  </si>
  <si>
    <t>A147</t>
  </si>
  <si>
    <t>3840x2306</t>
  </si>
  <si>
    <t>A148</t>
  </si>
  <si>
    <t>3840x2307</t>
  </si>
  <si>
    <t>A149</t>
  </si>
  <si>
    <t>3840x2308</t>
  </si>
  <si>
    <t>A150</t>
  </si>
  <si>
    <t>3840x2309</t>
  </si>
  <si>
    <t>A151</t>
  </si>
  <si>
    <t>3840x2310</t>
  </si>
  <si>
    <t>A152</t>
  </si>
  <si>
    <t>3840x2311</t>
  </si>
  <si>
    <t>A153</t>
  </si>
  <si>
    <t>3840x2312</t>
  </si>
  <si>
    <t>A154</t>
  </si>
  <si>
    <t>3840x2313</t>
  </si>
  <si>
    <t>A155</t>
  </si>
  <si>
    <t>3840x2314</t>
  </si>
  <si>
    <t>A156</t>
  </si>
  <si>
    <t>3840x2315</t>
  </si>
  <si>
    <t>A157</t>
  </si>
  <si>
    <t>3840x2316</t>
  </si>
  <si>
    <t>A158</t>
  </si>
  <si>
    <t>3840x2317</t>
  </si>
  <si>
    <t>A159</t>
  </si>
  <si>
    <t>3840x2318</t>
  </si>
  <si>
    <t>A160</t>
  </si>
  <si>
    <t>3840x2319</t>
  </si>
  <si>
    <t>A161</t>
  </si>
  <si>
    <t>3840x2320</t>
  </si>
  <si>
    <t>A162</t>
  </si>
  <si>
    <t>3840x2321</t>
  </si>
  <si>
    <t>A163</t>
  </si>
  <si>
    <t>3840x2322</t>
  </si>
  <si>
    <t>A164</t>
  </si>
  <si>
    <t>3840x2323</t>
  </si>
  <si>
    <t>A165</t>
  </si>
  <si>
    <t>3840x2324</t>
  </si>
  <si>
    <t>A166</t>
  </si>
  <si>
    <t>3840x2325</t>
  </si>
  <si>
    <t>A167</t>
  </si>
  <si>
    <t>3840x2326</t>
  </si>
  <si>
    <t>A168</t>
  </si>
  <si>
    <t>3840x2327</t>
  </si>
  <si>
    <t>A169</t>
  </si>
  <si>
    <t>3840x2328</t>
  </si>
  <si>
    <t>A170</t>
  </si>
  <si>
    <t>3840x2329</t>
  </si>
  <si>
    <t>A171</t>
  </si>
  <si>
    <t>3840x2330</t>
  </si>
  <si>
    <t>A172</t>
  </si>
  <si>
    <t>3840x2331</t>
  </si>
  <si>
    <t>A173</t>
  </si>
  <si>
    <t>3840x2332</t>
  </si>
  <si>
    <t>A174</t>
  </si>
  <si>
    <t>3840x2333</t>
  </si>
  <si>
    <t>A175</t>
  </si>
  <si>
    <t>3840x2334</t>
  </si>
  <si>
    <t>A176</t>
  </si>
  <si>
    <t>3840x2335</t>
  </si>
  <si>
    <t>A177</t>
  </si>
  <si>
    <t>3840x2336</t>
  </si>
  <si>
    <t>A178</t>
  </si>
  <si>
    <t>3840x2337</t>
  </si>
  <si>
    <t>A179</t>
  </si>
  <si>
    <t>3840x2338</t>
  </si>
  <si>
    <t>A180</t>
  </si>
  <si>
    <t>3840x2339</t>
  </si>
  <si>
    <t>A181</t>
  </si>
  <si>
    <t>3840x2340</t>
  </si>
  <si>
    <t>A182</t>
  </si>
  <si>
    <t>3840x2341</t>
  </si>
  <si>
    <t>A183</t>
  </si>
  <si>
    <t>3840x2342</t>
  </si>
  <si>
    <t>A184</t>
  </si>
  <si>
    <t>3840x2343</t>
  </si>
  <si>
    <t>A185</t>
  </si>
  <si>
    <t>3840x2344</t>
  </si>
  <si>
    <t>A186</t>
  </si>
  <si>
    <t>3840x2345</t>
  </si>
  <si>
    <t>A187</t>
  </si>
  <si>
    <t>3840x2346</t>
  </si>
  <si>
    <t>A188</t>
  </si>
  <si>
    <t>3840x2347</t>
  </si>
  <si>
    <t>A189</t>
  </si>
  <si>
    <t>3840x2348</t>
  </si>
  <si>
    <t>A190</t>
  </si>
  <si>
    <t>3840x2349</t>
  </si>
  <si>
    <t>A191</t>
  </si>
  <si>
    <t>3840x2350</t>
  </si>
  <si>
    <t>A192</t>
  </si>
  <si>
    <t>3840x2351</t>
  </si>
  <si>
    <t>A193</t>
  </si>
  <si>
    <t>3840x2352</t>
  </si>
  <si>
    <t>A194</t>
  </si>
  <si>
    <t>3840x2353</t>
  </si>
  <si>
    <t>A195</t>
  </si>
  <si>
    <t>3840x2354</t>
  </si>
  <si>
    <t>A196</t>
  </si>
  <si>
    <t>3840x2355</t>
  </si>
  <si>
    <t>A197</t>
  </si>
  <si>
    <t>3840x2356</t>
  </si>
  <si>
    <t>A198</t>
  </si>
  <si>
    <t>3840x2357</t>
  </si>
  <si>
    <t>A199</t>
  </si>
  <si>
    <t>3840x2358</t>
  </si>
  <si>
    <t>A200</t>
  </si>
  <si>
    <t>3840x2359</t>
  </si>
  <si>
    <t>A201</t>
  </si>
  <si>
    <t>3840x2360</t>
  </si>
  <si>
    <t>A202</t>
  </si>
  <si>
    <t>3840x2361</t>
  </si>
  <si>
    <t>A203</t>
  </si>
  <si>
    <t>3840x2362</t>
  </si>
  <si>
    <t>A204</t>
  </si>
  <si>
    <t>3840x2363</t>
  </si>
  <si>
    <t>A205</t>
  </si>
  <si>
    <t>3840x2364</t>
  </si>
  <si>
    <t>A206</t>
  </si>
  <si>
    <t>3840x2365</t>
  </si>
  <si>
    <t>A207</t>
  </si>
  <si>
    <t>3840x2366</t>
  </si>
  <si>
    <t>A208</t>
  </si>
  <si>
    <t>3840x2367</t>
  </si>
  <si>
    <t>A209</t>
  </si>
  <si>
    <t>3840x2368</t>
  </si>
  <si>
    <t>A210</t>
  </si>
  <si>
    <t>3840x2369</t>
  </si>
  <si>
    <t>A211</t>
  </si>
  <si>
    <t>3840x2370</t>
  </si>
  <si>
    <t>A212</t>
  </si>
  <si>
    <t>3840x2371</t>
  </si>
  <si>
    <t>A213</t>
  </si>
  <si>
    <t>3840x2372</t>
  </si>
  <si>
    <t>A214</t>
  </si>
  <si>
    <t>3840x2373</t>
  </si>
  <si>
    <t>A215</t>
  </si>
  <si>
    <t>3840x2374</t>
  </si>
  <si>
    <t>A216</t>
  </si>
  <si>
    <t>3840x2375</t>
  </si>
  <si>
    <t>A217</t>
  </si>
  <si>
    <t>3840x2376</t>
  </si>
  <si>
    <t>A218</t>
  </si>
  <si>
    <t>3840x2377</t>
  </si>
  <si>
    <t>A219</t>
  </si>
  <si>
    <t>3840x2378</t>
  </si>
  <si>
    <t>A220</t>
  </si>
  <si>
    <t>3840x2379</t>
  </si>
  <si>
    <t>A221</t>
  </si>
  <si>
    <t>3840x2380</t>
  </si>
  <si>
    <t>A222</t>
  </si>
  <si>
    <t>3840x2381</t>
  </si>
  <si>
    <t>A223</t>
  </si>
  <si>
    <t>3840x2382</t>
  </si>
  <si>
    <t>A224</t>
  </si>
  <si>
    <t>3840x2383</t>
  </si>
  <si>
    <t>A225</t>
  </si>
  <si>
    <t>3840x2384</t>
  </si>
  <si>
    <t>A226</t>
  </si>
  <si>
    <t>3840x2385</t>
  </si>
  <si>
    <t>A227</t>
  </si>
  <si>
    <t>3840x2386</t>
  </si>
  <si>
    <t>A228</t>
  </si>
  <si>
    <t>3840x2387</t>
  </si>
  <si>
    <t>A229</t>
  </si>
  <si>
    <t>3840x2388</t>
  </si>
  <si>
    <t>A230</t>
  </si>
  <si>
    <t>3840x2389</t>
  </si>
  <si>
    <t>A231</t>
  </si>
  <si>
    <t>3840x2390</t>
  </si>
  <si>
    <t>A232</t>
  </si>
  <si>
    <t>3840x2391</t>
  </si>
  <si>
    <t>A233</t>
  </si>
  <si>
    <t>3840x2392</t>
  </si>
  <si>
    <t>A234</t>
  </si>
  <si>
    <t>3840x2393</t>
  </si>
  <si>
    <t>A235</t>
  </si>
  <si>
    <t>3840x2394</t>
  </si>
  <si>
    <t>A236</t>
  </si>
  <si>
    <t>3840x2395</t>
  </si>
  <si>
    <t>A237</t>
  </si>
  <si>
    <t>3840x2396</t>
  </si>
  <si>
    <t>A238</t>
  </si>
  <si>
    <t>3840x2397</t>
  </si>
  <si>
    <t>A239</t>
  </si>
  <si>
    <t>3840x2398</t>
  </si>
  <si>
    <t>A240</t>
  </si>
  <si>
    <t>3840x2399</t>
  </si>
  <si>
    <t>A241</t>
  </si>
  <si>
    <t>3840x2400</t>
  </si>
  <si>
    <t>A242</t>
  </si>
  <si>
    <t>3840x2401</t>
  </si>
  <si>
    <t>A243</t>
  </si>
  <si>
    <t>3840x2402</t>
  </si>
  <si>
    <t>A244</t>
  </si>
  <si>
    <t>3840x2403</t>
  </si>
  <si>
    <t>A245</t>
  </si>
  <si>
    <t>3840x2404</t>
  </si>
  <si>
    <t>A246</t>
  </si>
  <si>
    <t>3840x2405</t>
  </si>
  <si>
    <t>A247</t>
  </si>
  <si>
    <t>3840x2406</t>
  </si>
  <si>
    <t>A248</t>
  </si>
  <si>
    <t>3840x2407</t>
  </si>
  <si>
    <t>A249</t>
  </si>
  <si>
    <t>3840x2408</t>
  </si>
  <si>
    <t>A250</t>
  </si>
  <si>
    <t>3840x2409</t>
  </si>
  <si>
    <t>A251</t>
  </si>
  <si>
    <t>3840x2410</t>
  </si>
  <si>
    <t>A252</t>
  </si>
  <si>
    <t>3840x2411</t>
  </si>
  <si>
    <t>A253</t>
  </si>
  <si>
    <t>3840x2412</t>
  </si>
  <si>
    <t>A254</t>
  </si>
  <si>
    <t>3840x2413</t>
  </si>
  <si>
    <t>A255</t>
  </si>
  <si>
    <t>3840x2414</t>
  </si>
  <si>
    <t>A256</t>
  </si>
  <si>
    <t>3840x2415</t>
  </si>
  <si>
    <t>A257</t>
  </si>
  <si>
    <t>3840x2416</t>
  </si>
  <si>
    <t>A258</t>
  </si>
  <si>
    <t>3840x2417</t>
  </si>
  <si>
    <t>A259</t>
  </si>
  <si>
    <t>3840x2418</t>
  </si>
  <si>
    <t>A260</t>
  </si>
  <si>
    <t>3840x2419</t>
  </si>
  <si>
    <t>A261</t>
  </si>
  <si>
    <t>3840x2420</t>
  </si>
  <si>
    <t>A262</t>
  </si>
  <si>
    <t>3840x2421</t>
  </si>
  <si>
    <t>A263</t>
  </si>
  <si>
    <t>3840x2422</t>
  </si>
  <si>
    <t>A264</t>
  </si>
  <si>
    <t>3840x2423</t>
  </si>
  <si>
    <t>A265</t>
  </si>
  <si>
    <t>3840x2424</t>
  </si>
  <si>
    <t>A266</t>
  </si>
  <si>
    <t>3840x2425</t>
  </si>
  <si>
    <t>A267</t>
  </si>
  <si>
    <t>3840x2426</t>
  </si>
  <si>
    <t>A268</t>
  </si>
  <si>
    <t>3840x2427</t>
  </si>
  <si>
    <t>A269</t>
  </si>
  <si>
    <t>3840x2428</t>
  </si>
  <si>
    <t>A270</t>
  </si>
  <si>
    <t>3840x2429</t>
  </si>
  <si>
    <t>A271</t>
  </si>
  <si>
    <t>3840x2430</t>
  </si>
  <si>
    <t>A272</t>
  </si>
  <si>
    <t>3840x2431</t>
  </si>
  <si>
    <t>A273</t>
  </si>
  <si>
    <t>3840x2432</t>
  </si>
  <si>
    <t>A274</t>
  </si>
  <si>
    <t>3840x2433</t>
  </si>
  <si>
    <t>A275</t>
  </si>
  <si>
    <t>3840x2434</t>
  </si>
  <si>
    <t>A276</t>
  </si>
  <si>
    <t>3840x2435</t>
  </si>
  <si>
    <t>A277</t>
  </si>
  <si>
    <t>3840x2436</t>
  </si>
  <si>
    <t>A278</t>
  </si>
  <si>
    <t>3840x2437</t>
  </si>
  <si>
    <t>A279</t>
  </si>
  <si>
    <t>3840x2438</t>
  </si>
  <si>
    <t>A280</t>
  </si>
  <si>
    <t>3840x2439</t>
  </si>
  <si>
    <t>A281</t>
  </si>
  <si>
    <t>3840x2440</t>
  </si>
  <si>
    <t>A282</t>
  </si>
  <si>
    <t>3840x2441</t>
  </si>
  <si>
    <t>A283</t>
  </si>
  <si>
    <t>3840x2442</t>
  </si>
  <si>
    <t>A284</t>
  </si>
  <si>
    <t>3840x2443</t>
  </si>
  <si>
    <t>A285</t>
  </si>
  <si>
    <t>3840x2444</t>
  </si>
  <si>
    <t>A286</t>
  </si>
  <si>
    <t>3840x2445</t>
  </si>
  <si>
    <t>A287</t>
  </si>
  <si>
    <t>3840x2446</t>
  </si>
  <si>
    <t>A288</t>
  </si>
  <si>
    <t>3840x2447</t>
  </si>
  <si>
    <t>9.4.AS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</si>
</sst>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0"/>
      <name val="Arial"/>
      <family val="2"/>
    </font>
    <font>
      <sz val="10"/>
      <color indexed="8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8"/>
      <name val="Calibri"/>
      <family val="2"/>
      <scheme val="minor"/>
    </font>
    <font>
      <sz val="10"/>
      <color rgb="FF64382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52">
    <xf numFmtId="0" fontId="0" fillId="0" borderId="0" xfId="0"/>
    <xf numFmtId="0" fontId="4" fillId="0" borderId="0" xfId="0" applyFont="1" applyFill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0" borderId="0" xfId="0" applyNumberFormat="1" applyFont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0" applyNumberFormat="1" applyFont="1" applyFill="1" applyAlignment="1">
      <alignment horizontal="center" vertical="center"/>
    </xf>
    <xf numFmtId="164" fontId="4" fillId="0" borderId="0" xfId="1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0" fontId="7" fillId="0" borderId="0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/>
    <xf numFmtId="0" fontId="10" fillId="0" borderId="0" xfId="0" applyFont="1" applyFill="1" applyBorder="1" applyAlignment="1">
      <alignment horizontal="center" vertical="center"/>
    </xf>
    <xf numFmtId="10" fontId="10" fillId="0" borderId="0" xfId="0" applyNumberFormat="1" applyFont="1" applyFill="1" applyBorder="1"/>
    <xf numFmtId="0" fontId="10" fillId="0" borderId="0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10" fontId="3" fillId="6" borderId="23" xfId="0" applyNumberFormat="1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2" fontId="12" fillId="0" borderId="26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9" fontId="12" fillId="0" borderId="0" xfId="0" applyNumberFormat="1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9" fontId="12" fillId="0" borderId="0" xfId="0" applyNumberFormat="1" applyFont="1" applyFill="1" applyAlignment="1">
      <alignment horizontal="center" vertical="center"/>
    </xf>
    <xf numFmtId="10" fontId="3" fillId="6" borderId="24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vertical="center"/>
    </xf>
    <xf numFmtId="0" fontId="3" fillId="6" borderId="23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10" fillId="7" borderId="33" xfId="0" applyNumberFormat="1" applyFont="1" applyFill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13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3" fillId="6" borderId="35" xfId="0" applyNumberFormat="1" applyFont="1" applyFill="1" applyBorder="1" applyAlignment="1">
      <alignment horizontal="center" vertical="center"/>
    </xf>
    <xf numFmtId="10" fontId="3" fillId="6" borderId="36" xfId="0" applyNumberFormat="1" applyFont="1" applyFill="1" applyBorder="1" applyAlignment="1">
      <alignment horizontal="center" vertical="center"/>
    </xf>
    <xf numFmtId="10" fontId="3" fillId="6" borderId="37" xfId="0" applyNumberFormat="1" applyFont="1" applyFill="1" applyBorder="1" applyAlignment="1">
      <alignment horizontal="center" vertical="center"/>
    </xf>
    <xf numFmtId="10" fontId="6" fillId="0" borderId="19" xfId="0" applyNumberFormat="1" applyFont="1" applyBorder="1" applyAlignment="1">
      <alignment horizontal="center" vertical="center"/>
    </xf>
    <xf numFmtId="10" fontId="10" fillId="7" borderId="39" xfId="0" applyNumberFormat="1" applyFont="1" applyFill="1" applyBorder="1" applyAlignment="1">
      <alignment horizontal="center" vertical="center"/>
    </xf>
    <xf numFmtId="10" fontId="10" fillId="7" borderId="42" xfId="0" applyNumberFormat="1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0" fontId="3" fillId="10" borderId="12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45" xfId="0" applyFont="1" applyFill="1" applyBorder="1" applyAlignment="1">
      <alignment horizontal="center" vertical="center"/>
    </xf>
    <xf numFmtId="0" fontId="3" fillId="6" borderId="47" xfId="0" applyFont="1" applyFill="1" applyBorder="1" applyAlignment="1">
      <alignment horizontal="center" vertical="center"/>
    </xf>
    <xf numFmtId="0" fontId="3" fillId="6" borderId="49" xfId="0" applyFont="1" applyFill="1" applyBorder="1" applyAlignment="1">
      <alignment horizontal="center" vertical="center"/>
    </xf>
    <xf numFmtId="10" fontId="3" fillId="6" borderId="49" xfId="0" applyNumberFormat="1" applyFont="1" applyFill="1" applyBorder="1" applyAlignment="1">
      <alignment horizontal="center" vertical="center"/>
    </xf>
    <xf numFmtId="10" fontId="3" fillId="6" borderId="60" xfId="0" applyNumberFormat="1" applyFont="1" applyFill="1" applyBorder="1" applyAlignment="1">
      <alignment horizontal="center" vertical="center"/>
    </xf>
    <xf numFmtId="10" fontId="10" fillId="0" borderId="63" xfId="0" applyNumberFormat="1" applyFont="1" applyFill="1" applyBorder="1" applyAlignment="1">
      <alignment horizontal="center" vertical="center"/>
    </xf>
    <xf numFmtId="10" fontId="10" fillId="0" borderId="6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12" borderId="1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8" fillId="0" borderId="0" xfId="0" applyFont="1"/>
    <xf numFmtId="10" fontId="0" fillId="0" borderId="0" xfId="0" applyNumberFormat="1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165" fontId="14" fillId="0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10" fontId="10" fillId="0" borderId="0" xfId="0" applyNumberFormat="1" applyFont="1" applyFill="1" applyBorder="1" applyAlignment="1">
      <alignment horizontal="center" vertical="center"/>
    </xf>
    <xf numFmtId="10" fontId="10" fillId="7" borderId="68" xfId="0" applyNumberFormat="1" applyFont="1" applyFill="1" applyBorder="1" applyAlignment="1">
      <alignment horizontal="center" vertical="center"/>
    </xf>
    <xf numFmtId="10" fontId="3" fillId="6" borderId="69" xfId="0" applyNumberFormat="1" applyFont="1" applyFill="1" applyBorder="1" applyAlignment="1">
      <alignment horizontal="center" vertical="center"/>
    </xf>
    <xf numFmtId="0" fontId="10" fillId="0" borderId="66" xfId="0" applyFont="1" applyFill="1" applyBorder="1" applyAlignment="1">
      <alignment horizontal="center" vertical="center"/>
    </xf>
    <xf numFmtId="0" fontId="3" fillId="10" borderId="75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6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vertical="center" textRotation="90" wrapText="1"/>
    </xf>
    <xf numFmtId="10" fontId="3" fillId="10" borderId="66" xfId="0" applyNumberFormat="1" applyFont="1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 vertical="center"/>
    </xf>
    <xf numFmtId="0" fontId="15" fillId="6" borderId="4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5" fillId="13" borderId="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6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66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center" vertical="center"/>
    </xf>
    <xf numFmtId="10" fontId="3" fillId="6" borderId="33" xfId="0" applyNumberFormat="1" applyFont="1" applyFill="1" applyBorder="1" applyAlignment="1">
      <alignment horizontal="center" vertical="center"/>
    </xf>
    <xf numFmtId="10" fontId="3" fillId="6" borderId="42" xfId="0" applyNumberFormat="1" applyFont="1" applyFill="1" applyBorder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  <xf numFmtId="0" fontId="3" fillId="6" borderId="82" xfId="0" applyFont="1" applyFill="1" applyBorder="1" applyAlignment="1">
      <alignment horizontal="center" vertical="center"/>
    </xf>
    <xf numFmtId="10" fontId="6" fillId="0" borderId="81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3" fillId="6" borderId="86" xfId="0" applyFont="1" applyFill="1" applyBorder="1" applyAlignment="1">
      <alignment horizontal="center" vertical="center"/>
    </xf>
    <xf numFmtId="10" fontId="6" fillId="0" borderId="85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0" fontId="3" fillId="10" borderId="74" xfId="0" applyFont="1" applyFill="1" applyBorder="1" applyAlignment="1">
      <alignment horizontal="center" vertical="center"/>
    </xf>
    <xf numFmtId="0" fontId="10" fillId="0" borderId="72" xfId="0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6" fillId="5" borderId="1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6" fontId="4" fillId="0" borderId="0" xfId="0" applyNumberFormat="1" applyFont="1" applyFill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167" fontId="4" fillId="0" borderId="0" xfId="0" applyNumberFormat="1" applyFont="1" applyFill="1" applyAlignment="1">
      <alignment horizontal="center" vertical="center"/>
    </xf>
    <xf numFmtId="0" fontId="6" fillId="0" borderId="6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 vertical="center"/>
    </xf>
    <xf numFmtId="0" fontId="10" fillId="0" borderId="0" xfId="0" applyNumberFormat="1" applyFont="1" applyFill="1" applyBorder="1" applyAlignment="1">
      <alignment horizontal="center" vertical="center"/>
    </xf>
    <xf numFmtId="0" fontId="6" fillId="0" borderId="87" xfId="0" applyNumberFormat="1" applyFont="1" applyBorder="1" applyAlignment="1">
      <alignment horizontal="center" vertical="center"/>
    </xf>
    <xf numFmtId="0" fontId="6" fillId="0" borderId="83" xfId="0" applyNumberFormat="1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8" fontId="4" fillId="0" borderId="24" xfId="0" applyNumberFormat="1" applyFont="1" applyBorder="1" applyAlignment="1">
      <alignment horizontal="center"/>
    </xf>
    <xf numFmtId="168" fontId="4" fillId="5" borderId="24" xfId="0" applyNumberFormat="1" applyFont="1" applyFill="1" applyBorder="1" applyAlignment="1">
      <alignment horizontal="center"/>
    </xf>
    <xf numFmtId="168" fontId="4" fillId="14" borderId="24" xfId="0" applyNumberFormat="1" applyFont="1" applyFill="1" applyBorder="1" applyAlignment="1">
      <alignment horizontal="center"/>
    </xf>
    <xf numFmtId="168" fontId="4" fillId="0" borderId="0" xfId="0" applyNumberFormat="1" applyFont="1" applyFill="1" applyAlignment="1">
      <alignment horizontal="center"/>
    </xf>
    <xf numFmtId="0" fontId="6" fillId="5" borderId="1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0" fillId="0" borderId="0" xfId="0" applyFont="1"/>
    <xf numFmtId="168" fontId="4" fillId="3" borderId="1" xfId="0" applyNumberFormat="1" applyFont="1" applyFill="1" applyBorder="1" applyAlignment="1">
      <alignment horizontal="center" vertical="center"/>
    </xf>
    <xf numFmtId="168" fontId="4" fillId="3" borderId="1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5" fillId="13" borderId="1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4" fillId="3" borderId="11" xfId="0" applyNumberFormat="1" applyFont="1" applyFill="1" applyBorder="1" applyAlignment="1">
      <alignment horizontal="center" vertical="center"/>
    </xf>
    <xf numFmtId="169" fontId="4" fillId="0" borderId="24" xfId="0" applyNumberFormat="1" applyFont="1" applyBorder="1" applyAlignment="1">
      <alignment horizontal="center"/>
    </xf>
    <xf numFmtId="169" fontId="4" fillId="5" borderId="24" xfId="0" applyNumberFormat="1" applyFont="1" applyFill="1" applyBorder="1" applyAlignment="1">
      <alignment horizontal="center"/>
    </xf>
    <xf numFmtId="169" fontId="4" fillId="14" borderId="24" xfId="0" applyNumberFormat="1" applyFont="1" applyFill="1" applyBorder="1" applyAlignment="1">
      <alignment horizontal="center"/>
    </xf>
    <xf numFmtId="169" fontId="4" fillId="0" borderId="0" xfId="0" applyNumberFormat="1" applyFont="1" applyFill="1" applyAlignment="1">
      <alignment horizontal="center"/>
    </xf>
    <xf numFmtId="169" fontId="5" fillId="13" borderId="1" xfId="0" applyNumberFormat="1" applyFont="1" applyFill="1" applyBorder="1" applyAlignment="1">
      <alignment horizontal="center" vertical="center"/>
    </xf>
    <xf numFmtId="169" fontId="5" fillId="13" borderId="11" xfId="0" applyNumberFormat="1" applyFont="1" applyFill="1" applyBorder="1" applyAlignment="1">
      <alignment horizontal="center" vertical="center"/>
    </xf>
    <xf numFmtId="168" fontId="6" fillId="3" borderId="11" xfId="0" applyNumberFormat="1" applyFont="1" applyFill="1" applyBorder="1" applyAlignment="1">
      <alignment horizontal="center" vertical="center"/>
    </xf>
    <xf numFmtId="168" fontId="5" fillId="13" borderId="6" xfId="0" applyNumberFormat="1" applyFont="1" applyFill="1" applyBorder="1" applyAlignment="1">
      <alignment horizontal="center" vertical="center"/>
    </xf>
    <xf numFmtId="168" fontId="16" fillId="13" borderId="6" xfId="0" applyNumberFormat="1" applyFont="1" applyFill="1" applyBorder="1" applyAlignment="1">
      <alignment horizontal="center"/>
    </xf>
    <xf numFmtId="168" fontId="16" fillId="13" borderId="7" xfId="0" applyNumberFormat="1" applyFont="1" applyFill="1" applyBorder="1" applyAlignment="1">
      <alignment horizont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9" xfId="0" applyNumberFormat="1" applyFont="1" applyFill="1" applyBorder="1" applyAlignment="1">
      <alignment horizontal="center"/>
    </xf>
    <xf numFmtId="168" fontId="4" fillId="0" borderId="1" xfId="0" applyNumberFormat="1" applyFont="1" applyFill="1" applyBorder="1" applyAlignment="1">
      <alignment horizontal="center"/>
    </xf>
    <xf numFmtId="168" fontId="9" fillId="3" borderId="11" xfId="0" applyNumberFormat="1" applyFont="1" applyFill="1" applyBorder="1" applyAlignment="1">
      <alignment horizontal="center" vertical="center"/>
    </xf>
    <xf numFmtId="168" fontId="8" fillId="3" borderId="11" xfId="0" applyNumberFormat="1" applyFont="1" applyFill="1" applyBorder="1" applyAlignment="1">
      <alignment horizontal="center" vertical="center"/>
    </xf>
    <xf numFmtId="168" fontId="4" fillId="0" borderId="33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168" fontId="4" fillId="0" borderId="24" xfId="0" applyNumberFormat="1" applyFont="1" applyFill="1" applyBorder="1" applyAlignment="1">
      <alignment horizontal="center"/>
    </xf>
    <xf numFmtId="0" fontId="4" fillId="0" borderId="0" xfId="0" applyFont="1" applyAlignment="1" applyProtection="1">
      <alignment horizontal="center" vertical="center"/>
    </xf>
    <xf numFmtId="1" fontId="4" fillId="0" borderId="0" xfId="0" applyNumberFormat="1" applyFont="1" applyFill="1" applyAlignment="1">
      <alignment horizontal="center"/>
    </xf>
    <xf numFmtId="1" fontId="4" fillId="0" borderId="0" xfId="0" applyNumberFormat="1" applyFont="1" applyFill="1" applyAlignment="1">
      <alignment horizontal="center" vertical="center"/>
    </xf>
    <xf numFmtId="1" fontId="4" fillId="6" borderId="0" xfId="1" applyNumberFormat="1" applyFont="1" applyFill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32" xfId="0" applyFont="1" applyFill="1" applyBorder="1" applyAlignment="1">
      <alignment horizontal="center" vertical="center"/>
    </xf>
    <xf numFmtId="10" fontId="3" fillId="6" borderId="50" xfId="0" applyNumberFormat="1" applyFont="1" applyFill="1" applyBorder="1" applyAlignment="1">
      <alignment horizontal="center" vertical="center"/>
    </xf>
    <xf numFmtId="10" fontId="3" fillId="6" borderId="54" xfId="0" applyNumberFormat="1" applyFont="1" applyFill="1" applyBorder="1" applyAlignment="1">
      <alignment horizontal="center" vertical="center"/>
    </xf>
    <xf numFmtId="10" fontId="3" fillId="6" borderId="56" xfId="0" applyNumberFormat="1" applyFont="1" applyFill="1" applyBorder="1" applyAlignment="1">
      <alignment horizontal="center" vertical="center"/>
    </xf>
    <xf numFmtId="0" fontId="3" fillId="6" borderId="51" xfId="0" applyFont="1" applyFill="1" applyBorder="1" applyAlignment="1">
      <alignment horizontal="center" vertical="center"/>
    </xf>
    <xf numFmtId="0" fontId="3" fillId="6" borderId="52" xfId="0" applyFont="1" applyFill="1" applyBorder="1" applyAlignment="1">
      <alignment horizontal="center" vertical="center"/>
    </xf>
    <xf numFmtId="0" fontId="3" fillId="6" borderId="53" xfId="0" applyFont="1" applyFill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3" fillId="6" borderId="30" xfId="0" applyNumberFormat="1" applyFont="1" applyFill="1" applyBorder="1" applyAlignment="1">
      <alignment horizontal="center" vertical="center"/>
    </xf>
    <xf numFmtId="10" fontId="3" fillId="6" borderId="31" xfId="0" applyNumberFormat="1" applyFont="1" applyFill="1" applyBorder="1" applyAlignment="1">
      <alignment horizontal="center" vertical="center"/>
    </xf>
    <xf numFmtId="10" fontId="3" fillId="6" borderId="32" xfId="0" applyNumberFormat="1" applyFont="1" applyFill="1" applyBorder="1" applyAlignment="1">
      <alignment horizontal="center" vertical="center"/>
    </xf>
    <xf numFmtId="10" fontId="3" fillId="6" borderId="70" xfId="0" applyNumberFormat="1" applyFont="1" applyFill="1" applyBorder="1" applyAlignment="1">
      <alignment horizontal="center" vertical="center"/>
    </xf>
    <xf numFmtId="10" fontId="3" fillId="6" borderId="71" xfId="0" applyNumberFormat="1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3" fillId="9" borderId="59" xfId="0" applyFont="1" applyFill="1" applyBorder="1" applyAlignment="1">
      <alignment horizontal="center" vertical="center"/>
    </xf>
    <xf numFmtId="0" fontId="3" fillId="6" borderId="78" xfId="0" applyFont="1" applyFill="1" applyBorder="1" applyAlignment="1">
      <alignment horizontal="center" vertical="center"/>
    </xf>
    <xf numFmtId="0" fontId="3" fillId="6" borderId="79" xfId="0" applyFont="1" applyFill="1" applyBorder="1" applyAlignment="1">
      <alignment horizontal="center" vertical="center"/>
    </xf>
    <xf numFmtId="10" fontId="3" fillId="10" borderId="43" xfId="0" applyNumberFormat="1" applyFont="1" applyFill="1" applyBorder="1" applyAlignment="1">
      <alignment horizontal="center" vertical="center"/>
    </xf>
    <xf numFmtId="10" fontId="3" fillId="10" borderId="46" xfId="0" applyNumberFormat="1" applyFont="1" applyFill="1" applyBorder="1" applyAlignment="1">
      <alignment horizontal="center" vertical="center"/>
    </xf>
    <xf numFmtId="10" fontId="3" fillId="10" borderId="48" xfId="0" applyNumberFormat="1" applyFont="1" applyFill="1" applyBorder="1" applyAlignment="1">
      <alignment horizontal="center" vertical="center"/>
    </xf>
    <xf numFmtId="10" fontId="3" fillId="10" borderId="8" xfId="0" applyNumberFormat="1" applyFont="1" applyFill="1" applyBorder="1" applyAlignment="1">
      <alignment horizontal="center" vertical="center"/>
    </xf>
    <xf numFmtId="10" fontId="3" fillId="10" borderId="10" xfId="0" applyNumberFormat="1" applyFont="1" applyFill="1" applyBorder="1" applyAlignment="1">
      <alignment horizontal="center" vertical="center"/>
    </xf>
    <xf numFmtId="10" fontId="3" fillId="6" borderId="85" xfId="0" applyNumberFormat="1" applyFont="1" applyFill="1" applyBorder="1" applyAlignment="1">
      <alignment horizontal="center" vertical="center"/>
    </xf>
    <xf numFmtId="10" fontId="3" fillId="6" borderId="8" xfId="0" applyNumberFormat="1" applyFont="1" applyFill="1" applyBorder="1" applyAlignment="1">
      <alignment horizontal="center" vertical="center"/>
    </xf>
    <xf numFmtId="10" fontId="3" fillId="6" borderId="81" xfId="0" applyNumberFormat="1" applyFont="1" applyFill="1" applyBorder="1" applyAlignment="1">
      <alignment horizontal="center" vertical="center"/>
    </xf>
    <xf numFmtId="10" fontId="3" fillId="10" borderId="5" xfId="0" applyNumberFormat="1" applyFont="1" applyFill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6" fillId="0" borderId="7" xfId="0" applyNumberFormat="1" applyFont="1" applyBorder="1" applyAlignment="1">
      <alignment horizontal="center" vertical="center"/>
    </xf>
    <xf numFmtId="0" fontId="6" fillId="0" borderId="9" xfId="0" applyNumberFormat="1" applyFont="1" applyBorder="1" applyAlignment="1">
      <alignment horizontal="center" vertical="center"/>
    </xf>
    <xf numFmtId="0" fontId="6" fillId="0" borderId="80" xfId="0" applyNumberFormat="1" applyFont="1" applyBorder="1" applyAlignment="1">
      <alignment horizontal="center" vertical="center"/>
    </xf>
    <xf numFmtId="0" fontId="6" fillId="0" borderId="88" xfId="0" applyNumberFormat="1" applyFont="1" applyBorder="1" applyAlignment="1">
      <alignment horizontal="center" vertical="center"/>
    </xf>
    <xf numFmtId="0" fontId="6" fillId="0" borderId="84" xfId="0" applyNumberFormat="1" applyFont="1" applyBorder="1" applyAlignment="1">
      <alignment horizontal="center" vertical="center"/>
    </xf>
    <xf numFmtId="10" fontId="6" fillId="0" borderId="88" xfId="0" applyNumberFormat="1" applyFont="1" applyBorder="1" applyAlignment="1">
      <alignment horizontal="center" vertical="center"/>
    </xf>
    <xf numFmtId="10" fontId="6" fillId="0" borderId="84" xfId="0" applyNumberFormat="1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10" fontId="3" fillId="6" borderId="43" xfId="0" applyNumberFormat="1" applyFont="1" applyFill="1" applyBorder="1" applyAlignment="1">
      <alignment horizontal="center" vertical="center"/>
    </xf>
    <xf numFmtId="10" fontId="3" fillId="6" borderId="46" xfId="0" applyNumberFormat="1" applyFont="1" applyFill="1" applyBorder="1" applyAlignment="1">
      <alignment horizontal="center" vertical="center"/>
    </xf>
    <xf numFmtId="10" fontId="3" fillId="6" borderId="48" xfId="0" applyNumberFormat="1" applyFont="1" applyFill="1" applyBorder="1" applyAlignment="1">
      <alignment horizontal="center" vertical="center"/>
    </xf>
    <xf numFmtId="0" fontId="3" fillId="9" borderId="67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10" fontId="10" fillId="0" borderId="40" xfId="0" applyNumberFormat="1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1" fillId="8" borderId="25" xfId="0" applyFont="1" applyFill="1" applyBorder="1" applyAlignment="1">
      <alignment horizontal="center" vertical="center"/>
    </xf>
    <xf numFmtId="0" fontId="11" fillId="8" borderId="21" xfId="0" applyFont="1" applyFill="1" applyBorder="1" applyAlignment="1">
      <alignment horizontal="center" vertical="center"/>
    </xf>
    <xf numFmtId="0" fontId="11" fillId="8" borderId="27" xfId="0" applyFont="1" applyFill="1" applyBorder="1" applyAlignment="1">
      <alignment horizontal="center" vertical="center"/>
    </xf>
    <xf numFmtId="0" fontId="11" fillId="8" borderId="28" xfId="0" applyFont="1" applyFill="1" applyBorder="1" applyAlignment="1">
      <alignment horizontal="center" vertical="center"/>
    </xf>
    <xf numFmtId="0" fontId="11" fillId="8" borderId="29" xfId="0" applyFont="1" applyFill="1" applyBorder="1" applyAlignment="1">
      <alignment horizontal="center" vertical="center"/>
    </xf>
    <xf numFmtId="10" fontId="10" fillId="0" borderId="41" xfId="0" applyNumberFormat="1" applyFont="1" applyFill="1" applyBorder="1" applyAlignment="1">
      <alignment horizontal="center" vertical="center"/>
    </xf>
    <xf numFmtId="10" fontId="10" fillId="0" borderId="38" xfId="0" applyNumberFormat="1" applyFont="1" applyFill="1" applyBorder="1" applyAlignment="1">
      <alignment horizontal="center" vertical="center"/>
    </xf>
    <xf numFmtId="10" fontId="3" fillId="10" borderId="17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73" xfId="0" applyNumberFormat="1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 textRotation="90" wrapText="1"/>
    </xf>
    <xf numFmtId="0" fontId="3" fillId="10" borderId="15" xfId="0" applyFont="1" applyFill="1" applyBorder="1" applyAlignment="1">
      <alignment horizontal="center" vertical="center" textRotation="90" wrapText="1"/>
    </xf>
    <xf numFmtId="0" fontId="3" fillId="10" borderId="16" xfId="0" applyFont="1" applyFill="1" applyBorder="1" applyAlignment="1">
      <alignment horizontal="center" vertical="center" textRotation="90" wrapText="1"/>
    </xf>
    <xf numFmtId="0" fontId="6" fillId="0" borderId="34" xfId="0" applyNumberFormat="1" applyFont="1" applyBorder="1" applyAlignment="1">
      <alignment horizontal="center" vertical="center"/>
    </xf>
    <xf numFmtId="0" fontId="3" fillId="6" borderId="90" xfId="0" applyFont="1" applyFill="1" applyBorder="1" applyAlignment="1">
      <alignment horizontal="center" vertical="center"/>
    </xf>
    <xf numFmtId="0" fontId="6" fillId="0" borderId="7" xfId="1" applyNumberFormat="1" applyFont="1" applyBorder="1" applyAlignment="1">
      <alignment horizontal="center" vertical="center"/>
    </xf>
    <xf numFmtId="0" fontId="6" fillId="0" borderId="9" xfId="1" applyNumberFormat="1" applyFont="1" applyBorder="1" applyAlignment="1">
      <alignment horizontal="center" vertical="center"/>
    </xf>
    <xf numFmtId="0" fontId="13" fillId="12" borderId="2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4" fillId="0" borderId="65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4" fillId="0" borderId="24" xfId="0" applyFont="1" applyFill="1" applyBorder="1" applyAlignment="1">
      <alignment horizontal="center" vertical="center"/>
    </xf>
    <xf numFmtId="0" fontId="4" fillId="0" borderId="24" xfId="2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2" fontId="6" fillId="5" borderId="5" xfId="0" applyNumberFormat="1" applyFont="1" applyFill="1" applyBorder="1" applyAlignment="1">
      <alignment horizontal="center" vertical="center" textRotation="90"/>
    </xf>
    <xf numFmtId="2" fontId="6" fillId="5" borderId="8" xfId="0" applyNumberFormat="1" applyFont="1" applyFill="1" applyBorder="1" applyAlignment="1">
      <alignment horizontal="center" vertical="center" textRotation="90"/>
    </xf>
    <xf numFmtId="0" fontId="16" fillId="13" borderId="2" xfId="0" applyFont="1" applyFill="1" applyBorder="1" applyAlignment="1">
      <alignment horizontal="center" vertical="center"/>
    </xf>
    <xf numFmtId="0" fontId="16" fillId="13" borderId="77" xfId="0" applyFont="1" applyFill="1" applyBorder="1" applyAlignment="1">
      <alignment horizontal="center" vertical="center"/>
    </xf>
    <xf numFmtId="0" fontId="16" fillId="13" borderId="21" xfId="0" applyFont="1" applyFill="1" applyBorder="1" applyAlignment="1">
      <alignment horizontal="center" vertical="center"/>
    </xf>
    <xf numFmtId="0" fontId="16" fillId="13" borderId="89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0" fontId="6" fillId="6" borderId="6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10" fontId="6" fillId="6" borderId="14" xfId="0" applyNumberFormat="1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 vertical="center" textRotation="90"/>
    </xf>
    <xf numFmtId="0" fontId="5" fillId="5" borderId="1" xfId="0" applyFont="1" applyFill="1" applyBorder="1" applyAlignment="1">
      <alignment horizontal="center" vertical="center"/>
    </xf>
    <xf numFmtId="0" fontId="5" fillId="13" borderId="5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0" fontId="16" fillId="13" borderId="1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1" fontId="6" fillId="6" borderId="6" xfId="1" applyNumberFormat="1" applyFont="1" applyFill="1" applyBorder="1" applyAlignment="1">
      <alignment horizontal="center" vertical="center"/>
    </xf>
    <xf numFmtId="1" fontId="6" fillId="6" borderId="1" xfId="1" applyNumberFormat="1" applyFont="1" applyFill="1" applyBorder="1" applyAlignment="1">
      <alignment horizontal="center" vertical="center"/>
    </xf>
    <xf numFmtId="1" fontId="4" fillId="0" borderId="0" xfId="1" applyNumberFormat="1" applyFont="1" applyFill="1" applyAlignment="1">
      <alignment horizontal="center" vertical="center"/>
    </xf>
    <xf numFmtId="1" fontId="6" fillId="6" borderId="14" xfId="1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2" xfId="0" applyNumberFormat="1" applyFont="1" applyFill="1" applyBorder="1" applyAlignment="1">
      <alignment horizontal="center" vertical="center"/>
    </xf>
    <xf numFmtId="168" fontId="16" fillId="13" borderId="77" xfId="0" applyNumberFormat="1" applyFont="1" applyFill="1" applyBorder="1" applyAlignment="1">
      <alignment horizontal="center" vertical="center"/>
    </xf>
    <xf numFmtId="168" fontId="16" fillId="13" borderId="11" xfId="0" applyNumberFormat="1" applyFont="1" applyFill="1" applyBorder="1" applyAlignment="1">
      <alignment horizontal="center"/>
    </xf>
    <xf numFmtId="168" fontId="16" fillId="13" borderId="21" xfId="0" applyNumberFormat="1" applyFont="1" applyFill="1" applyBorder="1" applyAlignment="1">
      <alignment horizontal="center" vertical="center"/>
    </xf>
    <xf numFmtId="168" fontId="16" fillId="13" borderId="89" xfId="0" applyNumberFormat="1" applyFont="1" applyFill="1" applyBorder="1" applyAlignment="1">
      <alignment horizontal="center" vertical="center"/>
    </xf>
    <xf numFmtId="10" fontId="6" fillId="0" borderId="6" xfId="1" applyNumberFormat="1" applyFont="1" applyBorder="1" applyAlignment="1">
      <alignment horizontal="center" vertical="center"/>
    </xf>
    <xf numFmtId="10" fontId="6" fillId="0" borderId="1" xfId="1" applyNumberFormat="1" applyFont="1" applyBorder="1" applyAlignment="1">
      <alignment horizontal="center" vertical="center"/>
    </xf>
    <xf numFmtId="10" fontId="6" fillId="0" borderId="14" xfId="1" applyNumberFormat="1" applyFont="1" applyBorder="1" applyAlignment="1">
      <alignment horizontal="center" vertical="center"/>
    </xf>
    <xf numFmtId="10" fontId="6" fillId="0" borderId="7" xfId="1" applyNumberFormat="1" applyFont="1" applyBorder="1" applyAlignment="1">
      <alignment horizontal="center" vertical="center"/>
    </xf>
    <xf numFmtId="10" fontId="6" fillId="0" borderId="9" xfId="1" applyNumberFormat="1" applyFont="1" applyBorder="1" applyAlignment="1">
      <alignment horizontal="center" vertical="center"/>
    </xf>
    <xf numFmtId="10" fontId="6" fillId="0" borderId="34" xfId="1" applyNumberFormat="1" applyFont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8" fillId="3" borderId="1" xfId="0" applyNumberFormat="1" applyFont="1" applyFill="1" applyBorder="1" applyAlignment="1">
      <alignment horizontal="center" vertical="center"/>
    </xf>
    <xf numFmtId="169" fontId="5" fillId="13" borderId="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8" fontId="6" fillId="3" borderId="1" xfId="0" applyNumberFormat="1" applyFont="1" applyFill="1" applyBorder="1" applyAlignment="1">
      <alignment horizontal="center" vertical="center"/>
    </xf>
  </cellXfs>
  <cellStyles count="3">
    <cellStyle name="Neutral" xfId="2" builtinId="28"/>
    <cellStyle name="Normal" xfId="0" builtinId="0"/>
    <cellStyle name="Percent" xfId="1" builtinId="5"/>
  </cellStyles>
  <dxfs count="4893"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28.715499999999999</c:v>
                </c:pt>
                <c:pt idx="1">
                  <c:v>30.603100000000001</c:v>
                </c:pt>
                <c:pt idx="2">
                  <c:v>31.9558</c:v>
                </c:pt>
                <c:pt idx="3">
                  <c:v>32.251375000000003</c:v>
                </c:pt>
                <c:pt idx="4">
                  <c:v>33.780099999999997</c:v>
                </c:pt>
                <c:pt idx="5">
                  <c:v>34.093724999999999</c:v>
                </c:pt>
                <c:pt idx="6">
                  <c:v>34.407349999999994</c:v>
                </c:pt>
                <c:pt idx="7">
                  <c:v>34.972299999999997</c:v>
                </c:pt>
                <c:pt idx="8">
                  <c:v>35.283724999999997</c:v>
                </c:pt>
                <c:pt idx="9">
                  <c:v>35.595149999999997</c:v>
                </c:pt>
                <c:pt idx="10">
                  <c:v>35.906574999999997</c:v>
                </c:pt>
                <c:pt idx="11">
                  <c:v>36.218000000000004</c:v>
                </c:pt>
                <c:pt idx="12">
                  <c:v>36.529425000000003</c:v>
                </c:pt>
                <c:pt idx="13">
                  <c:v>36.840850000000003</c:v>
                </c:pt>
                <c:pt idx="14">
                  <c:v>37.152275000000003</c:v>
                </c:pt>
                <c:pt idx="15">
                  <c:v>37.463700000000003</c:v>
                </c:pt>
                <c:pt idx="16">
                  <c:v>37.6696375</c:v>
                </c:pt>
                <c:pt idx="17">
                  <c:v>37.875574999999998</c:v>
                </c:pt>
                <c:pt idx="18">
                  <c:v>38.081512500000002</c:v>
                </c:pt>
                <c:pt idx="19">
                  <c:v>38.28745</c:v>
                </c:pt>
                <c:pt idx="20">
                  <c:v>38.493387499999997</c:v>
                </c:pt>
                <c:pt idx="21">
                  <c:v>38.699325000000002</c:v>
                </c:pt>
                <c:pt idx="22">
                  <c:v>38.905262499999999</c:v>
                </c:pt>
                <c:pt idx="23">
                  <c:v>39.111199999999997</c:v>
                </c:pt>
                <c:pt idx="24">
                  <c:v>39.263099999999994</c:v>
                </c:pt>
                <c:pt idx="25">
                  <c:v>39.737549999999999</c:v>
                </c:pt>
                <c:pt idx="26">
                  <c:v>39.9148</c:v>
                </c:pt>
                <c:pt idx="27">
                  <c:v>40.09205</c:v>
                </c:pt>
                <c:pt idx="28">
                  <c:v>40.269300000000001</c:v>
                </c:pt>
                <c:pt idx="29">
                  <c:v>40.392375000000001</c:v>
                </c:pt>
                <c:pt idx="30">
                  <c:v>40.515450000000001</c:v>
                </c:pt>
                <c:pt idx="31">
                  <c:v>40.638525000000001</c:v>
                </c:pt>
                <c:pt idx="32">
                  <c:v>40.761600000000001</c:v>
                </c:pt>
                <c:pt idx="33">
                  <c:v>40.884675000000001</c:v>
                </c:pt>
                <c:pt idx="34">
                  <c:v>41.007750000000001</c:v>
                </c:pt>
                <c:pt idx="35">
                  <c:v>41.130825000000002</c:v>
                </c:pt>
                <c:pt idx="36">
                  <c:v>41.253900000000002</c:v>
                </c:pt>
                <c:pt idx="37">
                  <c:v>41.342537499999999</c:v>
                </c:pt>
                <c:pt idx="38">
                  <c:v>41.431175000000003</c:v>
                </c:pt>
                <c:pt idx="39">
                  <c:v>41.5198125</c:v>
                </c:pt>
                <c:pt idx="40">
                  <c:v>41.608450000000005</c:v>
                </c:pt>
                <c:pt idx="41">
                  <c:v>41.697087500000002</c:v>
                </c:pt>
                <c:pt idx="42">
                  <c:v>41.785724999999999</c:v>
                </c:pt>
                <c:pt idx="43">
                  <c:v>41.874362500000004</c:v>
                </c:pt>
                <c:pt idx="44">
                  <c:v>41.963000000000001</c:v>
                </c:pt>
                <c:pt idx="45">
                  <c:v>42.036512500000001</c:v>
                </c:pt>
                <c:pt idx="46">
                  <c:v>42.110025</c:v>
                </c:pt>
                <c:pt idx="47">
                  <c:v>42.1835375</c:v>
                </c:pt>
                <c:pt idx="48">
                  <c:v>42.25705</c:v>
                </c:pt>
                <c:pt idx="49">
                  <c:v>42.330562499999999</c:v>
                </c:pt>
                <c:pt idx="50">
                  <c:v>42.404074999999999</c:v>
                </c:pt>
                <c:pt idx="51">
                  <c:v>42.477587499999998</c:v>
                </c:pt>
                <c:pt idx="52">
                  <c:v>42.551099999999998</c:v>
                </c:pt>
                <c:pt idx="53">
                  <c:v>42.551099999999998</c:v>
                </c:pt>
                <c:pt idx="54">
                  <c:v>42.551099999999998</c:v>
                </c:pt>
                <c:pt idx="55">
                  <c:v>42.551099999999998</c:v>
                </c:pt>
                <c:pt idx="56">
                  <c:v>42.551099999999998</c:v>
                </c:pt>
                <c:pt idx="57">
                  <c:v>42.551099999999998</c:v>
                </c:pt>
                <c:pt idx="58">
                  <c:v>42.551099999999998</c:v>
                </c:pt>
                <c:pt idx="59">
                  <c:v>42.551099999999998</c:v>
                </c:pt>
                <c:pt idx="60">
                  <c:v>42.551099999999998</c:v>
                </c:pt>
                <c:pt idx="61">
                  <c:v>42.551099999999998</c:v>
                </c:pt>
                <c:pt idx="62">
                  <c:v>42.551099999999998</c:v>
                </c:pt>
                <c:pt idx="63">
                  <c:v>42.551099999999998</c:v>
                </c:pt>
                <c:pt idx="64">
                  <c:v>42.551099999999998</c:v>
                </c:pt>
                <c:pt idx="65">
                  <c:v>42.551099999999998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5E-E249-A9FC-1A31B833A51D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28.715499999999999</c:v>
                </c:pt>
                <c:pt idx="1">
                  <c:v>30.603100000000001</c:v>
                </c:pt>
                <c:pt idx="2">
                  <c:v>31.9558</c:v>
                </c:pt>
                <c:pt idx="3">
                  <c:v>32.251375000000003</c:v>
                </c:pt>
                <c:pt idx="4">
                  <c:v>33.780099999999997</c:v>
                </c:pt>
                <c:pt idx="5">
                  <c:v>34.093724999999999</c:v>
                </c:pt>
                <c:pt idx="6">
                  <c:v>34.407349999999994</c:v>
                </c:pt>
                <c:pt idx="7">
                  <c:v>34.972299999999997</c:v>
                </c:pt>
                <c:pt idx="8">
                  <c:v>35.283724999999997</c:v>
                </c:pt>
                <c:pt idx="9">
                  <c:v>35.595149999999997</c:v>
                </c:pt>
                <c:pt idx="10">
                  <c:v>35.906574999999997</c:v>
                </c:pt>
                <c:pt idx="11">
                  <c:v>36.218000000000004</c:v>
                </c:pt>
                <c:pt idx="12">
                  <c:v>36.529425000000003</c:v>
                </c:pt>
                <c:pt idx="13">
                  <c:v>36.840850000000003</c:v>
                </c:pt>
                <c:pt idx="14">
                  <c:v>37.152275000000003</c:v>
                </c:pt>
                <c:pt idx="15">
                  <c:v>37.463700000000003</c:v>
                </c:pt>
                <c:pt idx="16">
                  <c:v>37.6696375</c:v>
                </c:pt>
                <c:pt idx="17">
                  <c:v>37.875574999999998</c:v>
                </c:pt>
                <c:pt idx="18">
                  <c:v>38.081512500000002</c:v>
                </c:pt>
                <c:pt idx="19">
                  <c:v>38.28745</c:v>
                </c:pt>
                <c:pt idx="20">
                  <c:v>38.493387499999997</c:v>
                </c:pt>
                <c:pt idx="21">
                  <c:v>38.699325000000002</c:v>
                </c:pt>
                <c:pt idx="22">
                  <c:v>38.905262499999999</c:v>
                </c:pt>
                <c:pt idx="23">
                  <c:v>39.111199999999997</c:v>
                </c:pt>
                <c:pt idx="24">
                  <c:v>39.263099999999994</c:v>
                </c:pt>
                <c:pt idx="25">
                  <c:v>39.737549999999999</c:v>
                </c:pt>
                <c:pt idx="26">
                  <c:v>39.9148</c:v>
                </c:pt>
                <c:pt idx="27">
                  <c:v>40.09205</c:v>
                </c:pt>
                <c:pt idx="28">
                  <c:v>40.269300000000001</c:v>
                </c:pt>
                <c:pt idx="29">
                  <c:v>40.392375000000001</c:v>
                </c:pt>
                <c:pt idx="30">
                  <c:v>40.515450000000001</c:v>
                </c:pt>
                <c:pt idx="31">
                  <c:v>40.638525000000001</c:v>
                </c:pt>
                <c:pt idx="32">
                  <c:v>40.761600000000001</c:v>
                </c:pt>
                <c:pt idx="33">
                  <c:v>40.884675000000001</c:v>
                </c:pt>
                <c:pt idx="34">
                  <c:v>41.007750000000001</c:v>
                </c:pt>
                <c:pt idx="35">
                  <c:v>41.130825000000002</c:v>
                </c:pt>
                <c:pt idx="36">
                  <c:v>41.253900000000002</c:v>
                </c:pt>
                <c:pt idx="37">
                  <c:v>41.342537499999999</c:v>
                </c:pt>
                <c:pt idx="38">
                  <c:v>41.431175000000003</c:v>
                </c:pt>
                <c:pt idx="39">
                  <c:v>41.5198125</c:v>
                </c:pt>
                <c:pt idx="40">
                  <c:v>41.608450000000005</c:v>
                </c:pt>
                <c:pt idx="41">
                  <c:v>41.697087500000002</c:v>
                </c:pt>
                <c:pt idx="42">
                  <c:v>41.785724999999999</c:v>
                </c:pt>
                <c:pt idx="43">
                  <c:v>41.874362500000004</c:v>
                </c:pt>
                <c:pt idx="44">
                  <c:v>41.963000000000001</c:v>
                </c:pt>
                <c:pt idx="45">
                  <c:v>42.036512500000001</c:v>
                </c:pt>
                <c:pt idx="46">
                  <c:v>42.110025</c:v>
                </c:pt>
                <c:pt idx="47">
                  <c:v>42.1835375</c:v>
                </c:pt>
                <c:pt idx="48">
                  <c:v>42.25705</c:v>
                </c:pt>
                <c:pt idx="49">
                  <c:v>42.330562499999999</c:v>
                </c:pt>
                <c:pt idx="50">
                  <c:v>42.404074999999999</c:v>
                </c:pt>
                <c:pt idx="51">
                  <c:v>42.477587499999998</c:v>
                </c:pt>
                <c:pt idx="52">
                  <c:v>42.551099999999998</c:v>
                </c:pt>
                <c:pt idx="53">
                  <c:v>42.551099999999998</c:v>
                </c:pt>
                <c:pt idx="54">
                  <c:v>42.551099999999998</c:v>
                </c:pt>
                <c:pt idx="55">
                  <c:v>42.551099999999998</c:v>
                </c:pt>
                <c:pt idx="56">
                  <c:v>42.551099999999998</c:v>
                </c:pt>
                <c:pt idx="57">
                  <c:v>42.551099999999998</c:v>
                </c:pt>
                <c:pt idx="58">
                  <c:v>42.551099999999998</c:v>
                </c:pt>
                <c:pt idx="59">
                  <c:v>42.551099999999998</c:v>
                </c:pt>
                <c:pt idx="60">
                  <c:v>42.551099999999998</c:v>
                </c:pt>
                <c:pt idx="61">
                  <c:v>42.551099999999998</c:v>
                </c:pt>
                <c:pt idx="62">
                  <c:v>42.551099999999998</c:v>
                </c:pt>
                <c:pt idx="63">
                  <c:v>42.551099999999998</c:v>
                </c:pt>
                <c:pt idx="64">
                  <c:v>42.551099999999998</c:v>
                </c:pt>
                <c:pt idx="65">
                  <c:v>42.551099999999998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5E-E249-A9FC-1A31B833A51D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42.551099999999998</c:v>
                </c:pt>
                <c:pt idx="1">
                  <c:v>41.963000000000001</c:v>
                </c:pt>
                <c:pt idx="2">
                  <c:v>41.253900000000002</c:v>
                </c:pt>
                <c:pt idx="3">
                  <c:v>40.269300000000001</c:v>
                </c:pt>
                <c:pt idx="4">
                  <c:v>38.851300000000002</c:v>
                </c:pt>
                <c:pt idx="5">
                  <c:v>36.555100000000003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5E-E249-A9FC-1A31B833A51D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41.676600000000001</c:v>
                </c:pt>
                <c:pt idx="1">
                  <c:v>41.138100000000001</c:v>
                </c:pt>
                <c:pt idx="2">
                  <c:v>40.3264</c:v>
                </c:pt>
                <c:pt idx="3">
                  <c:v>39.111199999999997</c:v>
                </c:pt>
                <c:pt idx="4">
                  <c:v>37.463700000000003</c:v>
                </c:pt>
                <c:pt idx="5">
                  <c:v>34.972299999999997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5E-E249-A9FC-1A31B833A51D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40.758499999999998</c:v>
                </c:pt>
                <c:pt idx="1">
                  <c:v>40.201700000000002</c:v>
                </c:pt>
                <c:pt idx="2">
                  <c:v>39.319600000000001</c:v>
                </c:pt>
                <c:pt idx="3">
                  <c:v>38.008099999999999</c:v>
                </c:pt>
                <c:pt idx="4">
                  <c:v>36.289099999999998</c:v>
                </c:pt>
                <c:pt idx="5">
                  <c:v>33.780099999999997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5E-E249-A9FC-1A31B833A51D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38.4664</c:v>
                </c:pt>
                <c:pt idx="1">
                  <c:v>37.982100000000003</c:v>
                </c:pt>
                <c:pt idx="2">
                  <c:v>37.170499999999997</c:v>
                </c:pt>
                <c:pt idx="3">
                  <c:v>35.960999999999999</c:v>
                </c:pt>
                <c:pt idx="4">
                  <c:v>34.320399999999999</c:v>
                </c:pt>
                <c:pt idx="5">
                  <c:v>31.9558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35E-E249-A9FC-1A31B833A51D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36.319299999999998</c:v>
                </c:pt>
                <c:pt idx="1">
                  <c:v>35.926200000000001</c:v>
                </c:pt>
                <c:pt idx="2">
                  <c:v>35.258899999999997</c:v>
                </c:pt>
                <c:pt idx="3">
                  <c:v>34.235799999999998</c:v>
                </c:pt>
                <c:pt idx="4">
                  <c:v>32.783299999999997</c:v>
                </c:pt>
                <c:pt idx="5">
                  <c:v>30.603100000000001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35E-E249-A9FC-1A31B833A51D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33.283200000000001</c:v>
                </c:pt>
                <c:pt idx="1">
                  <c:v>33.014699999999998</c:v>
                </c:pt>
                <c:pt idx="2">
                  <c:v>32.539200000000001</c:v>
                </c:pt>
                <c:pt idx="3">
                  <c:v>31.765000000000001</c:v>
                </c:pt>
                <c:pt idx="4">
                  <c:v>30.611799999999999</c:v>
                </c:pt>
                <c:pt idx="5">
                  <c:v>28.715499999999999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35E-E249-A9FC-1A31B833A51D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42.551099999999998</c:v>
                </c:pt>
                <c:pt idx="1">
                  <c:v>41.963000000000001</c:v>
                </c:pt>
                <c:pt idx="2">
                  <c:v>41.253900000000002</c:v>
                </c:pt>
                <c:pt idx="3">
                  <c:v>40.269300000000001</c:v>
                </c:pt>
                <c:pt idx="4">
                  <c:v>38.851300000000002</c:v>
                </c:pt>
                <c:pt idx="5">
                  <c:v>36.555100000000003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5-2743-8EF5-64CD2069CDFD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41.676600000000001</c:v>
                </c:pt>
                <c:pt idx="1">
                  <c:v>41.138100000000001</c:v>
                </c:pt>
                <c:pt idx="2">
                  <c:v>40.3264</c:v>
                </c:pt>
                <c:pt idx="3">
                  <c:v>39.111199999999997</c:v>
                </c:pt>
                <c:pt idx="4">
                  <c:v>37.463700000000003</c:v>
                </c:pt>
                <c:pt idx="5">
                  <c:v>34.972299999999997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C5-2743-8EF5-64CD2069CDFD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40.758499999999998</c:v>
                </c:pt>
                <c:pt idx="1">
                  <c:v>40.201700000000002</c:v>
                </c:pt>
                <c:pt idx="2">
                  <c:v>39.319600000000001</c:v>
                </c:pt>
                <c:pt idx="3">
                  <c:v>38.008099999999999</c:v>
                </c:pt>
                <c:pt idx="4">
                  <c:v>36.289099999999998</c:v>
                </c:pt>
                <c:pt idx="5">
                  <c:v>33.780099999999997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C5-2743-8EF5-64CD2069CDFD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38.4664</c:v>
                </c:pt>
                <c:pt idx="1">
                  <c:v>37.982100000000003</c:v>
                </c:pt>
                <c:pt idx="2">
                  <c:v>37.170499999999997</c:v>
                </c:pt>
                <c:pt idx="3">
                  <c:v>35.960999999999999</c:v>
                </c:pt>
                <c:pt idx="4">
                  <c:v>34.320399999999999</c:v>
                </c:pt>
                <c:pt idx="5">
                  <c:v>31.9558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C5-2743-8EF5-64CD2069CDFD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36.319299999999998</c:v>
                </c:pt>
                <c:pt idx="1">
                  <c:v>35.926200000000001</c:v>
                </c:pt>
                <c:pt idx="2">
                  <c:v>35.258899999999997</c:v>
                </c:pt>
                <c:pt idx="3">
                  <c:v>34.235799999999998</c:v>
                </c:pt>
                <c:pt idx="4">
                  <c:v>32.783299999999997</c:v>
                </c:pt>
                <c:pt idx="5">
                  <c:v>30.603100000000001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CC5-2743-8EF5-64CD2069CDFD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33.283200000000001</c:v>
                </c:pt>
                <c:pt idx="1">
                  <c:v>33.014699999999998</c:v>
                </c:pt>
                <c:pt idx="2">
                  <c:v>32.539200000000001</c:v>
                </c:pt>
                <c:pt idx="3">
                  <c:v>31.765000000000001</c:v>
                </c:pt>
                <c:pt idx="4">
                  <c:v>30.611799999999999</c:v>
                </c:pt>
                <c:pt idx="5">
                  <c:v>28.715499999999999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CC5-2743-8EF5-64CD2069C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0.5"/>
          <c:min val="26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Plots!$BO$5:$BO$70</c:f>
              <c:numCache>
                <c:formatCode>General</c:formatCode>
                <c:ptCount val="66"/>
                <c:pt idx="0">
                  <c:v>37.166499999999999</c:v>
                </c:pt>
                <c:pt idx="1">
                  <c:v>38.0413</c:v>
                </c:pt>
                <c:pt idx="2">
                  <c:v>38.889099999999999</c:v>
                </c:pt>
                <c:pt idx="3">
                  <c:v>39.110887499999997</c:v>
                </c:pt>
                <c:pt idx="4">
                  <c:v>40.107799999999997</c:v>
                </c:pt>
                <c:pt idx="5">
                  <c:v>40.322937499999995</c:v>
                </c:pt>
                <c:pt idx="6">
                  <c:v>40.538074999999999</c:v>
                </c:pt>
                <c:pt idx="7">
                  <c:v>40.981000000000002</c:v>
                </c:pt>
                <c:pt idx="8">
                  <c:v>41.204549999999998</c:v>
                </c:pt>
                <c:pt idx="9">
                  <c:v>41.428100000000001</c:v>
                </c:pt>
                <c:pt idx="10">
                  <c:v>41.651650000000004</c:v>
                </c:pt>
                <c:pt idx="11">
                  <c:v>41.8752</c:v>
                </c:pt>
                <c:pt idx="12">
                  <c:v>42.098749999999995</c:v>
                </c:pt>
                <c:pt idx="13">
                  <c:v>42.322299999999998</c:v>
                </c:pt>
                <c:pt idx="14">
                  <c:v>42.545850000000002</c:v>
                </c:pt>
                <c:pt idx="15">
                  <c:v>42.769399999999997</c:v>
                </c:pt>
                <c:pt idx="16">
                  <c:v>42.950924999999998</c:v>
                </c:pt>
                <c:pt idx="17">
                  <c:v>43.132449999999999</c:v>
                </c:pt>
                <c:pt idx="18">
                  <c:v>43.313974999999999</c:v>
                </c:pt>
                <c:pt idx="19">
                  <c:v>43.4955</c:v>
                </c:pt>
                <c:pt idx="20">
                  <c:v>43.677025</c:v>
                </c:pt>
                <c:pt idx="21">
                  <c:v>43.858550000000001</c:v>
                </c:pt>
                <c:pt idx="22">
                  <c:v>44.040075000000002</c:v>
                </c:pt>
                <c:pt idx="23">
                  <c:v>44.221600000000002</c:v>
                </c:pt>
                <c:pt idx="24">
                  <c:v>44.378824999999999</c:v>
                </c:pt>
                <c:pt idx="25">
                  <c:v>45.023537499999996</c:v>
                </c:pt>
                <c:pt idx="26">
                  <c:v>45.213724999999997</c:v>
                </c:pt>
                <c:pt idx="27">
                  <c:v>45.403912499999997</c:v>
                </c:pt>
                <c:pt idx="28">
                  <c:v>45.594099999999997</c:v>
                </c:pt>
                <c:pt idx="29">
                  <c:v>45.755987499999996</c:v>
                </c:pt>
                <c:pt idx="30">
                  <c:v>45.917874999999995</c:v>
                </c:pt>
                <c:pt idx="31">
                  <c:v>46.079762500000001</c:v>
                </c:pt>
                <c:pt idx="32">
                  <c:v>46.24165</c:v>
                </c:pt>
                <c:pt idx="33">
                  <c:v>46.403537499999999</c:v>
                </c:pt>
                <c:pt idx="34">
                  <c:v>46.565425000000005</c:v>
                </c:pt>
                <c:pt idx="35">
                  <c:v>46.727312500000004</c:v>
                </c:pt>
                <c:pt idx="36">
                  <c:v>46.889200000000002</c:v>
                </c:pt>
                <c:pt idx="37">
                  <c:v>47.022637500000002</c:v>
                </c:pt>
                <c:pt idx="38">
                  <c:v>47.156075000000001</c:v>
                </c:pt>
                <c:pt idx="39">
                  <c:v>47.289512500000001</c:v>
                </c:pt>
                <c:pt idx="40">
                  <c:v>47.42295</c:v>
                </c:pt>
                <c:pt idx="41">
                  <c:v>47.5563875</c:v>
                </c:pt>
                <c:pt idx="42">
                  <c:v>47.689824999999999</c:v>
                </c:pt>
                <c:pt idx="43">
                  <c:v>47.823262499999998</c:v>
                </c:pt>
                <c:pt idx="44">
                  <c:v>47.956699999999998</c:v>
                </c:pt>
                <c:pt idx="45">
                  <c:v>48.064812499999995</c:v>
                </c:pt>
                <c:pt idx="46">
                  <c:v>48.172924999999999</c:v>
                </c:pt>
                <c:pt idx="47">
                  <c:v>48.281037499999996</c:v>
                </c:pt>
                <c:pt idx="48">
                  <c:v>48.389150000000001</c:v>
                </c:pt>
                <c:pt idx="49">
                  <c:v>48.497262499999998</c:v>
                </c:pt>
                <c:pt idx="50">
                  <c:v>48.605374999999995</c:v>
                </c:pt>
                <c:pt idx="51">
                  <c:v>48.713487499999999</c:v>
                </c:pt>
                <c:pt idx="52">
                  <c:v>48.821599999999997</c:v>
                </c:pt>
                <c:pt idx="53">
                  <c:v>48.821599999999997</c:v>
                </c:pt>
                <c:pt idx="54">
                  <c:v>48.821599999999997</c:v>
                </c:pt>
                <c:pt idx="55">
                  <c:v>48.821599999999997</c:v>
                </c:pt>
                <c:pt idx="56">
                  <c:v>48.821599999999997</c:v>
                </c:pt>
                <c:pt idx="57">
                  <c:v>48.821599999999997</c:v>
                </c:pt>
                <c:pt idx="58">
                  <c:v>48.821599999999997</c:v>
                </c:pt>
                <c:pt idx="59">
                  <c:v>48.821599999999997</c:v>
                </c:pt>
                <c:pt idx="60">
                  <c:v>48.821599999999997</c:v>
                </c:pt>
                <c:pt idx="61">
                  <c:v>48.821599999999997</c:v>
                </c:pt>
                <c:pt idx="62">
                  <c:v>48.821599999999997</c:v>
                </c:pt>
                <c:pt idx="63">
                  <c:v>48.821599999999997</c:v>
                </c:pt>
                <c:pt idx="64">
                  <c:v>48.821599999999997</c:v>
                </c:pt>
                <c:pt idx="65">
                  <c:v>48.821599999999997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5-FF4B-857C-62E9D233E585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Plots!$CF$5:$CF$70</c:f>
              <c:numCache>
                <c:formatCode>General</c:formatCode>
                <c:ptCount val="66"/>
                <c:pt idx="0">
                  <c:v>37.166499999999999</c:v>
                </c:pt>
                <c:pt idx="1">
                  <c:v>38.0413</c:v>
                </c:pt>
                <c:pt idx="2">
                  <c:v>38.889099999999999</c:v>
                </c:pt>
                <c:pt idx="3">
                  <c:v>39.110887499999997</c:v>
                </c:pt>
                <c:pt idx="4">
                  <c:v>40.107799999999997</c:v>
                </c:pt>
                <c:pt idx="5">
                  <c:v>40.322937499999995</c:v>
                </c:pt>
                <c:pt idx="6">
                  <c:v>40.538074999999999</c:v>
                </c:pt>
                <c:pt idx="7">
                  <c:v>40.981000000000002</c:v>
                </c:pt>
                <c:pt idx="8">
                  <c:v>41.204549999999998</c:v>
                </c:pt>
                <c:pt idx="9">
                  <c:v>41.428100000000001</c:v>
                </c:pt>
                <c:pt idx="10">
                  <c:v>41.651650000000004</c:v>
                </c:pt>
                <c:pt idx="11">
                  <c:v>41.8752</c:v>
                </c:pt>
                <c:pt idx="12">
                  <c:v>42.098749999999995</c:v>
                </c:pt>
                <c:pt idx="13">
                  <c:v>42.322299999999998</c:v>
                </c:pt>
                <c:pt idx="14">
                  <c:v>42.545850000000002</c:v>
                </c:pt>
                <c:pt idx="15">
                  <c:v>42.769399999999997</c:v>
                </c:pt>
                <c:pt idx="16">
                  <c:v>42.950924999999998</c:v>
                </c:pt>
                <c:pt idx="17">
                  <c:v>43.132449999999999</c:v>
                </c:pt>
                <c:pt idx="18">
                  <c:v>43.313974999999999</c:v>
                </c:pt>
                <c:pt idx="19">
                  <c:v>43.4955</c:v>
                </c:pt>
                <c:pt idx="20">
                  <c:v>43.677025</c:v>
                </c:pt>
                <c:pt idx="21">
                  <c:v>43.858550000000001</c:v>
                </c:pt>
                <c:pt idx="22">
                  <c:v>44.040075000000002</c:v>
                </c:pt>
                <c:pt idx="23">
                  <c:v>44.221600000000002</c:v>
                </c:pt>
                <c:pt idx="24">
                  <c:v>44.378824999999999</c:v>
                </c:pt>
                <c:pt idx="25">
                  <c:v>45.023537499999996</c:v>
                </c:pt>
                <c:pt idx="26">
                  <c:v>45.213724999999997</c:v>
                </c:pt>
                <c:pt idx="27">
                  <c:v>45.403912499999997</c:v>
                </c:pt>
                <c:pt idx="28">
                  <c:v>45.594099999999997</c:v>
                </c:pt>
                <c:pt idx="29">
                  <c:v>45.755987499999996</c:v>
                </c:pt>
                <c:pt idx="30">
                  <c:v>45.917874999999995</c:v>
                </c:pt>
                <c:pt idx="31">
                  <c:v>46.079762500000001</c:v>
                </c:pt>
                <c:pt idx="32">
                  <c:v>46.24165</c:v>
                </c:pt>
                <c:pt idx="33">
                  <c:v>46.403537499999999</c:v>
                </c:pt>
                <c:pt idx="34">
                  <c:v>46.565425000000005</c:v>
                </c:pt>
                <c:pt idx="35">
                  <c:v>46.727312500000004</c:v>
                </c:pt>
                <c:pt idx="36">
                  <c:v>46.889200000000002</c:v>
                </c:pt>
                <c:pt idx="37">
                  <c:v>47.022637500000002</c:v>
                </c:pt>
                <c:pt idx="38">
                  <c:v>47.156075000000001</c:v>
                </c:pt>
                <c:pt idx="39">
                  <c:v>47.289512500000001</c:v>
                </c:pt>
                <c:pt idx="40">
                  <c:v>47.42295</c:v>
                </c:pt>
                <c:pt idx="41">
                  <c:v>47.5563875</c:v>
                </c:pt>
                <c:pt idx="42">
                  <c:v>47.689824999999999</c:v>
                </c:pt>
                <c:pt idx="43">
                  <c:v>47.823262499999998</c:v>
                </c:pt>
                <c:pt idx="44">
                  <c:v>47.956699999999998</c:v>
                </c:pt>
                <c:pt idx="45">
                  <c:v>48.064812499999995</c:v>
                </c:pt>
                <c:pt idx="46">
                  <c:v>48.172924999999999</c:v>
                </c:pt>
                <c:pt idx="47">
                  <c:v>48.281037499999996</c:v>
                </c:pt>
                <c:pt idx="48">
                  <c:v>48.389150000000001</c:v>
                </c:pt>
                <c:pt idx="49">
                  <c:v>48.497262499999998</c:v>
                </c:pt>
                <c:pt idx="50">
                  <c:v>48.605374999999995</c:v>
                </c:pt>
                <c:pt idx="51">
                  <c:v>48.713487499999999</c:v>
                </c:pt>
                <c:pt idx="52">
                  <c:v>48.821599999999997</c:v>
                </c:pt>
                <c:pt idx="53">
                  <c:v>48.821599999999997</c:v>
                </c:pt>
                <c:pt idx="54">
                  <c:v>48.821599999999997</c:v>
                </c:pt>
                <c:pt idx="55">
                  <c:v>48.821599999999997</c:v>
                </c:pt>
                <c:pt idx="56">
                  <c:v>48.821599999999997</c:v>
                </c:pt>
                <c:pt idx="57">
                  <c:v>48.821599999999997</c:v>
                </c:pt>
                <c:pt idx="58">
                  <c:v>48.821599999999997</c:v>
                </c:pt>
                <c:pt idx="59">
                  <c:v>48.821599999999997</c:v>
                </c:pt>
                <c:pt idx="60">
                  <c:v>48.821599999999997</c:v>
                </c:pt>
                <c:pt idx="61">
                  <c:v>48.821599999999997</c:v>
                </c:pt>
                <c:pt idx="62">
                  <c:v>48.821599999999997</c:v>
                </c:pt>
                <c:pt idx="63">
                  <c:v>48.821599999999997</c:v>
                </c:pt>
                <c:pt idx="64">
                  <c:v>48.821599999999997</c:v>
                </c:pt>
                <c:pt idx="65">
                  <c:v>48.821599999999997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5-FF4B-857C-62E9D233E585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Plots!$AG$5:$AG$10</c:f>
              <c:numCache>
                <c:formatCode>General</c:formatCode>
                <c:ptCount val="6"/>
                <c:pt idx="0">
                  <c:v>48.821599999999997</c:v>
                </c:pt>
                <c:pt idx="1">
                  <c:v>47.956699999999998</c:v>
                </c:pt>
                <c:pt idx="2">
                  <c:v>46.889200000000002</c:v>
                </c:pt>
                <c:pt idx="3">
                  <c:v>45.594099999999997</c:v>
                </c:pt>
                <c:pt idx="4">
                  <c:v>44.072600000000001</c:v>
                </c:pt>
                <c:pt idx="5">
                  <c:v>42.274500000000003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B5-FF4B-857C-62E9D233E585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Plots!$AG$11:$AG$16</c:f>
              <c:numCache>
                <c:formatCode>General</c:formatCode>
                <c:ptCount val="6"/>
                <c:pt idx="0">
                  <c:v>47.167299999999997</c:v>
                </c:pt>
                <c:pt idx="1">
                  <c:v>46.434399999999997</c:v>
                </c:pt>
                <c:pt idx="2">
                  <c:v>45.479399999999998</c:v>
                </c:pt>
                <c:pt idx="3">
                  <c:v>44.221600000000002</c:v>
                </c:pt>
                <c:pt idx="4">
                  <c:v>42.769399999999997</c:v>
                </c:pt>
                <c:pt idx="5">
                  <c:v>40.981000000000002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B5-FF4B-857C-62E9D233E585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Plots!$AG$17:$AG$22</c:f>
              <c:numCache>
                <c:formatCode>General</c:formatCode>
                <c:ptCount val="6"/>
                <c:pt idx="0">
                  <c:v>46.000599999999999</c:v>
                </c:pt>
                <c:pt idx="1">
                  <c:v>45.372300000000003</c:v>
                </c:pt>
                <c:pt idx="2">
                  <c:v>44.476399999999998</c:v>
                </c:pt>
                <c:pt idx="3">
                  <c:v>43.291699999999999</c:v>
                </c:pt>
                <c:pt idx="4">
                  <c:v>41.828899999999997</c:v>
                </c:pt>
                <c:pt idx="5">
                  <c:v>40.107799999999997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B5-FF4B-857C-62E9D233E585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Plots!$AG$23:$AG$28</c:f>
              <c:numCache>
                <c:formatCode>General</c:formatCode>
                <c:ptCount val="6"/>
                <c:pt idx="0">
                  <c:v>44.569299999999998</c:v>
                </c:pt>
                <c:pt idx="1">
                  <c:v>44.004800000000003</c:v>
                </c:pt>
                <c:pt idx="2">
                  <c:v>43.168399999999998</c:v>
                </c:pt>
                <c:pt idx="3">
                  <c:v>42.017400000000002</c:v>
                </c:pt>
                <c:pt idx="4">
                  <c:v>40.663400000000003</c:v>
                </c:pt>
                <c:pt idx="5">
                  <c:v>38.889099999999999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B5-FF4B-857C-62E9D233E585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Plots!$AG$29:$AG$34</c:f>
              <c:numCache>
                <c:formatCode>General</c:formatCode>
                <c:ptCount val="6"/>
                <c:pt idx="0">
                  <c:v>43.500599999999999</c:v>
                </c:pt>
                <c:pt idx="1">
                  <c:v>42.978499999999997</c:v>
                </c:pt>
                <c:pt idx="2">
                  <c:v>42.182400000000001</c:v>
                </c:pt>
                <c:pt idx="3">
                  <c:v>41.091200000000001</c:v>
                </c:pt>
                <c:pt idx="4">
                  <c:v>39.770099999999999</c:v>
                </c:pt>
                <c:pt idx="5">
                  <c:v>38.0413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B5-FF4B-857C-62E9D233E585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Plots!$AG$35:$AG$40</c:f>
              <c:numCache>
                <c:formatCode>General</c:formatCode>
                <c:ptCount val="6"/>
                <c:pt idx="0">
                  <c:v>42.034199999999998</c:v>
                </c:pt>
                <c:pt idx="1">
                  <c:v>41.577199999999998</c:v>
                </c:pt>
                <c:pt idx="2">
                  <c:v>40.852899999999998</c:v>
                </c:pt>
                <c:pt idx="3">
                  <c:v>39.834600000000002</c:v>
                </c:pt>
                <c:pt idx="4">
                  <c:v>38.5366</c:v>
                </c:pt>
                <c:pt idx="5">
                  <c:v>37.166499999999999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2B5-FF4B-857C-62E9D233E585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Plots!$AX$5:$AX$10</c:f>
              <c:numCache>
                <c:formatCode>General</c:formatCode>
                <c:ptCount val="6"/>
                <c:pt idx="0">
                  <c:v>48.821599999999997</c:v>
                </c:pt>
                <c:pt idx="1">
                  <c:v>47.956699999999998</c:v>
                </c:pt>
                <c:pt idx="2">
                  <c:v>46.889200000000002</c:v>
                </c:pt>
                <c:pt idx="3">
                  <c:v>45.594099999999997</c:v>
                </c:pt>
                <c:pt idx="4">
                  <c:v>44.072600000000001</c:v>
                </c:pt>
                <c:pt idx="5">
                  <c:v>42.274500000000003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2B5-FF4B-857C-62E9D233E585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Plots!$AX$11:$AX$16</c:f>
              <c:numCache>
                <c:formatCode>General</c:formatCode>
                <c:ptCount val="6"/>
                <c:pt idx="0">
                  <c:v>47.167299999999997</c:v>
                </c:pt>
                <c:pt idx="1">
                  <c:v>46.434399999999997</c:v>
                </c:pt>
                <c:pt idx="2">
                  <c:v>45.479399999999998</c:v>
                </c:pt>
                <c:pt idx="3">
                  <c:v>44.221600000000002</c:v>
                </c:pt>
                <c:pt idx="4">
                  <c:v>42.769399999999997</c:v>
                </c:pt>
                <c:pt idx="5">
                  <c:v>40.981000000000002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2B5-FF4B-857C-62E9D233E585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Plots!$AX$17:$AX$22</c:f>
              <c:numCache>
                <c:formatCode>General</c:formatCode>
                <c:ptCount val="6"/>
                <c:pt idx="0">
                  <c:v>46.000599999999999</c:v>
                </c:pt>
                <c:pt idx="1">
                  <c:v>45.372300000000003</c:v>
                </c:pt>
                <c:pt idx="2">
                  <c:v>44.476399999999998</c:v>
                </c:pt>
                <c:pt idx="3">
                  <c:v>43.291699999999999</c:v>
                </c:pt>
                <c:pt idx="4">
                  <c:v>41.828899999999997</c:v>
                </c:pt>
                <c:pt idx="5">
                  <c:v>40.107799999999997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2B5-FF4B-857C-62E9D233E585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Plots!$AX$23:$AX$28</c:f>
              <c:numCache>
                <c:formatCode>General</c:formatCode>
                <c:ptCount val="6"/>
                <c:pt idx="0">
                  <c:v>44.569299999999998</c:v>
                </c:pt>
                <c:pt idx="1">
                  <c:v>44.004800000000003</c:v>
                </c:pt>
                <c:pt idx="2">
                  <c:v>43.168399999999998</c:v>
                </c:pt>
                <c:pt idx="3">
                  <c:v>42.017400000000002</c:v>
                </c:pt>
                <c:pt idx="4">
                  <c:v>40.663400000000003</c:v>
                </c:pt>
                <c:pt idx="5">
                  <c:v>38.889099999999999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2B5-FF4B-857C-62E9D233E585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Plots!$AX$29:$AX$34</c:f>
              <c:numCache>
                <c:formatCode>General</c:formatCode>
                <c:ptCount val="6"/>
                <c:pt idx="0">
                  <c:v>43.500599999999999</c:v>
                </c:pt>
                <c:pt idx="1">
                  <c:v>42.978499999999997</c:v>
                </c:pt>
                <c:pt idx="2">
                  <c:v>42.182400000000001</c:v>
                </c:pt>
                <c:pt idx="3">
                  <c:v>41.091200000000001</c:v>
                </c:pt>
                <c:pt idx="4">
                  <c:v>39.770099999999999</c:v>
                </c:pt>
                <c:pt idx="5">
                  <c:v>38.0413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2B5-FF4B-857C-62E9D233E585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Plots!$AX$35:$AX$40</c:f>
              <c:numCache>
                <c:formatCode>General</c:formatCode>
                <c:ptCount val="6"/>
                <c:pt idx="0">
                  <c:v>42.034199999999998</c:v>
                </c:pt>
                <c:pt idx="1">
                  <c:v>41.577199999999998</c:v>
                </c:pt>
                <c:pt idx="2">
                  <c:v>40.852899999999998</c:v>
                </c:pt>
                <c:pt idx="3">
                  <c:v>39.834600000000002</c:v>
                </c:pt>
                <c:pt idx="4">
                  <c:v>38.5366</c:v>
                </c:pt>
                <c:pt idx="5">
                  <c:v>37.166499999999999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2B5-FF4B-857C-62E9D233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.5"/>
          <c:min val="3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Plots!$BP$5:$BP$70</c:f>
              <c:numCache>
                <c:formatCode>General</c:formatCode>
                <c:ptCount val="66"/>
                <c:pt idx="0">
                  <c:v>36.718699999999998</c:v>
                </c:pt>
                <c:pt idx="1">
                  <c:v>37.499899999999997</c:v>
                </c:pt>
                <c:pt idx="2">
                  <c:v>38.221499999999999</c:v>
                </c:pt>
                <c:pt idx="3">
                  <c:v>38.410674999999998</c:v>
                </c:pt>
                <c:pt idx="4">
                  <c:v>39.309399999999997</c:v>
                </c:pt>
                <c:pt idx="5">
                  <c:v>39.5148875</c:v>
                </c:pt>
                <c:pt idx="6">
                  <c:v>39.720374999999997</c:v>
                </c:pt>
                <c:pt idx="7">
                  <c:v>40.1614</c:v>
                </c:pt>
                <c:pt idx="8">
                  <c:v>40.382824999999997</c:v>
                </c:pt>
                <c:pt idx="9">
                  <c:v>40.60425</c:v>
                </c:pt>
                <c:pt idx="10">
                  <c:v>40.825675000000004</c:v>
                </c:pt>
                <c:pt idx="11">
                  <c:v>41.0471</c:v>
                </c:pt>
                <c:pt idx="12">
                  <c:v>41.268524999999997</c:v>
                </c:pt>
                <c:pt idx="13">
                  <c:v>41.48995</c:v>
                </c:pt>
                <c:pt idx="14">
                  <c:v>41.711375000000004</c:v>
                </c:pt>
                <c:pt idx="15">
                  <c:v>41.9328</c:v>
                </c:pt>
                <c:pt idx="16">
                  <c:v>42.146275000000003</c:v>
                </c:pt>
                <c:pt idx="17">
                  <c:v>42.359749999999998</c:v>
                </c:pt>
                <c:pt idx="18">
                  <c:v>42.573225000000001</c:v>
                </c:pt>
                <c:pt idx="19">
                  <c:v>42.786699999999996</c:v>
                </c:pt>
                <c:pt idx="20">
                  <c:v>43.000174999999999</c:v>
                </c:pt>
                <c:pt idx="21">
                  <c:v>43.213650000000001</c:v>
                </c:pt>
                <c:pt idx="22">
                  <c:v>43.427124999999997</c:v>
                </c:pt>
                <c:pt idx="23">
                  <c:v>43.640599999999999</c:v>
                </c:pt>
                <c:pt idx="24">
                  <c:v>43.8254375</c:v>
                </c:pt>
                <c:pt idx="25">
                  <c:v>44.418437499999996</c:v>
                </c:pt>
                <c:pt idx="26">
                  <c:v>44.635024999999999</c:v>
                </c:pt>
                <c:pt idx="27">
                  <c:v>44.851612500000002</c:v>
                </c:pt>
                <c:pt idx="28">
                  <c:v>45.068199999999997</c:v>
                </c:pt>
                <c:pt idx="29">
                  <c:v>45.252600000000001</c:v>
                </c:pt>
                <c:pt idx="30">
                  <c:v>45.436999999999998</c:v>
                </c:pt>
                <c:pt idx="31">
                  <c:v>45.621399999999994</c:v>
                </c:pt>
                <c:pt idx="32">
                  <c:v>45.805799999999998</c:v>
                </c:pt>
                <c:pt idx="33">
                  <c:v>45.990200000000002</c:v>
                </c:pt>
                <c:pt idx="34">
                  <c:v>46.174599999999998</c:v>
                </c:pt>
                <c:pt idx="35">
                  <c:v>46.358999999999995</c:v>
                </c:pt>
                <c:pt idx="36">
                  <c:v>46.543399999999998</c:v>
                </c:pt>
                <c:pt idx="37">
                  <c:v>46.695625</c:v>
                </c:pt>
                <c:pt idx="38">
                  <c:v>46.847850000000001</c:v>
                </c:pt>
                <c:pt idx="39">
                  <c:v>47.000075000000002</c:v>
                </c:pt>
                <c:pt idx="40">
                  <c:v>47.152299999999997</c:v>
                </c:pt>
                <c:pt idx="41">
                  <c:v>47.304524999999998</c:v>
                </c:pt>
                <c:pt idx="42">
                  <c:v>47.45675</c:v>
                </c:pt>
                <c:pt idx="43">
                  <c:v>47.608975000000001</c:v>
                </c:pt>
                <c:pt idx="44">
                  <c:v>47.761200000000002</c:v>
                </c:pt>
                <c:pt idx="45">
                  <c:v>47.884475000000002</c:v>
                </c:pt>
                <c:pt idx="46">
                  <c:v>48.007750000000001</c:v>
                </c:pt>
                <c:pt idx="47">
                  <c:v>48.131025000000001</c:v>
                </c:pt>
                <c:pt idx="48">
                  <c:v>48.254300000000001</c:v>
                </c:pt>
                <c:pt idx="49">
                  <c:v>48.377575</c:v>
                </c:pt>
                <c:pt idx="50">
                  <c:v>48.50085</c:v>
                </c:pt>
                <c:pt idx="51">
                  <c:v>48.624124999999999</c:v>
                </c:pt>
                <c:pt idx="52">
                  <c:v>48.747399999999999</c:v>
                </c:pt>
                <c:pt idx="53">
                  <c:v>48.747399999999999</c:v>
                </c:pt>
                <c:pt idx="54">
                  <c:v>48.747399999999999</c:v>
                </c:pt>
                <c:pt idx="55">
                  <c:v>48.747399999999999</c:v>
                </c:pt>
                <c:pt idx="56">
                  <c:v>48.747399999999999</c:v>
                </c:pt>
                <c:pt idx="57">
                  <c:v>48.747399999999999</c:v>
                </c:pt>
                <c:pt idx="58">
                  <c:v>48.747399999999999</c:v>
                </c:pt>
                <c:pt idx="59">
                  <c:v>48.747399999999999</c:v>
                </c:pt>
                <c:pt idx="60">
                  <c:v>48.747399999999999</c:v>
                </c:pt>
                <c:pt idx="61">
                  <c:v>48.747399999999999</c:v>
                </c:pt>
                <c:pt idx="62">
                  <c:v>48.747399999999999</c:v>
                </c:pt>
                <c:pt idx="63">
                  <c:v>48.747399999999999</c:v>
                </c:pt>
                <c:pt idx="64">
                  <c:v>48.747399999999999</c:v>
                </c:pt>
                <c:pt idx="65">
                  <c:v>48.747399999999999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8B-1F49-BE74-75ABCA4306B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Plots!$CG$5:$CG$70</c:f>
              <c:numCache>
                <c:formatCode>General</c:formatCode>
                <c:ptCount val="66"/>
                <c:pt idx="0">
                  <c:v>36.718699999999998</c:v>
                </c:pt>
                <c:pt idx="1">
                  <c:v>37.499899999999997</c:v>
                </c:pt>
                <c:pt idx="2">
                  <c:v>38.221499999999999</c:v>
                </c:pt>
                <c:pt idx="3">
                  <c:v>38.410674999999998</c:v>
                </c:pt>
                <c:pt idx="4">
                  <c:v>39.309399999999997</c:v>
                </c:pt>
                <c:pt idx="5">
                  <c:v>39.5148875</c:v>
                </c:pt>
                <c:pt idx="6">
                  <c:v>39.720374999999997</c:v>
                </c:pt>
                <c:pt idx="7">
                  <c:v>40.1614</c:v>
                </c:pt>
                <c:pt idx="8">
                  <c:v>40.382824999999997</c:v>
                </c:pt>
                <c:pt idx="9">
                  <c:v>40.60425</c:v>
                </c:pt>
                <c:pt idx="10">
                  <c:v>40.825675000000004</c:v>
                </c:pt>
                <c:pt idx="11">
                  <c:v>41.0471</c:v>
                </c:pt>
                <c:pt idx="12">
                  <c:v>41.268524999999997</c:v>
                </c:pt>
                <c:pt idx="13">
                  <c:v>41.48995</c:v>
                </c:pt>
                <c:pt idx="14">
                  <c:v>41.711375000000004</c:v>
                </c:pt>
                <c:pt idx="15">
                  <c:v>41.9328</c:v>
                </c:pt>
                <c:pt idx="16">
                  <c:v>42.146275000000003</c:v>
                </c:pt>
                <c:pt idx="17">
                  <c:v>42.359749999999998</c:v>
                </c:pt>
                <c:pt idx="18">
                  <c:v>42.573225000000001</c:v>
                </c:pt>
                <c:pt idx="19">
                  <c:v>42.786699999999996</c:v>
                </c:pt>
                <c:pt idx="20">
                  <c:v>43.000174999999999</c:v>
                </c:pt>
                <c:pt idx="21">
                  <c:v>43.213650000000001</c:v>
                </c:pt>
                <c:pt idx="22">
                  <c:v>43.427124999999997</c:v>
                </c:pt>
                <c:pt idx="23">
                  <c:v>43.640599999999999</c:v>
                </c:pt>
                <c:pt idx="24">
                  <c:v>43.8254375</c:v>
                </c:pt>
                <c:pt idx="25">
                  <c:v>44.418437499999996</c:v>
                </c:pt>
                <c:pt idx="26">
                  <c:v>44.635024999999999</c:v>
                </c:pt>
                <c:pt idx="27">
                  <c:v>44.851612500000002</c:v>
                </c:pt>
                <c:pt idx="28">
                  <c:v>45.068199999999997</c:v>
                </c:pt>
                <c:pt idx="29">
                  <c:v>45.252600000000001</c:v>
                </c:pt>
                <c:pt idx="30">
                  <c:v>45.436999999999998</c:v>
                </c:pt>
                <c:pt idx="31">
                  <c:v>45.621399999999994</c:v>
                </c:pt>
                <c:pt idx="32">
                  <c:v>45.805799999999998</c:v>
                </c:pt>
                <c:pt idx="33">
                  <c:v>45.990200000000002</c:v>
                </c:pt>
                <c:pt idx="34">
                  <c:v>46.174599999999998</c:v>
                </c:pt>
                <c:pt idx="35">
                  <c:v>46.358999999999995</c:v>
                </c:pt>
                <c:pt idx="36">
                  <c:v>46.543399999999998</c:v>
                </c:pt>
                <c:pt idx="37">
                  <c:v>46.695625</c:v>
                </c:pt>
                <c:pt idx="38">
                  <c:v>46.847850000000001</c:v>
                </c:pt>
                <c:pt idx="39">
                  <c:v>47.000075000000002</c:v>
                </c:pt>
                <c:pt idx="40">
                  <c:v>47.152299999999997</c:v>
                </c:pt>
                <c:pt idx="41">
                  <c:v>47.304524999999998</c:v>
                </c:pt>
                <c:pt idx="42">
                  <c:v>47.45675</c:v>
                </c:pt>
                <c:pt idx="43">
                  <c:v>47.608975000000001</c:v>
                </c:pt>
                <c:pt idx="44">
                  <c:v>47.761200000000002</c:v>
                </c:pt>
                <c:pt idx="45">
                  <c:v>47.884475000000002</c:v>
                </c:pt>
                <c:pt idx="46">
                  <c:v>48.007750000000001</c:v>
                </c:pt>
                <c:pt idx="47">
                  <c:v>48.131025000000001</c:v>
                </c:pt>
                <c:pt idx="48">
                  <c:v>48.254300000000001</c:v>
                </c:pt>
                <c:pt idx="49">
                  <c:v>48.377575</c:v>
                </c:pt>
                <c:pt idx="50">
                  <c:v>48.50085</c:v>
                </c:pt>
                <c:pt idx="51">
                  <c:v>48.624124999999999</c:v>
                </c:pt>
                <c:pt idx="52">
                  <c:v>48.747399999999999</c:v>
                </c:pt>
                <c:pt idx="53">
                  <c:v>48.747399999999999</c:v>
                </c:pt>
                <c:pt idx="54">
                  <c:v>48.747399999999999</c:v>
                </c:pt>
                <c:pt idx="55">
                  <c:v>48.747399999999999</c:v>
                </c:pt>
                <c:pt idx="56">
                  <c:v>48.747399999999999</c:v>
                </c:pt>
                <c:pt idx="57">
                  <c:v>48.747399999999999</c:v>
                </c:pt>
                <c:pt idx="58">
                  <c:v>48.747399999999999</c:v>
                </c:pt>
                <c:pt idx="59">
                  <c:v>48.747399999999999</c:v>
                </c:pt>
                <c:pt idx="60">
                  <c:v>48.747399999999999</c:v>
                </c:pt>
                <c:pt idx="61">
                  <c:v>48.747399999999999</c:v>
                </c:pt>
                <c:pt idx="62">
                  <c:v>48.747399999999999</c:v>
                </c:pt>
                <c:pt idx="63">
                  <c:v>48.747399999999999</c:v>
                </c:pt>
                <c:pt idx="64">
                  <c:v>48.747399999999999</c:v>
                </c:pt>
                <c:pt idx="65">
                  <c:v>48.747399999999999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8B-1F49-BE74-75ABCA4306B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Plots!$AH$5:$AH$10</c:f>
              <c:numCache>
                <c:formatCode>General</c:formatCode>
                <c:ptCount val="6"/>
                <c:pt idx="0">
                  <c:v>48.747399999999999</c:v>
                </c:pt>
                <c:pt idx="1">
                  <c:v>47.761200000000002</c:v>
                </c:pt>
                <c:pt idx="2">
                  <c:v>46.543399999999998</c:v>
                </c:pt>
                <c:pt idx="3">
                  <c:v>45.068199999999997</c:v>
                </c:pt>
                <c:pt idx="4">
                  <c:v>43.335500000000003</c:v>
                </c:pt>
                <c:pt idx="5">
                  <c:v>41.447499999999998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8B-1F49-BE74-75ABCA4306B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Plots!$AH$11:$AH$16</c:f>
              <c:numCache>
                <c:formatCode>General</c:formatCode>
                <c:ptCount val="6"/>
                <c:pt idx="0">
                  <c:v>47.201099999999997</c:v>
                </c:pt>
                <c:pt idx="1">
                  <c:v>46.301200000000001</c:v>
                </c:pt>
                <c:pt idx="2">
                  <c:v>45.119300000000003</c:v>
                </c:pt>
                <c:pt idx="3">
                  <c:v>43.640599999999999</c:v>
                </c:pt>
                <c:pt idx="4">
                  <c:v>41.9328</c:v>
                </c:pt>
                <c:pt idx="5">
                  <c:v>40.1614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B-1F49-BE74-75ABCA4306B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Plots!$AH$17:$AH$22</c:f>
              <c:numCache>
                <c:formatCode>General</c:formatCode>
                <c:ptCount val="6"/>
                <c:pt idx="0">
                  <c:v>45.810899999999997</c:v>
                </c:pt>
                <c:pt idx="1">
                  <c:v>45.028100000000002</c:v>
                </c:pt>
                <c:pt idx="2">
                  <c:v>43.939799999999998</c:v>
                </c:pt>
                <c:pt idx="3">
                  <c:v>42.546500000000002</c:v>
                </c:pt>
                <c:pt idx="4">
                  <c:v>40.953299999999999</c:v>
                </c:pt>
                <c:pt idx="5">
                  <c:v>39.309399999999997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B-1F49-BE74-75ABCA4306B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Plots!$AH$23:$AH$28</c:f>
              <c:numCache>
                <c:formatCode>General</c:formatCode>
                <c:ptCount val="6"/>
                <c:pt idx="0">
                  <c:v>43.904200000000003</c:v>
                </c:pt>
                <c:pt idx="1">
                  <c:v>43.267499999999998</c:v>
                </c:pt>
                <c:pt idx="2">
                  <c:v>42.324199999999998</c:v>
                </c:pt>
                <c:pt idx="3">
                  <c:v>41.101799999999997</c:v>
                </c:pt>
                <c:pt idx="4">
                  <c:v>39.734900000000003</c:v>
                </c:pt>
                <c:pt idx="5">
                  <c:v>38.221499999999999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8B-1F49-BE74-75ABCA4306B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Plots!$AH$29:$AH$34</c:f>
              <c:numCache>
                <c:formatCode>General</c:formatCode>
                <c:ptCount val="6"/>
                <c:pt idx="0">
                  <c:v>42.599800000000002</c:v>
                </c:pt>
                <c:pt idx="1">
                  <c:v>42.056199999999997</c:v>
                </c:pt>
                <c:pt idx="2">
                  <c:v>41.248399999999997</c:v>
                </c:pt>
                <c:pt idx="3">
                  <c:v>40.192999999999998</c:v>
                </c:pt>
                <c:pt idx="4">
                  <c:v>38.954500000000003</c:v>
                </c:pt>
                <c:pt idx="5">
                  <c:v>37.499899999999997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8B-1F49-BE74-75ABCA4306B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Plots!$AH$35:$AH$40</c:f>
              <c:numCache>
                <c:formatCode>General</c:formatCode>
                <c:ptCount val="6"/>
                <c:pt idx="0">
                  <c:v>41.099499999999999</c:v>
                </c:pt>
                <c:pt idx="1">
                  <c:v>40.646999999999998</c:v>
                </c:pt>
                <c:pt idx="2">
                  <c:v>39.947600000000001</c:v>
                </c:pt>
                <c:pt idx="3">
                  <c:v>38.982500000000002</c:v>
                </c:pt>
                <c:pt idx="4">
                  <c:v>37.920099999999998</c:v>
                </c:pt>
                <c:pt idx="5">
                  <c:v>36.718699999999998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8B-1F49-BE74-75ABCA4306B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Plots!$AY$5:$AY$10</c:f>
              <c:numCache>
                <c:formatCode>General</c:formatCode>
                <c:ptCount val="6"/>
                <c:pt idx="0">
                  <c:v>48.747399999999999</c:v>
                </c:pt>
                <c:pt idx="1">
                  <c:v>47.761200000000002</c:v>
                </c:pt>
                <c:pt idx="2">
                  <c:v>46.543399999999998</c:v>
                </c:pt>
                <c:pt idx="3">
                  <c:v>45.068199999999997</c:v>
                </c:pt>
                <c:pt idx="4">
                  <c:v>43.335500000000003</c:v>
                </c:pt>
                <c:pt idx="5">
                  <c:v>41.447499999999998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F8B-1F49-BE74-75ABCA4306B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Plots!$AY$11:$AY$16</c:f>
              <c:numCache>
                <c:formatCode>General</c:formatCode>
                <c:ptCount val="6"/>
                <c:pt idx="0">
                  <c:v>47.201099999999997</c:v>
                </c:pt>
                <c:pt idx="1">
                  <c:v>46.301200000000001</c:v>
                </c:pt>
                <c:pt idx="2">
                  <c:v>45.119300000000003</c:v>
                </c:pt>
                <c:pt idx="3">
                  <c:v>43.640599999999999</c:v>
                </c:pt>
                <c:pt idx="4">
                  <c:v>41.9328</c:v>
                </c:pt>
                <c:pt idx="5">
                  <c:v>40.1614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8B-1F49-BE74-75ABCA4306B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Plots!$AY$17:$AY$22</c:f>
              <c:numCache>
                <c:formatCode>General</c:formatCode>
                <c:ptCount val="6"/>
                <c:pt idx="0">
                  <c:v>45.810899999999997</c:v>
                </c:pt>
                <c:pt idx="1">
                  <c:v>45.028100000000002</c:v>
                </c:pt>
                <c:pt idx="2">
                  <c:v>43.939799999999998</c:v>
                </c:pt>
                <c:pt idx="3">
                  <c:v>42.546500000000002</c:v>
                </c:pt>
                <c:pt idx="4">
                  <c:v>40.953299999999999</c:v>
                </c:pt>
                <c:pt idx="5">
                  <c:v>39.309399999999997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F8B-1F49-BE74-75ABCA4306B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Plots!$AY$23:$AY$28</c:f>
              <c:numCache>
                <c:formatCode>General</c:formatCode>
                <c:ptCount val="6"/>
                <c:pt idx="0">
                  <c:v>43.904200000000003</c:v>
                </c:pt>
                <c:pt idx="1">
                  <c:v>43.267499999999998</c:v>
                </c:pt>
                <c:pt idx="2">
                  <c:v>42.324199999999998</c:v>
                </c:pt>
                <c:pt idx="3">
                  <c:v>41.101799999999997</c:v>
                </c:pt>
                <c:pt idx="4">
                  <c:v>39.734900000000003</c:v>
                </c:pt>
                <c:pt idx="5">
                  <c:v>38.221499999999999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F8B-1F49-BE74-75ABCA4306B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Plots!$AY$29:$AY$34</c:f>
              <c:numCache>
                <c:formatCode>General</c:formatCode>
                <c:ptCount val="6"/>
                <c:pt idx="0">
                  <c:v>42.599800000000002</c:v>
                </c:pt>
                <c:pt idx="1">
                  <c:v>42.056199999999997</c:v>
                </c:pt>
                <c:pt idx="2">
                  <c:v>41.248399999999997</c:v>
                </c:pt>
                <c:pt idx="3">
                  <c:v>40.192999999999998</c:v>
                </c:pt>
                <c:pt idx="4">
                  <c:v>38.954500000000003</c:v>
                </c:pt>
                <c:pt idx="5">
                  <c:v>37.499899999999997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F8B-1F49-BE74-75ABCA4306B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Plots!$AY$35:$AY$40</c:f>
              <c:numCache>
                <c:formatCode>General</c:formatCode>
                <c:ptCount val="6"/>
                <c:pt idx="0">
                  <c:v>41.099499999999999</c:v>
                </c:pt>
                <c:pt idx="1">
                  <c:v>40.646999999999998</c:v>
                </c:pt>
                <c:pt idx="2">
                  <c:v>39.947600000000001</c:v>
                </c:pt>
                <c:pt idx="3">
                  <c:v>38.982500000000002</c:v>
                </c:pt>
                <c:pt idx="4">
                  <c:v>37.920099999999998</c:v>
                </c:pt>
                <c:pt idx="5">
                  <c:v>36.718699999999998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8B-1F49-BE74-75ABCA43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.5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28.715499999999999</c:v>
                </c:pt>
                <c:pt idx="1">
                  <c:v>30.603100000000001</c:v>
                </c:pt>
                <c:pt idx="2">
                  <c:v>31.9558</c:v>
                </c:pt>
                <c:pt idx="3">
                  <c:v>32.251375000000003</c:v>
                </c:pt>
                <c:pt idx="4">
                  <c:v>33.780099999999997</c:v>
                </c:pt>
                <c:pt idx="5">
                  <c:v>34.093724999999999</c:v>
                </c:pt>
                <c:pt idx="6">
                  <c:v>34.407349999999994</c:v>
                </c:pt>
                <c:pt idx="7">
                  <c:v>34.972299999999997</c:v>
                </c:pt>
                <c:pt idx="8">
                  <c:v>35.283724999999997</c:v>
                </c:pt>
                <c:pt idx="9">
                  <c:v>35.595149999999997</c:v>
                </c:pt>
                <c:pt idx="10">
                  <c:v>35.906574999999997</c:v>
                </c:pt>
                <c:pt idx="11">
                  <c:v>36.218000000000004</c:v>
                </c:pt>
                <c:pt idx="12">
                  <c:v>36.529425000000003</c:v>
                </c:pt>
                <c:pt idx="13">
                  <c:v>36.840850000000003</c:v>
                </c:pt>
                <c:pt idx="14">
                  <c:v>37.152275000000003</c:v>
                </c:pt>
                <c:pt idx="15">
                  <c:v>37.463700000000003</c:v>
                </c:pt>
                <c:pt idx="16">
                  <c:v>37.6696375</c:v>
                </c:pt>
                <c:pt idx="17">
                  <c:v>37.875574999999998</c:v>
                </c:pt>
                <c:pt idx="18">
                  <c:v>38.081512500000002</c:v>
                </c:pt>
                <c:pt idx="19">
                  <c:v>38.28745</c:v>
                </c:pt>
                <c:pt idx="20">
                  <c:v>38.493387499999997</c:v>
                </c:pt>
                <c:pt idx="21">
                  <c:v>38.699325000000002</c:v>
                </c:pt>
                <c:pt idx="22">
                  <c:v>38.905262499999999</c:v>
                </c:pt>
                <c:pt idx="23">
                  <c:v>39.111199999999997</c:v>
                </c:pt>
                <c:pt idx="24">
                  <c:v>39.263099999999994</c:v>
                </c:pt>
                <c:pt idx="25">
                  <c:v>39.737549999999999</c:v>
                </c:pt>
                <c:pt idx="26">
                  <c:v>39.9148</c:v>
                </c:pt>
                <c:pt idx="27">
                  <c:v>40.09205</c:v>
                </c:pt>
                <c:pt idx="28">
                  <c:v>40.269300000000001</c:v>
                </c:pt>
                <c:pt idx="29">
                  <c:v>40.392375000000001</c:v>
                </c:pt>
                <c:pt idx="30">
                  <c:v>40.515450000000001</c:v>
                </c:pt>
                <c:pt idx="31">
                  <c:v>40.638525000000001</c:v>
                </c:pt>
                <c:pt idx="32">
                  <c:v>40.761600000000001</c:v>
                </c:pt>
                <c:pt idx="33">
                  <c:v>40.884675000000001</c:v>
                </c:pt>
                <c:pt idx="34">
                  <c:v>41.007750000000001</c:v>
                </c:pt>
                <c:pt idx="35">
                  <c:v>41.130825000000002</c:v>
                </c:pt>
                <c:pt idx="36">
                  <c:v>41.253900000000002</c:v>
                </c:pt>
                <c:pt idx="37">
                  <c:v>41.342537499999999</c:v>
                </c:pt>
                <c:pt idx="38">
                  <c:v>41.431175000000003</c:v>
                </c:pt>
                <c:pt idx="39">
                  <c:v>41.5198125</c:v>
                </c:pt>
                <c:pt idx="40">
                  <c:v>41.608450000000005</c:v>
                </c:pt>
                <c:pt idx="41">
                  <c:v>41.697087500000002</c:v>
                </c:pt>
                <c:pt idx="42">
                  <c:v>41.785724999999999</c:v>
                </c:pt>
                <c:pt idx="43">
                  <c:v>41.874362500000004</c:v>
                </c:pt>
                <c:pt idx="44">
                  <c:v>41.963000000000001</c:v>
                </c:pt>
                <c:pt idx="45">
                  <c:v>42.036512500000001</c:v>
                </c:pt>
                <c:pt idx="46">
                  <c:v>42.110025</c:v>
                </c:pt>
                <c:pt idx="47">
                  <c:v>42.1835375</c:v>
                </c:pt>
                <c:pt idx="48">
                  <c:v>42.25705</c:v>
                </c:pt>
                <c:pt idx="49">
                  <c:v>42.330562499999999</c:v>
                </c:pt>
                <c:pt idx="50">
                  <c:v>42.404074999999999</c:v>
                </c:pt>
                <c:pt idx="51">
                  <c:v>42.477587499999998</c:v>
                </c:pt>
                <c:pt idx="52">
                  <c:v>42.551099999999998</c:v>
                </c:pt>
                <c:pt idx="53">
                  <c:v>42.551099999999998</c:v>
                </c:pt>
                <c:pt idx="54">
                  <c:v>42.551099999999998</c:v>
                </c:pt>
                <c:pt idx="55">
                  <c:v>42.551099999999998</c:v>
                </c:pt>
                <c:pt idx="56">
                  <c:v>42.551099999999998</c:v>
                </c:pt>
                <c:pt idx="57">
                  <c:v>42.551099999999998</c:v>
                </c:pt>
                <c:pt idx="58">
                  <c:v>42.551099999999998</c:v>
                </c:pt>
                <c:pt idx="59">
                  <c:v>42.551099999999998</c:v>
                </c:pt>
                <c:pt idx="60">
                  <c:v>42.551099999999998</c:v>
                </c:pt>
                <c:pt idx="61">
                  <c:v>42.551099999999998</c:v>
                </c:pt>
                <c:pt idx="62">
                  <c:v>42.551099999999998</c:v>
                </c:pt>
                <c:pt idx="63">
                  <c:v>42.551099999999998</c:v>
                </c:pt>
                <c:pt idx="64">
                  <c:v>42.551099999999998</c:v>
                </c:pt>
                <c:pt idx="65">
                  <c:v>42.551099999999998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0-4F45-937D-7BE1421391E7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28.715499999999999</c:v>
                </c:pt>
                <c:pt idx="1">
                  <c:v>30.603100000000001</c:v>
                </c:pt>
                <c:pt idx="2">
                  <c:v>31.9558</c:v>
                </c:pt>
                <c:pt idx="3">
                  <c:v>32.251375000000003</c:v>
                </c:pt>
                <c:pt idx="4">
                  <c:v>33.780099999999997</c:v>
                </c:pt>
                <c:pt idx="5">
                  <c:v>34.093724999999999</c:v>
                </c:pt>
                <c:pt idx="6">
                  <c:v>34.407349999999994</c:v>
                </c:pt>
                <c:pt idx="7">
                  <c:v>34.972299999999997</c:v>
                </c:pt>
                <c:pt idx="8">
                  <c:v>35.283724999999997</c:v>
                </c:pt>
                <c:pt idx="9">
                  <c:v>35.595149999999997</c:v>
                </c:pt>
                <c:pt idx="10">
                  <c:v>35.906574999999997</c:v>
                </c:pt>
                <c:pt idx="11">
                  <c:v>36.218000000000004</c:v>
                </c:pt>
                <c:pt idx="12">
                  <c:v>36.529425000000003</c:v>
                </c:pt>
                <c:pt idx="13">
                  <c:v>36.840850000000003</c:v>
                </c:pt>
                <c:pt idx="14">
                  <c:v>37.152275000000003</c:v>
                </c:pt>
                <c:pt idx="15">
                  <c:v>37.463700000000003</c:v>
                </c:pt>
                <c:pt idx="16">
                  <c:v>37.6696375</c:v>
                </c:pt>
                <c:pt idx="17">
                  <c:v>37.875574999999998</c:v>
                </c:pt>
                <c:pt idx="18">
                  <c:v>38.081512500000002</c:v>
                </c:pt>
                <c:pt idx="19">
                  <c:v>38.28745</c:v>
                </c:pt>
                <c:pt idx="20">
                  <c:v>38.493387499999997</c:v>
                </c:pt>
                <c:pt idx="21">
                  <c:v>38.699325000000002</c:v>
                </c:pt>
                <c:pt idx="22">
                  <c:v>38.905262499999999</c:v>
                </c:pt>
                <c:pt idx="23">
                  <c:v>39.111199999999997</c:v>
                </c:pt>
                <c:pt idx="24">
                  <c:v>39.263099999999994</c:v>
                </c:pt>
                <c:pt idx="25">
                  <c:v>39.737549999999999</c:v>
                </c:pt>
                <c:pt idx="26">
                  <c:v>39.9148</c:v>
                </c:pt>
                <c:pt idx="27">
                  <c:v>40.09205</c:v>
                </c:pt>
                <c:pt idx="28">
                  <c:v>40.269300000000001</c:v>
                </c:pt>
                <c:pt idx="29">
                  <c:v>40.392375000000001</c:v>
                </c:pt>
                <c:pt idx="30">
                  <c:v>40.515450000000001</c:v>
                </c:pt>
                <c:pt idx="31">
                  <c:v>40.638525000000001</c:v>
                </c:pt>
                <c:pt idx="32">
                  <c:v>40.761600000000001</c:v>
                </c:pt>
                <c:pt idx="33">
                  <c:v>40.884675000000001</c:v>
                </c:pt>
                <c:pt idx="34">
                  <c:v>41.007750000000001</c:v>
                </c:pt>
                <c:pt idx="35">
                  <c:v>41.130825000000002</c:v>
                </c:pt>
                <c:pt idx="36">
                  <c:v>41.253900000000002</c:v>
                </c:pt>
                <c:pt idx="37">
                  <c:v>41.342537499999999</c:v>
                </c:pt>
                <c:pt idx="38">
                  <c:v>41.431175000000003</c:v>
                </c:pt>
                <c:pt idx="39">
                  <c:v>41.5198125</c:v>
                </c:pt>
                <c:pt idx="40">
                  <c:v>41.608450000000005</c:v>
                </c:pt>
                <c:pt idx="41">
                  <c:v>41.697087500000002</c:v>
                </c:pt>
                <c:pt idx="42">
                  <c:v>41.785724999999999</c:v>
                </c:pt>
                <c:pt idx="43">
                  <c:v>41.874362500000004</c:v>
                </c:pt>
                <c:pt idx="44">
                  <c:v>41.963000000000001</c:v>
                </c:pt>
                <c:pt idx="45">
                  <c:v>42.036512500000001</c:v>
                </c:pt>
                <c:pt idx="46">
                  <c:v>42.110025</c:v>
                </c:pt>
                <c:pt idx="47">
                  <c:v>42.1835375</c:v>
                </c:pt>
                <c:pt idx="48">
                  <c:v>42.25705</c:v>
                </c:pt>
                <c:pt idx="49">
                  <c:v>42.330562499999999</c:v>
                </c:pt>
                <c:pt idx="50">
                  <c:v>42.404074999999999</c:v>
                </c:pt>
                <c:pt idx="51">
                  <c:v>42.477587499999998</c:v>
                </c:pt>
                <c:pt idx="52">
                  <c:v>42.551099999999998</c:v>
                </c:pt>
                <c:pt idx="53">
                  <c:v>42.551099999999998</c:v>
                </c:pt>
                <c:pt idx="54">
                  <c:v>42.551099999999998</c:v>
                </c:pt>
                <c:pt idx="55">
                  <c:v>42.551099999999998</c:v>
                </c:pt>
                <c:pt idx="56">
                  <c:v>42.551099999999998</c:v>
                </c:pt>
                <c:pt idx="57">
                  <c:v>42.551099999999998</c:v>
                </c:pt>
                <c:pt idx="58">
                  <c:v>42.551099999999998</c:v>
                </c:pt>
                <c:pt idx="59">
                  <c:v>42.551099999999998</c:v>
                </c:pt>
                <c:pt idx="60">
                  <c:v>42.551099999999998</c:v>
                </c:pt>
                <c:pt idx="61">
                  <c:v>42.551099999999998</c:v>
                </c:pt>
                <c:pt idx="62">
                  <c:v>42.551099999999998</c:v>
                </c:pt>
                <c:pt idx="63">
                  <c:v>42.551099999999998</c:v>
                </c:pt>
                <c:pt idx="64">
                  <c:v>42.551099999999998</c:v>
                </c:pt>
                <c:pt idx="65">
                  <c:v>42.551099999999998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90-4F45-937D-7BE1421391E7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42.551099999999998</c:v>
                </c:pt>
                <c:pt idx="1">
                  <c:v>41.963000000000001</c:v>
                </c:pt>
                <c:pt idx="2">
                  <c:v>41.253900000000002</c:v>
                </c:pt>
                <c:pt idx="3">
                  <c:v>40.269300000000001</c:v>
                </c:pt>
                <c:pt idx="4">
                  <c:v>38.851300000000002</c:v>
                </c:pt>
                <c:pt idx="5">
                  <c:v>36.555100000000003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90-4F45-937D-7BE1421391E7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41.676600000000001</c:v>
                </c:pt>
                <c:pt idx="1">
                  <c:v>41.138100000000001</c:v>
                </c:pt>
                <c:pt idx="2">
                  <c:v>40.3264</c:v>
                </c:pt>
                <c:pt idx="3">
                  <c:v>39.111199999999997</c:v>
                </c:pt>
                <c:pt idx="4">
                  <c:v>37.463700000000003</c:v>
                </c:pt>
                <c:pt idx="5">
                  <c:v>34.972299999999997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90-4F45-937D-7BE1421391E7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40.758499999999998</c:v>
                </c:pt>
                <c:pt idx="1">
                  <c:v>40.201700000000002</c:v>
                </c:pt>
                <c:pt idx="2">
                  <c:v>39.319600000000001</c:v>
                </c:pt>
                <c:pt idx="3">
                  <c:v>38.008099999999999</c:v>
                </c:pt>
                <c:pt idx="4">
                  <c:v>36.289099999999998</c:v>
                </c:pt>
                <c:pt idx="5">
                  <c:v>33.780099999999997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90-4F45-937D-7BE1421391E7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38.4664</c:v>
                </c:pt>
                <c:pt idx="1">
                  <c:v>37.982100000000003</c:v>
                </c:pt>
                <c:pt idx="2">
                  <c:v>37.170499999999997</c:v>
                </c:pt>
                <c:pt idx="3">
                  <c:v>35.960999999999999</c:v>
                </c:pt>
                <c:pt idx="4">
                  <c:v>34.320399999999999</c:v>
                </c:pt>
                <c:pt idx="5">
                  <c:v>31.9558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290-4F45-937D-7BE1421391E7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36.319299999999998</c:v>
                </c:pt>
                <c:pt idx="1">
                  <c:v>35.926200000000001</c:v>
                </c:pt>
                <c:pt idx="2">
                  <c:v>35.258899999999997</c:v>
                </c:pt>
                <c:pt idx="3">
                  <c:v>34.235799999999998</c:v>
                </c:pt>
                <c:pt idx="4">
                  <c:v>32.783299999999997</c:v>
                </c:pt>
                <c:pt idx="5">
                  <c:v>30.603100000000001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290-4F45-937D-7BE1421391E7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33.283200000000001</c:v>
                </c:pt>
                <c:pt idx="1">
                  <c:v>33.014699999999998</c:v>
                </c:pt>
                <c:pt idx="2">
                  <c:v>32.539200000000001</c:v>
                </c:pt>
                <c:pt idx="3">
                  <c:v>31.765000000000001</c:v>
                </c:pt>
                <c:pt idx="4">
                  <c:v>30.611799999999999</c:v>
                </c:pt>
                <c:pt idx="5">
                  <c:v>28.715499999999999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90-4F45-937D-7BE1421391E7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42.551099999999998</c:v>
                </c:pt>
                <c:pt idx="1">
                  <c:v>41.963000000000001</c:v>
                </c:pt>
                <c:pt idx="2">
                  <c:v>41.253900000000002</c:v>
                </c:pt>
                <c:pt idx="3">
                  <c:v>40.269300000000001</c:v>
                </c:pt>
                <c:pt idx="4">
                  <c:v>38.851300000000002</c:v>
                </c:pt>
                <c:pt idx="5">
                  <c:v>36.555100000000003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90-4F45-937D-7BE1421391E7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41.676600000000001</c:v>
                </c:pt>
                <c:pt idx="1">
                  <c:v>41.138100000000001</c:v>
                </c:pt>
                <c:pt idx="2">
                  <c:v>40.3264</c:v>
                </c:pt>
                <c:pt idx="3">
                  <c:v>39.111199999999997</c:v>
                </c:pt>
                <c:pt idx="4">
                  <c:v>37.463700000000003</c:v>
                </c:pt>
                <c:pt idx="5">
                  <c:v>34.972299999999997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90-4F45-937D-7BE1421391E7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40.758499999999998</c:v>
                </c:pt>
                <c:pt idx="1">
                  <c:v>40.201700000000002</c:v>
                </c:pt>
                <c:pt idx="2">
                  <c:v>39.319600000000001</c:v>
                </c:pt>
                <c:pt idx="3">
                  <c:v>38.008099999999999</c:v>
                </c:pt>
                <c:pt idx="4">
                  <c:v>36.289099999999998</c:v>
                </c:pt>
                <c:pt idx="5">
                  <c:v>33.780099999999997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90-4F45-937D-7BE1421391E7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38.4664</c:v>
                </c:pt>
                <c:pt idx="1">
                  <c:v>37.982100000000003</c:v>
                </c:pt>
                <c:pt idx="2">
                  <c:v>37.170499999999997</c:v>
                </c:pt>
                <c:pt idx="3">
                  <c:v>35.960999999999999</c:v>
                </c:pt>
                <c:pt idx="4">
                  <c:v>34.320399999999999</c:v>
                </c:pt>
                <c:pt idx="5">
                  <c:v>31.9558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290-4F45-937D-7BE1421391E7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36.319299999999998</c:v>
                </c:pt>
                <c:pt idx="1">
                  <c:v>35.926200000000001</c:v>
                </c:pt>
                <c:pt idx="2">
                  <c:v>35.258899999999997</c:v>
                </c:pt>
                <c:pt idx="3">
                  <c:v>34.235799999999998</c:v>
                </c:pt>
                <c:pt idx="4">
                  <c:v>32.783299999999997</c:v>
                </c:pt>
                <c:pt idx="5">
                  <c:v>30.603100000000001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90-4F45-937D-7BE1421391E7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33.283200000000001</c:v>
                </c:pt>
                <c:pt idx="1">
                  <c:v>33.014699999999998</c:v>
                </c:pt>
                <c:pt idx="2">
                  <c:v>32.539200000000001</c:v>
                </c:pt>
                <c:pt idx="3">
                  <c:v>31.765000000000001</c:v>
                </c:pt>
                <c:pt idx="4">
                  <c:v>30.611799999999999</c:v>
                </c:pt>
                <c:pt idx="5">
                  <c:v>28.715499999999999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290-4F45-937D-7BE14213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logBase val="10"/>
          <c:orientation val="minMax"/>
          <c:max val="100000"/>
          <c:min val="1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0.5"/>
          <c:min val="26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Plots!$BR$5:$BR$70</c:f>
              <c:numCache>
                <c:formatCode>General</c:formatCode>
                <c:ptCount val="66"/>
                <c:pt idx="0">
                  <c:v>11.0281</c:v>
                </c:pt>
                <c:pt idx="1">
                  <c:v>12.952199999999999</c:v>
                </c:pt>
                <c:pt idx="2">
                  <c:v>14.339499999999999</c:v>
                </c:pt>
                <c:pt idx="3">
                  <c:v>14.7190625</c:v>
                </c:pt>
                <c:pt idx="4">
                  <c:v>16.276800000000001</c:v>
                </c:pt>
                <c:pt idx="5">
                  <c:v>16.676975000000002</c:v>
                </c:pt>
                <c:pt idx="6">
                  <c:v>17.077150000000003</c:v>
                </c:pt>
                <c:pt idx="7">
                  <c:v>17.672000000000001</c:v>
                </c:pt>
                <c:pt idx="8">
                  <c:v>18.076062499999999</c:v>
                </c:pt>
                <c:pt idx="9">
                  <c:v>18.480125000000001</c:v>
                </c:pt>
                <c:pt idx="10">
                  <c:v>18.884187499999999</c:v>
                </c:pt>
                <c:pt idx="11">
                  <c:v>19.288249999999998</c:v>
                </c:pt>
                <c:pt idx="12">
                  <c:v>19.6923125</c:v>
                </c:pt>
                <c:pt idx="13">
                  <c:v>20.096374999999998</c:v>
                </c:pt>
                <c:pt idx="14">
                  <c:v>20.5004375</c:v>
                </c:pt>
                <c:pt idx="15">
                  <c:v>20.904499999999999</c:v>
                </c:pt>
                <c:pt idx="16">
                  <c:v>21.226637499999999</c:v>
                </c:pt>
                <c:pt idx="17">
                  <c:v>21.548774999999999</c:v>
                </c:pt>
                <c:pt idx="18">
                  <c:v>21.870912499999999</c:v>
                </c:pt>
                <c:pt idx="19">
                  <c:v>22.193049999999999</c:v>
                </c:pt>
                <c:pt idx="20">
                  <c:v>22.5151875</c:v>
                </c:pt>
                <c:pt idx="21">
                  <c:v>22.837325</c:v>
                </c:pt>
                <c:pt idx="22">
                  <c:v>23.1594625</c:v>
                </c:pt>
                <c:pt idx="23">
                  <c:v>23.4816</c:v>
                </c:pt>
                <c:pt idx="24">
                  <c:v>23.750412499999999</c:v>
                </c:pt>
                <c:pt idx="25">
                  <c:v>24.255612500000002</c:v>
                </c:pt>
                <c:pt idx="26">
                  <c:v>24.544274999999999</c:v>
                </c:pt>
                <c:pt idx="27">
                  <c:v>24.8329375</c:v>
                </c:pt>
                <c:pt idx="28">
                  <c:v>25.121600000000001</c:v>
                </c:pt>
                <c:pt idx="29">
                  <c:v>25.344437500000002</c:v>
                </c:pt>
                <c:pt idx="30">
                  <c:v>25.567275000000002</c:v>
                </c:pt>
                <c:pt idx="31">
                  <c:v>25.790112499999999</c:v>
                </c:pt>
                <c:pt idx="32">
                  <c:v>26.01295</c:v>
                </c:pt>
                <c:pt idx="33">
                  <c:v>26.235787500000001</c:v>
                </c:pt>
                <c:pt idx="34">
                  <c:v>26.458624999999998</c:v>
                </c:pt>
                <c:pt idx="35">
                  <c:v>26.681462499999999</c:v>
                </c:pt>
                <c:pt idx="36">
                  <c:v>26.904299999999999</c:v>
                </c:pt>
                <c:pt idx="37">
                  <c:v>27.078675</c:v>
                </c:pt>
                <c:pt idx="38">
                  <c:v>27.253049999999998</c:v>
                </c:pt>
                <c:pt idx="39">
                  <c:v>27.427424999999999</c:v>
                </c:pt>
                <c:pt idx="40">
                  <c:v>27.601799999999997</c:v>
                </c:pt>
                <c:pt idx="41">
                  <c:v>27.776174999999999</c:v>
                </c:pt>
                <c:pt idx="42">
                  <c:v>27.95055</c:v>
                </c:pt>
                <c:pt idx="43">
                  <c:v>28.124924999999998</c:v>
                </c:pt>
                <c:pt idx="44">
                  <c:v>28.299299999999999</c:v>
                </c:pt>
                <c:pt idx="45">
                  <c:v>28.472899999999999</c:v>
                </c:pt>
                <c:pt idx="46">
                  <c:v>28.6465</c:v>
                </c:pt>
                <c:pt idx="47">
                  <c:v>28.8201</c:v>
                </c:pt>
                <c:pt idx="48">
                  <c:v>28.993699999999997</c:v>
                </c:pt>
                <c:pt idx="49">
                  <c:v>29.167299999999997</c:v>
                </c:pt>
                <c:pt idx="50">
                  <c:v>29.340899999999998</c:v>
                </c:pt>
                <c:pt idx="51">
                  <c:v>29.514499999999998</c:v>
                </c:pt>
                <c:pt idx="52">
                  <c:v>29.688099999999999</c:v>
                </c:pt>
                <c:pt idx="53">
                  <c:v>29.688099999999999</c:v>
                </c:pt>
                <c:pt idx="54">
                  <c:v>29.688099999999999</c:v>
                </c:pt>
                <c:pt idx="55">
                  <c:v>29.688099999999999</c:v>
                </c:pt>
                <c:pt idx="56">
                  <c:v>29.688099999999999</c:v>
                </c:pt>
                <c:pt idx="57">
                  <c:v>29.688099999999999</c:v>
                </c:pt>
                <c:pt idx="58">
                  <c:v>29.688099999999999</c:v>
                </c:pt>
                <c:pt idx="59">
                  <c:v>29.688099999999999</c:v>
                </c:pt>
                <c:pt idx="60">
                  <c:v>29.688099999999999</c:v>
                </c:pt>
                <c:pt idx="61">
                  <c:v>29.688099999999999</c:v>
                </c:pt>
                <c:pt idx="62">
                  <c:v>29.688099999999999</c:v>
                </c:pt>
                <c:pt idx="63">
                  <c:v>29.688099999999999</c:v>
                </c:pt>
                <c:pt idx="64">
                  <c:v>29.688099999999999</c:v>
                </c:pt>
                <c:pt idx="65">
                  <c:v>29.688099999999999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F5-9E43-96E6-ED8486FF9E08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Plots!$CI$5:$CI$70</c:f>
              <c:numCache>
                <c:formatCode>General</c:formatCode>
                <c:ptCount val="66"/>
                <c:pt idx="0">
                  <c:v>11.0281</c:v>
                </c:pt>
                <c:pt idx="1">
                  <c:v>12.952199999999999</c:v>
                </c:pt>
                <c:pt idx="2">
                  <c:v>14.339499999999999</c:v>
                </c:pt>
                <c:pt idx="3">
                  <c:v>14.7190625</c:v>
                </c:pt>
                <c:pt idx="4">
                  <c:v>16.276800000000001</c:v>
                </c:pt>
                <c:pt idx="5">
                  <c:v>16.676975000000002</c:v>
                </c:pt>
                <c:pt idx="6">
                  <c:v>17.077150000000003</c:v>
                </c:pt>
                <c:pt idx="7">
                  <c:v>17.672000000000001</c:v>
                </c:pt>
                <c:pt idx="8">
                  <c:v>18.076062499999999</c:v>
                </c:pt>
                <c:pt idx="9">
                  <c:v>18.480125000000001</c:v>
                </c:pt>
                <c:pt idx="10">
                  <c:v>18.884187499999999</c:v>
                </c:pt>
                <c:pt idx="11">
                  <c:v>19.288249999999998</c:v>
                </c:pt>
                <c:pt idx="12">
                  <c:v>19.6923125</c:v>
                </c:pt>
                <c:pt idx="13">
                  <c:v>20.096374999999998</c:v>
                </c:pt>
                <c:pt idx="14">
                  <c:v>20.5004375</c:v>
                </c:pt>
                <c:pt idx="15">
                  <c:v>20.904499999999999</c:v>
                </c:pt>
                <c:pt idx="16">
                  <c:v>21.226637499999999</c:v>
                </c:pt>
                <c:pt idx="17">
                  <c:v>21.548774999999999</c:v>
                </c:pt>
                <c:pt idx="18">
                  <c:v>21.870912499999999</c:v>
                </c:pt>
                <c:pt idx="19">
                  <c:v>22.193049999999999</c:v>
                </c:pt>
                <c:pt idx="20">
                  <c:v>22.5151875</c:v>
                </c:pt>
                <c:pt idx="21">
                  <c:v>22.837325</c:v>
                </c:pt>
                <c:pt idx="22">
                  <c:v>23.1594625</c:v>
                </c:pt>
                <c:pt idx="23">
                  <c:v>23.4816</c:v>
                </c:pt>
                <c:pt idx="24">
                  <c:v>23.750412499999999</c:v>
                </c:pt>
                <c:pt idx="25">
                  <c:v>24.255612500000002</c:v>
                </c:pt>
                <c:pt idx="26">
                  <c:v>24.544274999999999</c:v>
                </c:pt>
                <c:pt idx="27">
                  <c:v>24.8329375</c:v>
                </c:pt>
                <c:pt idx="28">
                  <c:v>25.121600000000001</c:v>
                </c:pt>
                <c:pt idx="29">
                  <c:v>25.344437500000002</c:v>
                </c:pt>
                <c:pt idx="30">
                  <c:v>25.567275000000002</c:v>
                </c:pt>
                <c:pt idx="31">
                  <c:v>25.790112499999999</c:v>
                </c:pt>
                <c:pt idx="32">
                  <c:v>26.01295</c:v>
                </c:pt>
                <c:pt idx="33">
                  <c:v>26.235787500000001</c:v>
                </c:pt>
                <c:pt idx="34">
                  <c:v>26.458624999999998</c:v>
                </c:pt>
                <c:pt idx="35">
                  <c:v>26.681462499999999</c:v>
                </c:pt>
                <c:pt idx="36">
                  <c:v>26.904299999999999</c:v>
                </c:pt>
                <c:pt idx="37">
                  <c:v>27.078675</c:v>
                </c:pt>
                <c:pt idx="38">
                  <c:v>27.253049999999998</c:v>
                </c:pt>
                <c:pt idx="39">
                  <c:v>27.427424999999999</c:v>
                </c:pt>
                <c:pt idx="40">
                  <c:v>27.601799999999997</c:v>
                </c:pt>
                <c:pt idx="41">
                  <c:v>27.776174999999999</c:v>
                </c:pt>
                <c:pt idx="42">
                  <c:v>27.95055</c:v>
                </c:pt>
                <c:pt idx="43">
                  <c:v>28.124924999999998</c:v>
                </c:pt>
                <c:pt idx="44">
                  <c:v>28.299299999999999</c:v>
                </c:pt>
                <c:pt idx="45">
                  <c:v>28.472899999999999</c:v>
                </c:pt>
                <c:pt idx="46">
                  <c:v>28.6465</c:v>
                </c:pt>
                <c:pt idx="47">
                  <c:v>28.8201</c:v>
                </c:pt>
                <c:pt idx="48">
                  <c:v>28.993699999999997</c:v>
                </c:pt>
                <c:pt idx="49">
                  <c:v>29.167299999999997</c:v>
                </c:pt>
                <c:pt idx="50">
                  <c:v>29.340899999999998</c:v>
                </c:pt>
                <c:pt idx="51">
                  <c:v>29.514499999999998</c:v>
                </c:pt>
                <c:pt idx="52">
                  <c:v>29.688099999999999</c:v>
                </c:pt>
                <c:pt idx="53">
                  <c:v>29.688099999999999</c:v>
                </c:pt>
                <c:pt idx="54">
                  <c:v>29.688099999999999</c:v>
                </c:pt>
                <c:pt idx="55">
                  <c:v>29.688099999999999</c:v>
                </c:pt>
                <c:pt idx="56">
                  <c:v>29.688099999999999</c:v>
                </c:pt>
                <c:pt idx="57">
                  <c:v>29.688099999999999</c:v>
                </c:pt>
                <c:pt idx="58">
                  <c:v>29.688099999999999</c:v>
                </c:pt>
                <c:pt idx="59">
                  <c:v>29.688099999999999</c:v>
                </c:pt>
                <c:pt idx="60">
                  <c:v>29.688099999999999</c:v>
                </c:pt>
                <c:pt idx="61">
                  <c:v>29.688099999999999</c:v>
                </c:pt>
                <c:pt idx="62">
                  <c:v>29.688099999999999</c:v>
                </c:pt>
                <c:pt idx="63">
                  <c:v>29.688099999999999</c:v>
                </c:pt>
                <c:pt idx="64">
                  <c:v>29.688099999999999</c:v>
                </c:pt>
                <c:pt idx="65">
                  <c:v>29.688099999999999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F5-9E43-96E6-ED8486FF9E08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Plots!$AJ$5:$AJ$10</c:f>
              <c:numCache>
                <c:formatCode>General</c:formatCode>
                <c:ptCount val="6"/>
                <c:pt idx="0">
                  <c:v>29.688099999999999</c:v>
                </c:pt>
                <c:pt idx="1">
                  <c:v>28.299299999999999</c:v>
                </c:pt>
                <c:pt idx="2">
                  <c:v>26.904299999999999</c:v>
                </c:pt>
                <c:pt idx="3">
                  <c:v>25.121600000000001</c:v>
                </c:pt>
                <c:pt idx="4">
                  <c:v>22.8123</c:v>
                </c:pt>
                <c:pt idx="5">
                  <c:v>19.631499999999999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F5-9E43-96E6-ED8486FF9E08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Plots!$AJ$11:$AJ$16</c:f>
              <c:numCache>
                <c:formatCode>General</c:formatCode>
                <c:ptCount val="6"/>
                <c:pt idx="0">
                  <c:v>28.546099999999999</c:v>
                </c:pt>
                <c:pt idx="1">
                  <c:v>27.280999999999999</c:v>
                </c:pt>
                <c:pt idx="2">
                  <c:v>25.632100000000001</c:v>
                </c:pt>
                <c:pt idx="3">
                  <c:v>23.4816</c:v>
                </c:pt>
                <c:pt idx="4">
                  <c:v>20.904499999999999</c:v>
                </c:pt>
                <c:pt idx="5">
                  <c:v>17.672000000000001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F5-9E43-96E6-ED8486FF9E08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Plots!$AJ$17:$AJ$22</c:f>
              <c:numCache>
                <c:formatCode>General</c:formatCode>
                <c:ptCount val="6"/>
                <c:pt idx="0">
                  <c:v>27.815899999999999</c:v>
                </c:pt>
                <c:pt idx="1">
                  <c:v>26.407900000000001</c:v>
                </c:pt>
                <c:pt idx="2">
                  <c:v>24.510999999999999</c:v>
                </c:pt>
                <c:pt idx="3">
                  <c:v>22.1313</c:v>
                </c:pt>
                <c:pt idx="4">
                  <c:v>19.478200000000001</c:v>
                </c:pt>
                <c:pt idx="5">
                  <c:v>16.276800000000001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F5-9E43-96E6-ED8486FF9E08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Plots!$AJ$23:$AJ$28</c:f>
              <c:numCache>
                <c:formatCode>General</c:formatCode>
                <c:ptCount val="6"/>
                <c:pt idx="0">
                  <c:v>26.296399999999998</c:v>
                </c:pt>
                <c:pt idx="1">
                  <c:v>24.728899999999999</c:v>
                </c:pt>
                <c:pt idx="2">
                  <c:v>22.598500000000001</c:v>
                </c:pt>
                <c:pt idx="3">
                  <c:v>20.0991</c:v>
                </c:pt>
                <c:pt idx="4">
                  <c:v>17.376000000000001</c:v>
                </c:pt>
                <c:pt idx="5">
                  <c:v>14.339499999999999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4F5-9E43-96E6-ED8486FF9E08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Plots!$AJ$29:$AJ$34</c:f>
              <c:numCache>
                <c:formatCode>General</c:formatCode>
                <c:ptCount val="6"/>
                <c:pt idx="0">
                  <c:v>25.194400000000002</c:v>
                </c:pt>
                <c:pt idx="1">
                  <c:v>23.4085</c:v>
                </c:pt>
                <c:pt idx="2">
                  <c:v>21.1401</c:v>
                </c:pt>
                <c:pt idx="3">
                  <c:v>18.5764</c:v>
                </c:pt>
                <c:pt idx="4">
                  <c:v>15.8841</c:v>
                </c:pt>
                <c:pt idx="5">
                  <c:v>12.952199999999999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4F5-9E43-96E6-ED8486FF9E08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Plots!$AJ$35:$AJ$40</c:f>
              <c:numCache>
                <c:formatCode>General</c:formatCode>
                <c:ptCount val="6"/>
                <c:pt idx="0">
                  <c:v>21.825500000000002</c:v>
                </c:pt>
                <c:pt idx="1">
                  <c:v>20.308800000000002</c:v>
                </c:pt>
                <c:pt idx="2">
                  <c:v>18.342099999999999</c:v>
                </c:pt>
                <c:pt idx="3">
                  <c:v>16.0517</c:v>
                </c:pt>
                <c:pt idx="4">
                  <c:v>13.6526</c:v>
                </c:pt>
                <c:pt idx="5">
                  <c:v>11.0281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4F5-9E43-96E6-ED8486FF9E08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Plots!$BA$5:$BA$10</c:f>
              <c:numCache>
                <c:formatCode>General</c:formatCode>
                <c:ptCount val="6"/>
                <c:pt idx="0">
                  <c:v>29.688099999999999</c:v>
                </c:pt>
                <c:pt idx="1">
                  <c:v>28.299299999999999</c:v>
                </c:pt>
                <c:pt idx="2">
                  <c:v>26.904299999999999</c:v>
                </c:pt>
                <c:pt idx="3">
                  <c:v>25.121600000000001</c:v>
                </c:pt>
                <c:pt idx="4">
                  <c:v>22.8123</c:v>
                </c:pt>
                <c:pt idx="5">
                  <c:v>19.631499999999999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F5-9E43-96E6-ED8486FF9E08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Plots!$BA$11:$BA$16</c:f>
              <c:numCache>
                <c:formatCode>General</c:formatCode>
                <c:ptCount val="6"/>
                <c:pt idx="0">
                  <c:v>28.546099999999999</c:v>
                </c:pt>
                <c:pt idx="1">
                  <c:v>27.280999999999999</c:v>
                </c:pt>
                <c:pt idx="2">
                  <c:v>25.632100000000001</c:v>
                </c:pt>
                <c:pt idx="3">
                  <c:v>23.4816</c:v>
                </c:pt>
                <c:pt idx="4">
                  <c:v>20.904499999999999</c:v>
                </c:pt>
                <c:pt idx="5">
                  <c:v>17.672000000000001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4F5-9E43-96E6-ED8486FF9E08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Plots!$BA$17:$BA$22</c:f>
              <c:numCache>
                <c:formatCode>General</c:formatCode>
                <c:ptCount val="6"/>
                <c:pt idx="0">
                  <c:v>27.815899999999999</c:v>
                </c:pt>
                <c:pt idx="1">
                  <c:v>26.407900000000001</c:v>
                </c:pt>
                <c:pt idx="2">
                  <c:v>24.510999999999999</c:v>
                </c:pt>
                <c:pt idx="3">
                  <c:v>22.1313</c:v>
                </c:pt>
                <c:pt idx="4">
                  <c:v>19.478200000000001</c:v>
                </c:pt>
                <c:pt idx="5">
                  <c:v>16.276800000000001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4F5-9E43-96E6-ED8486FF9E08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Plots!$BA$23:$BA$28</c:f>
              <c:numCache>
                <c:formatCode>General</c:formatCode>
                <c:ptCount val="6"/>
                <c:pt idx="0">
                  <c:v>26.296399999999998</c:v>
                </c:pt>
                <c:pt idx="1">
                  <c:v>24.728899999999999</c:v>
                </c:pt>
                <c:pt idx="2">
                  <c:v>22.598500000000001</c:v>
                </c:pt>
                <c:pt idx="3">
                  <c:v>20.0991</c:v>
                </c:pt>
                <c:pt idx="4">
                  <c:v>17.376000000000001</c:v>
                </c:pt>
                <c:pt idx="5">
                  <c:v>14.339499999999999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4F5-9E43-96E6-ED8486FF9E08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Plots!$BA$29:$BA$34</c:f>
              <c:numCache>
                <c:formatCode>General</c:formatCode>
                <c:ptCount val="6"/>
                <c:pt idx="0">
                  <c:v>25.194400000000002</c:v>
                </c:pt>
                <c:pt idx="1">
                  <c:v>23.4085</c:v>
                </c:pt>
                <c:pt idx="2">
                  <c:v>21.1401</c:v>
                </c:pt>
                <c:pt idx="3">
                  <c:v>18.5764</c:v>
                </c:pt>
                <c:pt idx="4">
                  <c:v>15.8841</c:v>
                </c:pt>
                <c:pt idx="5">
                  <c:v>12.952199999999999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4F5-9E43-96E6-ED8486FF9E08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Plots!$BA$35:$BA$40</c:f>
              <c:numCache>
                <c:formatCode>General</c:formatCode>
                <c:ptCount val="6"/>
                <c:pt idx="0">
                  <c:v>21.825500000000002</c:v>
                </c:pt>
                <c:pt idx="1">
                  <c:v>20.308800000000002</c:v>
                </c:pt>
                <c:pt idx="2">
                  <c:v>18.342099999999999</c:v>
                </c:pt>
                <c:pt idx="3">
                  <c:v>16.0517</c:v>
                </c:pt>
                <c:pt idx="4">
                  <c:v>13.6526</c:v>
                </c:pt>
                <c:pt idx="5">
                  <c:v>11.0281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4F5-9E43-96E6-ED8486FF9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Plots!$BS$5:$BS$70</c:f>
              <c:numCache>
                <c:formatCode>General</c:formatCode>
                <c:ptCount val="66"/>
                <c:pt idx="0">
                  <c:v>9.3267000000000007</c:v>
                </c:pt>
                <c:pt idx="1">
                  <c:v>10.716200000000001</c:v>
                </c:pt>
                <c:pt idx="2">
                  <c:v>11.7402</c:v>
                </c:pt>
                <c:pt idx="3">
                  <c:v>11.9796</c:v>
                </c:pt>
                <c:pt idx="4">
                  <c:v>13.1127</c:v>
                </c:pt>
                <c:pt idx="5">
                  <c:v>13.3639125</c:v>
                </c:pt>
                <c:pt idx="6">
                  <c:v>13.615125000000001</c:v>
                </c:pt>
                <c:pt idx="7">
                  <c:v>14.0449</c:v>
                </c:pt>
                <c:pt idx="8">
                  <c:v>14.2945125</c:v>
                </c:pt>
                <c:pt idx="9">
                  <c:v>14.544124999999999</c:v>
                </c:pt>
                <c:pt idx="10">
                  <c:v>14.793737499999999</c:v>
                </c:pt>
                <c:pt idx="11">
                  <c:v>15.04335</c:v>
                </c:pt>
                <c:pt idx="12">
                  <c:v>15.2929625</c:v>
                </c:pt>
                <c:pt idx="13">
                  <c:v>15.542574999999999</c:v>
                </c:pt>
                <c:pt idx="14">
                  <c:v>15.792187499999999</c:v>
                </c:pt>
                <c:pt idx="15">
                  <c:v>16.041799999999999</c:v>
                </c:pt>
                <c:pt idx="16">
                  <c:v>16.227525</c:v>
                </c:pt>
                <c:pt idx="17">
                  <c:v>16.413249999999998</c:v>
                </c:pt>
                <c:pt idx="18">
                  <c:v>16.598974999999999</c:v>
                </c:pt>
                <c:pt idx="19">
                  <c:v>16.784700000000001</c:v>
                </c:pt>
                <c:pt idx="20">
                  <c:v>16.970424999999999</c:v>
                </c:pt>
                <c:pt idx="21">
                  <c:v>17.15615</c:v>
                </c:pt>
                <c:pt idx="22">
                  <c:v>17.341874999999998</c:v>
                </c:pt>
                <c:pt idx="23">
                  <c:v>17.5276</c:v>
                </c:pt>
                <c:pt idx="24">
                  <c:v>17.6686625</c:v>
                </c:pt>
                <c:pt idx="25">
                  <c:v>17.955562499999999</c:v>
                </c:pt>
                <c:pt idx="26">
                  <c:v>18.112275</c:v>
                </c:pt>
                <c:pt idx="27">
                  <c:v>18.268987499999998</c:v>
                </c:pt>
                <c:pt idx="28">
                  <c:v>18.425699999999999</c:v>
                </c:pt>
                <c:pt idx="29">
                  <c:v>18.533674999999999</c:v>
                </c:pt>
                <c:pt idx="30">
                  <c:v>18.641649999999998</c:v>
                </c:pt>
                <c:pt idx="31">
                  <c:v>18.749624999999998</c:v>
                </c:pt>
                <c:pt idx="32">
                  <c:v>18.857599999999998</c:v>
                </c:pt>
                <c:pt idx="33">
                  <c:v>18.965575000000001</c:v>
                </c:pt>
                <c:pt idx="34">
                  <c:v>19.073550000000001</c:v>
                </c:pt>
                <c:pt idx="35">
                  <c:v>19.181525000000001</c:v>
                </c:pt>
                <c:pt idx="36">
                  <c:v>19.2895</c:v>
                </c:pt>
                <c:pt idx="37">
                  <c:v>19.368287500000001</c:v>
                </c:pt>
                <c:pt idx="38">
                  <c:v>19.447074999999998</c:v>
                </c:pt>
                <c:pt idx="39">
                  <c:v>19.525862499999999</c:v>
                </c:pt>
                <c:pt idx="40">
                  <c:v>19.604649999999999</c:v>
                </c:pt>
                <c:pt idx="41">
                  <c:v>19.6834375</c:v>
                </c:pt>
                <c:pt idx="42">
                  <c:v>19.762225000000001</c:v>
                </c:pt>
                <c:pt idx="43">
                  <c:v>19.841012499999998</c:v>
                </c:pt>
                <c:pt idx="44">
                  <c:v>19.919799999999999</c:v>
                </c:pt>
                <c:pt idx="45">
                  <c:v>19.994774999999997</c:v>
                </c:pt>
                <c:pt idx="46">
                  <c:v>20.069749999999999</c:v>
                </c:pt>
                <c:pt idx="47">
                  <c:v>20.144725000000001</c:v>
                </c:pt>
                <c:pt idx="48">
                  <c:v>20.2197</c:v>
                </c:pt>
                <c:pt idx="49">
                  <c:v>20.294674999999998</c:v>
                </c:pt>
                <c:pt idx="50">
                  <c:v>20.36965</c:v>
                </c:pt>
                <c:pt idx="51">
                  <c:v>20.444625000000002</c:v>
                </c:pt>
                <c:pt idx="52">
                  <c:v>20.519600000000001</c:v>
                </c:pt>
                <c:pt idx="53">
                  <c:v>20.519600000000001</c:v>
                </c:pt>
                <c:pt idx="54">
                  <c:v>20.519600000000001</c:v>
                </c:pt>
                <c:pt idx="55">
                  <c:v>20.519600000000001</c:v>
                </c:pt>
                <c:pt idx="56">
                  <c:v>20.519600000000001</c:v>
                </c:pt>
                <c:pt idx="57">
                  <c:v>20.519600000000001</c:v>
                </c:pt>
                <c:pt idx="58">
                  <c:v>20.519600000000001</c:v>
                </c:pt>
                <c:pt idx="59">
                  <c:v>20.519600000000001</c:v>
                </c:pt>
                <c:pt idx="60">
                  <c:v>20.519600000000001</c:v>
                </c:pt>
                <c:pt idx="61">
                  <c:v>20.519600000000001</c:v>
                </c:pt>
                <c:pt idx="62">
                  <c:v>20.519600000000001</c:v>
                </c:pt>
                <c:pt idx="63">
                  <c:v>20.519600000000001</c:v>
                </c:pt>
                <c:pt idx="64">
                  <c:v>20.519600000000001</c:v>
                </c:pt>
                <c:pt idx="65">
                  <c:v>20.519600000000001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C-1C40-B222-32A55C7360DB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Plots!$CJ$5:$CJ$70</c:f>
              <c:numCache>
                <c:formatCode>General</c:formatCode>
                <c:ptCount val="66"/>
                <c:pt idx="0">
                  <c:v>9.3267000000000007</c:v>
                </c:pt>
                <c:pt idx="1">
                  <c:v>10.716200000000001</c:v>
                </c:pt>
                <c:pt idx="2">
                  <c:v>11.7402</c:v>
                </c:pt>
                <c:pt idx="3">
                  <c:v>11.9796</c:v>
                </c:pt>
                <c:pt idx="4">
                  <c:v>13.1127</c:v>
                </c:pt>
                <c:pt idx="5">
                  <c:v>13.3639125</c:v>
                </c:pt>
                <c:pt idx="6">
                  <c:v>13.615125000000001</c:v>
                </c:pt>
                <c:pt idx="7">
                  <c:v>14.0449</c:v>
                </c:pt>
                <c:pt idx="8">
                  <c:v>14.2945125</c:v>
                </c:pt>
                <c:pt idx="9">
                  <c:v>14.544124999999999</c:v>
                </c:pt>
                <c:pt idx="10">
                  <c:v>14.793737499999999</c:v>
                </c:pt>
                <c:pt idx="11">
                  <c:v>15.04335</c:v>
                </c:pt>
                <c:pt idx="12">
                  <c:v>15.2929625</c:v>
                </c:pt>
                <c:pt idx="13">
                  <c:v>15.542574999999999</c:v>
                </c:pt>
                <c:pt idx="14">
                  <c:v>15.792187499999999</c:v>
                </c:pt>
                <c:pt idx="15">
                  <c:v>16.041799999999999</c:v>
                </c:pt>
                <c:pt idx="16">
                  <c:v>16.227525</c:v>
                </c:pt>
                <c:pt idx="17">
                  <c:v>16.413249999999998</c:v>
                </c:pt>
                <c:pt idx="18">
                  <c:v>16.598974999999999</c:v>
                </c:pt>
                <c:pt idx="19">
                  <c:v>16.784700000000001</c:v>
                </c:pt>
                <c:pt idx="20">
                  <c:v>16.970424999999999</c:v>
                </c:pt>
                <c:pt idx="21">
                  <c:v>17.15615</c:v>
                </c:pt>
                <c:pt idx="22">
                  <c:v>17.341874999999998</c:v>
                </c:pt>
                <c:pt idx="23">
                  <c:v>17.5276</c:v>
                </c:pt>
                <c:pt idx="24">
                  <c:v>17.6686625</c:v>
                </c:pt>
                <c:pt idx="25">
                  <c:v>17.955562499999999</c:v>
                </c:pt>
                <c:pt idx="26">
                  <c:v>18.112275</c:v>
                </c:pt>
                <c:pt idx="27">
                  <c:v>18.268987499999998</c:v>
                </c:pt>
                <c:pt idx="28">
                  <c:v>18.425699999999999</c:v>
                </c:pt>
                <c:pt idx="29">
                  <c:v>18.533674999999999</c:v>
                </c:pt>
                <c:pt idx="30">
                  <c:v>18.641649999999998</c:v>
                </c:pt>
                <c:pt idx="31">
                  <c:v>18.749624999999998</c:v>
                </c:pt>
                <c:pt idx="32">
                  <c:v>18.857599999999998</c:v>
                </c:pt>
                <c:pt idx="33">
                  <c:v>18.965575000000001</c:v>
                </c:pt>
                <c:pt idx="34">
                  <c:v>19.073550000000001</c:v>
                </c:pt>
                <c:pt idx="35">
                  <c:v>19.181525000000001</c:v>
                </c:pt>
                <c:pt idx="36">
                  <c:v>19.2895</c:v>
                </c:pt>
                <c:pt idx="37">
                  <c:v>19.368287500000001</c:v>
                </c:pt>
                <c:pt idx="38">
                  <c:v>19.447074999999998</c:v>
                </c:pt>
                <c:pt idx="39">
                  <c:v>19.525862499999999</c:v>
                </c:pt>
                <c:pt idx="40">
                  <c:v>19.604649999999999</c:v>
                </c:pt>
                <c:pt idx="41">
                  <c:v>19.6834375</c:v>
                </c:pt>
                <c:pt idx="42">
                  <c:v>19.762225000000001</c:v>
                </c:pt>
                <c:pt idx="43">
                  <c:v>19.841012499999998</c:v>
                </c:pt>
                <c:pt idx="44">
                  <c:v>19.919799999999999</c:v>
                </c:pt>
                <c:pt idx="45">
                  <c:v>19.994774999999997</c:v>
                </c:pt>
                <c:pt idx="46">
                  <c:v>20.069749999999999</c:v>
                </c:pt>
                <c:pt idx="47">
                  <c:v>20.144725000000001</c:v>
                </c:pt>
                <c:pt idx="48">
                  <c:v>20.2197</c:v>
                </c:pt>
                <c:pt idx="49">
                  <c:v>20.294674999999998</c:v>
                </c:pt>
                <c:pt idx="50">
                  <c:v>20.36965</c:v>
                </c:pt>
                <c:pt idx="51">
                  <c:v>20.444625000000002</c:v>
                </c:pt>
                <c:pt idx="52">
                  <c:v>20.519600000000001</c:v>
                </c:pt>
                <c:pt idx="53">
                  <c:v>20.519600000000001</c:v>
                </c:pt>
                <c:pt idx="54">
                  <c:v>20.519600000000001</c:v>
                </c:pt>
                <c:pt idx="55">
                  <c:v>20.519600000000001</c:v>
                </c:pt>
                <c:pt idx="56">
                  <c:v>20.519600000000001</c:v>
                </c:pt>
                <c:pt idx="57">
                  <c:v>20.519600000000001</c:v>
                </c:pt>
                <c:pt idx="58">
                  <c:v>20.519600000000001</c:v>
                </c:pt>
                <c:pt idx="59">
                  <c:v>20.519600000000001</c:v>
                </c:pt>
                <c:pt idx="60">
                  <c:v>20.519600000000001</c:v>
                </c:pt>
                <c:pt idx="61">
                  <c:v>20.519600000000001</c:v>
                </c:pt>
                <c:pt idx="62">
                  <c:v>20.519600000000001</c:v>
                </c:pt>
                <c:pt idx="63">
                  <c:v>20.519600000000001</c:v>
                </c:pt>
                <c:pt idx="64">
                  <c:v>20.519600000000001</c:v>
                </c:pt>
                <c:pt idx="65">
                  <c:v>20.519600000000001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8C-1C40-B222-32A55C7360DB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Plots!$AK$5:$AK$10</c:f>
              <c:numCache>
                <c:formatCode>General</c:formatCode>
                <c:ptCount val="6"/>
                <c:pt idx="0">
                  <c:v>20.519600000000001</c:v>
                </c:pt>
                <c:pt idx="1">
                  <c:v>19.919799999999999</c:v>
                </c:pt>
                <c:pt idx="2">
                  <c:v>19.2895</c:v>
                </c:pt>
                <c:pt idx="3">
                  <c:v>18.425699999999999</c:v>
                </c:pt>
                <c:pt idx="4">
                  <c:v>17.172000000000001</c:v>
                </c:pt>
                <c:pt idx="5">
                  <c:v>15.3184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8C-1C40-B222-32A55C7360DB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Plots!$AK$11:$AK$16</c:f>
              <c:numCache>
                <c:formatCode>General</c:formatCode>
                <c:ptCount val="6"/>
                <c:pt idx="0">
                  <c:v>19.9727</c:v>
                </c:pt>
                <c:pt idx="1">
                  <c:v>19.424299999999999</c:v>
                </c:pt>
                <c:pt idx="2">
                  <c:v>18.656099999999999</c:v>
                </c:pt>
                <c:pt idx="3">
                  <c:v>17.5276</c:v>
                </c:pt>
                <c:pt idx="4">
                  <c:v>16.041799999999999</c:v>
                </c:pt>
                <c:pt idx="5">
                  <c:v>14.0449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8C-1C40-B222-32A55C7360DB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Plots!$AK$17:$AK$22</c:f>
              <c:numCache>
                <c:formatCode>General</c:formatCode>
                <c:ptCount val="6"/>
                <c:pt idx="0">
                  <c:v>19.4986</c:v>
                </c:pt>
                <c:pt idx="1">
                  <c:v>18.895600000000002</c:v>
                </c:pt>
                <c:pt idx="2">
                  <c:v>17.9984</c:v>
                </c:pt>
                <c:pt idx="3">
                  <c:v>16.710100000000001</c:v>
                </c:pt>
                <c:pt idx="4">
                  <c:v>15.122400000000001</c:v>
                </c:pt>
                <c:pt idx="5">
                  <c:v>13.1127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8C-1C40-B222-32A55C7360DB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Plots!$AK$23:$AK$28</c:f>
              <c:numCache>
                <c:formatCode>General</c:formatCode>
                <c:ptCount val="6"/>
                <c:pt idx="0">
                  <c:v>18.202300000000001</c:v>
                </c:pt>
                <c:pt idx="1">
                  <c:v>17.5702</c:v>
                </c:pt>
                <c:pt idx="2">
                  <c:v>16.589600000000001</c:v>
                </c:pt>
                <c:pt idx="3">
                  <c:v>15.2691</c:v>
                </c:pt>
                <c:pt idx="4">
                  <c:v>13.6554</c:v>
                </c:pt>
                <c:pt idx="5">
                  <c:v>11.7402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8C-1C40-B222-32A55C7360DB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Plots!$AK$29:$AK$34</c:f>
              <c:numCache>
                <c:formatCode>General</c:formatCode>
                <c:ptCount val="6"/>
                <c:pt idx="0">
                  <c:v>16.572800000000001</c:v>
                </c:pt>
                <c:pt idx="1">
                  <c:v>16.009699999999999</c:v>
                </c:pt>
                <c:pt idx="2">
                  <c:v>15.1402</c:v>
                </c:pt>
                <c:pt idx="3">
                  <c:v>13.959099999999999</c:v>
                </c:pt>
                <c:pt idx="4">
                  <c:v>12.4863</c:v>
                </c:pt>
                <c:pt idx="5">
                  <c:v>10.716200000000001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8C-1C40-B222-32A55C7360DB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Plots!$AK$35:$AK$40</c:f>
              <c:numCache>
                <c:formatCode>General</c:formatCode>
                <c:ptCount val="6"/>
                <c:pt idx="0">
                  <c:v>13.9199</c:v>
                </c:pt>
                <c:pt idx="1">
                  <c:v>13.511699999999999</c:v>
                </c:pt>
                <c:pt idx="2">
                  <c:v>12.8772</c:v>
                </c:pt>
                <c:pt idx="3">
                  <c:v>11.9682</c:v>
                </c:pt>
                <c:pt idx="4">
                  <c:v>10.8179</c:v>
                </c:pt>
                <c:pt idx="5">
                  <c:v>9.3267000000000007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68C-1C40-B222-32A55C7360DB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Plots!$BB$5:$BB$10</c:f>
              <c:numCache>
                <c:formatCode>General</c:formatCode>
                <c:ptCount val="6"/>
                <c:pt idx="0">
                  <c:v>20.519600000000001</c:v>
                </c:pt>
                <c:pt idx="1">
                  <c:v>19.919799999999999</c:v>
                </c:pt>
                <c:pt idx="2">
                  <c:v>19.2895</c:v>
                </c:pt>
                <c:pt idx="3">
                  <c:v>18.425699999999999</c:v>
                </c:pt>
                <c:pt idx="4">
                  <c:v>17.172000000000001</c:v>
                </c:pt>
                <c:pt idx="5">
                  <c:v>15.3184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68C-1C40-B222-32A55C7360DB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Plots!$BB$11:$BB$16</c:f>
              <c:numCache>
                <c:formatCode>General</c:formatCode>
                <c:ptCount val="6"/>
                <c:pt idx="0">
                  <c:v>19.9727</c:v>
                </c:pt>
                <c:pt idx="1">
                  <c:v>19.424299999999999</c:v>
                </c:pt>
                <c:pt idx="2">
                  <c:v>18.656099999999999</c:v>
                </c:pt>
                <c:pt idx="3">
                  <c:v>17.5276</c:v>
                </c:pt>
                <c:pt idx="4">
                  <c:v>16.041799999999999</c:v>
                </c:pt>
                <c:pt idx="5">
                  <c:v>14.0449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68C-1C40-B222-32A55C7360DB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Plots!$BB$17:$BB$22</c:f>
              <c:numCache>
                <c:formatCode>General</c:formatCode>
                <c:ptCount val="6"/>
                <c:pt idx="0">
                  <c:v>19.4986</c:v>
                </c:pt>
                <c:pt idx="1">
                  <c:v>18.895600000000002</c:v>
                </c:pt>
                <c:pt idx="2">
                  <c:v>17.9984</c:v>
                </c:pt>
                <c:pt idx="3">
                  <c:v>16.710100000000001</c:v>
                </c:pt>
                <c:pt idx="4">
                  <c:v>15.122400000000001</c:v>
                </c:pt>
                <c:pt idx="5">
                  <c:v>13.1127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68C-1C40-B222-32A55C7360DB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Plots!$BB$23:$BB$28</c:f>
              <c:numCache>
                <c:formatCode>General</c:formatCode>
                <c:ptCount val="6"/>
                <c:pt idx="0">
                  <c:v>18.202300000000001</c:v>
                </c:pt>
                <c:pt idx="1">
                  <c:v>17.5702</c:v>
                </c:pt>
                <c:pt idx="2">
                  <c:v>16.589600000000001</c:v>
                </c:pt>
                <c:pt idx="3">
                  <c:v>15.2691</c:v>
                </c:pt>
                <c:pt idx="4">
                  <c:v>13.6554</c:v>
                </c:pt>
                <c:pt idx="5">
                  <c:v>11.7402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68C-1C40-B222-32A55C7360DB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Plots!$BB$29:$BB$34</c:f>
              <c:numCache>
                <c:formatCode>General</c:formatCode>
                <c:ptCount val="6"/>
                <c:pt idx="0">
                  <c:v>16.572800000000001</c:v>
                </c:pt>
                <c:pt idx="1">
                  <c:v>16.009699999999999</c:v>
                </c:pt>
                <c:pt idx="2">
                  <c:v>15.1402</c:v>
                </c:pt>
                <c:pt idx="3">
                  <c:v>13.959099999999999</c:v>
                </c:pt>
                <c:pt idx="4">
                  <c:v>12.4863</c:v>
                </c:pt>
                <c:pt idx="5">
                  <c:v>10.716200000000001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68C-1C40-B222-32A55C7360DB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Plots!$BB$35:$BB$40</c:f>
              <c:numCache>
                <c:formatCode>General</c:formatCode>
                <c:ptCount val="6"/>
                <c:pt idx="0">
                  <c:v>13.9199</c:v>
                </c:pt>
                <c:pt idx="1">
                  <c:v>13.511699999999999</c:v>
                </c:pt>
                <c:pt idx="2">
                  <c:v>12.8772</c:v>
                </c:pt>
                <c:pt idx="3">
                  <c:v>11.9682</c:v>
                </c:pt>
                <c:pt idx="4">
                  <c:v>10.8179</c:v>
                </c:pt>
                <c:pt idx="5">
                  <c:v>9.3267000000000007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68C-1C40-B222-32A55C736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Plots!$BT$5:$BT$70</c:f>
              <c:numCache>
                <c:formatCode>General</c:formatCode>
                <c:ptCount val="66"/>
                <c:pt idx="0">
                  <c:v>12.595000000000001</c:v>
                </c:pt>
                <c:pt idx="1">
                  <c:v>31.1158</c:v>
                </c:pt>
                <c:pt idx="2">
                  <c:v>43.452100000000002</c:v>
                </c:pt>
                <c:pt idx="3">
                  <c:v>45.576537500000001</c:v>
                </c:pt>
                <c:pt idx="4">
                  <c:v>57.8399</c:v>
                </c:pt>
                <c:pt idx="5">
                  <c:v>59.890549999999998</c:v>
                </c:pt>
                <c:pt idx="6">
                  <c:v>61.941199999999995</c:v>
                </c:pt>
                <c:pt idx="7">
                  <c:v>66.062700000000007</c:v>
                </c:pt>
                <c:pt idx="8">
                  <c:v>67.954662500000012</c:v>
                </c:pt>
                <c:pt idx="9">
                  <c:v>69.846625000000003</c:v>
                </c:pt>
                <c:pt idx="10">
                  <c:v>71.738587500000008</c:v>
                </c:pt>
                <c:pt idx="11">
                  <c:v>73.630549999999999</c:v>
                </c:pt>
                <c:pt idx="12">
                  <c:v>75.522512500000005</c:v>
                </c:pt>
                <c:pt idx="13">
                  <c:v>77.41447500000001</c:v>
                </c:pt>
                <c:pt idx="14">
                  <c:v>79.306437500000001</c:v>
                </c:pt>
                <c:pt idx="15">
                  <c:v>81.198400000000007</c:v>
                </c:pt>
                <c:pt idx="16">
                  <c:v>82.329374999999999</c:v>
                </c:pt>
                <c:pt idx="17">
                  <c:v>83.460350000000005</c:v>
                </c:pt>
                <c:pt idx="18">
                  <c:v>84.591325000000012</c:v>
                </c:pt>
                <c:pt idx="19">
                  <c:v>85.722300000000004</c:v>
                </c:pt>
                <c:pt idx="20">
                  <c:v>86.853274999999996</c:v>
                </c:pt>
                <c:pt idx="21">
                  <c:v>87.984250000000003</c:v>
                </c:pt>
                <c:pt idx="22">
                  <c:v>89.115225000000009</c:v>
                </c:pt>
                <c:pt idx="23">
                  <c:v>90.246200000000002</c:v>
                </c:pt>
                <c:pt idx="24">
                  <c:v>90.963250000000002</c:v>
                </c:pt>
                <c:pt idx="25">
                  <c:v>92.295175</c:v>
                </c:pt>
                <c:pt idx="26">
                  <c:v>93.109849999999994</c:v>
                </c:pt>
                <c:pt idx="27">
                  <c:v>93.924525000000003</c:v>
                </c:pt>
                <c:pt idx="28">
                  <c:v>94.739199999999997</c:v>
                </c:pt>
                <c:pt idx="29">
                  <c:v>95.231724999999997</c:v>
                </c:pt>
                <c:pt idx="30">
                  <c:v>95.724249999999998</c:v>
                </c:pt>
                <c:pt idx="31">
                  <c:v>96.216774999999998</c:v>
                </c:pt>
                <c:pt idx="32">
                  <c:v>96.709299999999999</c:v>
                </c:pt>
                <c:pt idx="33">
                  <c:v>97.201824999999999</c:v>
                </c:pt>
                <c:pt idx="34">
                  <c:v>97.69435</c:v>
                </c:pt>
                <c:pt idx="35">
                  <c:v>98.186875000000001</c:v>
                </c:pt>
                <c:pt idx="36">
                  <c:v>98.679400000000001</c:v>
                </c:pt>
                <c:pt idx="37">
                  <c:v>98.840800000000002</c:v>
                </c:pt>
                <c:pt idx="38">
                  <c:v>99.002200000000002</c:v>
                </c:pt>
                <c:pt idx="39">
                  <c:v>99.163600000000002</c:v>
                </c:pt>
                <c:pt idx="40">
                  <c:v>99.325000000000003</c:v>
                </c:pt>
                <c:pt idx="41">
                  <c:v>99.486400000000003</c:v>
                </c:pt>
                <c:pt idx="42">
                  <c:v>99.647800000000004</c:v>
                </c:pt>
                <c:pt idx="43">
                  <c:v>99.809200000000004</c:v>
                </c:pt>
                <c:pt idx="44">
                  <c:v>99.970600000000005</c:v>
                </c:pt>
                <c:pt idx="45">
                  <c:v>99.971299999999999</c:v>
                </c:pt>
                <c:pt idx="46">
                  <c:v>99.972000000000008</c:v>
                </c:pt>
                <c:pt idx="47">
                  <c:v>99.972700000000003</c:v>
                </c:pt>
                <c:pt idx="48">
                  <c:v>99.973399999999998</c:v>
                </c:pt>
                <c:pt idx="49">
                  <c:v>99.974100000000007</c:v>
                </c:pt>
                <c:pt idx="50">
                  <c:v>99.974800000000002</c:v>
                </c:pt>
                <c:pt idx="51">
                  <c:v>99.975500000000011</c:v>
                </c:pt>
                <c:pt idx="52">
                  <c:v>99.976200000000006</c:v>
                </c:pt>
                <c:pt idx="53">
                  <c:v>99.976200000000006</c:v>
                </c:pt>
                <c:pt idx="54">
                  <c:v>99.976200000000006</c:v>
                </c:pt>
                <c:pt idx="55">
                  <c:v>99.976200000000006</c:v>
                </c:pt>
                <c:pt idx="56">
                  <c:v>99.976200000000006</c:v>
                </c:pt>
                <c:pt idx="57">
                  <c:v>99.976200000000006</c:v>
                </c:pt>
                <c:pt idx="58">
                  <c:v>99.976200000000006</c:v>
                </c:pt>
                <c:pt idx="59">
                  <c:v>99.976200000000006</c:v>
                </c:pt>
                <c:pt idx="60">
                  <c:v>99.976200000000006</c:v>
                </c:pt>
                <c:pt idx="61">
                  <c:v>99.976200000000006</c:v>
                </c:pt>
                <c:pt idx="62">
                  <c:v>99.976200000000006</c:v>
                </c:pt>
                <c:pt idx="63">
                  <c:v>99.976200000000006</c:v>
                </c:pt>
                <c:pt idx="64">
                  <c:v>99.976200000000006</c:v>
                </c:pt>
                <c:pt idx="65">
                  <c:v>99.976200000000006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4-3449-9364-D4E1396CC5F1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Plots!$CK$5:$CK$70</c:f>
              <c:numCache>
                <c:formatCode>General</c:formatCode>
                <c:ptCount val="66"/>
                <c:pt idx="0">
                  <c:v>12.595000000000001</c:v>
                </c:pt>
                <c:pt idx="1">
                  <c:v>31.1158</c:v>
                </c:pt>
                <c:pt idx="2">
                  <c:v>43.452100000000002</c:v>
                </c:pt>
                <c:pt idx="3">
                  <c:v>45.576537500000001</c:v>
                </c:pt>
                <c:pt idx="4">
                  <c:v>57.8399</c:v>
                </c:pt>
                <c:pt idx="5">
                  <c:v>59.890549999999998</c:v>
                </c:pt>
                <c:pt idx="6">
                  <c:v>61.941199999999995</c:v>
                </c:pt>
                <c:pt idx="7">
                  <c:v>66.062700000000007</c:v>
                </c:pt>
                <c:pt idx="8">
                  <c:v>67.954662500000012</c:v>
                </c:pt>
                <c:pt idx="9">
                  <c:v>69.846625000000003</c:v>
                </c:pt>
                <c:pt idx="10">
                  <c:v>71.738587500000008</c:v>
                </c:pt>
                <c:pt idx="11">
                  <c:v>73.630549999999999</c:v>
                </c:pt>
                <c:pt idx="12">
                  <c:v>75.522512500000005</c:v>
                </c:pt>
                <c:pt idx="13">
                  <c:v>77.41447500000001</c:v>
                </c:pt>
                <c:pt idx="14">
                  <c:v>79.306437500000001</c:v>
                </c:pt>
                <c:pt idx="15">
                  <c:v>81.198400000000007</c:v>
                </c:pt>
                <c:pt idx="16">
                  <c:v>82.329374999999999</c:v>
                </c:pt>
                <c:pt idx="17">
                  <c:v>83.460350000000005</c:v>
                </c:pt>
                <c:pt idx="18">
                  <c:v>84.591325000000012</c:v>
                </c:pt>
                <c:pt idx="19">
                  <c:v>85.722300000000004</c:v>
                </c:pt>
                <c:pt idx="20">
                  <c:v>86.853274999999996</c:v>
                </c:pt>
                <c:pt idx="21">
                  <c:v>87.984250000000003</c:v>
                </c:pt>
                <c:pt idx="22">
                  <c:v>89.115225000000009</c:v>
                </c:pt>
                <c:pt idx="23">
                  <c:v>90.246200000000002</c:v>
                </c:pt>
                <c:pt idx="24">
                  <c:v>90.963250000000002</c:v>
                </c:pt>
                <c:pt idx="25">
                  <c:v>92.295175</c:v>
                </c:pt>
                <c:pt idx="26">
                  <c:v>93.109849999999994</c:v>
                </c:pt>
                <c:pt idx="27">
                  <c:v>93.924525000000003</c:v>
                </c:pt>
                <c:pt idx="28">
                  <c:v>94.739199999999997</c:v>
                </c:pt>
                <c:pt idx="29">
                  <c:v>95.231724999999997</c:v>
                </c:pt>
                <c:pt idx="30">
                  <c:v>95.724249999999998</c:v>
                </c:pt>
                <c:pt idx="31">
                  <c:v>96.216774999999998</c:v>
                </c:pt>
                <c:pt idx="32">
                  <c:v>96.709299999999999</c:v>
                </c:pt>
                <c:pt idx="33">
                  <c:v>97.201824999999999</c:v>
                </c:pt>
                <c:pt idx="34">
                  <c:v>97.69435</c:v>
                </c:pt>
                <c:pt idx="35">
                  <c:v>98.186875000000001</c:v>
                </c:pt>
                <c:pt idx="36">
                  <c:v>98.679400000000001</c:v>
                </c:pt>
                <c:pt idx="37">
                  <c:v>98.840800000000002</c:v>
                </c:pt>
                <c:pt idx="38">
                  <c:v>99.002200000000002</c:v>
                </c:pt>
                <c:pt idx="39">
                  <c:v>99.163600000000002</c:v>
                </c:pt>
                <c:pt idx="40">
                  <c:v>99.325000000000003</c:v>
                </c:pt>
                <c:pt idx="41">
                  <c:v>99.486400000000003</c:v>
                </c:pt>
                <c:pt idx="42">
                  <c:v>99.647800000000004</c:v>
                </c:pt>
                <c:pt idx="43">
                  <c:v>99.809200000000004</c:v>
                </c:pt>
                <c:pt idx="44">
                  <c:v>99.970600000000005</c:v>
                </c:pt>
                <c:pt idx="45">
                  <c:v>99.971299999999999</c:v>
                </c:pt>
                <c:pt idx="46">
                  <c:v>99.972000000000008</c:v>
                </c:pt>
                <c:pt idx="47">
                  <c:v>99.972700000000003</c:v>
                </c:pt>
                <c:pt idx="48">
                  <c:v>99.973399999999998</c:v>
                </c:pt>
                <c:pt idx="49">
                  <c:v>99.974100000000007</c:v>
                </c:pt>
                <c:pt idx="50">
                  <c:v>99.974800000000002</c:v>
                </c:pt>
                <c:pt idx="51">
                  <c:v>99.975500000000011</c:v>
                </c:pt>
                <c:pt idx="52">
                  <c:v>99.976200000000006</c:v>
                </c:pt>
                <c:pt idx="53">
                  <c:v>99.976200000000006</c:v>
                </c:pt>
                <c:pt idx="54">
                  <c:v>99.976200000000006</c:v>
                </c:pt>
                <c:pt idx="55">
                  <c:v>99.976200000000006</c:v>
                </c:pt>
                <c:pt idx="56">
                  <c:v>99.976200000000006</c:v>
                </c:pt>
                <c:pt idx="57">
                  <c:v>99.976200000000006</c:v>
                </c:pt>
                <c:pt idx="58">
                  <c:v>99.976200000000006</c:v>
                </c:pt>
                <c:pt idx="59">
                  <c:v>99.976200000000006</c:v>
                </c:pt>
                <c:pt idx="60">
                  <c:v>99.976200000000006</c:v>
                </c:pt>
                <c:pt idx="61">
                  <c:v>99.976200000000006</c:v>
                </c:pt>
                <c:pt idx="62">
                  <c:v>99.976200000000006</c:v>
                </c:pt>
                <c:pt idx="63">
                  <c:v>99.976200000000006</c:v>
                </c:pt>
                <c:pt idx="64">
                  <c:v>99.976200000000006</c:v>
                </c:pt>
                <c:pt idx="65">
                  <c:v>99.976200000000006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44-3449-9364-D4E1396CC5F1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Plots!$AL$5:$AL$10</c:f>
              <c:numCache>
                <c:formatCode>General</c:formatCode>
                <c:ptCount val="6"/>
                <c:pt idx="0">
                  <c:v>99.976200000000006</c:v>
                </c:pt>
                <c:pt idx="1">
                  <c:v>99.970600000000005</c:v>
                </c:pt>
                <c:pt idx="2">
                  <c:v>98.679400000000001</c:v>
                </c:pt>
                <c:pt idx="3">
                  <c:v>94.739199999999997</c:v>
                </c:pt>
                <c:pt idx="4">
                  <c:v>88.221800000000002</c:v>
                </c:pt>
                <c:pt idx="5">
                  <c:v>75.897999999999996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44-3449-9364-D4E1396CC5F1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Plots!$AL$11:$AL$16</c:f>
              <c:numCache>
                <c:formatCode>General</c:formatCode>
                <c:ptCount val="6"/>
                <c:pt idx="0">
                  <c:v>99.967100000000002</c:v>
                </c:pt>
                <c:pt idx="1">
                  <c:v>99.184600000000003</c:v>
                </c:pt>
                <c:pt idx="2">
                  <c:v>95.982600000000005</c:v>
                </c:pt>
                <c:pt idx="3">
                  <c:v>90.246200000000002</c:v>
                </c:pt>
                <c:pt idx="4">
                  <c:v>81.198400000000007</c:v>
                </c:pt>
                <c:pt idx="5">
                  <c:v>66.062700000000007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44-3449-9364-D4E1396CC5F1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Plots!$AL$17:$AL$22</c:f>
              <c:numCache>
                <c:formatCode>General</c:formatCode>
                <c:ptCount val="6"/>
                <c:pt idx="0">
                  <c:v>98.625399999999999</c:v>
                </c:pt>
                <c:pt idx="1">
                  <c:v>96.358500000000006</c:v>
                </c:pt>
                <c:pt idx="2">
                  <c:v>92.245699999999999</c:v>
                </c:pt>
                <c:pt idx="3">
                  <c:v>85.052999999999997</c:v>
                </c:pt>
                <c:pt idx="4">
                  <c:v>74.245099999999994</c:v>
                </c:pt>
                <c:pt idx="5">
                  <c:v>57.8399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44-3449-9364-D4E1396CC5F1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Plots!$AL$23:$AL$28</c:f>
              <c:numCache>
                <c:formatCode>General</c:formatCode>
                <c:ptCount val="6"/>
                <c:pt idx="0">
                  <c:v>91.147599999999997</c:v>
                </c:pt>
                <c:pt idx="1">
                  <c:v>87.890699999999995</c:v>
                </c:pt>
                <c:pt idx="2">
                  <c:v>82.115600000000001</c:v>
                </c:pt>
                <c:pt idx="3">
                  <c:v>73.075699999999998</c:v>
                </c:pt>
                <c:pt idx="4">
                  <c:v>60.447600000000001</c:v>
                </c:pt>
                <c:pt idx="5">
                  <c:v>43.452100000000002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44-3449-9364-D4E1396CC5F1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Plots!$AL$29:$AL$34</c:f>
              <c:numCache>
                <c:formatCode>General</c:formatCode>
                <c:ptCount val="6"/>
                <c:pt idx="0">
                  <c:v>79.955299999999994</c:v>
                </c:pt>
                <c:pt idx="1">
                  <c:v>76.022099999999995</c:v>
                </c:pt>
                <c:pt idx="2">
                  <c:v>69.439700000000002</c:v>
                </c:pt>
                <c:pt idx="3">
                  <c:v>59.746099999999998</c:v>
                </c:pt>
                <c:pt idx="4">
                  <c:v>47.170400000000001</c:v>
                </c:pt>
                <c:pt idx="5">
                  <c:v>31.1158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44-3449-9364-D4E1396CC5F1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Plots!$AL$35:$AL$40</c:f>
              <c:numCache>
                <c:formatCode>General</c:formatCode>
                <c:ptCount val="6"/>
                <c:pt idx="0">
                  <c:v>54.077399999999997</c:v>
                </c:pt>
                <c:pt idx="1">
                  <c:v>49.942700000000002</c:v>
                </c:pt>
                <c:pt idx="2">
                  <c:v>43.735700000000001</c:v>
                </c:pt>
                <c:pt idx="3">
                  <c:v>35.3247</c:v>
                </c:pt>
                <c:pt idx="4">
                  <c:v>25.411799999999999</c:v>
                </c:pt>
                <c:pt idx="5">
                  <c:v>12.595000000000001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44-3449-9364-D4E1396CC5F1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Plots!$BC$5:$BC$10</c:f>
              <c:numCache>
                <c:formatCode>General</c:formatCode>
                <c:ptCount val="6"/>
                <c:pt idx="0">
                  <c:v>99.976200000000006</c:v>
                </c:pt>
                <c:pt idx="1">
                  <c:v>99.970600000000005</c:v>
                </c:pt>
                <c:pt idx="2">
                  <c:v>98.679400000000001</c:v>
                </c:pt>
                <c:pt idx="3">
                  <c:v>94.739199999999997</c:v>
                </c:pt>
                <c:pt idx="4">
                  <c:v>88.221800000000002</c:v>
                </c:pt>
                <c:pt idx="5">
                  <c:v>75.897999999999996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C44-3449-9364-D4E1396CC5F1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Plots!$BC$11:$BC$16</c:f>
              <c:numCache>
                <c:formatCode>General</c:formatCode>
                <c:ptCount val="6"/>
                <c:pt idx="0">
                  <c:v>99.967100000000002</c:v>
                </c:pt>
                <c:pt idx="1">
                  <c:v>99.184600000000003</c:v>
                </c:pt>
                <c:pt idx="2">
                  <c:v>95.982600000000005</c:v>
                </c:pt>
                <c:pt idx="3">
                  <c:v>90.246200000000002</c:v>
                </c:pt>
                <c:pt idx="4">
                  <c:v>81.198400000000007</c:v>
                </c:pt>
                <c:pt idx="5">
                  <c:v>66.062700000000007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C44-3449-9364-D4E1396CC5F1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Plots!$BC$17:$BC$22</c:f>
              <c:numCache>
                <c:formatCode>General</c:formatCode>
                <c:ptCount val="6"/>
                <c:pt idx="0">
                  <c:v>98.625399999999999</c:v>
                </c:pt>
                <c:pt idx="1">
                  <c:v>96.358500000000006</c:v>
                </c:pt>
                <c:pt idx="2">
                  <c:v>92.245699999999999</c:v>
                </c:pt>
                <c:pt idx="3">
                  <c:v>85.052999999999997</c:v>
                </c:pt>
                <c:pt idx="4">
                  <c:v>74.245099999999994</c:v>
                </c:pt>
                <c:pt idx="5">
                  <c:v>57.8399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C44-3449-9364-D4E1396CC5F1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Plots!$BC$23:$BC$28</c:f>
              <c:numCache>
                <c:formatCode>General</c:formatCode>
                <c:ptCount val="6"/>
                <c:pt idx="0">
                  <c:v>91.147599999999997</c:v>
                </c:pt>
                <c:pt idx="1">
                  <c:v>87.890699999999995</c:v>
                </c:pt>
                <c:pt idx="2">
                  <c:v>82.115600000000001</c:v>
                </c:pt>
                <c:pt idx="3">
                  <c:v>73.075699999999998</c:v>
                </c:pt>
                <c:pt idx="4">
                  <c:v>60.447600000000001</c:v>
                </c:pt>
                <c:pt idx="5">
                  <c:v>43.452100000000002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C44-3449-9364-D4E1396CC5F1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Plots!$BC$29:$BC$34</c:f>
              <c:numCache>
                <c:formatCode>General</c:formatCode>
                <c:ptCount val="6"/>
                <c:pt idx="0">
                  <c:v>79.955299999999994</c:v>
                </c:pt>
                <c:pt idx="1">
                  <c:v>76.022099999999995</c:v>
                </c:pt>
                <c:pt idx="2">
                  <c:v>69.439700000000002</c:v>
                </c:pt>
                <c:pt idx="3">
                  <c:v>59.746099999999998</c:v>
                </c:pt>
                <c:pt idx="4">
                  <c:v>47.170400000000001</c:v>
                </c:pt>
                <c:pt idx="5">
                  <c:v>31.1158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C44-3449-9364-D4E1396CC5F1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Plots!$BC$35:$BC$40</c:f>
              <c:numCache>
                <c:formatCode>General</c:formatCode>
                <c:ptCount val="6"/>
                <c:pt idx="0">
                  <c:v>54.077399999999997</c:v>
                </c:pt>
                <c:pt idx="1">
                  <c:v>49.942700000000002</c:v>
                </c:pt>
                <c:pt idx="2">
                  <c:v>43.735700000000001</c:v>
                </c:pt>
                <c:pt idx="3">
                  <c:v>35.3247</c:v>
                </c:pt>
                <c:pt idx="4">
                  <c:v>25.411799999999999</c:v>
                </c:pt>
                <c:pt idx="5">
                  <c:v>12.595000000000001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C44-3449-9364-D4E1396C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97.5"/>
          <c:min val="11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Plots!$BU$5:$BU$70</c:f>
              <c:numCache>
                <c:formatCode>General</c:formatCode>
                <c:ptCount val="66"/>
                <c:pt idx="0">
                  <c:v>11.6411</c:v>
                </c:pt>
                <c:pt idx="1">
                  <c:v>29.283300000000001</c:v>
                </c:pt>
                <c:pt idx="2">
                  <c:v>41.266800000000003</c:v>
                </c:pt>
                <c:pt idx="3">
                  <c:v>43.331850000000003</c:v>
                </c:pt>
                <c:pt idx="4">
                  <c:v>55.3581</c:v>
                </c:pt>
                <c:pt idx="5">
                  <c:v>57.37885</c:v>
                </c:pt>
                <c:pt idx="6">
                  <c:v>59.3996</c:v>
                </c:pt>
                <c:pt idx="7">
                  <c:v>63.525300000000001</c:v>
                </c:pt>
                <c:pt idx="8">
                  <c:v>65.406724999999994</c:v>
                </c:pt>
                <c:pt idx="9">
                  <c:v>67.288150000000002</c:v>
                </c:pt>
                <c:pt idx="10">
                  <c:v>69.169575000000009</c:v>
                </c:pt>
                <c:pt idx="11">
                  <c:v>71.051000000000002</c:v>
                </c:pt>
                <c:pt idx="12">
                  <c:v>72.932424999999995</c:v>
                </c:pt>
                <c:pt idx="13">
                  <c:v>74.813850000000002</c:v>
                </c:pt>
                <c:pt idx="14">
                  <c:v>76.695275000000009</c:v>
                </c:pt>
                <c:pt idx="15">
                  <c:v>78.576700000000002</c:v>
                </c:pt>
                <c:pt idx="16">
                  <c:v>79.702600000000004</c:v>
                </c:pt>
                <c:pt idx="17">
                  <c:v>80.828500000000005</c:v>
                </c:pt>
                <c:pt idx="18">
                  <c:v>81.954400000000007</c:v>
                </c:pt>
                <c:pt idx="19">
                  <c:v>83.080299999999994</c:v>
                </c:pt>
                <c:pt idx="20">
                  <c:v>84.206199999999995</c:v>
                </c:pt>
                <c:pt idx="21">
                  <c:v>85.332099999999997</c:v>
                </c:pt>
                <c:pt idx="22">
                  <c:v>86.457999999999998</c:v>
                </c:pt>
                <c:pt idx="23">
                  <c:v>87.5839</c:v>
                </c:pt>
                <c:pt idx="24">
                  <c:v>88.302625000000006</c:v>
                </c:pt>
                <c:pt idx="25">
                  <c:v>90.058437499999997</c:v>
                </c:pt>
                <c:pt idx="26">
                  <c:v>90.889924999999991</c:v>
                </c:pt>
                <c:pt idx="27">
                  <c:v>91.7214125</c:v>
                </c:pt>
                <c:pt idx="28">
                  <c:v>92.552899999999994</c:v>
                </c:pt>
                <c:pt idx="29">
                  <c:v>93.064025000000001</c:v>
                </c:pt>
                <c:pt idx="30">
                  <c:v>93.575149999999994</c:v>
                </c:pt>
                <c:pt idx="31">
                  <c:v>94.086275000000001</c:v>
                </c:pt>
                <c:pt idx="32">
                  <c:v>94.597399999999993</c:v>
                </c:pt>
                <c:pt idx="33">
                  <c:v>95.108525</c:v>
                </c:pt>
                <c:pt idx="34">
                  <c:v>95.619650000000007</c:v>
                </c:pt>
                <c:pt idx="35">
                  <c:v>96.130775</c:v>
                </c:pt>
                <c:pt idx="36">
                  <c:v>96.641900000000007</c:v>
                </c:pt>
                <c:pt idx="37">
                  <c:v>96.950387500000005</c:v>
                </c:pt>
                <c:pt idx="38">
                  <c:v>97.258875000000003</c:v>
                </c:pt>
                <c:pt idx="39">
                  <c:v>97.567362500000002</c:v>
                </c:pt>
                <c:pt idx="40">
                  <c:v>97.875850000000014</c:v>
                </c:pt>
                <c:pt idx="41">
                  <c:v>98.184337500000012</c:v>
                </c:pt>
                <c:pt idx="42">
                  <c:v>98.492825000000011</c:v>
                </c:pt>
                <c:pt idx="43">
                  <c:v>98.801312500000009</c:v>
                </c:pt>
                <c:pt idx="44">
                  <c:v>99.109800000000007</c:v>
                </c:pt>
                <c:pt idx="45">
                  <c:v>99.216212500000012</c:v>
                </c:pt>
                <c:pt idx="46">
                  <c:v>99.322625000000002</c:v>
                </c:pt>
                <c:pt idx="47">
                  <c:v>99.429037500000007</c:v>
                </c:pt>
                <c:pt idx="48">
                  <c:v>99.535449999999997</c:v>
                </c:pt>
                <c:pt idx="49">
                  <c:v>99.641862500000002</c:v>
                </c:pt>
                <c:pt idx="50">
                  <c:v>99.748275000000007</c:v>
                </c:pt>
                <c:pt idx="51">
                  <c:v>99.854687499999997</c:v>
                </c:pt>
                <c:pt idx="52">
                  <c:v>99.961100000000002</c:v>
                </c:pt>
                <c:pt idx="53">
                  <c:v>99.961100000000002</c:v>
                </c:pt>
                <c:pt idx="54">
                  <c:v>99.961100000000002</c:v>
                </c:pt>
                <c:pt idx="55">
                  <c:v>99.961100000000002</c:v>
                </c:pt>
                <c:pt idx="56">
                  <c:v>99.961100000000002</c:v>
                </c:pt>
                <c:pt idx="57">
                  <c:v>99.961100000000002</c:v>
                </c:pt>
                <c:pt idx="58">
                  <c:v>99.961100000000002</c:v>
                </c:pt>
                <c:pt idx="59">
                  <c:v>99.961100000000002</c:v>
                </c:pt>
                <c:pt idx="60">
                  <c:v>99.961100000000002</c:v>
                </c:pt>
                <c:pt idx="61">
                  <c:v>99.961100000000002</c:v>
                </c:pt>
                <c:pt idx="62">
                  <c:v>99.961100000000002</c:v>
                </c:pt>
                <c:pt idx="63">
                  <c:v>99.961100000000002</c:v>
                </c:pt>
                <c:pt idx="64">
                  <c:v>99.961100000000002</c:v>
                </c:pt>
                <c:pt idx="65">
                  <c:v>99.961100000000002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9-1641-AD5A-4C2B45C83CAF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Plots!$CL$5:$CL$70</c:f>
              <c:numCache>
                <c:formatCode>General</c:formatCode>
                <c:ptCount val="66"/>
                <c:pt idx="0">
                  <c:v>11.6411</c:v>
                </c:pt>
                <c:pt idx="1">
                  <c:v>29.283300000000001</c:v>
                </c:pt>
                <c:pt idx="2">
                  <c:v>41.266800000000003</c:v>
                </c:pt>
                <c:pt idx="3">
                  <c:v>43.331850000000003</c:v>
                </c:pt>
                <c:pt idx="4">
                  <c:v>55.3581</c:v>
                </c:pt>
                <c:pt idx="5">
                  <c:v>57.37885</c:v>
                </c:pt>
                <c:pt idx="6">
                  <c:v>59.3996</c:v>
                </c:pt>
                <c:pt idx="7">
                  <c:v>63.525300000000001</c:v>
                </c:pt>
                <c:pt idx="8">
                  <c:v>65.406724999999994</c:v>
                </c:pt>
                <c:pt idx="9">
                  <c:v>67.288150000000002</c:v>
                </c:pt>
                <c:pt idx="10">
                  <c:v>69.169575000000009</c:v>
                </c:pt>
                <c:pt idx="11">
                  <c:v>71.051000000000002</c:v>
                </c:pt>
                <c:pt idx="12">
                  <c:v>72.932424999999995</c:v>
                </c:pt>
                <c:pt idx="13">
                  <c:v>74.813850000000002</c:v>
                </c:pt>
                <c:pt idx="14">
                  <c:v>76.695275000000009</c:v>
                </c:pt>
                <c:pt idx="15">
                  <c:v>78.576700000000002</c:v>
                </c:pt>
                <c:pt idx="16">
                  <c:v>79.702600000000004</c:v>
                </c:pt>
                <c:pt idx="17">
                  <c:v>80.828500000000005</c:v>
                </c:pt>
                <c:pt idx="18">
                  <c:v>81.954400000000007</c:v>
                </c:pt>
                <c:pt idx="19">
                  <c:v>83.080299999999994</c:v>
                </c:pt>
                <c:pt idx="20">
                  <c:v>84.206199999999995</c:v>
                </c:pt>
                <c:pt idx="21">
                  <c:v>85.332099999999997</c:v>
                </c:pt>
                <c:pt idx="22">
                  <c:v>86.457999999999998</c:v>
                </c:pt>
                <c:pt idx="23">
                  <c:v>87.5839</c:v>
                </c:pt>
                <c:pt idx="24">
                  <c:v>88.302625000000006</c:v>
                </c:pt>
                <c:pt idx="25">
                  <c:v>90.058437499999997</c:v>
                </c:pt>
                <c:pt idx="26">
                  <c:v>90.889924999999991</c:v>
                </c:pt>
                <c:pt idx="27">
                  <c:v>91.7214125</c:v>
                </c:pt>
                <c:pt idx="28">
                  <c:v>92.552899999999994</c:v>
                </c:pt>
                <c:pt idx="29">
                  <c:v>93.064025000000001</c:v>
                </c:pt>
                <c:pt idx="30">
                  <c:v>93.575149999999994</c:v>
                </c:pt>
                <c:pt idx="31">
                  <c:v>94.086275000000001</c:v>
                </c:pt>
                <c:pt idx="32">
                  <c:v>94.597399999999993</c:v>
                </c:pt>
                <c:pt idx="33">
                  <c:v>95.108525</c:v>
                </c:pt>
                <c:pt idx="34">
                  <c:v>95.619650000000007</c:v>
                </c:pt>
                <c:pt idx="35">
                  <c:v>96.130775</c:v>
                </c:pt>
                <c:pt idx="36">
                  <c:v>96.641900000000007</c:v>
                </c:pt>
                <c:pt idx="37">
                  <c:v>96.950387500000005</c:v>
                </c:pt>
                <c:pt idx="38">
                  <c:v>97.258875000000003</c:v>
                </c:pt>
                <c:pt idx="39">
                  <c:v>97.567362500000002</c:v>
                </c:pt>
                <c:pt idx="40">
                  <c:v>97.875850000000014</c:v>
                </c:pt>
                <c:pt idx="41">
                  <c:v>98.184337500000012</c:v>
                </c:pt>
                <c:pt idx="42">
                  <c:v>98.492825000000011</c:v>
                </c:pt>
                <c:pt idx="43">
                  <c:v>98.801312500000009</c:v>
                </c:pt>
                <c:pt idx="44">
                  <c:v>99.109800000000007</c:v>
                </c:pt>
                <c:pt idx="45">
                  <c:v>99.216212500000012</c:v>
                </c:pt>
                <c:pt idx="46">
                  <c:v>99.322625000000002</c:v>
                </c:pt>
                <c:pt idx="47">
                  <c:v>99.429037500000007</c:v>
                </c:pt>
                <c:pt idx="48">
                  <c:v>99.535449999999997</c:v>
                </c:pt>
                <c:pt idx="49">
                  <c:v>99.641862500000002</c:v>
                </c:pt>
                <c:pt idx="50">
                  <c:v>99.748275000000007</c:v>
                </c:pt>
                <c:pt idx="51">
                  <c:v>99.854687499999997</c:v>
                </c:pt>
                <c:pt idx="52">
                  <c:v>99.961100000000002</c:v>
                </c:pt>
                <c:pt idx="53">
                  <c:v>99.961100000000002</c:v>
                </c:pt>
                <c:pt idx="54">
                  <c:v>99.961100000000002</c:v>
                </c:pt>
                <c:pt idx="55">
                  <c:v>99.961100000000002</c:v>
                </c:pt>
                <c:pt idx="56">
                  <c:v>99.961100000000002</c:v>
                </c:pt>
                <c:pt idx="57">
                  <c:v>99.961100000000002</c:v>
                </c:pt>
                <c:pt idx="58">
                  <c:v>99.961100000000002</c:v>
                </c:pt>
                <c:pt idx="59">
                  <c:v>99.961100000000002</c:v>
                </c:pt>
                <c:pt idx="60">
                  <c:v>99.961100000000002</c:v>
                </c:pt>
                <c:pt idx="61">
                  <c:v>99.961100000000002</c:v>
                </c:pt>
                <c:pt idx="62">
                  <c:v>99.961100000000002</c:v>
                </c:pt>
                <c:pt idx="63">
                  <c:v>99.961100000000002</c:v>
                </c:pt>
                <c:pt idx="64">
                  <c:v>99.961100000000002</c:v>
                </c:pt>
                <c:pt idx="65">
                  <c:v>99.961100000000002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E9-1641-AD5A-4C2B45C83CAF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Plots!$AM$5:$AM$10</c:f>
              <c:numCache>
                <c:formatCode>General</c:formatCode>
                <c:ptCount val="6"/>
                <c:pt idx="0">
                  <c:v>99.961100000000002</c:v>
                </c:pt>
                <c:pt idx="1">
                  <c:v>99.109800000000007</c:v>
                </c:pt>
                <c:pt idx="2">
                  <c:v>96.641900000000007</c:v>
                </c:pt>
                <c:pt idx="3">
                  <c:v>92.552899999999994</c:v>
                </c:pt>
                <c:pt idx="4">
                  <c:v>85.900999999999996</c:v>
                </c:pt>
                <c:pt idx="5">
                  <c:v>73.4255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E9-1641-AD5A-4C2B45C83CAF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Plots!$AM$11:$AM$16</c:f>
              <c:numCache>
                <c:formatCode>General</c:formatCode>
                <c:ptCount val="6"/>
                <c:pt idx="0">
                  <c:v>98.704099999999997</c:v>
                </c:pt>
                <c:pt idx="1">
                  <c:v>96.726200000000006</c:v>
                </c:pt>
                <c:pt idx="2">
                  <c:v>93.333699999999993</c:v>
                </c:pt>
                <c:pt idx="3">
                  <c:v>87.5839</c:v>
                </c:pt>
                <c:pt idx="4">
                  <c:v>78.576700000000002</c:v>
                </c:pt>
                <c:pt idx="5">
                  <c:v>63.525300000000001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E9-1641-AD5A-4C2B45C83CAF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Plots!$AM$17:$AM$22</c:f>
              <c:numCache>
                <c:formatCode>General</c:formatCode>
                <c:ptCount val="6"/>
                <c:pt idx="0">
                  <c:v>96.110799999999998</c:v>
                </c:pt>
                <c:pt idx="1">
                  <c:v>93.595299999999995</c:v>
                </c:pt>
                <c:pt idx="2">
                  <c:v>89.311300000000003</c:v>
                </c:pt>
                <c:pt idx="3">
                  <c:v>82.145700000000005</c:v>
                </c:pt>
                <c:pt idx="4">
                  <c:v>71.524100000000004</c:v>
                </c:pt>
                <c:pt idx="5">
                  <c:v>55.3581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E9-1641-AD5A-4C2B45C83CAF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Plots!$AM$23:$AM$28</c:f>
              <c:numCache>
                <c:formatCode>General</c:formatCode>
                <c:ptCount val="6"/>
                <c:pt idx="0">
                  <c:v>88.538300000000007</c:v>
                </c:pt>
                <c:pt idx="1">
                  <c:v>85.142899999999997</c:v>
                </c:pt>
                <c:pt idx="2">
                  <c:v>79.266400000000004</c:v>
                </c:pt>
                <c:pt idx="3">
                  <c:v>70.2333</c:v>
                </c:pt>
                <c:pt idx="4">
                  <c:v>57.787199999999999</c:v>
                </c:pt>
                <c:pt idx="5">
                  <c:v>41.266800000000003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E9-1641-AD5A-4C2B45C83CAF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Plots!$AM$29:$AM$34</c:f>
              <c:numCache>
                <c:formatCode>General</c:formatCode>
                <c:ptCount val="6"/>
                <c:pt idx="0">
                  <c:v>77.296700000000001</c:v>
                </c:pt>
                <c:pt idx="1">
                  <c:v>73.289599999999993</c:v>
                </c:pt>
                <c:pt idx="2">
                  <c:v>66.665300000000002</c:v>
                </c:pt>
                <c:pt idx="3">
                  <c:v>57.085700000000003</c:v>
                </c:pt>
                <c:pt idx="4">
                  <c:v>44.7971</c:v>
                </c:pt>
                <c:pt idx="5">
                  <c:v>29.283300000000001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E9-1641-AD5A-4C2B45C83CAF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Plots!$AM$35:$AM$40</c:f>
              <c:numCache>
                <c:formatCode>General</c:formatCode>
                <c:ptCount val="6"/>
                <c:pt idx="0">
                  <c:v>51.881700000000002</c:v>
                </c:pt>
                <c:pt idx="1">
                  <c:v>47.800800000000002</c:v>
                </c:pt>
                <c:pt idx="2">
                  <c:v>41.648699999999998</c:v>
                </c:pt>
                <c:pt idx="3">
                  <c:v>33.428699999999999</c:v>
                </c:pt>
                <c:pt idx="4">
                  <c:v>23.7898</c:v>
                </c:pt>
                <c:pt idx="5">
                  <c:v>11.6411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7E9-1641-AD5A-4C2B45C83CAF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Plots!$BD$5:$BD$10</c:f>
              <c:numCache>
                <c:formatCode>General</c:formatCode>
                <c:ptCount val="6"/>
                <c:pt idx="0">
                  <c:v>99.961100000000002</c:v>
                </c:pt>
                <c:pt idx="1">
                  <c:v>99.109800000000007</c:v>
                </c:pt>
                <c:pt idx="2">
                  <c:v>96.641900000000007</c:v>
                </c:pt>
                <c:pt idx="3">
                  <c:v>92.552899999999994</c:v>
                </c:pt>
                <c:pt idx="4">
                  <c:v>85.900999999999996</c:v>
                </c:pt>
                <c:pt idx="5">
                  <c:v>73.4255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E9-1641-AD5A-4C2B45C83CAF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Plots!$BD$11:$BD$16</c:f>
              <c:numCache>
                <c:formatCode>General</c:formatCode>
                <c:ptCount val="6"/>
                <c:pt idx="0">
                  <c:v>98.704099999999997</c:v>
                </c:pt>
                <c:pt idx="1">
                  <c:v>96.726200000000006</c:v>
                </c:pt>
                <c:pt idx="2">
                  <c:v>93.333699999999993</c:v>
                </c:pt>
                <c:pt idx="3">
                  <c:v>87.5839</c:v>
                </c:pt>
                <c:pt idx="4">
                  <c:v>78.576700000000002</c:v>
                </c:pt>
                <c:pt idx="5">
                  <c:v>63.525300000000001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7E9-1641-AD5A-4C2B45C83CAF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Plots!$BD$17:$BD$22</c:f>
              <c:numCache>
                <c:formatCode>General</c:formatCode>
                <c:ptCount val="6"/>
                <c:pt idx="0">
                  <c:v>96.110799999999998</c:v>
                </c:pt>
                <c:pt idx="1">
                  <c:v>93.595299999999995</c:v>
                </c:pt>
                <c:pt idx="2">
                  <c:v>89.311300000000003</c:v>
                </c:pt>
                <c:pt idx="3">
                  <c:v>82.145700000000005</c:v>
                </c:pt>
                <c:pt idx="4">
                  <c:v>71.524100000000004</c:v>
                </c:pt>
                <c:pt idx="5">
                  <c:v>55.3581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7E9-1641-AD5A-4C2B45C83CAF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Plots!$BD$23:$BD$28</c:f>
              <c:numCache>
                <c:formatCode>General</c:formatCode>
                <c:ptCount val="6"/>
                <c:pt idx="0">
                  <c:v>88.538300000000007</c:v>
                </c:pt>
                <c:pt idx="1">
                  <c:v>85.142899999999997</c:v>
                </c:pt>
                <c:pt idx="2">
                  <c:v>79.266400000000004</c:v>
                </c:pt>
                <c:pt idx="3">
                  <c:v>70.2333</c:v>
                </c:pt>
                <c:pt idx="4">
                  <c:v>57.787199999999999</c:v>
                </c:pt>
                <c:pt idx="5">
                  <c:v>41.266800000000003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7E9-1641-AD5A-4C2B45C83CAF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Plots!$BD$29:$BD$34</c:f>
              <c:numCache>
                <c:formatCode>General</c:formatCode>
                <c:ptCount val="6"/>
                <c:pt idx="0">
                  <c:v>77.296700000000001</c:v>
                </c:pt>
                <c:pt idx="1">
                  <c:v>73.289599999999993</c:v>
                </c:pt>
                <c:pt idx="2">
                  <c:v>66.665300000000002</c:v>
                </c:pt>
                <c:pt idx="3">
                  <c:v>57.085700000000003</c:v>
                </c:pt>
                <c:pt idx="4">
                  <c:v>44.7971</c:v>
                </c:pt>
                <c:pt idx="5">
                  <c:v>29.283300000000001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E9-1641-AD5A-4C2B45C83CAF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Plots!$BD$35:$BD$40</c:f>
              <c:numCache>
                <c:formatCode>General</c:formatCode>
                <c:ptCount val="6"/>
                <c:pt idx="0">
                  <c:v>51.881700000000002</c:v>
                </c:pt>
                <c:pt idx="1">
                  <c:v>47.800800000000002</c:v>
                </c:pt>
                <c:pt idx="2">
                  <c:v>41.648699999999998</c:v>
                </c:pt>
                <c:pt idx="3">
                  <c:v>33.428699999999999</c:v>
                </c:pt>
                <c:pt idx="4">
                  <c:v>23.7898</c:v>
                </c:pt>
                <c:pt idx="5">
                  <c:v>11.6411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7E9-1641-AD5A-4C2B45C83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11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> HVS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Plots!$BV$5:$BV$70</c:f>
              <c:numCache>
                <c:formatCode>General</c:formatCode>
                <c:ptCount val="66"/>
                <c:pt idx="0">
                  <c:v>24.482299999999999</c:v>
                </c:pt>
                <c:pt idx="1">
                  <c:v>26.498200000000001</c:v>
                </c:pt>
                <c:pt idx="2">
                  <c:v>28.0349</c:v>
                </c:pt>
                <c:pt idx="3">
                  <c:v>28.391649999999998</c:v>
                </c:pt>
                <c:pt idx="4">
                  <c:v>30.137699999999999</c:v>
                </c:pt>
                <c:pt idx="5">
                  <c:v>30.539324999999998</c:v>
                </c:pt>
                <c:pt idx="6">
                  <c:v>30.940950000000001</c:v>
                </c:pt>
                <c:pt idx="7">
                  <c:v>31.560300000000002</c:v>
                </c:pt>
                <c:pt idx="8">
                  <c:v>31.974350000000001</c:v>
                </c:pt>
                <c:pt idx="9">
                  <c:v>32.388400000000004</c:v>
                </c:pt>
                <c:pt idx="10">
                  <c:v>32.80245</c:v>
                </c:pt>
                <c:pt idx="11">
                  <c:v>33.216500000000003</c:v>
                </c:pt>
                <c:pt idx="12">
                  <c:v>33.630549999999999</c:v>
                </c:pt>
                <c:pt idx="13">
                  <c:v>34.044600000000003</c:v>
                </c:pt>
                <c:pt idx="14">
                  <c:v>34.458649999999999</c:v>
                </c:pt>
                <c:pt idx="15">
                  <c:v>34.872700000000002</c:v>
                </c:pt>
                <c:pt idx="16">
                  <c:v>35.192250000000001</c:v>
                </c:pt>
                <c:pt idx="17">
                  <c:v>35.511800000000001</c:v>
                </c:pt>
                <c:pt idx="18">
                  <c:v>35.83135</c:v>
                </c:pt>
                <c:pt idx="19">
                  <c:v>36.1509</c:v>
                </c:pt>
                <c:pt idx="20">
                  <c:v>36.47045</c:v>
                </c:pt>
                <c:pt idx="21">
                  <c:v>36.79</c:v>
                </c:pt>
                <c:pt idx="22">
                  <c:v>37.109549999999999</c:v>
                </c:pt>
                <c:pt idx="23">
                  <c:v>37.429099999999998</c:v>
                </c:pt>
                <c:pt idx="24">
                  <c:v>37.698662499999998</c:v>
                </c:pt>
                <c:pt idx="25">
                  <c:v>38.288137500000005</c:v>
                </c:pt>
                <c:pt idx="26">
                  <c:v>38.579225000000001</c:v>
                </c:pt>
                <c:pt idx="27">
                  <c:v>38.870312499999997</c:v>
                </c:pt>
                <c:pt idx="28">
                  <c:v>39.1614</c:v>
                </c:pt>
                <c:pt idx="29">
                  <c:v>39.3827</c:v>
                </c:pt>
                <c:pt idx="30">
                  <c:v>39.603999999999999</c:v>
                </c:pt>
                <c:pt idx="31">
                  <c:v>39.825299999999999</c:v>
                </c:pt>
                <c:pt idx="32">
                  <c:v>40.046599999999998</c:v>
                </c:pt>
                <c:pt idx="33">
                  <c:v>40.267900000000004</c:v>
                </c:pt>
                <c:pt idx="34">
                  <c:v>40.489200000000004</c:v>
                </c:pt>
                <c:pt idx="35">
                  <c:v>40.710500000000003</c:v>
                </c:pt>
                <c:pt idx="36">
                  <c:v>40.931800000000003</c:v>
                </c:pt>
                <c:pt idx="37">
                  <c:v>41.096037500000001</c:v>
                </c:pt>
                <c:pt idx="38">
                  <c:v>41.260275</c:v>
                </c:pt>
                <c:pt idx="39">
                  <c:v>41.424512499999999</c:v>
                </c:pt>
                <c:pt idx="40">
                  <c:v>41.588750000000005</c:v>
                </c:pt>
                <c:pt idx="41">
                  <c:v>41.752987500000003</c:v>
                </c:pt>
                <c:pt idx="42">
                  <c:v>41.917225000000002</c:v>
                </c:pt>
                <c:pt idx="43">
                  <c:v>42.081462500000001</c:v>
                </c:pt>
                <c:pt idx="44">
                  <c:v>42.245699999999999</c:v>
                </c:pt>
                <c:pt idx="45">
                  <c:v>42.382887500000002</c:v>
                </c:pt>
                <c:pt idx="46">
                  <c:v>42.520074999999999</c:v>
                </c:pt>
                <c:pt idx="47">
                  <c:v>42.657262500000002</c:v>
                </c:pt>
                <c:pt idx="48">
                  <c:v>42.794449999999998</c:v>
                </c:pt>
                <c:pt idx="49">
                  <c:v>42.931637500000001</c:v>
                </c:pt>
                <c:pt idx="50">
                  <c:v>43.068825000000004</c:v>
                </c:pt>
                <c:pt idx="51">
                  <c:v>43.2060125</c:v>
                </c:pt>
                <c:pt idx="52">
                  <c:v>43.343200000000003</c:v>
                </c:pt>
                <c:pt idx="53">
                  <c:v>43.343200000000003</c:v>
                </c:pt>
                <c:pt idx="54">
                  <c:v>43.343200000000003</c:v>
                </c:pt>
                <c:pt idx="55">
                  <c:v>43.343200000000003</c:v>
                </c:pt>
                <c:pt idx="56">
                  <c:v>43.343200000000003</c:v>
                </c:pt>
                <c:pt idx="57">
                  <c:v>43.343200000000003</c:v>
                </c:pt>
                <c:pt idx="58">
                  <c:v>43.343200000000003</c:v>
                </c:pt>
                <c:pt idx="59">
                  <c:v>43.343200000000003</c:v>
                </c:pt>
                <c:pt idx="60">
                  <c:v>43.343200000000003</c:v>
                </c:pt>
                <c:pt idx="61">
                  <c:v>43.343200000000003</c:v>
                </c:pt>
                <c:pt idx="62">
                  <c:v>43.343200000000003</c:v>
                </c:pt>
                <c:pt idx="63">
                  <c:v>43.343200000000003</c:v>
                </c:pt>
                <c:pt idx="64">
                  <c:v>43.343200000000003</c:v>
                </c:pt>
                <c:pt idx="65">
                  <c:v>43.343200000000003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0-0F40-9296-E43FC9BD077A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Plots!$CM$5:$CM$70</c:f>
              <c:numCache>
                <c:formatCode>General</c:formatCode>
                <c:ptCount val="66"/>
                <c:pt idx="0">
                  <c:v>24.482299999999999</c:v>
                </c:pt>
                <c:pt idx="1">
                  <c:v>26.498200000000001</c:v>
                </c:pt>
                <c:pt idx="2">
                  <c:v>28.0349</c:v>
                </c:pt>
                <c:pt idx="3">
                  <c:v>28.391649999999998</c:v>
                </c:pt>
                <c:pt idx="4">
                  <c:v>30.137699999999999</c:v>
                </c:pt>
                <c:pt idx="5">
                  <c:v>30.539324999999998</c:v>
                </c:pt>
                <c:pt idx="6">
                  <c:v>30.940950000000001</c:v>
                </c:pt>
                <c:pt idx="7">
                  <c:v>31.560300000000002</c:v>
                </c:pt>
                <c:pt idx="8">
                  <c:v>31.974350000000001</c:v>
                </c:pt>
                <c:pt idx="9">
                  <c:v>32.388400000000004</c:v>
                </c:pt>
                <c:pt idx="10">
                  <c:v>32.80245</c:v>
                </c:pt>
                <c:pt idx="11">
                  <c:v>33.216500000000003</c:v>
                </c:pt>
                <c:pt idx="12">
                  <c:v>33.630549999999999</c:v>
                </c:pt>
                <c:pt idx="13">
                  <c:v>34.044600000000003</c:v>
                </c:pt>
                <c:pt idx="14">
                  <c:v>34.458649999999999</c:v>
                </c:pt>
                <c:pt idx="15">
                  <c:v>34.872700000000002</c:v>
                </c:pt>
                <c:pt idx="16">
                  <c:v>35.192250000000001</c:v>
                </c:pt>
                <c:pt idx="17">
                  <c:v>35.511800000000001</c:v>
                </c:pt>
                <c:pt idx="18">
                  <c:v>35.83135</c:v>
                </c:pt>
                <c:pt idx="19">
                  <c:v>36.1509</c:v>
                </c:pt>
                <c:pt idx="20">
                  <c:v>36.47045</c:v>
                </c:pt>
                <c:pt idx="21">
                  <c:v>36.79</c:v>
                </c:pt>
                <c:pt idx="22">
                  <c:v>37.109549999999999</c:v>
                </c:pt>
                <c:pt idx="23">
                  <c:v>37.429099999999998</c:v>
                </c:pt>
                <c:pt idx="24">
                  <c:v>37.698662499999998</c:v>
                </c:pt>
                <c:pt idx="25">
                  <c:v>38.288137500000005</c:v>
                </c:pt>
                <c:pt idx="26">
                  <c:v>38.579225000000001</c:v>
                </c:pt>
                <c:pt idx="27">
                  <c:v>38.870312499999997</c:v>
                </c:pt>
                <c:pt idx="28">
                  <c:v>39.1614</c:v>
                </c:pt>
                <c:pt idx="29">
                  <c:v>39.3827</c:v>
                </c:pt>
                <c:pt idx="30">
                  <c:v>39.603999999999999</c:v>
                </c:pt>
                <c:pt idx="31">
                  <c:v>39.825299999999999</c:v>
                </c:pt>
                <c:pt idx="32">
                  <c:v>40.046599999999998</c:v>
                </c:pt>
                <c:pt idx="33">
                  <c:v>40.267900000000004</c:v>
                </c:pt>
                <c:pt idx="34">
                  <c:v>40.489200000000004</c:v>
                </c:pt>
                <c:pt idx="35">
                  <c:v>40.710500000000003</c:v>
                </c:pt>
                <c:pt idx="36">
                  <c:v>40.931800000000003</c:v>
                </c:pt>
                <c:pt idx="37">
                  <c:v>41.096037500000001</c:v>
                </c:pt>
                <c:pt idx="38">
                  <c:v>41.260275</c:v>
                </c:pt>
                <c:pt idx="39">
                  <c:v>41.424512499999999</c:v>
                </c:pt>
                <c:pt idx="40">
                  <c:v>41.588750000000005</c:v>
                </c:pt>
                <c:pt idx="41">
                  <c:v>41.752987500000003</c:v>
                </c:pt>
                <c:pt idx="42">
                  <c:v>41.917225000000002</c:v>
                </c:pt>
                <c:pt idx="43">
                  <c:v>42.081462500000001</c:v>
                </c:pt>
                <c:pt idx="44">
                  <c:v>42.245699999999999</c:v>
                </c:pt>
                <c:pt idx="45">
                  <c:v>42.382887500000002</c:v>
                </c:pt>
                <c:pt idx="46">
                  <c:v>42.520074999999999</c:v>
                </c:pt>
                <c:pt idx="47">
                  <c:v>42.657262500000002</c:v>
                </c:pt>
                <c:pt idx="48">
                  <c:v>42.794449999999998</c:v>
                </c:pt>
                <c:pt idx="49">
                  <c:v>42.931637500000001</c:v>
                </c:pt>
                <c:pt idx="50">
                  <c:v>43.068825000000004</c:v>
                </c:pt>
                <c:pt idx="51">
                  <c:v>43.2060125</c:v>
                </c:pt>
                <c:pt idx="52">
                  <c:v>43.343200000000003</c:v>
                </c:pt>
                <c:pt idx="53">
                  <c:v>43.343200000000003</c:v>
                </c:pt>
                <c:pt idx="54">
                  <c:v>43.343200000000003</c:v>
                </c:pt>
                <c:pt idx="55">
                  <c:v>43.343200000000003</c:v>
                </c:pt>
                <c:pt idx="56">
                  <c:v>43.343200000000003</c:v>
                </c:pt>
                <c:pt idx="57">
                  <c:v>43.343200000000003</c:v>
                </c:pt>
                <c:pt idx="58">
                  <c:v>43.343200000000003</c:v>
                </c:pt>
                <c:pt idx="59">
                  <c:v>43.343200000000003</c:v>
                </c:pt>
                <c:pt idx="60">
                  <c:v>43.343200000000003</c:v>
                </c:pt>
                <c:pt idx="61">
                  <c:v>43.343200000000003</c:v>
                </c:pt>
                <c:pt idx="62">
                  <c:v>43.343200000000003</c:v>
                </c:pt>
                <c:pt idx="63">
                  <c:v>43.343200000000003</c:v>
                </c:pt>
                <c:pt idx="64">
                  <c:v>43.343200000000003</c:v>
                </c:pt>
                <c:pt idx="65">
                  <c:v>43.343200000000003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40-0F40-9296-E43FC9BD077A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Plots!$AN$5:$AN$10</c:f>
              <c:numCache>
                <c:formatCode>General</c:formatCode>
                <c:ptCount val="6"/>
                <c:pt idx="0">
                  <c:v>43.343200000000003</c:v>
                </c:pt>
                <c:pt idx="1">
                  <c:v>42.245699999999999</c:v>
                </c:pt>
                <c:pt idx="2">
                  <c:v>40.931800000000003</c:v>
                </c:pt>
                <c:pt idx="3">
                  <c:v>39.1614</c:v>
                </c:pt>
                <c:pt idx="4">
                  <c:v>36.832700000000003</c:v>
                </c:pt>
                <c:pt idx="5">
                  <c:v>33.568800000000003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40-0F40-9296-E43FC9BD077A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Plots!$AN$11:$AN$16</c:f>
              <c:numCache>
                <c:formatCode>General</c:formatCode>
                <c:ptCount val="6"/>
                <c:pt idx="0">
                  <c:v>42.3431</c:v>
                </c:pt>
                <c:pt idx="1">
                  <c:v>41.193100000000001</c:v>
                </c:pt>
                <c:pt idx="2">
                  <c:v>39.585599999999999</c:v>
                </c:pt>
                <c:pt idx="3">
                  <c:v>37.429099999999998</c:v>
                </c:pt>
                <c:pt idx="4">
                  <c:v>34.872700000000002</c:v>
                </c:pt>
                <c:pt idx="5">
                  <c:v>31.560300000000002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40-0F40-9296-E43FC9BD077A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Plots!$AN$17:$AN$22</c:f>
              <c:numCache>
                <c:formatCode>General</c:formatCode>
                <c:ptCount val="6"/>
                <c:pt idx="0">
                  <c:v>41.367100000000001</c:v>
                </c:pt>
                <c:pt idx="1">
                  <c:v>40.081699999999998</c:v>
                </c:pt>
                <c:pt idx="2">
                  <c:v>38.266199999999998</c:v>
                </c:pt>
                <c:pt idx="3">
                  <c:v>35.942500000000003</c:v>
                </c:pt>
                <c:pt idx="4">
                  <c:v>33.350700000000003</c:v>
                </c:pt>
                <c:pt idx="5">
                  <c:v>30.137699999999999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40-0F40-9296-E43FC9BD077A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Plots!$AN$23:$AN$28</c:f>
              <c:numCache>
                <c:formatCode>General</c:formatCode>
                <c:ptCount val="6"/>
                <c:pt idx="0">
                  <c:v>37.755800000000001</c:v>
                </c:pt>
                <c:pt idx="1">
                  <c:v>36.7273</c:v>
                </c:pt>
                <c:pt idx="2">
                  <c:v>35.181199999999997</c:v>
                </c:pt>
                <c:pt idx="3">
                  <c:v>33.196300000000001</c:v>
                </c:pt>
                <c:pt idx="4">
                  <c:v>30.8889</c:v>
                </c:pt>
                <c:pt idx="5">
                  <c:v>28.0349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40-0F40-9296-E43FC9BD077A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Plots!$AN$29:$AN$34</c:f>
              <c:numCache>
                <c:formatCode>General</c:formatCode>
                <c:ptCount val="6"/>
                <c:pt idx="0">
                  <c:v>33.8994</c:v>
                </c:pt>
                <c:pt idx="1">
                  <c:v>33.2468</c:v>
                </c:pt>
                <c:pt idx="2">
                  <c:v>32.215200000000003</c:v>
                </c:pt>
                <c:pt idx="3">
                  <c:v>30.781099999999999</c:v>
                </c:pt>
                <c:pt idx="4">
                  <c:v>28.946300000000001</c:v>
                </c:pt>
                <c:pt idx="5">
                  <c:v>26.498200000000001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40-0F40-9296-E43FC9BD077A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Plots!$AN$35:$AN$40</c:f>
              <c:numCache>
                <c:formatCode>General</c:formatCode>
                <c:ptCount val="6"/>
                <c:pt idx="0">
                  <c:v>29.300699999999999</c:v>
                </c:pt>
                <c:pt idx="1">
                  <c:v>28.9803</c:v>
                </c:pt>
                <c:pt idx="2">
                  <c:v>28.4329</c:v>
                </c:pt>
                <c:pt idx="3">
                  <c:v>27.576899999999998</c:v>
                </c:pt>
                <c:pt idx="4">
                  <c:v>26.355899999999998</c:v>
                </c:pt>
                <c:pt idx="5">
                  <c:v>24.482299999999999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40-0F40-9296-E43FC9BD077A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Plots!$BE$5:$BE$10</c:f>
              <c:numCache>
                <c:formatCode>General</c:formatCode>
                <c:ptCount val="6"/>
                <c:pt idx="0">
                  <c:v>43.343200000000003</c:v>
                </c:pt>
                <c:pt idx="1">
                  <c:v>42.245699999999999</c:v>
                </c:pt>
                <c:pt idx="2">
                  <c:v>40.931800000000003</c:v>
                </c:pt>
                <c:pt idx="3">
                  <c:v>39.1614</c:v>
                </c:pt>
                <c:pt idx="4">
                  <c:v>36.832700000000003</c:v>
                </c:pt>
                <c:pt idx="5">
                  <c:v>33.568800000000003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40-0F40-9296-E43FC9BD077A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Plots!$BE$11:$BE$16</c:f>
              <c:numCache>
                <c:formatCode>General</c:formatCode>
                <c:ptCount val="6"/>
                <c:pt idx="0">
                  <c:v>42.3431</c:v>
                </c:pt>
                <c:pt idx="1">
                  <c:v>41.193100000000001</c:v>
                </c:pt>
                <c:pt idx="2">
                  <c:v>39.585599999999999</c:v>
                </c:pt>
                <c:pt idx="3">
                  <c:v>37.429099999999998</c:v>
                </c:pt>
                <c:pt idx="4">
                  <c:v>34.872700000000002</c:v>
                </c:pt>
                <c:pt idx="5">
                  <c:v>31.560300000000002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40-0F40-9296-E43FC9BD077A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Plots!$BE$17:$BE$22</c:f>
              <c:numCache>
                <c:formatCode>General</c:formatCode>
                <c:ptCount val="6"/>
                <c:pt idx="0">
                  <c:v>41.367100000000001</c:v>
                </c:pt>
                <c:pt idx="1">
                  <c:v>40.081699999999998</c:v>
                </c:pt>
                <c:pt idx="2">
                  <c:v>38.266199999999998</c:v>
                </c:pt>
                <c:pt idx="3">
                  <c:v>35.942500000000003</c:v>
                </c:pt>
                <c:pt idx="4">
                  <c:v>33.350700000000003</c:v>
                </c:pt>
                <c:pt idx="5">
                  <c:v>30.137699999999999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40-0F40-9296-E43FC9BD077A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Plots!$BE$23:$BE$28</c:f>
              <c:numCache>
                <c:formatCode>General</c:formatCode>
                <c:ptCount val="6"/>
                <c:pt idx="0">
                  <c:v>37.755800000000001</c:v>
                </c:pt>
                <c:pt idx="1">
                  <c:v>36.7273</c:v>
                </c:pt>
                <c:pt idx="2">
                  <c:v>35.181199999999997</c:v>
                </c:pt>
                <c:pt idx="3">
                  <c:v>33.196300000000001</c:v>
                </c:pt>
                <c:pt idx="4">
                  <c:v>30.8889</c:v>
                </c:pt>
                <c:pt idx="5">
                  <c:v>28.0349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40-0F40-9296-E43FC9BD077A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Plots!$BE$29:$BE$34</c:f>
              <c:numCache>
                <c:formatCode>General</c:formatCode>
                <c:ptCount val="6"/>
                <c:pt idx="0">
                  <c:v>33.8994</c:v>
                </c:pt>
                <c:pt idx="1">
                  <c:v>33.2468</c:v>
                </c:pt>
                <c:pt idx="2">
                  <c:v>32.215200000000003</c:v>
                </c:pt>
                <c:pt idx="3">
                  <c:v>30.781099999999999</c:v>
                </c:pt>
                <c:pt idx="4">
                  <c:v>28.946300000000001</c:v>
                </c:pt>
                <c:pt idx="5">
                  <c:v>26.498200000000001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A40-0F40-9296-E43FC9BD077A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Plots!$BE$35:$BE$40</c:f>
              <c:numCache>
                <c:formatCode>General</c:formatCode>
                <c:ptCount val="6"/>
                <c:pt idx="0">
                  <c:v>29.300699999999999</c:v>
                </c:pt>
                <c:pt idx="1">
                  <c:v>28.9803</c:v>
                </c:pt>
                <c:pt idx="2">
                  <c:v>28.4329</c:v>
                </c:pt>
                <c:pt idx="3">
                  <c:v>27.576899999999998</c:v>
                </c:pt>
                <c:pt idx="4">
                  <c:v>26.355899999999998</c:v>
                </c:pt>
                <c:pt idx="5">
                  <c:v>24.482299999999999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A40-0F40-9296-E43FC9BD0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> HVS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Plots!$BW$5:$BW$70</c:f>
              <c:numCache>
                <c:formatCode>General</c:formatCode>
                <c:ptCount val="66"/>
                <c:pt idx="0">
                  <c:v>32.310600000000001</c:v>
                </c:pt>
                <c:pt idx="1">
                  <c:v>33.612499999999997</c:v>
                </c:pt>
                <c:pt idx="2">
                  <c:v>34.663699999999999</c:v>
                </c:pt>
                <c:pt idx="3">
                  <c:v>34.8997125</c:v>
                </c:pt>
                <c:pt idx="4">
                  <c:v>35.979399999999998</c:v>
                </c:pt>
                <c:pt idx="5">
                  <c:v>36.214612500000001</c:v>
                </c:pt>
                <c:pt idx="6">
                  <c:v>36.449824999999997</c:v>
                </c:pt>
                <c:pt idx="7">
                  <c:v>36.877499999999998</c:v>
                </c:pt>
                <c:pt idx="8">
                  <c:v>37.111237500000001</c:v>
                </c:pt>
                <c:pt idx="9">
                  <c:v>37.344974999999998</c:v>
                </c:pt>
                <c:pt idx="10">
                  <c:v>37.578712499999995</c:v>
                </c:pt>
                <c:pt idx="11">
                  <c:v>37.812449999999998</c:v>
                </c:pt>
                <c:pt idx="12">
                  <c:v>38.046187500000002</c:v>
                </c:pt>
                <c:pt idx="13">
                  <c:v>38.279924999999999</c:v>
                </c:pt>
                <c:pt idx="14">
                  <c:v>38.513662499999995</c:v>
                </c:pt>
                <c:pt idx="15">
                  <c:v>38.747399999999999</c:v>
                </c:pt>
                <c:pt idx="16">
                  <c:v>38.9187625</c:v>
                </c:pt>
                <c:pt idx="17">
                  <c:v>39.090125</c:v>
                </c:pt>
                <c:pt idx="18">
                  <c:v>39.261487500000001</c:v>
                </c:pt>
                <c:pt idx="19">
                  <c:v>39.432850000000002</c:v>
                </c:pt>
                <c:pt idx="20">
                  <c:v>39.604212499999996</c:v>
                </c:pt>
                <c:pt idx="21">
                  <c:v>39.775574999999996</c:v>
                </c:pt>
                <c:pt idx="22">
                  <c:v>39.946937499999997</c:v>
                </c:pt>
                <c:pt idx="23">
                  <c:v>40.118299999999998</c:v>
                </c:pt>
                <c:pt idx="24">
                  <c:v>40.2505375</c:v>
                </c:pt>
                <c:pt idx="25">
                  <c:v>40.5949375</c:v>
                </c:pt>
                <c:pt idx="26">
                  <c:v>40.750425</c:v>
                </c:pt>
                <c:pt idx="27">
                  <c:v>40.905912499999999</c:v>
                </c:pt>
                <c:pt idx="28">
                  <c:v>41.061399999999999</c:v>
                </c:pt>
                <c:pt idx="29">
                  <c:v>41.178887500000002</c:v>
                </c:pt>
                <c:pt idx="30">
                  <c:v>41.296374999999998</c:v>
                </c:pt>
                <c:pt idx="31">
                  <c:v>41.4138625</c:v>
                </c:pt>
                <c:pt idx="32">
                  <c:v>41.531350000000003</c:v>
                </c:pt>
                <c:pt idx="33">
                  <c:v>41.648837499999999</c:v>
                </c:pt>
                <c:pt idx="34">
                  <c:v>41.766325000000002</c:v>
                </c:pt>
                <c:pt idx="35">
                  <c:v>41.883812499999998</c:v>
                </c:pt>
                <c:pt idx="36">
                  <c:v>42.001300000000001</c:v>
                </c:pt>
                <c:pt idx="37">
                  <c:v>42.094949999999997</c:v>
                </c:pt>
                <c:pt idx="38">
                  <c:v>42.188600000000001</c:v>
                </c:pt>
                <c:pt idx="39">
                  <c:v>42.282250000000005</c:v>
                </c:pt>
                <c:pt idx="40">
                  <c:v>42.375900000000001</c:v>
                </c:pt>
                <c:pt idx="41">
                  <c:v>42.469549999999998</c:v>
                </c:pt>
                <c:pt idx="42">
                  <c:v>42.563200000000002</c:v>
                </c:pt>
                <c:pt idx="43">
                  <c:v>42.656850000000006</c:v>
                </c:pt>
                <c:pt idx="44">
                  <c:v>42.750500000000002</c:v>
                </c:pt>
                <c:pt idx="45">
                  <c:v>42.829562500000002</c:v>
                </c:pt>
                <c:pt idx="46">
                  <c:v>42.908625000000001</c:v>
                </c:pt>
                <c:pt idx="47">
                  <c:v>42.9876875</c:v>
                </c:pt>
                <c:pt idx="48">
                  <c:v>43.066749999999999</c:v>
                </c:pt>
                <c:pt idx="49">
                  <c:v>43.145812500000005</c:v>
                </c:pt>
                <c:pt idx="50">
                  <c:v>43.224875000000004</c:v>
                </c:pt>
                <c:pt idx="51">
                  <c:v>43.303937500000004</c:v>
                </c:pt>
                <c:pt idx="52">
                  <c:v>43.383000000000003</c:v>
                </c:pt>
                <c:pt idx="53">
                  <c:v>43.383000000000003</c:v>
                </c:pt>
                <c:pt idx="54">
                  <c:v>43.383000000000003</c:v>
                </c:pt>
                <c:pt idx="55">
                  <c:v>43.383000000000003</c:v>
                </c:pt>
                <c:pt idx="56">
                  <c:v>43.383000000000003</c:v>
                </c:pt>
                <c:pt idx="57">
                  <c:v>43.383000000000003</c:v>
                </c:pt>
                <c:pt idx="58">
                  <c:v>43.383000000000003</c:v>
                </c:pt>
                <c:pt idx="59">
                  <c:v>43.383000000000003</c:v>
                </c:pt>
                <c:pt idx="60">
                  <c:v>43.383000000000003</c:v>
                </c:pt>
                <c:pt idx="61">
                  <c:v>43.383000000000003</c:v>
                </c:pt>
                <c:pt idx="62">
                  <c:v>43.383000000000003</c:v>
                </c:pt>
                <c:pt idx="63">
                  <c:v>43.383000000000003</c:v>
                </c:pt>
                <c:pt idx="64">
                  <c:v>43.383000000000003</c:v>
                </c:pt>
                <c:pt idx="65">
                  <c:v>43.383000000000003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9-DA44-9F08-F9486E23296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Plots!$CN$5:$CN$70</c:f>
              <c:numCache>
                <c:formatCode>General</c:formatCode>
                <c:ptCount val="66"/>
                <c:pt idx="0">
                  <c:v>32.310600000000001</c:v>
                </c:pt>
                <c:pt idx="1">
                  <c:v>33.612499999999997</c:v>
                </c:pt>
                <c:pt idx="2">
                  <c:v>34.663699999999999</c:v>
                </c:pt>
                <c:pt idx="3">
                  <c:v>34.8997125</c:v>
                </c:pt>
                <c:pt idx="4">
                  <c:v>35.979399999999998</c:v>
                </c:pt>
                <c:pt idx="5">
                  <c:v>36.214612500000001</c:v>
                </c:pt>
                <c:pt idx="6">
                  <c:v>36.449824999999997</c:v>
                </c:pt>
                <c:pt idx="7">
                  <c:v>36.877499999999998</c:v>
                </c:pt>
                <c:pt idx="8">
                  <c:v>37.111237500000001</c:v>
                </c:pt>
                <c:pt idx="9">
                  <c:v>37.344974999999998</c:v>
                </c:pt>
                <c:pt idx="10">
                  <c:v>37.578712499999995</c:v>
                </c:pt>
                <c:pt idx="11">
                  <c:v>37.812449999999998</c:v>
                </c:pt>
                <c:pt idx="12">
                  <c:v>38.046187500000002</c:v>
                </c:pt>
                <c:pt idx="13">
                  <c:v>38.279924999999999</c:v>
                </c:pt>
                <c:pt idx="14">
                  <c:v>38.513662499999995</c:v>
                </c:pt>
                <c:pt idx="15">
                  <c:v>38.747399999999999</c:v>
                </c:pt>
                <c:pt idx="16">
                  <c:v>38.9187625</c:v>
                </c:pt>
                <c:pt idx="17">
                  <c:v>39.090125</c:v>
                </c:pt>
                <c:pt idx="18">
                  <c:v>39.261487500000001</c:v>
                </c:pt>
                <c:pt idx="19">
                  <c:v>39.432850000000002</c:v>
                </c:pt>
                <c:pt idx="20">
                  <c:v>39.604212499999996</c:v>
                </c:pt>
                <c:pt idx="21">
                  <c:v>39.775574999999996</c:v>
                </c:pt>
                <c:pt idx="22">
                  <c:v>39.946937499999997</c:v>
                </c:pt>
                <c:pt idx="23">
                  <c:v>40.118299999999998</c:v>
                </c:pt>
                <c:pt idx="24">
                  <c:v>40.2505375</c:v>
                </c:pt>
                <c:pt idx="25">
                  <c:v>40.5949375</c:v>
                </c:pt>
                <c:pt idx="26">
                  <c:v>40.750425</c:v>
                </c:pt>
                <c:pt idx="27">
                  <c:v>40.905912499999999</c:v>
                </c:pt>
                <c:pt idx="28">
                  <c:v>41.061399999999999</c:v>
                </c:pt>
                <c:pt idx="29">
                  <c:v>41.178887500000002</c:v>
                </c:pt>
                <c:pt idx="30">
                  <c:v>41.296374999999998</c:v>
                </c:pt>
                <c:pt idx="31">
                  <c:v>41.4138625</c:v>
                </c:pt>
                <c:pt idx="32">
                  <c:v>41.531350000000003</c:v>
                </c:pt>
                <c:pt idx="33">
                  <c:v>41.648837499999999</c:v>
                </c:pt>
                <c:pt idx="34">
                  <c:v>41.766325000000002</c:v>
                </c:pt>
                <c:pt idx="35">
                  <c:v>41.883812499999998</c:v>
                </c:pt>
                <c:pt idx="36">
                  <c:v>42.001300000000001</c:v>
                </c:pt>
                <c:pt idx="37">
                  <c:v>42.094949999999997</c:v>
                </c:pt>
                <c:pt idx="38">
                  <c:v>42.188600000000001</c:v>
                </c:pt>
                <c:pt idx="39">
                  <c:v>42.282250000000005</c:v>
                </c:pt>
                <c:pt idx="40">
                  <c:v>42.375900000000001</c:v>
                </c:pt>
                <c:pt idx="41">
                  <c:v>42.469549999999998</c:v>
                </c:pt>
                <c:pt idx="42">
                  <c:v>42.563200000000002</c:v>
                </c:pt>
                <c:pt idx="43">
                  <c:v>42.656850000000006</c:v>
                </c:pt>
                <c:pt idx="44">
                  <c:v>42.750500000000002</c:v>
                </c:pt>
                <c:pt idx="45">
                  <c:v>42.829562500000002</c:v>
                </c:pt>
                <c:pt idx="46">
                  <c:v>42.908625000000001</c:v>
                </c:pt>
                <c:pt idx="47">
                  <c:v>42.9876875</c:v>
                </c:pt>
                <c:pt idx="48">
                  <c:v>43.066749999999999</c:v>
                </c:pt>
                <c:pt idx="49">
                  <c:v>43.145812500000005</c:v>
                </c:pt>
                <c:pt idx="50">
                  <c:v>43.224875000000004</c:v>
                </c:pt>
                <c:pt idx="51">
                  <c:v>43.303937500000004</c:v>
                </c:pt>
                <c:pt idx="52">
                  <c:v>43.383000000000003</c:v>
                </c:pt>
                <c:pt idx="53">
                  <c:v>43.383000000000003</c:v>
                </c:pt>
                <c:pt idx="54">
                  <c:v>43.383000000000003</c:v>
                </c:pt>
                <c:pt idx="55">
                  <c:v>43.383000000000003</c:v>
                </c:pt>
                <c:pt idx="56">
                  <c:v>43.383000000000003</c:v>
                </c:pt>
                <c:pt idx="57">
                  <c:v>43.383000000000003</c:v>
                </c:pt>
                <c:pt idx="58">
                  <c:v>43.383000000000003</c:v>
                </c:pt>
                <c:pt idx="59">
                  <c:v>43.383000000000003</c:v>
                </c:pt>
                <c:pt idx="60">
                  <c:v>43.383000000000003</c:v>
                </c:pt>
                <c:pt idx="61">
                  <c:v>43.383000000000003</c:v>
                </c:pt>
                <c:pt idx="62">
                  <c:v>43.383000000000003</c:v>
                </c:pt>
                <c:pt idx="63">
                  <c:v>43.383000000000003</c:v>
                </c:pt>
                <c:pt idx="64">
                  <c:v>43.383000000000003</c:v>
                </c:pt>
                <c:pt idx="65">
                  <c:v>43.383000000000003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9-DA44-9F08-F9486E23296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Plots!$AO$5:$AO$10</c:f>
              <c:numCache>
                <c:formatCode>General</c:formatCode>
                <c:ptCount val="6"/>
                <c:pt idx="0">
                  <c:v>43.383000000000003</c:v>
                </c:pt>
                <c:pt idx="1">
                  <c:v>42.750500000000002</c:v>
                </c:pt>
                <c:pt idx="2">
                  <c:v>42.001300000000001</c:v>
                </c:pt>
                <c:pt idx="3">
                  <c:v>41.061399999999999</c:v>
                </c:pt>
                <c:pt idx="4">
                  <c:v>39.817500000000003</c:v>
                </c:pt>
                <c:pt idx="5">
                  <c:v>38.108699999999999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9-DA44-9F08-F9486E23296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Plots!$AO$11:$AO$16</c:f>
              <c:numCache>
                <c:formatCode>General</c:formatCode>
                <c:ptCount val="6"/>
                <c:pt idx="0">
                  <c:v>42.5167</c:v>
                </c:pt>
                <c:pt idx="1">
                  <c:v>41.945099999999996</c:v>
                </c:pt>
                <c:pt idx="2">
                  <c:v>41.176200000000001</c:v>
                </c:pt>
                <c:pt idx="3">
                  <c:v>40.118299999999998</c:v>
                </c:pt>
                <c:pt idx="4">
                  <c:v>38.747399999999999</c:v>
                </c:pt>
                <c:pt idx="5">
                  <c:v>36.877499999999998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9-DA44-9F08-F9486E23296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Plots!$AO$17:$AO$22</c:f>
              <c:numCache>
                <c:formatCode>General</c:formatCode>
                <c:ptCount val="6"/>
                <c:pt idx="0">
                  <c:v>41.819400000000002</c:v>
                </c:pt>
                <c:pt idx="1">
                  <c:v>41.264899999999997</c:v>
                </c:pt>
                <c:pt idx="2">
                  <c:v>40.458500000000001</c:v>
                </c:pt>
                <c:pt idx="3">
                  <c:v>39.330800000000004</c:v>
                </c:pt>
                <c:pt idx="4">
                  <c:v>37.8611</c:v>
                </c:pt>
                <c:pt idx="5">
                  <c:v>35.979399999999998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D9-DA44-9F08-F9486E23296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Plots!$AO$23:$AO$28</c:f>
              <c:numCache>
                <c:formatCode>General</c:formatCode>
                <c:ptCount val="6"/>
                <c:pt idx="0">
                  <c:v>40.523800000000001</c:v>
                </c:pt>
                <c:pt idx="1">
                  <c:v>39.983800000000002</c:v>
                </c:pt>
                <c:pt idx="2">
                  <c:v>39.158900000000003</c:v>
                </c:pt>
                <c:pt idx="3">
                  <c:v>38.011400000000002</c:v>
                </c:pt>
                <c:pt idx="4">
                  <c:v>36.5518</c:v>
                </c:pt>
                <c:pt idx="5">
                  <c:v>34.663699999999999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D9-DA44-9F08-F9486E23296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Plots!$AO$29:$AO$34</c:f>
              <c:numCache>
                <c:formatCode>General</c:formatCode>
                <c:ptCount val="6"/>
                <c:pt idx="0">
                  <c:v>39.311799999999998</c:v>
                </c:pt>
                <c:pt idx="1">
                  <c:v>38.799500000000002</c:v>
                </c:pt>
                <c:pt idx="2">
                  <c:v>38.0261</c:v>
                </c:pt>
                <c:pt idx="3">
                  <c:v>36.9512</c:v>
                </c:pt>
                <c:pt idx="4">
                  <c:v>35.502800000000001</c:v>
                </c:pt>
                <c:pt idx="5">
                  <c:v>33.612499999999997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D9-DA44-9F08-F9486E23296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Plots!$AO$35:$AO$40</c:f>
              <c:numCache>
                <c:formatCode>General</c:formatCode>
                <c:ptCount val="6"/>
                <c:pt idx="0">
                  <c:v>37.378799999999998</c:v>
                </c:pt>
                <c:pt idx="1">
                  <c:v>36.942599999999999</c:v>
                </c:pt>
                <c:pt idx="2">
                  <c:v>36.253300000000003</c:v>
                </c:pt>
                <c:pt idx="3">
                  <c:v>35.269599999999997</c:v>
                </c:pt>
                <c:pt idx="4">
                  <c:v>33.987000000000002</c:v>
                </c:pt>
                <c:pt idx="5">
                  <c:v>32.310600000000001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5D9-DA44-9F08-F9486E23296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Plots!$BF$5:$BF$10</c:f>
              <c:numCache>
                <c:formatCode>General</c:formatCode>
                <c:ptCount val="6"/>
                <c:pt idx="0">
                  <c:v>43.383000000000003</c:v>
                </c:pt>
                <c:pt idx="1">
                  <c:v>42.750500000000002</c:v>
                </c:pt>
                <c:pt idx="2">
                  <c:v>42.001300000000001</c:v>
                </c:pt>
                <c:pt idx="3">
                  <c:v>41.061399999999999</c:v>
                </c:pt>
                <c:pt idx="4">
                  <c:v>39.817500000000003</c:v>
                </c:pt>
                <c:pt idx="5">
                  <c:v>38.108699999999999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5D9-DA44-9F08-F9486E23296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Plots!$BF$11:$BF$16</c:f>
              <c:numCache>
                <c:formatCode>General</c:formatCode>
                <c:ptCount val="6"/>
                <c:pt idx="0">
                  <c:v>42.5167</c:v>
                </c:pt>
                <c:pt idx="1">
                  <c:v>41.945099999999996</c:v>
                </c:pt>
                <c:pt idx="2">
                  <c:v>41.176200000000001</c:v>
                </c:pt>
                <c:pt idx="3">
                  <c:v>40.118299999999998</c:v>
                </c:pt>
                <c:pt idx="4">
                  <c:v>38.747399999999999</c:v>
                </c:pt>
                <c:pt idx="5">
                  <c:v>36.877499999999998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5D9-DA44-9F08-F9486E23296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Plots!$BF$17:$BF$22</c:f>
              <c:numCache>
                <c:formatCode>General</c:formatCode>
                <c:ptCount val="6"/>
                <c:pt idx="0">
                  <c:v>41.819400000000002</c:v>
                </c:pt>
                <c:pt idx="1">
                  <c:v>41.264899999999997</c:v>
                </c:pt>
                <c:pt idx="2">
                  <c:v>40.458500000000001</c:v>
                </c:pt>
                <c:pt idx="3">
                  <c:v>39.330800000000004</c:v>
                </c:pt>
                <c:pt idx="4">
                  <c:v>37.8611</c:v>
                </c:pt>
                <c:pt idx="5">
                  <c:v>35.979399999999998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5D9-DA44-9F08-F9486E23296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Plots!$BF$23:$BF$28</c:f>
              <c:numCache>
                <c:formatCode>General</c:formatCode>
                <c:ptCount val="6"/>
                <c:pt idx="0">
                  <c:v>40.523800000000001</c:v>
                </c:pt>
                <c:pt idx="1">
                  <c:v>39.983800000000002</c:v>
                </c:pt>
                <c:pt idx="2">
                  <c:v>39.158900000000003</c:v>
                </c:pt>
                <c:pt idx="3">
                  <c:v>38.011400000000002</c:v>
                </c:pt>
                <c:pt idx="4">
                  <c:v>36.5518</c:v>
                </c:pt>
                <c:pt idx="5">
                  <c:v>34.663699999999999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5D9-DA44-9F08-F9486E23296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Plots!$BF$29:$BF$34</c:f>
              <c:numCache>
                <c:formatCode>General</c:formatCode>
                <c:ptCount val="6"/>
                <c:pt idx="0">
                  <c:v>39.311799999999998</c:v>
                </c:pt>
                <c:pt idx="1">
                  <c:v>38.799500000000002</c:v>
                </c:pt>
                <c:pt idx="2">
                  <c:v>38.0261</c:v>
                </c:pt>
                <c:pt idx="3">
                  <c:v>36.9512</c:v>
                </c:pt>
                <c:pt idx="4">
                  <c:v>35.502800000000001</c:v>
                </c:pt>
                <c:pt idx="5">
                  <c:v>33.612499999999997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5D9-DA44-9F08-F9486E23296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Plots!$BF$35:$BF$40</c:f>
              <c:numCache>
                <c:formatCode>General</c:formatCode>
                <c:ptCount val="6"/>
                <c:pt idx="0">
                  <c:v>37.378799999999998</c:v>
                </c:pt>
                <c:pt idx="1">
                  <c:v>36.942599999999999</c:v>
                </c:pt>
                <c:pt idx="2">
                  <c:v>36.253300000000003</c:v>
                </c:pt>
                <c:pt idx="3">
                  <c:v>35.269599999999997</c:v>
                </c:pt>
                <c:pt idx="4">
                  <c:v>33.987000000000002</c:v>
                </c:pt>
                <c:pt idx="5">
                  <c:v>32.310600000000001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5D9-DA44-9F08-F9486E23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Plots!$BY$5:$BY$70</c:f>
              <c:numCache>
                <c:formatCode>General</c:formatCode>
                <c:ptCount val="66"/>
                <c:pt idx="0">
                  <c:v>37.159100000000002</c:v>
                </c:pt>
                <c:pt idx="1">
                  <c:v>38.035400000000003</c:v>
                </c:pt>
                <c:pt idx="2">
                  <c:v>38.883299999999998</c:v>
                </c:pt>
                <c:pt idx="3">
                  <c:v>39.104799999999997</c:v>
                </c:pt>
                <c:pt idx="4">
                  <c:v>40.1004</c:v>
                </c:pt>
                <c:pt idx="5">
                  <c:v>40.315474999999999</c:v>
                </c:pt>
                <c:pt idx="6">
                  <c:v>40.530549999999998</c:v>
                </c:pt>
                <c:pt idx="7">
                  <c:v>40.973700000000001</c:v>
                </c:pt>
                <c:pt idx="8">
                  <c:v>41.196987499999999</c:v>
                </c:pt>
                <c:pt idx="9">
                  <c:v>41.420275000000004</c:v>
                </c:pt>
                <c:pt idx="10">
                  <c:v>41.643562500000002</c:v>
                </c:pt>
                <c:pt idx="11">
                  <c:v>41.866849999999999</c:v>
                </c:pt>
                <c:pt idx="12">
                  <c:v>42.090137499999997</c:v>
                </c:pt>
                <c:pt idx="13">
                  <c:v>42.313424999999995</c:v>
                </c:pt>
                <c:pt idx="14">
                  <c:v>42.5367125</c:v>
                </c:pt>
                <c:pt idx="15">
                  <c:v>42.76</c:v>
                </c:pt>
                <c:pt idx="16">
                  <c:v>42.94135</c:v>
                </c:pt>
                <c:pt idx="17">
                  <c:v>43.122699999999995</c:v>
                </c:pt>
                <c:pt idx="18">
                  <c:v>43.304049999999997</c:v>
                </c:pt>
                <c:pt idx="19">
                  <c:v>43.485399999999998</c:v>
                </c:pt>
                <c:pt idx="20">
                  <c:v>43.66675</c:v>
                </c:pt>
                <c:pt idx="21">
                  <c:v>43.848100000000002</c:v>
                </c:pt>
                <c:pt idx="22">
                  <c:v>44.029449999999997</c:v>
                </c:pt>
                <c:pt idx="23">
                  <c:v>44.210799999999999</c:v>
                </c:pt>
                <c:pt idx="24">
                  <c:v>44.3678375</c:v>
                </c:pt>
                <c:pt idx="25">
                  <c:v>45.008787499999997</c:v>
                </c:pt>
                <c:pt idx="26">
                  <c:v>45.198625</c:v>
                </c:pt>
                <c:pt idx="27">
                  <c:v>45.388462500000003</c:v>
                </c:pt>
                <c:pt idx="28">
                  <c:v>45.578299999999999</c:v>
                </c:pt>
                <c:pt idx="29">
                  <c:v>45.740212499999998</c:v>
                </c:pt>
                <c:pt idx="30">
                  <c:v>45.902124999999998</c:v>
                </c:pt>
                <c:pt idx="31">
                  <c:v>46.064037499999998</c:v>
                </c:pt>
                <c:pt idx="32">
                  <c:v>46.225949999999997</c:v>
                </c:pt>
                <c:pt idx="33">
                  <c:v>46.387862500000004</c:v>
                </c:pt>
                <c:pt idx="34">
                  <c:v>46.549775000000004</c:v>
                </c:pt>
                <c:pt idx="35">
                  <c:v>46.711687500000004</c:v>
                </c:pt>
                <c:pt idx="36">
                  <c:v>46.873600000000003</c:v>
                </c:pt>
                <c:pt idx="37">
                  <c:v>47.006412500000003</c:v>
                </c:pt>
                <c:pt idx="38">
                  <c:v>47.139225000000003</c:v>
                </c:pt>
                <c:pt idx="39">
                  <c:v>47.272037500000003</c:v>
                </c:pt>
                <c:pt idx="40">
                  <c:v>47.404850000000003</c:v>
                </c:pt>
                <c:pt idx="41">
                  <c:v>47.537662500000003</c:v>
                </c:pt>
                <c:pt idx="42">
                  <c:v>47.670475000000003</c:v>
                </c:pt>
                <c:pt idx="43">
                  <c:v>47.803287500000003</c:v>
                </c:pt>
                <c:pt idx="44">
                  <c:v>47.936100000000003</c:v>
                </c:pt>
                <c:pt idx="45">
                  <c:v>48.042587500000003</c:v>
                </c:pt>
                <c:pt idx="46">
                  <c:v>48.149075000000003</c:v>
                </c:pt>
                <c:pt idx="47">
                  <c:v>48.255562500000003</c:v>
                </c:pt>
                <c:pt idx="48">
                  <c:v>48.362049999999996</c:v>
                </c:pt>
                <c:pt idx="49">
                  <c:v>48.468537499999996</c:v>
                </c:pt>
                <c:pt idx="50">
                  <c:v>48.575024999999997</c:v>
                </c:pt>
                <c:pt idx="51">
                  <c:v>48.681512499999997</c:v>
                </c:pt>
                <c:pt idx="52">
                  <c:v>48.787999999999997</c:v>
                </c:pt>
                <c:pt idx="53">
                  <c:v>48.787999999999997</c:v>
                </c:pt>
                <c:pt idx="54">
                  <c:v>48.787999999999997</c:v>
                </c:pt>
                <c:pt idx="55">
                  <c:v>48.787999999999997</c:v>
                </c:pt>
                <c:pt idx="56">
                  <c:v>48.787999999999997</c:v>
                </c:pt>
                <c:pt idx="57">
                  <c:v>48.787999999999997</c:v>
                </c:pt>
                <c:pt idx="58">
                  <c:v>48.787999999999997</c:v>
                </c:pt>
                <c:pt idx="59">
                  <c:v>48.787999999999997</c:v>
                </c:pt>
                <c:pt idx="60">
                  <c:v>48.787999999999997</c:v>
                </c:pt>
                <c:pt idx="61">
                  <c:v>48.787999999999997</c:v>
                </c:pt>
                <c:pt idx="62">
                  <c:v>48.787999999999997</c:v>
                </c:pt>
                <c:pt idx="63">
                  <c:v>48.787999999999997</c:v>
                </c:pt>
                <c:pt idx="64">
                  <c:v>48.787999999999997</c:v>
                </c:pt>
                <c:pt idx="65">
                  <c:v>48.787999999999997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8-C349-8277-D5B1C1A5CFC0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Plots!$CO$5:$CO$70</c:f>
              <c:numCache>
                <c:formatCode>General</c:formatCode>
                <c:ptCount val="66"/>
                <c:pt idx="0">
                  <c:v>28.692299999999999</c:v>
                </c:pt>
                <c:pt idx="1">
                  <c:v>30.5763</c:v>
                </c:pt>
                <c:pt idx="2">
                  <c:v>31.927</c:v>
                </c:pt>
                <c:pt idx="3">
                  <c:v>32.223974999999996</c:v>
                </c:pt>
                <c:pt idx="4">
                  <c:v>33.75</c:v>
                </c:pt>
                <c:pt idx="5">
                  <c:v>34.065012500000002</c:v>
                </c:pt>
                <c:pt idx="6">
                  <c:v>34.380025000000003</c:v>
                </c:pt>
                <c:pt idx="7">
                  <c:v>34.941400000000002</c:v>
                </c:pt>
                <c:pt idx="8">
                  <c:v>35.254325000000001</c:v>
                </c:pt>
                <c:pt idx="9">
                  <c:v>35.567250000000001</c:v>
                </c:pt>
                <c:pt idx="10">
                  <c:v>35.880175000000001</c:v>
                </c:pt>
                <c:pt idx="11">
                  <c:v>36.193100000000001</c:v>
                </c:pt>
                <c:pt idx="12">
                  <c:v>36.506025000000001</c:v>
                </c:pt>
                <c:pt idx="13">
                  <c:v>36.818950000000001</c:v>
                </c:pt>
                <c:pt idx="14">
                  <c:v>37.131875000000001</c:v>
                </c:pt>
                <c:pt idx="15">
                  <c:v>37.444800000000001</c:v>
                </c:pt>
                <c:pt idx="16">
                  <c:v>37.651049999999998</c:v>
                </c:pt>
                <c:pt idx="17">
                  <c:v>37.857300000000002</c:v>
                </c:pt>
                <c:pt idx="18">
                  <c:v>38.063549999999999</c:v>
                </c:pt>
                <c:pt idx="19">
                  <c:v>38.269800000000004</c:v>
                </c:pt>
                <c:pt idx="20">
                  <c:v>38.476050000000001</c:v>
                </c:pt>
                <c:pt idx="21">
                  <c:v>38.682299999999998</c:v>
                </c:pt>
                <c:pt idx="22">
                  <c:v>38.888550000000002</c:v>
                </c:pt>
                <c:pt idx="23">
                  <c:v>39.094799999999999</c:v>
                </c:pt>
                <c:pt idx="24">
                  <c:v>39.247100000000003</c:v>
                </c:pt>
                <c:pt idx="25">
                  <c:v>39.721924999999999</c:v>
                </c:pt>
                <c:pt idx="26">
                  <c:v>39.899550000000005</c:v>
                </c:pt>
                <c:pt idx="27">
                  <c:v>40.077175000000004</c:v>
                </c:pt>
                <c:pt idx="28">
                  <c:v>40.254800000000003</c:v>
                </c:pt>
                <c:pt idx="29">
                  <c:v>40.377912500000001</c:v>
                </c:pt>
                <c:pt idx="30">
                  <c:v>40.501024999999998</c:v>
                </c:pt>
                <c:pt idx="31">
                  <c:v>40.624137500000003</c:v>
                </c:pt>
                <c:pt idx="32">
                  <c:v>40.747250000000001</c:v>
                </c:pt>
                <c:pt idx="33">
                  <c:v>40.870362499999999</c:v>
                </c:pt>
                <c:pt idx="34">
                  <c:v>40.993475000000004</c:v>
                </c:pt>
                <c:pt idx="35">
                  <c:v>41.116587500000001</c:v>
                </c:pt>
                <c:pt idx="36">
                  <c:v>41.239699999999999</c:v>
                </c:pt>
                <c:pt idx="37">
                  <c:v>41.326237499999998</c:v>
                </c:pt>
                <c:pt idx="38">
                  <c:v>41.412774999999996</c:v>
                </c:pt>
                <c:pt idx="39">
                  <c:v>41.499312500000002</c:v>
                </c:pt>
                <c:pt idx="40">
                  <c:v>41.585850000000001</c:v>
                </c:pt>
                <c:pt idx="41">
                  <c:v>41.672387499999999</c:v>
                </c:pt>
                <c:pt idx="42">
                  <c:v>41.758925000000005</c:v>
                </c:pt>
                <c:pt idx="43">
                  <c:v>41.845462500000004</c:v>
                </c:pt>
                <c:pt idx="44">
                  <c:v>41.932000000000002</c:v>
                </c:pt>
                <c:pt idx="45">
                  <c:v>42.000912499999998</c:v>
                </c:pt>
                <c:pt idx="46">
                  <c:v>42.069825000000002</c:v>
                </c:pt>
                <c:pt idx="47">
                  <c:v>42.138737500000005</c:v>
                </c:pt>
                <c:pt idx="48">
                  <c:v>42.207650000000001</c:v>
                </c:pt>
                <c:pt idx="49">
                  <c:v>42.276562499999997</c:v>
                </c:pt>
                <c:pt idx="50">
                  <c:v>42.345475</c:v>
                </c:pt>
                <c:pt idx="51">
                  <c:v>42.414387500000004</c:v>
                </c:pt>
                <c:pt idx="52">
                  <c:v>42.4833</c:v>
                </c:pt>
                <c:pt idx="53">
                  <c:v>42.4833</c:v>
                </c:pt>
                <c:pt idx="54">
                  <c:v>42.4833</c:v>
                </c:pt>
                <c:pt idx="55">
                  <c:v>42.4833</c:v>
                </c:pt>
                <c:pt idx="56">
                  <c:v>42.4833</c:v>
                </c:pt>
                <c:pt idx="57">
                  <c:v>42.4833</c:v>
                </c:pt>
                <c:pt idx="58">
                  <c:v>42.4833</c:v>
                </c:pt>
                <c:pt idx="59">
                  <c:v>42.4833</c:v>
                </c:pt>
                <c:pt idx="60">
                  <c:v>42.4833</c:v>
                </c:pt>
                <c:pt idx="61">
                  <c:v>42.4833</c:v>
                </c:pt>
                <c:pt idx="62">
                  <c:v>42.4833</c:v>
                </c:pt>
                <c:pt idx="63">
                  <c:v>42.4833</c:v>
                </c:pt>
                <c:pt idx="64">
                  <c:v>42.4833</c:v>
                </c:pt>
                <c:pt idx="65">
                  <c:v>42.4833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8-C349-8277-D5B1C1A5CFC0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Plots!$AP$5:$AP$10</c:f>
              <c:numCache>
                <c:formatCode>General</c:formatCode>
                <c:ptCount val="6"/>
                <c:pt idx="0">
                  <c:v>42.4833</c:v>
                </c:pt>
                <c:pt idx="1">
                  <c:v>41.932000000000002</c:v>
                </c:pt>
                <c:pt idx="2">
                  <c:v>41.239699999999999</c:v>
                </c:pt>
                <c:pt idx="3">
                  <c:v>40.254800000000003</c:v>
                </c:pt>
                <c:pt idx="4">
                  <c:v>38.833799999999997</c:v>
                </c:pt>
                <c:pt idx="5">
                  <c:v>36.526200000000003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F8-C349-8277-D5B1C1A5CFC0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Plots!$AP$11:$AP$16</c:f>
              <c:numCache>
                <c:formatCode>General</c:formatCode>
                <c:ptCount val="6"/>
                <c:pt idx="0">
                  <c:v>41.659100000000002</c:v>
                </c:pt>
                <c:pt idx="1">
                  <c:v>41.125500000000002</c:v>
                </c:pt>
                <c:pt idx="2">
                  <c:v>40.313200000000002</c:v>
                </c:pt>
                <c:pt idx="3">
                  <c:v>39.094799999999999</c:v>
                </c:pt>
                <c:pt idx="4">
                  <c:v>37.444800000000001</c:v>
                </c:pt>
                <c:pt idx="5">
                  <c:v>34.941400000000002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F8-C349-8277-D5B1C1A5CFC0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Plots!$AP$17:$AP$22</c:f>
              <c:numCache>
                <c:formatCode>General</c:formatCode>
                <c:ptCount val="6"/>
                <c:pt idx="0">
                  <c:v>40.749299999999998</c:v>
                </c:pt>
                <c:pt idx="1">
                  <c:v>40.191899999999997</c:v>
                </c:pt>
                <c:pt idx="2">
                  <c:v>39.305900000000001</c:v>
                </c:pt>
                <c:pt idx="3">
                  <c:v>37.9908</c:v>
                </c:pt>
                <c:pt idx="4">
                  <c:v>36.270099999999999</c:v>
                </c:pt>
                <c:pt idx="5">
                  <c:v>33.75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F8-C349-8277-D5B1C1A5CFC0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Plots!$AP$23:$AP$28</c:f>
              <c:numCache>
                <c:formatCode>General</c:formatCode>
                <c:ptCount val="6"/>
                <c:pt idx="0">
                  <c:v>38.461500000000001</c:v>
                </c:pt>
                <c:pt idx="1">
                  <c:v>37.974600000000002</c:v>
                </c:pt>
                <c:pt idx="2">
                  <c:v>37.158900000000003</c:v>
                </c:pt>
                <c:pt idx="3">
                  <c:v>35.945500000000003</c:v>
                </c:pt>
                <c:pt idx="4">
                  <c:v>34.302799999999998</c:v>
                </c:pt>
                <c:pt idx="5">
                  <c:v>31.927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F8-C349-8277-D5B1C1A5CFC0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Plots!$AP$29:$AP$34</c:f>
              <c:numCache>
                <c:formatCode>General</c:formatCode>
                <c:ptCount val="6"/>
                <c:pt idx="0">
                  <c:v>36.3155</c:v>
                </c:pt>
                <c:pt idx="1">
                  <c:v>35.920400000000001</c:v>
                </c:pt>
                <c:pt idx="2">
                  <c:v>35.249499999999998</c:v>
                </c:pt>
                <c:pt idx="3">
                  <c:v>34.2224</c:v>
                </c:pt>
                <c:pt idx="4">
                  <c:v>32.767200000000003</c:v>
                </c:pt>
                <c:pt idx="5">
                  <c:v>30.5763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F8-C349-8277-D5B1C1A5CFC0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Plots!$AP$35:$AP$40</c:f>
              <c:numCache>
                <c:formatCode>General</c:formatCode>
                <c:ptCount val="6"/>
                <c:pt idx="0">
                  <c:v>33.2804</c:v>
                </c:pt>
                <c:pt idx="1">
                  <c:v>33.010599999999997</c:v>
                </c:pt>
                <c:pt idx="2">
                  <c:v>32.532800000000002</c:v>
                </c:pt>
                <c:pt idx="3">
                  <c:v>31.755099999999999</c:v>
                </c:pt>
                <c:pt idx="4">
                  <c:v>30.5992</c:v>
                </c:pt>
                <c:pt idx="5">
                  <c:v>28.692299999999999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F8-C349-8277-D5B1C1A5CFC0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Plots!$BG$5:$BG$10</c:f>
              <c:numCache>
                <c:formatCode>General</c:formatCode>
                <c:ptCount val="6"/>
                <c:pt idx="0">
                  <c:v>42.4833</c:v>
                </c:pt>
                <c:pt idx="1">
                  <c:v>41.932000000000002</c:v>
                </c:pt>
                <c:pt idx="2">
                  <c:v>41.239699999999999</c:v>
                </c:pt>
                <c:pt idx="3">
                  <c:v>40.254800000000003</c:v>
                </c:pt>
                <c:pt idx="4">
                  <c:v>38.833799999999997</c:v>
                </c:pt>
                <c:pt idx="5">
                  <c:v>36.526200000000003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F8-C349-8277-D5B1C1A5CFC0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Plots!$BG$11:$BG$16</c:f>
              <c:numCache>
                <c:formatCode>General</c:formatCode>
                <c:ptCount val="6"/>
                <c:pt idx="0">
                  <c:v>41.659100000000002</c:v>
                </c:pt>
                <c:pt idx="1">
                  <c:v>41.125500000000002</c:v>
                </c:pt>
                <c:pt idx="2">
                  <c:v>40.313200000000002</c:v>
                </c:pt>
                <c:pt idx="3">
                  <c:v>39.094799999999999</c:v>
                </c:pt>
                <c:pt idx="4">
                  <c:v>37.444800000000001</c:v>
                </c:pt>
                <c:pt idx="5">
                  <c:v>34.941400000000002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5F8-C349-8277-D5B1C1A5CFC0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Plots!$BG$17:$BG$22</c:f>
              <c:numCache>
                <c:formatCode>General</c:formatCode>
                <c:ptCount val="6"/>
                <c:pt idx="0">
                  <c:v>40.749299999999998</c:v>
                </c:pt>
                <c:pt idx="1">
                  <c:v>40.191899999999997</c:v>
                </c:pt>
                <c:pt idx="2">
                  <c:v>39.305900000000001</c:v>
                </c:pt>
                <c:pt idx="3">
                  <c:v>37.9908</c:v>
                </c:pt>
                <c:pt idx="4">
                  <c:v>36.270099999999999</c:v>
                </c:pt>
                <c:pt idx="5">
                  <c:v>33.75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5F8-C349-8277-D5B1C1A5CFC0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Plots!$BG$23:$BG$28</c:f>
              <c:numCache>
                <c:formatCode>General</c:formatCode>
                <c:ptCount val="6"/>
                <c:pt idx="0">
                  <c:v>38.461500000000001</c:v>
                </c:pt>
                <c:pt idx="1">
                  <c:v>37.974600000000002</c:v>
                </c:pt>
                <c:pt idx="2">
                  <c:v>37.158900000000003</c:v>
                </c:pt>
                <c:pt idx="3">
                  <c:v>35.945500000000003</c:v>
                </c:pt>
                <c:pt idx="4">
                  <c:v>34.302799999999998</c:v>
                </c:pt>
                <c:pt idx="5">
                  <c:v>31.927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F8-C349-8277-D5B1C1A5CFC0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Plots!$BG$29:$BG$34</c:f>
              <c:numCache>
                <c:formatCode>General</c:formatCode>
                <c:ptCount val="6"/>
                <c:pt idx="0">
                  <c:v>36.3155</c:v>
                </c:pt>
                <c:pt idx="1">
                  <c:v>35.920400000000001</c:v>
                </c:pt>
                <c:pt idx="2">
                  <c:v>35.249499999999998</c:v>
                </c:pt>
                <c:pt idx="3">
                  <c:v>34.2224</c:v>
                </c:pt>
                <c:pt idx="4">
                  <c:v>32.767200000000003</c:v>
                </c:pt>
                <c:pt idx="5">
                  <c:v>30.5763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5F8-C349-8277-D5B1C1A5CFC0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Plots!$BG$35:$BG$40</c:f>
              <c:numCache>
                <c:formatCode>General</c:formatCode>
                <c:ptCount val="6"/>
                <c:pt idx="0">
                  <c:v>33.2804</c:v>
                </c:pt>
                <c:pt idx="1">
                  <c:v>33.010599999999997</c:v>
                </c:pt>
                <c:pt idx="2">
                  <c:v>32.532800000000002</c:v>
                </c:pt>
                <c:pt idx="3">
                  <c:v>31.755099999999999</c:v>
                </c:pt>
                <c:pt idx="4">
                  <c:v>30.5992</c:v>
                </c:pt>
                <c:pt idx="5">
                  <c:v>28.692299999999999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5F8-C349-8277-D5B1C1A5C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10</xdr:col>
      <xdr:colOff>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1A65B-9F6C-BE4A-B5FE-C9A3840BF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431800</xdr:colOff>
      <xdr:row>4</xdr:row>
      <xdr:rowOff>12700</xdr:rowOff>
    </xdr:from>
    <xdr:to>
      <xdr:col>22</xdr:col>
      <xdr:colOff>38100</xdr:colOff>
      <xdr:row>31</xdr:row>
      <xdr:rowOff>79375</xdr:rowOff>
    </xdr:to>
    <xdr:graphicFrame macro="">
      <xdr:nvGraphicFramePr>
        <xdr:cNvPr id="13" name="Chart 2">
          <a:extLst>
            <a:ext uri="{FF2B5EF4-FFF2-40B4-BE49-F238E27FC236}">
              <a16:creationId xmlns:a16="http://schemas.microsoft.com/office/drawing/2014/main" id="{4BC060FB-ABFF-7E40-A70A-1D451C1BA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32</xdr:row>
      <xdr:rowOff>101600</xdr:rowOff>
    </xdr:from>
    <xdr:to>
      <xdr:col>22</xdr:col>
      <xdr:colOff>88900</xdr:colOff>
      <xdr:row>59</xdr:row>
      <xdr:rowOff>168275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24D118D2-B005-1E46-B84D-F41DE3E49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32</xdr:row>
      <xdr:rowOff>50800</xdr:rowOff>
    </xdr:from>
    <xdr:to>
      <xdr:col>10</xdr:col>
      <xdr:colOff>38100</xdr:colOff>
      <xdr:row>59</xdr:row>
      <xdr:rowOff>117475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DDCE1F3C-DB7E-E34D-89BE-38EB8E2A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60</xdr:row>
      <xdr:rowOff>114300</xdr:rowOff>
    </xdr:from>
    <xdr:to>
      <xdr:col>10</xdr:col>
      <xdr:colOff>38100</xdr:colOff>
      <xdr:row>87</xdr:row>
      <xdr:rowOff>180975</xdr:rowOff>
    </xdr:to>
    <xdr:graphicFrame macro="">
      <xdr:nvGraphicFramePr>
        <xdr:cNvPr id="16" name="Chart 5">
          <a:extLst>
            <a:ext uri="{FF2B5EF4-FFF2-40B4-BE49-F238E27FC236}">
              <a16:creationId xmlns:a16="http://schemas.microsoft.com/office/drawing/2014/main" id="{CCF3352A-830F-EB44-B6ED-22C9CC880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635000</xdr:colOff>
      <xdr:row>60</xdr:row>
      <xdr:rowOff>165100</xdr:rowOff>
    </xdr:from>
    <xdr:to>
      <xdr:col>22</xdr:col>
      <xdr:colOff>241300</xdr:colOff>
      <xdr:row>88</xdr:row>
      <xdr:rowOff>28575</xdr:rowOff>
    </xdr:to>
    <xdr:graphicFrame macro="">
      <xdr:nvGraphicFramePr>
        <xdr:cNvPr id="17" name="Chart 6">
          <a:extLst>
            <a:ext uri="{FF2B5EF4-FFF2-40B4-BE49-F238E27FC236}">
              <a16:creationId xmlns:a16="http://schemas.microsoft.com/office/drawing/2014/main" id="{5756D50C-05AB-A04A-BAAF-BB59658B1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</xdr:colOff>
      <xdr:row>88</xdr:row>
      <xdr:rowOff>63500</xdr:rowOff>
    </xdr:from>
    <xdr:to>
      <xdr:col>10</xdr:col>
      <xdr:colOff>25400</xdr:colOff>
      <xdr:row>115</xdr:row>
      <xdr:rowOff>130175</xdr:rowOff>
    </xdr:to>
    <xdr:graphicFrame macro="">
      <xdr:nvGraphicFramePr>
        <xdr:cNvPr id="18" name="Chart 7">
          <a:extLst>
            <a:ext uri="{FF2B5EF4-FFF2-40B4-BE49-F238E27FC236}">
              <a16:creationId xmlns:a16="http://schemas.microsoft.com/office/drawing/2014/main" id="{6035282F-779E-E448-8419-2E687A2D2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635000</xdr:colOff>
      <xdr:row>88</xdr:row>
      <xdr:rowOff>127000</xdr:rowOff>
    </xdr:from>
    <xdr:to>
      <xdr:col>22</xdr:col>
      <xdr:colOff>241300</xdr:colOff>
      <xdr:row>115</xdr:row>
      <xdr:rowOff>193675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68D5D467-5CAA-504A-8248-4F8481DF8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117</xdr:row>
      <xdr:rowOff>12700</xdr:rowOff>
    </xdr:from>
    <xdr:to>
      <xdr:col>10</xdr:col>
      <xdr:colOff>127000</xdr:colOff>
      <xdr:row>144</xdr:row>
      <xdr:rowOff>79375</xdr:rowOff>
    </xdr:to>
    <xdr:graphicFrame macro="">
      <xdr:nvGraphicFramePr>
        <xdr:cNvPr id="20" name="Chart 9">
          <a:extLst>
            <a:ext uri="{FF2B5EF4-FFF2-40B4-BE49-F238E27FC236}">
              <a16:creationId xmlns:a16="http://schemas.microsoft.com/office/drawing/2014/main" id="{F40A524A-7988-664D-BCBC-93FC05525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622300</xdr:colOff>
      <xdr:row>117</xdr:row>
      <xdr:rowOff>38100</xdr:rowOff>
    </xdr:from>
    <xdr:to>
      <xdr:col>22</xdr:col>
      <xdr:colOff>228600</xdr:colOff>
      <xdr:row>144</xdr:row>
      <xdr:rowOff>104775</xdr:rowOff>
    </xdr:to>
    <xdr:graphicFrame macro="">
      <xdr:nvGraphicFramePr>
        <xdr:cNvPr id="21" name="Chart 10">
          <a:extLst>
            <a:ext uri="{FF2B5EF4-FFF2-40B4-BE49-F238E27FC236}">
              <a16:creationId xmlns:a16="http://schemas.microsoft.com/office/drawing/2014/main" id="{C095E9A0-A40D-3844-97EA-C37B6BB6E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177800</xdr:colOff>
      <xdr:row>147</xdr:row>
      <xdr:rowOff>63500</xdr:rowOff>
    </xdr:from>
    <xdr:to>
      <xdr:col>10</xdr:col>
      <xdr:colOff>177800</xdr:colOff>
      <xdr:row>174</xdr:row>
      <xdr:rowOff>130175</xdr:rowOff>
    </xdr:to>
    <xdr:graphicFrame macro="">
      <xdr:nvGraphicFramePr>
        <xdr:cNvPr id="22" name="Chart 11">
          <a:extLst>
            <a:ext uri="{FF2B5EF4-FFF2-40B4-BE49-F238E27FC236}">
              <a16:creationId xmlns:a16="http://schemas.microsoft.com/office/drawing/2014/main" id="{ED50EE23-83B9-E540-A003-4BAB09930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1B2F-8957-8D4D-BAB6-61E642DC6749}">
  <sheetPr codeName="Sheet2"/>
  <dimension ref="A1:AL54"/>
  <sheetViews>
    <sheetView tabSelected="1" zoomScale="110" zoomScaleNormal="110" workbookViewId="0">
      <selection activeCell="C25" sqref="C25"/>
    </sheetView>
  </sheetViews>
  <sheetFormatPr baseColWidth="10" defaultRowHeight="16" x14ac:dyDescent="0.2"/>
  <cols>
    <col min="1" max="1" width="8.33203125" customWidth="1"/>
    <col min="2" max="2" width="15.1640625" style="34" customWidth="1"/>
    <col min="3" max="3" width="13" style="32" bestFit="1" customWidth="1"/>
    <col min="4" max="4" width="12.83203125" style="32" bestFit="1" customWidth="1"/>
    <col min="5" max="6" width="11" style="32" bestFit="1" customWidth="1"/>
    <col min="7" max="7" width="12.83203125" style="32" bestFit="1" customWidth="1"/>
    <col min="8" max="8" width="11" style="32" bestFit="1" customWidth="1"/>
    <col min="9" max="9" width="12.83203125" style="32" bestFit="1" customWidth="1"/>
    <col min="10" max="10" width="11" style="32" bestFit="1" customWidth="1"/>
    <col min="11" max="11" width="12.83203125" style="32" bestFit="1" customWidth="1"/>
    <col min="12" max="25" width="11" style="32" bestFit="1" customWidth="1"/>
    <col min="26" max="38" width="10.83203125" style="32"/>
    <col min="39" max="16384" width="10.83203125" style="31"/>
  </cols>
  <sheetData>
    <row r="1" spans="1:38" ht="17" thickBot="1" x14ac:dyDescent="0.25">
      <c r="A1" s="81" t="s">
        <v>103</v>
      </c>
      <c r="B1" s="105" t="s">
        <v>721</v>
      </c>
    </row>
    <row r="2" spans="1:38" x14ac:dyDescent="0.2">
      <c r="B2" s="222" t="s">
        <v>61</v>
      </c>
      <c r="C2" s="225" t="s">
        <v>54</v>
      </c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7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</row>
    <row r="3" spans="1:38" x14ac:dyDescent="0.2">
      <c r="B3" s="223"/>
      <c r="C3" s="216" t="s">
        <v>55</v>
      </c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8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</row>
    <row r="4" spans="1:38" x14ac:dyDescent="0.2">
      <c r="B4" s="223"/>
      <c r="C4" s="35"/>
      <c r="D4" s="35"/>
      <c r="E4" s="216" t="s">
        <v>13</v>
      </c>
      <c r="F4" s="217"/>
      <c r="G4" s="217"/>
      <c r="H4" s="217"/>
      <c r="I4" s="221"/>
      <c r="J4" s="35"/>
      <c r="K4" s="35"/>
      <c r="L4" s="35"/>
      <c r="M4" s="35"/>
      <c r="N4" s="35"/>
      <c r="O4" s="35"/>
      <c r="P4" s="216" t="s">
        <v>42</v>
      </c>
      <c r="Q4" s="217"/>
      <c r="R4" s="217"/>
      <c r="S4" s="217"/>
      <c r="T4" s="218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</row>
    <row r="5" spans="1:38" ht="17" thickBot="1" x14ac:dyDescent="0.25">
      <c r="B5" s="224"/>
      <c r="C5" s="36"/>
      <c r="D5" s="36" t="s">
        <v>24</v>
      </c>
      <c r="E5" s="36" t="str">
        <f>BoxingPractice!C46</f>
        <v>Y</v>
      </c>
      <c r="F5" s="36" t="str">
        <f>BoxingPractice!D46</f>
        <v>U</v>
      </c>
      <c r="G5" s="36" t="str">
        <f>BoxingPractice!E46</f>
        <v>V</v>
      </c>
      <c r="H5" s="36" t="str">
        <f>BoxingPractice!F46</f>
        <v>YUV</v>
      </c>
      <c r="I5" s="36" t="s">
        <v>75</v>
      </c>
      <c r="J5" s="36" t="str">
        <f>BoxingPractice!G46</f>
        <v>SSIM_Y</v>
      </c>
      <c r="K5" s="36" t="str">
        <f>BoxingPractice!H46</f>
        <v>MS-SSIM</v>
      </c>
      <c r="L5" s="36" t="str">
        <f>BoxingPractice!I46</f>
        <v>VMAF</v>
      </c>
      <c r="M5" s="36" t="str">
        <f>BoxingPractice!J46</f>
        <v>nVMAF</v>
      </c>
      <c r="N5" s="36" t="str">
        <f>BoxingPractice!K46</f>
        <v>PSNR-HVS</v>
      </c>
      <c r="O5" s="36" t="str">
        <f>BoxingPractice!L46</f>
        <v>DE-2K</v>
      </c>
      <c r="P5" s="36" t="str">
        <f>BoxingPractice!M46</f>
        <v>Y</v>
      </c>
      <c r="Q5" s="36" t="str">
        <f>BoxingPractice!N46</f>
        <v>U</v>
      </c>
      <c r="R5" s="36" t="str">
        <f>BoxingPractice!O46</f>
        <v>V</v>
      </c>
      <c r="S5" s="36" t="str">
        <f>BoxingPractice!P46</f>
        <v>YUV</v>
      </c>
      <c r="T5" s="72" t="s">
        <v>75</v>
      </c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</row>
    <row r="6" spans="1:38" x14ac:dyDescent="0.2">
      <c r="B6" s="234" t="s">
        <v>16</v>
      </c>
      <c r="C6" s="125" t="s">
        <v>27</v>
      </c>
      <c r="D6" s="53">
        <f ca="1">'Summary (Full)'!F29</f>
        <v>0</v>
      </c>
      <c r="E6" s="211">
        <f ca="1">'Summary (Full)'!G29</f>
        <v>0</v>
      </c>
      <c r="F6" s="211" t="e">
        <f ca="1">'Summary (Full)'!H29</f>
        <v>#VALUE!</v>
      </c>
      <c r="G6" s="211" t="e">
        <f ca="1">'Summary (Full)'!I29</f>
        <v>#VALUE!</v>
      </c>
      <c r="H6" s="211">
        <f ca="1">'Summary (Full)'!J29</f>
        <v>0</v>
      </c>
      <c r="I6" s="211" t="e">
        <f ca="1">'Summary (Full)'!K29</f>
        <v>#VALUE!</v>
      </c>
      <c r="J6" s="211" t="e">
        <f ca="1">'Summary (Full)'!L29</f>
        <v>#VALUE!</v>
      </c>
      <c r="K6" s="211" t="e">
        <f ca="1">'Summary (Full)'!M29</f>
        <v>#VALUE!</v>
      </c>
      <c r="L6" s="211" t="e">
        <f ca="1">'Summary (Full)'!N29</f>
        <v>#VALUE!</v>
      </c>
      <c r="M6" s="211">
        <f ca="1">'Summary (Full)'!O29</f>
        <v>0</v>
      </c>
      <c r="N6" s="211" t="e">
        <f ca="1">'Summary (Full)'!P29</f>
        <v>#VALUE!</v>
      </c>
      <c r="O6" s="211" t="e">
        <f ca="1">'Summary (Full)'!Q29</f>
        <v>#VALUE!</v>
      </c>
      <c r="P6" s="211">
        <f ca="1">'Summary (Full)'!R29</f>
        <v>0</v>
      </c>
      <c r="Q6" s="211" t="e">
        <f ca="1">'Summary (Full)'!S29</f>
        <v>#VALUE!</v>
      </c>
      <c r="R6" s="211" t="e">
        <f ca="1">'Summary (Full)'!T29</f>
        <v>#VALUE!</v>
      </c>
      <c r="S6" s="211">
        <f ca="1">'Summary (Full)'!U29</f>
        <v>0</v>
      </c>
      <c r="T6" s="214" t="e">
        <f ca="1">'Summary (Full)'!V29</f>
        <v>#VALUE!</v>
      </c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</row>
    <row r="7" spans="1:38" x14ac:dyDescent="0.2">
      <c r="B7" s="235"/>
      <c r="C7" s="125" t="s">
        <v>28</v>
      </c>
      <c r="D7" s="123">
        <f ca="1">'Summary (Full)'!F30</f>
        <v>0</v>
      </c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5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</row>
    <row r="8" spans="1:38" ht="17" thickBot="1" x14ac:dyDescent="0.25">
      <c r="B8" s="236"/>
      <c r="C8" s="126" t="s">
        <v>29</v>
      </c>
      <c r="D8" s="56">
        <f ca="1">'Summary (Full)'!F31</f>
        <v>0</v>
      </c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28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</row>
    <row r="9" spans="1:38" x14ac:dyDescent="0.2">
      <c r="D9" s="6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</row>
    <row r="11" spans="1:38" ht="17" thickBot="1" x14ac:dyDescent="0.25"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</row>
    <row r="12" spans="1:38" x14ac:dyDescent="0.2">
      <c r="B12" s="222" t="s">
        <v>61</v>
      </c>
      <c r="C12" s="237" t="s">
        <v>54</v>
      </c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</row>
    <row r="13" spans="1:38" x14ac:dyDescent="0.2">
      <c r="B13" s="223"/>
      <c r="C13" s="49"/>
      <c r="D13" s="210" t="s">
        <v>52</v>
      </c>
      <c r="E13" s="210"/>
      <c r="F13" s="210" t="s">
        <v>53</v>
      </c>
      <c r="G13" s="210"/>
      <c r="H13" s="210" t="s">
        <v>57</v>
      </c>
      <c r="I13" s="210"/>
      <c r="J13" s="210" t="s">
        <v>58</v>
      </c>
      <c r="K13" s="210"/>
      <c r="L13" s="210" t="s">
        <v>59</v>
      </c>
      <c r="M13" s="210"/>
      <c r="N13" s="210" t="s">
        <v>56</v>
      </c>
      <c r="O13" s="210"/>
      <c r="P13" s="216" t="s">
        <v>60</v>
      </c>
      <c r="Q13" s="217"/>
      <c r="R13" s="217"/>
      <c r="S13" s="217"/>
      <c r="T13" s="217"/>
      <c r="U13" s="218"/>
      <c r="V13" s="210" t="s">
        <v>113</v>
      </c>
      <c r="W13" s="210"/>
      <c r="X13" s="210" t="s">
        <v>111</v>
      </c>
      <c r="Y13" s="210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</row>
    <row r="14" spans="1:38" x14ac:dyDescent="0.2">
      <c r="B14" s="223"/>
      <c r="C14" s="35"/>
      <c r="D14" s="210" t="s">
        <v>1</v>
      </c>
      <c r="E14" s="210"/>
      <c r="F14" s="210" t="s">
        <v>22</v>
      </c>
      <c r="G14" s="210"/>
      <c r="H14" s="210" t="s">
        <v>0</v>
      </c>
      <c r="I14" s="210"/>
      <c r="J14" s="210" t="s">
        <v>49</v>
      </c>
      <c r="K14" s="210"/>
      <c r="L14" s="210" t="s">
        <v>47</v>
      </c>
      <c r="M14" s="210"/>
      <c r="N14" s="210" t="s">
        <v>51</v>
      </c>
      <c r="O14" s="210"/>
      <c r="P14" s="216" t="s">
        <v>42</v>
      </c>
      <c r="Q14" s="217"/>
      <c r="R14" s="217"/>
      <c r="S14" s="217"/>
      <c r="T14" s="217"/>
      <c r="U14" s="218"/>
      <c r="V14" s="210" t="s">
        <v>114</v>
      </c>
      <c r="W14" s="210"/>
      <c r="X14" s="210" t="s">
        <v>112</v>
      </c>
      <c r="Y14" s="210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</row>
    <row r="15" spans="1:38" ht="17" thickBot="1" x14ac:dyDescent="0.25">
      <c r="B15" s="224"/>
      <c r="C15" s="36"/>
      <c r="D15" s="36" t="s">
        <v>23</v>
      </c>
      <c r="E15" s="36" t="s">
        <v>24</v>
      </c>
      <c r="F15" s="36" t="s">
        <v>23</v>
      </c>
      <c r="G15" s="36" t="s">
        <v>24</v>
      </c>
      <c r="H15" s="36" t="s">
        <v>23</v>
      </c>
      <c r="I15" s="36" t="s">
        <v>24</v>
      </c>
      <c r="J15" s="36" t="s">
        <v>23</v>
      </c>
      <c r="K15" s="36" t="s">
        <v>24</v>
      </c>
      <c r="L15" s="36" t="s">
        <v>23</v>
      </c>
      <c r="M15" s="36" t="s">
        <v>24</v>
      </c>
      <c r="N15" s="36" t="s">
        <v>23</v>
      </c>
      <c r="O15" s="36" t="s">
        <v>24</v>
      </c>
      <c r="P15" s="36" t="s">
        <v>23</v>
      </c>
      <c r="Q15" s="36" t="s">
        <v>24</v>
      </c>
      <c r="R15" s="36" t="s">
        <v>25</v>
      </c>
      <c r="S15" s="36" t="s">
        <v>26</v>
      </c>
      <c r="T15" s="36" t="s">
        <v>38</v>
      </c>
      <c r="U15" s="72" t="s">
        <v>75</v>
      </c>
      <c r="V15" s="36" t="s">
        <v>23</v>
      </c>
      <c r="W15" s="36" t="s">
        <v>38</v>
      </c>
      <c r="X15" s="36" t="s">
        <v>23</v>
      </c>
      <c r="Y15" s="36" t="s">
        <v>38</v>
      </c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</row>
    <row r="16" spans="1:38" x14ac:dyDescent="0.2">
      <c r="B16" s="234" t="s">
        <v>16</v>
      </c>
      <c r="C16" s="44" t="s">
        <v>27</v>
      </c>
      <c r="D16" s="53">
        <f ca="1">'Summary (Full)'!F63</f>
        <v>0</v>
      </c>
      <c r="E16" s="211">
        <f ca="1">'Summary (Full)'!G63</f>
        <v>0</v>
      </c>
      <c r="F16" s="53">
        <f ca="1">'Summary (Full)'!H63</f>
        <v>0</v>
      </c>
      <c r="G16" s="211">
        <f ca="1">'Summary (Full)'!I63</f>
        <v>0</v>
      </c>
      <c r="H16" s="53">
        <f ca="1">'Summary (Full)'!J63</f>
        <v>0</v>
      </c>
      <c r="I16" s="211">
        <f ca="1">'Summary (Full)'!K63</f>
        <v>0</v>
      </c>
      <c r="J16" s="53">
        <f ca="1">'Summary (Full)'!L63</f>
        <v>0</v>
      </c>
      <c r="K16" s="211">
        <f ca="1">'Summary (Full)'!M63</f>
        <v>0</v>
      </c>
      <c r="L16" s="53">
        <f ca="1">'Summary (Full)'!N63</f>
        <v>0</v>
      </c>
      <c r="M16" s="211">
        <f ca="1">'Summary (Full)'!O63</f>
        <v>0</v>
      </c>
      <c r="N16" s="53">
        <f ca="1">'Summary (Full)'!P63</f>
        <v>0</v>
      </c>
      <c r="O16" s="211">
        <f ca="1">'Summary (Full)'!Q63</f>
        <v>0</v>
      </c>
      <c r="P16" s="53">
        <f ca="1">'Summary (Full)'!R63</f>
        <v>0</v>
      </c>
      <c r="Q16" s="211">
        <f ca="1">'Summary (Full)'!S63</f>
        <v>0</v>
      </c>
      <c r="R16" s="211" t="e">
        <f ca="1">'Summary (Full)'!T63</f>
        <v>#VALUE!</v>
      </c>
      <c r="S16" s="211" t="e">
        <f ca="1">'Summary (Full)'!U63</f>
        <v>#VALUE!</v>
      </c>
      <c r="T16" s="211">
        <f ca="1">'Summary (Full)'!V63</f>
        <v>0</v>
      </c>
      <c r="U16" s="211" t="e">
        <f ca="1">'Summary (Full)'!W63</f>
        <v>#VALUE!</v>
      </c>
      <c r="V16" s="53">
        <f ca="1">'Summary (Full)'!X63</f>
        <v>0</v>
      </c>
      <c r="W16" s="211">
        <f ca="1">'Summary (Full)'!Y63</f>
        <v>0</v>
      </c>
      <c r="X16" s="53">
        <f ca="1">'Summary (Full)'!Z63</f>
        <v>0</v>
      </c>
      <c r="Y16" s="211">
        <f ca="1">'Summary (Full)'!AA63</f>
        <v>0</v>
      </c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</row>
    <row r="17" spans="2:38" x14ac:dyDescent="0.2">
      <c r="B17" s="235"/>
      <c r="C17" s="44" t="s">
        <v>28</v>
      </c>
      <c r="D17" s="123">
        <f ca="1">'Summary (Full)'!F64</f>
        <v>0</v>
      </c>
      <c r="E17" s="212"/>
      <c r="F17" s="123">
        <f ca="1">'Summary (Full)'!H64</f>
        <v>0</v>
      </c>
      <c r="G17" s="212"/>
      <c r="H17" s="123">
        <f ca="1">'Summary (Full)'!J64</f>
        <v>0</v>
      </c>
      <c r="I17" s="212"/>
      <c r="J17" s="123">
        <f ca="1">'Summary (Full)'!L64</f>
        <v>0</v>
      </c>
      <c r="K17" s="212"/>
      <c r="L17" s="123">
        <f ca="1">'Summary (Full)'!N64</f>
        <v>0</v>
      </c>
      <c r="M17" s="212"/>
      <c r="N17" s="123">
        <f ca="1">'Summary (Full)'!P64</f>
        <v>0</v>
      </c>
      <c r="O17" s="212"/>
      <c r="P17" s="123">
        <f ca="1">'Summary (Full)'!R64</f>
        <v>0</v>
      </c>
      <c r="Q17" s="212"/>
      <c r="R17" s="212"/>
      <c r="S17" s="212"/>
      <c r="T17" s="212"/>
      <c r="U17" s="212"/>
      <c r="V17" s="123">
        <f ca="1">'Summary (Full)'!X64</f>
        <v>0</v>
      </c>
      <c r="W17" s="212"/>
      <c r="X17" s="123">
        <f ca="1">'Summary (Full)'!Z64</f>
        <v>0</v>
      </c>
      <c r="Y17" s="212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</row>
    <row r="18" spans="2:38" ht="17" thickBot="1" x14ac:dyDescent="0.25">
      <c r="B18" s="236"/>
      <c r="C18" s="73" t="s">
        <v>29</v>
      </c>
      <c r="D18" s="56">
        <f ca="1">'Summary (Full)'!F65</f>
        <v>0</v>
      </c>
      <c r="E18" s="213"/>
      <c r="F18" s="56">
        <f ca="1">'Summary (Full)'!H65</f>
        <v>0</v>
      </c>
      <c r="G18" s="213"/>
      <c r="H18" s="56">
        <f ca="1">'Summary (Full)'!J65</f>
        <v>0</v>
      </c>
      <c r="I18" s="213"/>
      <c r="J18" s="56">
        <f ca="1">'Summary (Full)'!L65</f>
        <v>0</v>
      </c>
      <c r="K18" s="213"/>
      <c r="L18" s="56">
        <f ca="1">'Summary (Full)'!N65</f>
        <v>0</v>
      </c>
      <c r="M18" s="213"/>
      <c r="N18" s="56">
        <f ca="1">'Summary (Full)'!P65</f>
        <v>0</v>
      </c>
      <c r="O18" s="213"/>
      <c r="P18" s="56">
        <f ca="1">'Summary (Full)'!R65</f>
        <v>0</v>
      </c>
      <c r="Q18" s="213"/>
      <c r="R18" s="213"/>
      <c r="S18" s="213"/>
      <c r="T18" s="213"/>
      <c r="U18" s="213"/>
      <c r="V18" s="56">
        <f ca="1">'Summary (Full)'!X65</f>
        <v>0</v>
      </c>
      <c r="W18" s="213"/>
      <c r="X18" s="56">
        <f ca="1">'Summary (Full)'!Z65</f>
        <v>0</v>
      </c>
      <c r="Y18" s="213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</row>
    <row r="19" spans="2:38" x14ac:dyDescent="0.2"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</row>
    <row r="20" spans="2:38" x14ac:dyDescent="0.2"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</row>
    <row r="21" spans="2:38" ht="17" thickBot="1" x14ac:dyDescent="0.25"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</row>
    <row r="22" spans="2:38" x14ac:dyDescent="0.2">
      <c r="B22" s="239" t="s">
        <v>61</v>
      </c>
      <c r="C22" s="219" t="s">
        <v>79</v>
      </c>
      <c r="D22" s="219"/>
      <c r="E22" s="219"/>
      <c r="F22" s="219"/>
      <c r="G22" s="219"/>
      <c r="H22" s="219"/>
      <c r="I22" s="219"/>
      <c r="J22" s="219"/>
      <c r="K22" s="219"/>
      <c r="L22" s="219"/>
      <c r="M22" s="69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</row>
    <row r="23" spans="2:38" x14ac:dyDescent="0.2">
      <c r="B23" s="240"/>
      <c r="C23" s="220" t="s">
        <v>82</v>
      </c>
      <c r="D23" s="220"/>
      <c r="E23" s="220"/>
      <c r="F23" s="220"/>
      <c r="G23" s="210" t="s">
        <v>83</v>
      </c>
      <c r="H23" s="210"/>
      <c r="I23" s="210" t="s">
        <v>32</v>
      </c>
      <c r="J23" s="210"/>
      <c r="K23" s="210" t="s">
        <v>31</v>
      </c>
      <c r="L23" s="210"/>
      <c r="M23" s="70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</row>
    <row r="24" spans="2:38" ht="17" thickBot="1" x14ac:dyDescent="0.25">
      <c r="B24" s="241"/>
      <c r="C24" s="106" t="s">
        <v>80</v>
      </c>
      <c r="D24" s="106" t="s">
        <v>77</v>
      </c>
      <c r="E24" s="106" t="s">
        <v>81</v>
      </c>
      <c r="F24" s="106" t="s">
        <v>78</v>
      </c>
      <c r="G24" s="107" t="s">
        <v>77</v>
      </c>
      <c r="H24" s="107" t="s">
        <v>78</v>
      </c>
      <c r="I24" s="107" t="s">
        <v>77</v>
      </c>
      <c r="J24" s="107" t="s">
        <v>80</v>
      </c>
      <c r="K24" s="107" t="s">
        <v>77</v>
      </c>
      <c r="L24" s="107" t="s">
        <v>80</v>
      </c>
      <c r="M24" s="108" t="s">
        <v>84</v>
      </c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</row>
    <row r="25" spans="2:38" ht="17" thickBot="1" x14ac:dyDescent="0.25">
      <c r="B25" s="67" t="s">
        <v>16</v>
      </c>
      <c r="C25" s="51">
        <f ca="1">'Summary (Full)'!E80</f>
        <v>1</v>
      </c>
      <c r="D25" s="51">
        <f ca="1">'Summary (Full)'!F80</f>
        <v>1</v>
      </c>
      <c r="E25" s="51">
        <f ca="1">'Summary (Full)'!G80</f>
        <v>1</v>
      </c>
      <c r="F25" s="51">
        <f ca="1">'Summary (Full)'!H80</f>
        <v>1</v>
      </c>
      <c r="G25" s="51">
        <f ca="1">'Summary (Full)'!I80</f>
        <v>1</v>
      </c>
      <c r="H25" s="51">
        <f ca="1">'Summary (Full)'!J80</f>
        <v>1</v>
      </c>
      <c r="I25" s="51">
        <f ca="1">'Summary (Full)'!K80</f>
        <v>1</v>
      </c>
      <c r="J25" s="51">
        <f ca="1">'Summary (Full)'!L80</f>
        <v>1</v>
      </c>
      <c r="K25" s="51">
        <f ca="1">'Summary (Full)'!M80</f>
        <v>1</v>
      </c>
      <c r="L25" s="51">
        <f ca="1">'Summary (Full)'!N80</f>
        <v>1</v>
      </c>
      <c r="M25" s="51">
        <f ca="1">'Summary (Full)'!O80</f>
        <v>1</v>
      </c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</row>
    <row r="26" spans="2:38" x14ac:dyDescent="0.2"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</row>
    <row r="27" spans="2:38" x14ac:dyDescent="0.2"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</row>
    <row r="28" spans="2:38" ht="17" thickBot="1" x14ac:dyDescent="0.25"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</row>
    <row r="29" spans="2:38" x14ac:dyDescent="0.2">
      <c r="B29" s="222" t="s">
        <v>97</v>
      </c>
      <c r="C29" s="237" t="str">
        <f>'Summary (Full)'!F84</f>
        <v>BD-rates</v>
      </c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</row>
    <row r="30" spans="2:38" x14ac:dyDescent="0.2">
      <c r="B30" s="223"/>
      <c r="C30" s="229" t="str">
        <f>'Summary (Full)'!F85</f>
        <v>PSNR</v>
      </c>
      <c r="D30" s="230">
        <f>'Summary (Full)'!G85</f>
        <v>0</v>
      </c>
      <c r="E30" s="230">
        <f>'Summary (Full)'!H85</f>
        <v>0</v>
      </c>
      <c r="F30" s="230">
        <f>'Summary (Full)'!I85</f>
        <v>0</v>
      </c>
      <c r="G30" s="231">
        <f>'Summary (Full)'!J85</f>
        <v>0</v>
      </c>
      <c r="H30" s="229" t="str">
        <f>'Summary (Full)'!K85</f>
        <v>SSIM</v>
      </c>
      <c r="I30" s="231">
        <f>'Summary (Full)'!L85</f>
        <v>0</v>
      </c>
      <c r="J30" s="229" t="str">
        <f>'Summary (Full)'!M85</f>
        <v>MS-SSIM</v>
      </c>
      <c r="K30" s="231">
        <f>'Summary (Full)'!N85</f>
        <v>0</v>
      </c>
      <c r="L30" s="229" t="str">
        <f>'Summary (Full)'!O85</f>
        <v>VMAF</v>
      </c>
      <c r="M30" s="231">
        <f>'Summary (Full)'!P85</f>
        <v>0</v>
      </c>
      <c r="N30" s="229" t="str">
        <f>'Summary (Full)'!Q85</f>
        <v>VMAF Validity</v>
      </c>
      <c r="O30" s="231">
        <f>'Summary (Full)'!R85</f>
        <v>0</v>
      </c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</row>
    <row r="31" spans="2:38" x14ac:dyDescent="0.2">
      <c r="B31" s="223"/>
      <c r="C31" s="35"/>
      <c r="D31" s="35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</row>
    <row r="32" spans="2:38" ht="17" thickBot="1" x14ac:dyDescent="0.25">
      <c r="B32" s="223"/>
      <c r="C32" s="232" t="str">
        <f>'Summary (Full)'!F87</f>
        <v>Range</v>
      </c>
      <c r="D32" s="233">
        <f>'Summary (Full)'!G87</f>
        <v>0</v>
      </c>
      <c r="E32" s="36" t="str">
        <f>'Summary (Full)'!H87</f>
        <v>Y</v>
      </c>
      <c r="F32" s="36" t="str">
        <f>'Summary (Full)'!I87</f>
        <v>U</v>
      </c>
      <c r="G32" s="36" t="str">
        <f>'Summary (Full)'!J87</f>
        <v>V</v>
      </c>
      <c r="H32" s="36" t="str">
        <f>'Summary (Full)'!K87</f>
        <v>Range</v>
      </c>
      <c r="I32" s="36" t="str">
        <f>'Summary (Full)'!L87</f>
        <v>Y</v>
      </c>
      <c r="J32" s="36" t="str">
        <f>'Summary (Full)'!M87</f>
        <v>Range</v>
      </c>
      <c r="K32" s="36" t="str">
        <f>'Summary (Full)'!N87</f>
        <v>Y</v>
      </c>
      <c r="L32" s="36" t="str">
        <f>'Summary (Full)'!O87</f>
        <v>Range</v>
      </c>
      <c r="M32" s="36" t="str">
        <f>'Summary (Full)'!P87</f>
        <v>Y</v>
      </c>
      <c r="N32" s="36" t="str">
        <f>'Summary (Full)'!Q87</f>
        <v>Range</v>
      </c>
      <c r="O32" s="36" t="str">
        <f>'Summary (Full)'!R87</f>
        <v>Y</v>
      </c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</row>
    <row r="33" spans="2:38" x14ac:dyDescent="0.2">
      <c r="B33" s="247" t="str">
        <f>'Summary (Full)'!D88</f>
        <v>3840x2160</v>
      </c>
      <c r="C33" s="99" t="str">
        <f>'Summary (Full)'!F112</f>
        <v>High</v>
      </c>
      <c r="D33" s="53">
        <f ca="1">'Summary (Full)'!G112</f>
        <v>0</v>
      </c>
      <c r="E33" s="211">
        <f ca="1">'Summary (Full)'!H112</f>
        <v>0</v>
      </c>
      <c r="F33" s="211">
        <f ca="1">'Summary (Full)'!I112</f>
        <v>0</v>
      </c>
      <c r="G33" s="211">
        <f ca="1">'Summary (Full)'!J112</f>
        <v>0</v>
      </c>
      <c r="H33" s="118">
        <f ca="1">'Summary (Full)'!K112</f>
        <v>0</v>
      </c>
      <c r="I33" s="211">
        <f ca="1">'Summary (Full)'!L112</f>
        <v>0</v>
      </c>
      <c r="J33" s="118">
        <f ca="1">'Summary (Full)'!M112</f>
        <v>0</v>
      </c>
      <c r="K33" s="211">
        <f ca="1">'Summary (Full)'!N112</f>
        <v>0</v>
      </c>
      <c r="L33" s="118">
        <f ca="1">'Summary (Full)'!O112</f>
        <v>0</v>
      </c>
      <c r="M33" s="214">
        <f ca="1">'Summary (Full)'!P112</f>
        <v>0</v>
      </c>
      <c r="N33" s="155">
        <f ca="1">'Summary (Full)'!Q112</f>
        <v>0</v>
      </c>
      <c r="O33" s="251">
        <f ca="1">'Summary (Full)'!R112</f>
        <v>0</v>
      </c>
      <c r="AL33" s="31"/>
    </row>
    <row r="34" spans="2:38" x14ac:dyDescent="0.2">
      <c r="B34" s="242"/>
      <c r="C34" s="100" t="str">
        <f>'Summary (Full)'!F113</f>
        <v>Med</v>
      </c>
      <c r="D34" s="123">
        <f ca="1">'Summary (Full)'!G113</f>
        <v>0</v>
      </c>
      <c r="E34" s="212"/>
      <c r="F34" s="212"/>
      <c r="G34" s="212"/>
      <c r="H34" s="119">
        <f ca="1">'Summary (Full)'!K113</f>
        <v>0</v>
      </c>
      <c r="I34" s="212"/>
      <c r="J34" s="119">
        <f ca="1">'Summary (Full)'!M113</f>
        <v>0</v>
      </c>
      <c r="K34" s="212"/>
      <c r="L34" s="119">
        <f ca="1">'Summary (Full)'!O113</f>
        <v>0</v>
      </c>
      <c r="M34" s="215"/>
      <c r="N34" s="156">
        <f ca="1">'Summary (Full)'!Q113</f>
        <v>0</v>
      </c>
      <c r="O34" s="252"/>
      <c r="AL34" s="31"/>
    </row>
    <row r="35" spans="2:38" x14ac:dyDescent="0.2">
      <c r="B35" s="242"/>
      <c r="C35" s="100" t="str">
        <f>'Summary (Full)'!F114</f>
        <v>Low</v>
      </c>
      <c r="D35" s="123">
        <f ca="1">'Summary (Full)'!G114</f>
        <v>0</v>
      </c>
      <c r="E35" s="212"/>
      <c r="F35" s="212"/>
      <c r="G35" s="212"/>
      <c r="H35" s="119">
        <f ca="1">'Summary (Full)'!K114</f>
        <v>0</v>
      </c>
      <c r="I35" s="212"/>
      <c r="J35" s="119">
        <f ca="1">'Summary (Full)'!M114</f>
        <v>0</v>
      </c>
      <c r="K35" s="212"/>
      <c r="L35" s="119">
        <f ca="1">'Summary (Full)'!O114</f>
        <v>0</v>
      </c>
      <c r="M35" s="215"/>
      <c r="N35" s="156">
        <f ca="1">'Summary (Full)'!Q114</f>
        <v>0</v>
      </c>
      <c r="O35" s="252"/>
      <c r="AL35" s="31"/>
    </row>
    <row r="36" spans="2:38" x14ac:dyDescent="0.2">
      <c r="B36" s="242" t="str">
        <f>'Summary (Full)'!D116</f>
        <v>2560x1440</v>
      </c>
      <c r="C36" s="100" t="str">
        <f>'Summary (Full)'!F140</f>
        <v>High</v>
      </c>
      <c r="D36" s="123">
        <f ca="1">'Summary (Full)'!G140</f>
        <v>0</v>
      </c>
      <c r="E36" s="212">
        <f ca="1">'Summary (Full)'!H140</f>
        <v>0</v>
      </c>
      <c r="F36" s="212">
        <f ca="1">'Summary (Full)'!I140</f>
        <v>0</v>
      </c>
      <c r="G36" s="212">
        <f ca="1">'Summary (Full)'!J140</f>
        <v>0</v>
      </c>
      <c r="H36" s="119">
        <f ca="1">'Summary (Full)'!K140</f>
        <v>0</v>
      </c>
      <c r="I36" s="212">
        <f ca="1">'Summary (Full)'!L140</f>
        <v>0</v>
      </c>
      <c r="J36" s="119">
        <f ca="1">'Summary (Full)'!M140</f>
        <v>0</v>
      </c>
      <c r="K36" s="212">
        <f ca="1">'Summary (Full)'!N140</f>
        <v>0</v>
      </c>
      <c r="L36" s="119">
        <f ca="1">'Summary (Full)'!O140</f>
        <v>0</v>
      </c>
      <c r="M36" s="215">
        <f ca="1">'Summary (Full)'!P140</f>
        <v>0</v>
      </c>
      <c r="N36" s="156">
        <f ca="1">'Summary (Full)'!Q140</f>
        <v>0</v>
      </c>
      <c r="O36" s="252">
        <f ca="1">'Summary (Full)'!R140</f>
        <v>0</v>
      </c>
      <c r="AL36" s="31"/>
    </row>
    <row r="37" spans="2:38" x14ac:dyDescent="0.2">
      <c r="B37" s="242"/>
      <c r="C37" s="100" t="str">
        <f>'Summary (Full)'!F141</f>
        <v>Med</v>
      </c>
      <c r="D37" s="123">
        <f ca="1">'Summary (Full)'!G141</f>
        <v>0</v>
      </c>
      <c r="E37" s="212"/>
      <c r="F37" s="212"/>
      <c r="G37" s="212"/>
      <c r="H37" s="119">
        <f ca="1">'Summary (Full)'!K141</f>
        <v>0</v>
      </c>
      <c r="I37" s="212"/>
      <c r="J37" s="119">
        <f ca="1">'Summary (Full)'!M141</f>
        <v>0</v>
      </c>
      <c r="K37" s="212"/>
      <c r="L37" s="119">
        <f ca="1">'Summary (Full)'!O141</f>
        <v>0</v>
      </c>
      <c r="M37" s="215"/>
      <c r="N37" s="156">
        <f ca="1">'Summary (Full)'!Q141</f>
        <v>0</v>
      </c>
      <c r="O37" s="252"/>
      <c r="AL37" s="31"/>
    </row>
    <row r="38" spans="2:38" x14ac:dyDescent="0.2">
      <c r="B38" s="242"/>
      <c r="C38" s="100" t="str">
        <f>'Summary (Full)'!F142</f>
        <v>Low</v>
      </c>
      <c r="D38" s="123">
        <f ca="1">'Summary (Full)'!G142</f>
        <v>0</v>
      </c>
      <c r="E38" s="212"/>
      <c r="F38" s="212"/>
      <c r="G38" s="212"/>
      <c r="H38" s="119">
        <f ca="1">'Summary (Full)'!K142</f>
        <v>0</v>
      </c>
      <c r="I38" s="212"/>
      <c r="J38" s="119">
        <f ca="1">'Summary (Full)'!M142</f>
        <v>0</v>
      </c>
      <c r="K38" s="212"/>
      <c r="L38" s="119">
        <f ca="1">'Summary (Full)'!O142</f>
        <v>0</v>
      </c>
      <c r="M38" s="215"/>
      <c r="N38" s="156">
        <f ca="1">'Summary (Full)'!Q142</f>
        <v>0</v>
      </c>
      <c r="O38" s="252"/>
      <c r="AL38" s="31"/>
    </row>
    <row r="39" spans="2:38" x14ac:dyDescent="0.2">
      <c r="B39" s="242" t="str">
        <f>'Summary (Full)'!D144</f>
        <v>1920x1080</v>
      </c>
      <c r="C39" s="100" t="str">
        <f>'Summary (Full)'!F168</f>
        <v>High</v>
      </c>
      <c r="D39" s="123">
        <f ca="1">'Summary (Full)'!G168</f>
        <v>0</v>
      </c>
      <c r="E39" s="212">
        <f ca="1">'Summary (Full)'!H168</f>
        <v>0</v>
      </c>
      <c r="F39" s="212">
        <f ca="1">'Summary (Full)'!I168</f>
        <v>0</v>
      </c>
      <c r="G39" s="212">
        <f ca="1">'Summary (Full)'!J168</f>
        <v>0</v>
      </c>
      <c r="H39" s="119">
        <f ca="1">'Summary (Full)'!K168</f>
        <v>0</v>
      </c>
      <c r="I39" s="212">
        <f ca="1">'Summary (Full)'!L168</f>
        <v>0</v>
      </c>
      <c r="J39" s="119">
        <f ca="1">'Summary (Full)'!M168</f>
        <v>0</v>
      </c>
      <c r="K39" s="212">
        <f ca="1">'Summary (Full)'!N168</f>
        <v>0</v>
      </c>
      <c r="L39" s="119">
        <f ca="1">'Summary (Full)'!O168</f>
        <v>0</v>
      </c>
      <c r="M39" s="215">
        <f ca="1">'Summary (Full)'!P168</f>
        <v>0</v>
      </c>
      <c r="N39" s="156">
        <f ca="1">'Summary (Full)'!Q168</f>
        <v>0</v>
      </c>
      <c r="O39" s="252">
        <f ca="1">'Summary (Full)'!R168</f>
        <v>0</v>
      </c>
      <c r="AL39" s="31"/>
    </row>
    <row r="40" spans="2:38" x14ac:dyDescent="0.2">
      <c r="B40" s="242"/>
      <c r="C40" s="100" t="str">
        <f>'Summary (Full)'!F169</f>
        <v>Med</v>
      </c>
      <c r="D40" s="123">
        <f ca="1">'Summary (Full)'!G169</f>
        <v>0</v>
      </c>
      <c r="E40" s="212"/>
      <c r="F40" s="212"/>
      <c r="G40" s="212"/>
      <c r="H40" s="119">
        <f ca="1">'Summary (Full)'!K169</f>
        <v>0</v>
      </c>
      <c r="I40" s="212"/>
      <c r="J40" s="119">
        <f ca="1">'Summary (Full)'!M169</f>
        <v>0</v>
      </c>
      <c r="K40" s="212"/>
      <c r="L40" s="119">
        <f ca="1">'Summary (Full)'!O169</f>
        <v>0</v>
      </c>
      <c r="M40" s="215"/>
      <c r="N40" s="156">
        <f ca="1">'Summary (Full)'!Q169</f>
        <v>0</v>
      </c>
      <c r="O40" s="252"/>
      <c r="AL40" s="31"/>
    </row>
    <row r="41" spans="2:38" x14ac:dyDescent="0.2">
      <c r="B41" s="242"/>
      <c r="C41" s="100" t="str">
        <f>'Summary (Full)'!F170</f>
        <v>Low</v>
      </c>
      <c r="D41" s="123">
        <f ca="1">'Summary (Full)'!G170</f>
        <v>0</v>
      </c>
      <c r="E41" s="212"/>
      <c r="F41" s="212"/>
      <c r="G41" s="212"/>
      <c r="H41" s="119">
        <f ca="1">'Summary (Full)'!K170</f>
        <v>0</v>
      </c>
      <c r="I41" s="212"/>
      <c r="J41" s="119">
        <f ca="1">'Summary (Full)'!M170</f>
        <v>0</v>
      </c>
      <c r="K41" s="212"/>
      <c r="L41" s="119">
        <f ca="1">'Summary (Full)'!O170</f>
        <v>0</v>
      </c>
      <c r="M41" s="215"/>
      <c r="N41" s="156">
        <f ca="1">'Summary (Full)'!Q170</f>
        <v>0</v>
      </c>
      <c r="O41" s="252"/>
      <c r="AL41" s="31"/>
    </row>
    <row r="42" spans="2:38" x14ac:dyDescent="0.2">
      <c r="B42" s="242" t="str">
        <f>'Summary (Full)'!D172</f>
        <v>1280x720</v>
      </c>
      <c r="C42" s="100" t="str">
        <f>'Summary (Full)'!F196</f>
        <v>High</v>
      </c>
      <c r="D42" s="123">
        <f ca="1">'Summary (Full)'!G196</f>
        <v>0</v>
      </c>
      <c r="E42" s="212">
        <f ca="1">'Summary (Full)'!H196</f>
        <v>0</v>
      </c>
      <c r="F42" s="212">
        <f ca="1">'Summary (Full)'!I196</f>
        <v>0</v>
      </c>
      <c r="G42" s="212">
        <f ca="1">'Summary (Full)'!J196</f>
        <v>0</v>
      </c>
      <c r="H42" s="119">
        <f ca="1">'Summary (Full)'!K196</f>
        <v>0</v>
      </c>
      <c r="I42" s="212">
        <f ca="1">'Summary (Full)'!L196</f>
        <v>0</v>
      </c>
      <c r="J42" s="119">
        <f ca="1">'Summary (Full)'!M196</f>
        <v>0</v>
      </c>
      <c r="K42" s="212">
        <f ca="1">'Summary (Full)'!N196</f>
        <v>0</v>
      </c>
      <c r="L42" s="119">
        <f ca="1">'Summary (Full)'!O196</f>
        <v>0</v>
      </c>
      <c r="M42" s="215">
        <f ca="1">'Summary (Full)'!P196</f>
        <v>0</v>
      </c>
      <c r="N42" s="156">
        <f ca="1">'Summary (Full)'!Q196</f>
        <v>0</v>
      </c>
      <c r="O42" s="252">
        <f ca="1">'Summary (Full)'!R196</f>
        <v>0</v>
      </c>
      <c r="AL42" s="31"/>
    </row>
    <row r="43" spans="2:38" x14ac:dyDescent="0.2">
      <c r="B43" s="242"/>
      <c r="C43" s="100" t="str">
        <f>'Summary (Full)'!F197</f>
        <v>Med</v>
      </c>
      <c r="D43" s="123">
        <f ca="1">'Summary (Full)'!G197</f>
        <v>0</v>
      </c>
      <c r="E43" s="212"/>
      <c r="F43" s="212"/>
      <c r="G43" s="212"/>
      <c r="H43" s="119">
        <f ca="1">'Summary (Full)'!K197</f>
        <v>0</v>
      </c>
      <c r="I43" s="212"/>
      <c r="J43" s="119">
        <f ca="1">'Summary (Full)'!M197</f>
        <v>0</v>
      </c>
      <c r="K43" s="212"/>
      <c r="L43" s="119">
        <f ca="1">'Summary (Full)'!O197</f>
        <v>0</v>
      </c>
      <c r="M43" s="215"/>
      <c r="N43" s="156">
        <f ca="1">'Summary (Full)'!Q197</f>
        <v>0</v>
      </c>
      <c r="O43" s="252"/>
      <c r="AL43" s="31"/>
    </row>
    <row r="44" spans="2:38" x14ac:dyDescent="0.2">
      <c r="B44" s="242"/>
      <c r="C44" s="100" t="str">
        <f>'Summary (Full)'!F198</f>
        <v>Low</v>
      </c>
      <c r="D44" s="123">
        <f ca="1">'Summary (Full)'!G198</f>
        <v>0</v>
      </c>
      <c r="E44" s="212"/>
      <c r="F44" s="212"/>
      <c r="G44" s="212"/>
      <c r="H44" s="119">
        <f ca="1">'Summary (Full)'!K198</f>
        <v>0</v>
      </c>
      <c r="I44" s="212"/>
      <c r="J44" s="119">
        <f ca="1">'Summary (Full)'!M198</f>
        <v>0</v>
      </c>
      <c r="K44" s="212"/>
      <c r="L44" s="119">
        <f ca="1">'Summary (Full)'!O198</f>
        <v>0</v>
      </c>
      <c r="M44" s="215"/>
      <c r="N44" s="156">
        <f ca="1">'Summary (Full)'!Q198</f>
        <v>0</v>
      </c>
      <c r="O44" s="252"/>
      <c r="AL44" s="31"/>
    </row>
    <row r="45" spans="2:38" x14ac:dyDescent="0.2">
      <c r="B45" s="242" t="str">
        <f>'Summary (Full)'!D200</f>
        <v>960x540</v>
      </c>
      <c r="C45" s="100" t="str">
        <f>'Summary (Full)'!F224</f>
        <v>High</v>
      </c>
      <c r="D45" s="123">
        <f ca="1">'Summary (Full)'!G224</f>
        <v>0</v>
      </c>
      <c r="E45" s="212">
        <f ca="1">'Summary (Full)'!H224</f>
        <v>0</v>
      </c>
      <c r="F45" s="212">
        <f ca="1">'Summary (Full)'!I224</f>
        <v>0</v>
      </c>
      <c r="G45" s="212">
        <f ca="1">'Summary (Full)'!J224</f>
        <v>0</v>
      </c>
      <c r="H45" s="119">
        <f ca="1">'Summary (Full)'!K224</f>
        <v>0</v>
      </c>
      <c r="I45" s="212">
        <f ca="1">'Summary (Full)'!L224</f>
        <v>0</v>
      </c>
      <c r="J45" s="119">
        <f ca="1">'Summary (Full)'!M224</f>
        <v>0</v>
      </c>
      <c r="K45" s="212">
        <f ca="1">'Summary (Full)'!N224</f>
        <v>0</v>
      </c>
      <c r="L45" s="119">
        <f ca="1">'Summary (Full)'!O224</f>
        <v>0</v>
      </c>
      <c r="M45" s="215">
        <f ca="1">'Summary (Full)'!P224</f>
        <v>0</v>
      </c>
      <c r="N45" s="156">
        <f ca="1">'Summary (Full)'!Q224</f>
        <v>0</v>
      </c>
      <c r="O45" s="252">
        <f ca="1">'Summary (Full)'!R224</f>
        <v>0</v>
      </c>
      <c r="AL45" s="31"/>
    </row>
    <row r="46" spans="2:38" x14ac:dyDescent="0.2">
      <c r="B46" s="242"/>
      <c r="C46" s="100" t="str">
        <f>'Summary (Full)'!F225</f>
        <v>Med</v>
      </c>
      <c r="D46" s="123">
        <f ca="1">'Summary (Full)'!G225</f>
        <v>0</v>
      </c>
      <c r="E46" s="212"/>
      <c r="F46" s="212"/>
      <c r="G46" s="212"/>
      <c r="H46" s="119">
        <f ca="1">'Summary (Full)'!K225</f>
        <v>0</v>
      </c>
      <c r="I46" s="212"/>
      <c r="J46" s="119">
        <f ca="1">'Summary (Full)'!M225</f>
        <v>0</v>
      </c>
      <c r="K46" s="212"/>
      <c r="L46" s="119">
        <f ca="1">'Summary (Full)'!O225</f>
        <v>0</v>
      </c>
      <c r="M46" s="215"/>
      <c r="N46" s="156">
        <f ca="1">'Summary (Full)'!Q225</f>
        <v>0</v>
      </c>
      <c r="O46" s="252"/>
      <c r="AL46" s="31"/>
    </row>
    <row r="47" spans="2:38" x14ac:dyDescent="0.2">
      <c r="B47" s="242"/>
      <c r="C47" s="100" t="str">
        <f>'Summary (Full)'!F226</f>
        <v>Low</v>
      </c>
      <c r="D47" s="123">
        <f ca="1">'Summary (Full)'!G226</f>
        <v>0</v>
      </c>
      <c r="E47" s="212"/>
      <c r="F47" s="212"/>
      <c r="G47" s="212"/>
      <c r="H47" s="119">
        <f ca="1">'Summary (Full)'!K226</f>
        <v>0</v>
      </c>
      <c r="I47" s="212"/>
      <c r="J47" s="119">
        <f ca="1">'Summary (Full)'!M226</f>
        <v>0</v>
      </c>
      <c r="K47" s="212"/>
      <c r="L47" s="119">
        <f ca="1">'Summary (Full)'!O226</f>
        <v>0</v>
      </c>
      <c r="M47" s="215"/>
      <c r="N47" s="156">
        <f ca="1">'Summary (Full)'!Q226</f>
        <v>0</v>
      </c>
      <c r="O47" s="252"/>
      <c r="AL47" s="31"/>
    </row>
    <row r="48" spans="2:38" x14ac:dyDescent="0.2">
      <c r="B48" s="242" t="str">
        <f>'Summary (Full)'!D228</f>
        <v>640x360</v>
      </c>
      <c r="C48" s="100" t="str">
        <f>'Summary (Full)'!F252</f>
        <v>High</v>
      </c>
      <c r="D48" s="123">
        <f ca="1">'Summary (Full)'!G252</f>
        <v>0</v>
      </c>
      <c r="E48" s="212">
        <f ca="1">'Summary (Full)'!H252</f>
        <v>0</v>
      </c>
      <c r="F48" s="212">
        <f ca="1">'Summary (Full)'!I252</f>
        <v>0</v>
      </c>
      <c r="G48" s="212">
        <f ca="1">'Summary (Full)'!J252</f>
        <v>0</v>
      </c>
      <c r="H48" s="119">
        <f ca="1">'Summary (Full)'!K252</f>
        <v>0</v>
      </c>
      <c r="I48" s="212">
        <f ca="1">'Summary (Full)'!L252</f>
        <v>0</v>
      </c>
      <c r="J48" s="119">
        <f ca="1">'Summary (Full)'!M252</f>
        <v>0</v>
      </c>
      <c r="K48" s="212">
        <f ca="1">'Summary (Full)'!N252</f>
        <v>0</v>
      </c>
      <c r="L48" s="119">
        <f ca="1">'Summary (Full)'!O252</f>
        <v>0</v>
      </c>
      <c r="M48" s="215">
        <f ca="1">'Summary (Full)'!P252</f>
        <v>0</v>
      </c>
      <c r="N48" s="156">
        <f ca="1">'Summary (Full)'!Q252</f>
        <v>0</v>
      </c>
      <c r="O48" s="252">
        <f ca="1">'Summary (Full)'!R252</f>
        <v>0</v>
      </c>
      <c r="AL48" s="31"/>
    </row>
    <row r="49" spans="2:38" x14ac:dyDescent="0.2">
      <c r="B49" s="242"/>
      <c r="C49" s="100" t="str">
        <f>'Summary (Full)'!F253</f>
        <v>Med</v>
      </c>
      <c r="D49" s="123">
        <f ca="1">'Summary (Full)'!G253</f>
        <v>0</v>
      </c>
      <c r="E49" s="212"/>
      <c r="F49" s="212"/>
      <c r="G49" s="212"/>
      <c r="H49" s="119">
        <f ca="1">'Summary (Full)'!K253</f>
        <v>0</v>
      </c>
      <c r="I49" s="212"/>
      <c r="J49" s="119">
        <f ca="1">'Summary (Full)'!M253</f>
        <v>0</v>
      </c>
      <c r="K49" s="212"/>
      <c r="L49" s="119">
        <f ca="1">'Summary (Full)'!O253</f>
        <v>0</v>
      </c>
      <c r="M49" s="215"/>
      <c r="N49" s="156">
        <f ca="1">'Summary (Full)'!Q253</f>
        <v>0</v>
      </c>
      <c r="O49" s="252"/>
      <c r="AL49" s="31"/>
    </row>
    <row r="50" spans="2:38" ht="17" thickBot="1" x14ac:dyDescent="0.25">
      <c r="B50" s="243"/>
      <c r="C50" s="127" t="str">
        <f>'Summary (Full)'!F254</f>
        <v>Low</v>
      </c>
      <c r="D50" s="58">
        <f ca="1">'Summary (Full)'!G254</f>
        <v>0</v>
      </c>
      <c r="E50" s="248"/>
      <c r="F50" s="248"/>
      <c r="G50" s="248"/>
      <c r="H50" s="122">
        <f ca="1">'Summary (Full)'!K254</f>
        <v>0</v>
      </c>
      <c r="I50" s="248"/>
      <c r="J50" s="122">
        <f ca="1">'Summary (Full)'!M254</f>
        <v>0</v>
      </c>
      <c r="K50" s="248"/>
      <c r="L50" s="122">
        <f ca="1">'Summary (Full)'!O254</f>
        <v>0</v>
      </c>
      <c r="M50" s="258"/>
      <c r="N50" s="161">
        <f ca="1">'Summary (Full)'!Q254</f>
        <v>0</v>
      </c>
      <c r="O50" s="253"/>
      <c r="AL50" s="31"/>
    </row>
    <row r="51" spans="2:38" ht="17" thickTop="1" x14ac:dyDescent="0.2">
      <c r="B51" s="244" t="s">
        <v>99</v>
      </c>
      <c r="C51" s="131" t="s">
        <v>100</v>
      </c>
      <c r="D51" s="132">
        <f ca="1">AVERAGE(D33,D36,D39,D42,D45,D48)</f>
        <v>0</v>
      </c>
      <c r="E51" s="249">
        <f ca="1">AVERAGE(E33:E50)</f>
        <v>0</v>
      </c>
      <c r="F51" s="249">
        <f ca="1">AVERAGE(F33:F50)</f>
        <v>0</v>
      </c>
      <c r="G51" s="249">
        <f ca="1">AVERAGE(G33:G50)</f>
        <v>0</v>
      </c>
      <c r="H51" s="133">
        <f ca="1">AVERAGE(H33,H36,H39,H42,H45,H48)</f>
        <v>0</v>
      </c>
      <c r="I51" s="249">
        <f ca="1">AVERAGE(I33:I50)</f>
        <v>0</v>
      </c>
      <c r="J51" s="133">
        <f ca="1">AVERAGE(J33,J36,J39,J42,J45,J48)</f>
        <v>0</v>
      </c>
      <c r="K51" s="249">
        <f ca="1">AVERAGE(K33:K50)</f>
        <v>0</v>
      </c>
      <c r="L51" s="133">
        <f ca="1">AVERAGE(L33,L36,L39,L42,L45,L48)</f>
        <v>0</v>
      </c>
      <c r="M51" s="256">
        <f ca="1">AVERAGE(M33:M50)</f>
        <v>0</v>
      </c>
      <c r="N51" s="163">
        <f ca="1">SUM(N33,N36,N39,N42,N45,N48)</f>
        <v>0</v>
      </c>
      <c r="O51" s="254">
        <f ca="1">SUM(O33:O50)</f>
        <v>0</v>
      </c>
      <c r="AL51" s="31"/>
    </row>
    <row r="52" spans="2:38" x14ac:dyDescent="0.2">
      <c r="B52" s="245"/>
      <c r="C52" s="102" t="s">
        <v>101</v>
      </c>
      <c r="D52" s="123">
        <f ca="1">AVERAGE(D34,D37,D40,D43,D46,D49)</f>
        <v>0</v>
      </c>
      <c r="E52" s="212"/>
      <c r="F52" s="212"/>
      <c r="G52" s="212"/>
      <c r="H52" s="119">
        <f ca="1">AVERAGE(H34,H37,H40,H43,H46,H49)</f>
        <v>0</v>
      </c>
      <c r="I52" s="212"/>
      <c r="J52" s="119">
        <f ca="1">AVERAGE(J34,J37,J40,J43,J46,J49)</f>
        <v>0</v>
      </c>
      <c r="K52" s="212"/>
      <c r="L52" s="119">
        <f ca="1">AVERAGE(L34,L37,L40,L43,L46,L49)</f>
        <v>0</v>
      </c>
      <c r="M52" s="215"/>
      <c r="N52" s="156">
        <f ca="1">SUM(N34,N37,N40,N43,N46,N49)</f>
        <v>0</v>
      </c>
      <c r="O52" s="252"/>
      <c r="AL52" s="31"/>
    </row>
    <row r="53" spans="2:38" ht="17" thickBot="1" x14ac:dyDescent="0.25">
      <c r="B53" s="246"/>
      <c r="C53" s="128" t="s">
        <v>102</v>
      </c>
      <c r="D53" s="129">
        <f ca="1">AVERAGE(D35,D38,D41,D44,D47,D50)</f>
        <v>0</v>
      </c>
      <c r="E53" s="250"/>
      <c r="F53" s="250"/>
      <c r="G53" s="250"/>
      <c r="H53" s="130">
        <f ca="1">AVERAGE(H35,H38,H41,H44,H47,H50)</f>
        <v>0</v>
      </c>
      <c r="I53" s="250"/>
      <c r="J53" s="130">
        <f ca="1">AVERAGE(J35,J38,J41,J44,J47,J50)</f>
        <v>0</v>
      </c>
      <c r="K53" s="250"/>
      <c r="L53" s="130">
        <f ca="1">AVERAGE(L35,L38,L41,L44,L47,L50)</f>
        <v>0</v>
      </c>
      <c r="M53" s="257"/>
      <c r="N53" s="164">
        <f ca="1">SUM(N35,N38,N41,N44,N47,N50)</f>
        <v>0</v>
      </c>
      <c r="O53" s="255"/>
      <c r="AL53" s="31"/>
    </row>
    <row r="54" spans="2:38" ht="17" thickTop="1" x14ac:dyDescent="0.2">
      <c r="AL54" s="31"/>
    </row>
  </sheetData>
  <mergeCells count="126">
    <mergeCell ref="O33:O35"/>
    <mergeCell ref="O36:O38"/>
    <mergeCell ref="O39:O41"/>
    <mergeCell ref="O42:O44"/>
    <mergeCell ref="O45:O47"/>
    <mergeCell ref="O48:O50"/>
    <mergeCell ref="O51:O53"/>
    <mergeCell ref="C29:O29"/>
    <mergeCell ref="G42:G44"/>
    <mergeCell ref="I42:I44"/>
    <mergeCell ref="K42:K44"/>
    <mergeCell ref="M42:M44"/>
    <mergeCell ref="G51:G53"/>
    <mergeCell ref="I51:I53"/>
    <mergeCell ref="K51:K53"/>
    <mergeCell ref="M51:M53"/>
    <mergeCell ref="G48:G50"/>
    <mergeCell ref="I48:I50"/>
    <mergeCell ref="K48:K50"/>
    <mergeCell ref="M48:M50"/>
    <mergeCell ref="K45:K47"/>
    <mergeCell ref="M45:M47"/>
    <mergeCell ref="G45:G47"/>
    <mergeCell ref="I45:I47"/>
    <mergeCell ref="B48:B50"/>
    <mergeCell ref="B45:B47"/>
    <mergeCell ref="B42:B44"/>
    <mergeCell ref="B39:B41"/>
    <mergeCell ref="B51:B53"/>
    <mergeCell ref="B36:B38"/>
    <mergeCell ref="B33:B35"/>
    <mergeCell ref="E48:E50"/>
    <mergeCell ref="F48:F50"/>
    <mergeCell ref="E42:E44"/>
    <mergeCell ref="F42:F44"/>
    <mergeCell ref="E51:E53"/>
    <mergeCell ref="F51:F53"/>
    <mergeCell ref="E45:E47"/>
    <mergeCell ref="F45:F47"/>
    <mergeCell ref="D14:E14"/>
    <mergeCell ref="F14:G14"/>
    <mergeCell ref="H14:I14"/>
    <mergeCell ref="K39:K41"/>
    <mergeCell ref="M39:M41"/>
    <mergeCell ref="E39:E41"/>
    <mergeCell ref="F39:F41"/>
    <mergeCell ref="G39:G41"/>
    <mergeCell ref="I39:I41"/>
    <mergeCell ref="E36:E38"/>
    <mergeCell ref="F36:F38"/>
    <mergeCell ref="G36:G38"/>
    <mergeCell ref="I36:I38"/>
    <mergeCell ref="K36:K38"/>
    <mergeCell ref="M36:M38"/>
    <mergeCell ref="S6:S8"/>
    <mergeCell ref="T6:T8"/>
    <mergeCell ref="B29:B32"/>
    <mergeCell ref="C30:G30"/>
    <mergeCell ref="H30:I30"/>
    <mergeCell ref="J30:K30"/>
    <mergeCell ref="L30:M30"/>
    <mergeCell ref="C32:D32"/>
    <mergeCell ref="N6:N8"/>
    <mergeCell ref="O6:O8"/>
    <mergeCell ref="B6:B8"/>
    <mergeCell ref="E6:E8"/>
    <mergeCell ref="F6:F8"/>
    <mergeCell ref="G6:G8"/>
    <mergeCell ref="K23:L23"/>
    <mergeCell ref="H6:H8"/>
    <mergeCell ref="I6:I8"/>
    <mergeCell ref="J6:J8"/>
    <mergeCell ref="C12:Y12"/>
    <mergeCell ref="B22:B24"/>
    <mergeCell ref="B16:B18"/>
    <mergeCell ref="T16:T18"/>
    <mergeCell ref="Q16:Q18"/>
    <mergeCell ref="N30:O30"/>
    <mergeCell ref="R16:R18"/>
    <mergeCell ref="S16:S18"/>
    <mergeCell ref="E4:I4"/>
    <mergeCell ref="P4:T4"/>
    <mergeCell ref="B12:B15"/>
    <mergeCell ref="D13:E13"/>
    <mergeCell ref="F13:G13"/>
    <mergeCell ref="H13:I13"/>
    <mergeCell ref="J13:K13"/>
    <mergeCell ref="L13:M13"/>
    <mergeCell ref="N13:O13"/>
    <mergeCell ref="Q6:Q8"/>
    <mergeCell ref="R6:R8"/>
    <mergeCell ref="K6:K8"/>
    <mergeCell ref="L6:L8"/>
    <mergeCell ref="M6:M8"/>
    <mergeCell ref="J14:K14"/>
    <mergeCell ref="L14:M14"/>
    <mergeCell ref="N14:O14"/>
    <mergeCell ref="P14:U14"/>
    <mergeCell ref="B2:B5"/>
    <mergeCell ref="C3:T3"/>
    <mergeCell ref="P6:P8"/>
    <mergeCell ref="C2:T2"/>
    <mergeCell ref="V13:W13"/>
    <mergeCell ref="V14:W14"/>
    <mergeCell ref="W16:W18"/>
    <mergeCell ref="X13:Y13"/>
    <mergeCell ref="X14:Y14"/>
    <mergeCell ref="Y16:Y18"/>
    <mergeCell ref="K33:K35"/>
    <mergeCell ref="M33:M35"/>
    <mergeCell ref="E33:E35"/>
    <mergeCell ref="F33:F35"/>
    <mergeCell ref="G33:G35"/>
    <mergeCell ref="I33:I35"/>
    <mergeCell ref="P13:U13"/>
    <mergeCell ref="C22:L22"/>
    <mergeCell ref="C23:F23"/>
    <mergeCell ref="G23:H23"/>
    <mergeCell ref="I23:J23"/>
    <mergeCell ref="U16:U18"/>
    <mergeCell ref="E16:E18"/>
    <mergeCell ref="G16:G18"/>
    <mergeCell ref="I16:I18"/>
    <mergeCell ref="K16:K18"/>
    <mergeCell ref="M16:M18"/>
    <mergeCell ref="O16:O18"/>
  </mergeCells>
  <conditionalFormatting sqref="D6:D7">
    <cfRule type="cellIs" dxfId="4892" priority="323" stopIfTrue="1" operator="greaterThan">
      <formula>0.03</formula>
    </cfRule>
    <cfRule type="cellIs" dxfId="4891" priority="324" stopIfTrue="1" operator="lessThan">
      <formula>-0.03</formula>
    </cfRule>
  </conditionalFormatting>
  <conditionalFormatting sqref="M25">
    <cfRule type="cellIs" dxfId="4890" priority="2277" stopIfTrue="1" operator="lessThan">
      <formula>1</formula>
    </cfRule>
  </conditionalFormatting>
  <conditionalFormatting sqref="C25:M25">
    <cfRule type="cellIs" dxfId="4889" priority="335" stopIfTrue="1" operator="greaterThan">
      <formula>2</formula>
    </cfRule>
    <cfRule type="cellIs" dxfId="4888" priority="336" stopIfTrue="1" operator="lessThan">
      <formula>0.5</formula>
    </cfRule>
  </conditionalFormatting>
  <conditionalFormatting sqref="D6">
    <cfRule type="cellIs" dxfId="4887" priority="2279" stopIfTrue="1" operator="greaterThan">
      <formula>0</formula>
    </cfRule>
    <cfRule type="cellIs" dxfId="4886" priority="2280" stopIfTrue="1" operator="lessThan">
      <formula>0</formula>
    </cfRule>
  </conditionalFormatting>
  <conditionalFormatting sqref="D7">
    <cfRule type="cellIs" dxfId="4885" priority="325" stopIfTrue="1" operator="lessThan">
      <formula>0</formula>
    </cfRule>
    <cfRule type="cellIs" dxfId="4884" priority="326" stopIfTrue="1" operator="greaterThan">
      <formula>0</formula>
    </cfRule>
  </conditionalFormatting>
  <conditionalFormatting sqref="D9">
    <cfRule type="cellIs" dxfId="4883" priority="317" stopIfTrue="1" operator="greaterThan">
      <formula>0.03</formula>
    </cfRule>
    <cfRule type="cellIs" dxfId="4882" priority="318" stopIfTrue="1" operator="lessThan">
      <formula>-0.03</formula>
    </cfRule>
  </conditionalFormatting>
  <conditionalFormatting sqref="D9">
    <cfRule type="cellIs" dxfId="4881" priority="319" stopIfTrue="1" operator="greaterThan">
      <formula>0</formula>
    </cfRule>
    <cfRule type="cellIs" dxfId="4880" priority="320" stopIfTrue="1" operator="lessThan">
      <formula>0</formula>
    </cfRule>
  </conditionalFormatting>
  <conditionalFormatting sqref="D9">
    <cfRule type="cellIs" dxfId="4879" priority="315" stopIfTrue="1" operator="lessThan">
      <formula>0</formula>
    </cfRule>
    <cfRule type="cellIs" dxfId="4878" priority="316" stopIfTrue="1" operator="greaterThan">
      <formula>0</formula>
    </cfRule>
  </conditionalFormatting>
  <conditionalFormatting sqref="D8">
    <cfRule type="cellIs" dxfId="4877" priority="310" stopIfTrue="1" operator="greaterThan">
      <formula>0.03</formula>
    </cfRule>
    <cfRule type="cellIs" dxfId="4876" priority="311" stopIfTrue="1" operator="lessThan">
      <formula>-0.03</formula>
    </cfRule>
  </conditionalFormatting>
  <conditionalFormatting sqref="D8">
    <cfRule type="cellIs" dxfId="4875" priority="313" stopIfTrue="1" operator="greaterThan">
      <formula>0</formula>
    </cfRule>
  </conditionalFormatting>
  <conditionalFormatting sqref="D8">
    <cfRule type="cellIs" dxfId="4874" priority="312" stopIfTrue="1" operator="lessThan">
      <formula>0</formula>
    </cfRule>
  </conditionalFormatting>
  <conditionalFormatting sqref="E6">
    <cfRule type="cellIs" dxfId="4873" priority="305" stopIfTrue="1" operator="greaterThan">
      <formula>0.03</formula>
    </cfRule>
    <cfRule type="cellIs" dxfId="4872" priority="306" stopIfTrue="1" operator="lessThan">
      <formula>-0.03</formula>
    </cfRule>
  </conditionalFormatting>
  <conditionalFormatting sqref="E6">
    <cfRule type="cellIs" dxfId="4871" priority="308" stopIfTrue="1" operator="greaterThan">
      <formula>0</formula>
    </cfRule>
  </conditionalFormatting>
  <conditionalFormatting sqref="E6">
    <cfRule type="cellIs" dxfId="4870" priority="307" stopIfTrue="1" operator="lessThan">
      <formula>0</formula>
    </cfRule>
  </conditionalFormatting>
  <conditionalFormatting sqref="F6:T6">
    <cfRule type="cellIs" dxfId="4869" priority="301" stopIfTrue="1" operator="greaterThan">
      <formula>0.03</formula>
    </cfRule>
    <cfRule type="cellIs" dxfId="4868" priority="302" stopIfTrue="1" operator="lessThan">
      <formula>-0.03</formula>
    </cfRule>
  </conditionalFormatting>
  <conditionalFormatting sqref="F6:T6">
    <cfRule type="cellIs" dxfId="4867" priority="304" stopIfTrue="1" operator="greaterThan">
      <formula>0</formula>
    </cfRule>
  </conditionalFormatting>
  <conditionalFormatting sqref="F6:T6">
    <cfRule type="cellIs" dxfId="4866" priority="303" stopIfTrue="1" operator="lessThan">
      <formula>0</formula>
    </cfRule>
  </conditionalFormatting>
  <conditionalFormatting sqref="Q16">
    <cfRule type="cellIs" dxfId="4865" priority="63" stopIfTrue="1" operator="greaterThan">
      <formula>0.03</formula>
    </cfRule>
    <cfRule type="cellIs" dxfId="4864" priority="64" stopIfTrue="1" operator="lessThan">
      <formula>-0.03</formula>
    </cfRule>
  </conditionalFormatting>
  <conditionalFormatting sqref="Q16">
    <cfRule type="cellIs" dxfId="4863" priority="66" stopIfTrue="1" operator="greaterThan">
      <formula>0</formula>
    </cfRule>
  </conditionalFormatting>
  <conditionalFormatting sqref="Q16">
    <cfRule type="cellIs" dxfId="4862" priority="65" stopIfTrue="1" operator="lessThan">
      <formula>0</formula>
    </cfRule>
  </conditionalFormatting>
  <conditionalFormatting sqref="K16">
    <cfRule type="cellIs" dxfId="4861" priority="75" stopIfTrue="1" operator="greaterThan">
      <formula>0.03</formula>
    </cfRule>
    <cfRule type="cellIs" dxfId="4860" priority="76" stopIfTrue="1" operator="lessThan">
      <formula>-0.03</formula>
    </cfRule>
  </conditionalFormatting>
  <conditionalFormatting sqref="G16">
    <cfRule type="cellIs" dxfId="4859" priority="83" stopIfTrue="1" operator="greaterThan">
      <formula>0.03</formula>
    </cfRule>
    <cfRule type="cellIs" dxfId="4858" priority="84" stopIfTrue="1" operator="lessThan">
      <formula>-0.03</formula>
    </cfRule>
  </conditionalFormatting>
  <conditionalFormatting sqref="S16">
    <cfRule type="cellIs" dxfId="4857" priority="55" stopIfTrue="1" operator="greaterThan">
      <formula>0.03</formula>
    </cfRule>
    <cfRule type="cellIs" dxfId="4856" priority="56" stopIfTrue="1" operator="lessThan">
      <formula>-0.03</formula>
    </cfRule>
  </conditionalFormatting>
  <conditionalFormatting sqref="S16">
    <cfRule type="cellIs" dxfId="4855" priority="58" stopIfTrue="1" operator="greaterThan">
      <formula>0</formula>
    </cfRule>
  </conditionalFormatting>
  <conditionalFormatting sqref="S16">
    <cfRule type="cellIs" dxfId="4854" priority="57" stopIfTrue="1" operator="lessThan">
      <formula>0</formula>
    </cfRule>
  </conditionalFormatting>
  <conditionalFormatting sqref="D16:D17">
    <cfRule type="cellIs" dxfId="4853" priority="235" stopIfTrue="1" operator="greaterThan">
      <formula>0.03</formula>
    </cfRule>
    <cfRule type="cellIs" dxfId="4852" priority="236" stopIfTrue="1" operator="lessThan">
      <formula>-0.03</formula>
    </cfRule>
  </conditionalFormatting>
  <conditionalFormatting sqref="D16">
    <cfRule type="cellIs" dxfId="4851" priority="239" stopIfTrue="1" operator="greaterThan">
      <formula>0</formula>
    </cfRule>
    <cfRule type="cellIs" dxfId="4850" priority="240" stopIfTrue="1" operator="lessThan">
      <formula>0</formula>
    </cfRule>
  </conditionalFormatting>
  <conditionalFormatting sqref="D17">
    <cfRule type="cellIs" dxfId="4849" priority="237" stopIfTrue="1" operator="lessThan">
      <formula>0</formula>
    </cfRule>
    <cfRule type="cellIs" dxfId="4848" priority="238" stopIfTrue="1" operator="greaterThan">
      <formula>0</formula>
    </cfRule>
  </conditionalFormatting>
  <conditionalFormatting sqref="D18">
    <cfRule type="cellIs" dxfId="4847" priority="231" stopIfTrue="1" operator="greaterThan">
      <formula>0.03</formula>
    </cfRule>
    <cfRule type="cellIs" dxfId="4846" priority="232" stopIfTrue="1" operator="lessThan">
      <formula>-0.03</formula>
    </cfRule>
  </conditionalFormatting>
  <conditionalFormatting sqref="D18">
    <cfRule type="cellIs" dxfId="4845" priority="234" stopIfTrue="1" operator="greaterThan">
      <formula>0</formula>
    </cfRule>
  </conditionalFormatting>
  <conditionalFormatting sqref="D18">
    <cfRule type="cellIs" dxfId="4844" priority="233" stopIfTrue="1" operator="lessThan">
      <formula>0</formula>
    </cfRule>
  </conditionalFormatting>
  <conditionalFormatting sqref="K33 K36 K39 K42 K45 K48 K51">
    <cfRule type="cellIs" dxfId="4843" priority="19" stopIfTrue="1" operator="greaterThan">
      <formula>0.03</formula>
    </cfRule>
    <cfRule type="cellIs" dxfId="4842" priority="20" stopIfTrue="1" operator="lessThan">
      <formula>-0.03</formula>
    </cfRule>
  </conditionalFormatting>
  <conditionalFormatting sqref="M33 M36 M39 M42 M45 M48 M51">
    <cfRule type="cellIs" dxfId="4841" priority="15" stopIfTrue="1" operator="greaterThan">
      <formula>0.03</formula>
    </cfRule>
    <cfRule type="cellIs" dxfId="4840" priority="16" stopIfTrue="1" operator="lessThan">
      <formula>-0.03</formula>
    </cfRule>
  </conditionalFormatting>
  <conditionalFormatting sqref="M33 M36 M39 M42 M45 M48 M51">
    <cfRule type="cellIs" dxfId="4839" priority="18" stopIfTrue="1" operator="greaterThan">
      <formula>0</formula>
    </cfRule>
  </conditionalFormatting>
  <conditionalFormatting sqref="M33 M36 M39 M42 M45 M48 M51">
    <cfRule type="cellIs" dxfId="4838" priority="17" stopIfTrue="1" operator="lessThan">
      <formula>0</formula>
    </cfRule>
  </conditionalFormatting>
  <conditionalFormatting sqref="D33:D34 D36:D37 D39:D40 D42:D43 D45:D46 D48:D49 D51:D52">
    <cfRule type="cellIs" dxfId="4837" priority="215" stopIfTrue="1" operator="greaterThan">
      <formula>0.03</formula>
    </cfRule>
    <cfRule type="cellIs" dxfId="4836" priority="216" stopIfTrue="1" operator="lessThan">
      <formula>-0.03</formula>
    </cfRule>
  </conditionalFormatting>
  <conditionalFormatting sqref="D33 D36 D39 D42 D45 D48 D51">
    <cfRule type="cellIs" dxfId="4835" priority="219" stopIfTrue="1" operator="greaterThan">
      <formula>0</formula>
    </cfRule>
    <cfRule type="cellIs" dxfId="4834" priority="220" stopIfTrue="1" operator="lessThan">
      <formula>0</formula>
    </cfRule>
  </conditionalFormatting>
  <conditionalFormatting sqref="D34 D37 D40 D43 D46 D49 D52">
    <cfRule type="cellIs" dxfId="4833" priority="217" stopIfTrue="1" operator="lessThan">
      <formula>0</formula>
    </cfRule>
    <cfRule type="cellIs" dxfId="4832" priority="218" stopIfTrue="1" operator="greaterThan">
      <formula>0</formula>
    </cfRule>
  </conditionalFormatting>
  <conditionalFormatting sqref="D35 D38 D41 D44 D47 D50 D53">
    <cfRule type="cellIs" dxfId="4831" priority="211" stopIfTrue="1" operator="greaterThan">
      <formula>0.03</formula>
    </cfRule>
    <cfRule type="cellIs" dxfId="4830" priority="212" stopIfTrue="1" operator="lessThan">
      <formula>-0.03</formula>
    </cfRule>
  </conditionalFormatting>
  <conditionalFormatting sqref="D35 D38 D41 D44 D47 D50 D53">
    <cfRule type="cellIs" dxfId="4829" priority="214" stopIfTrue="1" operator="greaterThan">
      <formula>0</formula>
    </cfRule>
  </conditionalFormatting>
  <conditionalFormatting sqref="D35 D38 D41 D44 D47 D50 D53">
    <cfRule type="cellIs" dxfId="4828" priority="213" stopIfTrue="1" operator="lessThan">
      <formula>0</formula>
    </cfRule>
  </conditionalFormatting>
  <conditionalFormatting sqref="H33:H34 H36:H37 H39:H40 H42:H43 H45:H46 H48:H49 H51:H52">
    <cfRule type="cellIs" dxfId="4827" priority="205" stopIfTrue="1" operator="greaterThan">
      <formula>0.03</formula>
    </cfRule>
    <cfRule type="cellIs" dxfId="4826" priority="206" stopIfTrue="1" operator="lessThan">
      <formula>-0.03</formula>
    </cfRule>
  </conditionalFormatting>
  <conditionalFormatting sqref="H33 H36 H39 H42 H45 H48 H51">
    <cfRule type="cellIs" dxfId="4825" priority="209" stopIfTrue="1" operator="greaterThan">
      <formula>0</formula>
    </cfRule>
    <cfRule type="cellIs" dxfId="4824" priority="210" stopIfTrue="1" operator="lessThan">
      <formula>0</formula>
    </cfRule>
  </conditionalFormatting>
  <conditionalFormatting sqref="H34 H37 H40 H43 H46 H49 H52">
    <cfRule type="cellIs" dxfId="4823" priority="207" stopIfTrue="1" operator="lessThan">
      <formula>0</formula>
    </cfRule>
    <cfRule type="cellIs" dxfId="4822" priority="208" stopIfTrue="1" operator="greaterThan">
      <formula>0</formula>
    </cfRule>
  </conditionalFormatting>
  <conditionalFormatting sqref="H35 H38 H41 H44 H47 H50 H53">
    <cfRule type="cellIs" dxfId="4821" priority="201" stopIfTrue="1" operator="greaterThan">
      <formula>0.03</formula>
    </cfRule>
    <cfRule type="cellIs" dxfId="4820" priority="202" stopIfTrue="1" operator="lessThan">
      <formula>-0.03</formula>
    </cfRule>
  </conditionalFormatting>
  <conditionalFormatting sqref="H35 H38 H41 H44 H47 H50 H53">
    <cfRule type="cellIs" dxfId="4819" priority="204" stopIfTrue="1" operator="greaterThan">
      <formula>0</formula>
    </cfRule>
  </conditionalFormatting>
  <conditionalFormatting sqref="H35 H38 H41 H44 H47 H50 H53">
    <cfRule type="cellIs" dxfId="4818" priority="203" stopIfTrue="1" operator="lessThan">
      <formula>0</formula>
    </cfRule>
  </conditionalFormatting>
  <conditionalFormatting sqref="L33:L34 L36:L37 L39:L40 L42:L43 L45:L46 L48:L49 L51:L52">
    <cfRule type="cellIs" dxfId="4817" priority="195" stopIfTrue="1" operator="greaterThan">
      <formula>0.03</formula>
    </cfRule>
    <cfRule type="cellIs" dxfId="4816" priority="196" stopIfTrue="1" operator="lessThan">
      <formula>-0.03</formula>
    </cfRule>
  </conditionalFormatting>
  <conditionalFormatting sqref="L33 L36 L39 L42 L45 L48 L51">
    <cfRule type="cellIs" dxfId="4815" priority="199" stopIfTrue="1" operator="greaterThan">
      <formula>0</formula>
    </cfRule>
    <cfRule type="cellIs" dxfId="4814" priority="200" stopIfTrue="1" operator="lessThan">
      <formula>0</formula>
    </cfRule>
  </conditionalFormatting>
  <conditionalFormatting sqref="L34 L37 L40 L43 L46 L49 L52">
    <cfRule type="cellIs" dxfId="4813" priority="197" stopIfTrue="1" operator="lessThan">
      <formula>0</formula>
    </cfRule>
    <cfRule type="cellIs" dxfId="4812" priority="198" stopIfTrue="1" operator="greaterThan">
      <formula>0</formula>
    </cfRule>
  </conditionalFormatting>
  <conditionalFormatting sqref="L35 L38 L41 L44 L47 L50 L53">
    <cfRule type="cellIs" dxfId="4811" priority="191" stopIfTrue="1" operator="greaterThan">
      <formula>0.03</formula>
    </cfRule>
    <cfRule type="cellIs" dxfId="4810" priority="192" stopIfTrue="1" operator="lessThan">
      <formula>-0.03</formula>
    </cfRule>
  </conditionalFormatting>
  <conditionalFormatting sqref="L35 L38 L41 L44 L47 L50 L53">
    <cfRule type="cellIs" dxfId="4809" priority="194" stopIfTrue="1" operator="greaterThan">
      <formula>0</formula>
    </cfRule>
  </conditionalFormatting>
  <conditionalFormatting sqref="L35 L38 L41 L44 L47 L50 L53">
    <cfRule type="cellIs" dxfId="4808" priority="193" stopIfTrue="1" operator="lessThan">
      <formula>0</formula>
    </cfRule>
  </conditionalFormatting>
  <conditionalFormatting sqref="J33:J34 J36:J37 J39:J40 J42:J43 J45:J46 J48:J49 J51:J52">
    <cfRule type="cellIs" dxfId="4807" priority="185" stopIfTrue="1" operator="greaterThan">
      <formula>0.03</formula>
    </cfRule>
    <cfRule type="cellIs" dxfId="4806" priority="186" stopIfTrue="1" operator="lessThan">
      <formula>-0.03</formula>
    </cfRule>
  </conditionalFormatting>
  <conditionalFormatting sqref="J33 J36 J39 J42 J45 J48 J51">
    <cfRule type="cellIs" dxfId="4805" priority="189" stopIfTrue="1" operator="greaterThan">
      <formula>0</formula>
    </cfRule>
    <cfRule type="cellIs" dxfId="4804" priority="190" stopIfTrue="1" operator="lessThan">
      <formula>0</formula>
    </cfRule>
  </conditionalFormatting>
  <conditionalFormatting sqref="J34 J37 J40 J43 J46 J49 J52">
    <cfRule type="cellIs" dxfId="4803" priority="187" stopIfTrue="1" operator="lessThan">
      <formula>0</formula>
    </cfRule>
    <cfRule type="cellIs" dxfId="4802" priority="188" stopIfTrue="1" operator="greaterThan">
      <formula>0</formula>
    </cfRule>
  </conditionalFormatting>
  <conditionalFormatting sqref="J35 J38 J41 J44 J47 J50 J53">
    <cfRule type="cellIs" dxfId="4801" priority="181" stopIfTrue="1" operator="greaterThan">
      <formula>0.03</formula>
    </cfRule>
    <cfRule type="cellIs" dxfId="4800" priority="182" stopIfTrue="1" operator="lessThan">
      <formula>-0.03</formula>
    </cfRule>
  </conditionalFormatting>
  <conditionalFormatting sqref="J35 J38 J41 J44 J47 J50 J53">
    <cfRule type="cellIs" dxfId="4799" priority="184" stopIfTrue="1" operator="greaterThan">
      <formula>0</formula>
    </cfRule>
  </conditionalFormatting>
  <conditionalFormatting sqref="J35 J38 J41 J44 J47 J50 J53">
    <cfRule type="cellIs" dxfId="4798" priority="183" stopIfTrue="1" operator="lessThan">
      <formula>0</formula>
    </cfRule>
  </conditionalFormatting>
  <conditionalFormatting sqref="F16:F17">
    <cfRule type="cellIs" dxfId="4797" priority="175" stopIfTrue="1" operator="greaterThan">
      <formula>0.03</formula>
    </cfRule>
    <cfRule type="cellIs" dxfId="4796" priority="176" stopIfTrue="1" operator="lessThan">
      <formula>-0.03</formula>
    </cfRule>
  </conditionalFormatting>
  <conditionalFormatting sqref="F16">
    <cfRule type="cellIs" dxfId="4795" priority="179" stopIfTrue="1" operator="greaterThan">
      <formula>0</formula>
    </cfRule>
    <cfRule type="cellIs" dxfId="4794" priority="180" stopIfTrue="1" operator="lessThan">
      <formula>0</formula>
    </cfRule>
  </conditionalFormatting>
  <conditionalFormatting sqref="F17">
    <cfRule type="cellIs" dxfId="4793" priority="177" stopIfTrue="1" operator="lessThan">
      <formula>0</formula>
    </cfRule>
    <cfRule type="cellIs" dxfId="4792" priority="178" stopIfTrue="1" operator="greaterThan">
      <formula>0</formula>
    </cfRule>
  </conditionalFormatting>
  <conditionalFormatting sqref="F18">
    <cfRule type="cellIs" dxfId="4791" priority="171" stopIfTrue="1" operator="greaterThan">
      <formula>0.03</formula>
    </cfRule>
    <cfRule type="cellIs" dxfId="4790" priority="172" stopIfTrue="1" operator="lessThan">
      <formula>-0.03</formula>
    </cfRule>
  </conditionalFormatting>
  <conditionalFormatting sqref="F18">
    <cfRule type="cellIs" dxfId="4789" priority="174" stopIfTrue="1" operator="greaterThan">
      <formula>0</formula>
    </cfRule>
  </conditionalFormatting>
  <conditionalFormatting sqref="F18">
    <cfRule type="cellIs" dxfId="4788" priority="173" stopIfTrue="1" operator="lessThan">
      <formula>0</formula>
    </cfRule>
  </conditionalFormatting>
  <conditionalFormatting sqref="H16:H17">
    <cfRule type="cellIs" dxfId="4787" priority="165" stopIfTrue="1" operator="greaterThan">
      <formula>0.03</formula>
    </cfRule>
    <cfRule type="cellIs" dxfId="4786" priority="166" stopIfTrue="1" operator="lessThan">
      <formula>-0.03</formula>
    </cfRule>
  </conditionalFormatting>
  <conditionalFormatting sqref="H16">
    <cfRule type="cellIs" dxfId="4785" priority="169" stopIfTrue="1" operator="greaterThan">
      <formula>0</formula>
    </cfRule>
    <cfRule type="cellIs" dxfId="4784" priority="170" stopIfTrue="1" operator="lessThan">
      <formula>0</formula>
    </cfRule>
  </conditionalFormatting>
  <conditionalFormatting sqref="H17">
    <cfRule type="cellIs" dxfId="4783" priority="167" stopIfTrue="1" operator="lessThan">
      <formula>0</formula>
    </cfRule>
    <cfRule type="cellIs" dxfId="4782" priority="168" stopIfTrue="1" operator="greaterThan">
      <formula>0</formula>
    </cfRule>
  </conditionalFormatting>
  <conditionalFormatting sqref="H18">
    <cfRule type="cellIs" dxfId="4781" priority="161" stopIfTrue="1" operator="greaterThan">
      <formula>0.03</formula>
    </cfRule>
    <cfRule type="cellIs" dxfId="4780" priority="162" stopIfTrue="1" operator="lessThan">
      <formula>-0.03</formula>
    </cfRule>
  </conditionalFormatting>
  <conditionalFormatting sqref="H18">
    <cfRule type="cellIs" dxfId="4779" priority="164" stopIfTrue="1" operator="greaterThan">
      <formula>0</formula>
    </cfRule>
  </conditionalFormatting>
  <conditionalFormatting sqref="H18">
    <cfRule type="cellIs" dxfId="4778" priority="163" stopIfTrue="1" operator="lessThan">
      <formula>0</formula>
    </cfRule>
  </conditionalFormatting>
  <conditionalFormatting sqref="J16:J17">
    <cfRule type="cellIs" dxfId="4777" priority="155" stopIfTrue="1" operator="greaterThan">
      <formula>0.03</formula>
    </cfRule>
    <cfRule type="cellIs" dxfId="4776" priority="156" stopIfTrue="1" operator="lessThan">
      <formula>-0.03</formula>
    </cfRule>
  </conditionalFormatting>
  <conditionalFormatting sqref="J16">
    <cfRule type="cellIs" dxfId="4775" priority="159" stopIfTrue="1" operator="greaterThan">
      <formula>0</formula>
    </cfRule>
    <cfRule type="cellIs" dxfId="4774" priority="160" stopIfTrue="1" operator="lessThan">
      <formula>0</formula>
    </cfRule>
  </conditionalFormatting>
  <conditionalFormatting sqref="J17">
    <cfRule type="cellIs" dxfId="4773" priority="157" stopIfTrue="1" operator="lessThan">
      <formula>0</formula>
    </cfRule>
    <cfRule type="cellIs" dxfId="4772" priority="158" stopIfTrue="1" operator="greaterThan">
      <formula>0</formula>
    </cfRule>
  </conditionalFormatting>
  <conditionalFormatting sqref="J18">
    <cfRule type="cellIs" dxfId="4771" priority="151" stopIfTrue="1" operator="greaterThan">
      <formula>0.03</formula>
    </cfRule>
    <cfRule type="cellIs" dxfId="4770" priority="152" stopIfTrue="1" operator="lessThan">
      <formula>-0.03</formula>
    </cfRule>
  </conditionalFormatting>
  <conditionalFormatting sqref="J18">
    <cfRule type="cellIs" dxfId="4769" priority="154" stopIfTrue="1" operator="greaterThan">
      <formula>0</formula>
    </cfRule>
  </conditionalFormatting>
  <conditionalFormatting sqref="J18">
    <cfRule type="cellIs" dxfId="4768" priority="153" stopIfTrue="1" operator="lessThan">
      <formula>0</formula>
    </cfRule>
  </conditionalFormatting>
  <conditionalFormatting sqref="L16:L17">
    <cfRule type="cellIs" dxfId="4767" priority="145" stopIfTrue="1" operator="greaterThan">
      <formula>0.03</formula>
    </cfRule>
    <cfRule type="cellIs" dxfId="4766" priority="146" stopIfTrue="1" operator="lessThan">
      <formula>-0.03</formula>
    </cfRule>
  </conditionalFormatting>
  <conditionalFormatting sqref="L16">
    <cfRule type="cellIs" dxfId="4765" priority="149" stopIfTrue="1" operator="greaterThan">
      <formula>0</formula>
    </cfRule>
    <cfRule type="cellIs" dxfId="4764" priority="150" stopIfTrue="1" operator="lessThan">
      <formula>0</formula>
    </cfRule>
  </conditionalFormatting>
  <conditionalFormatting sqref="L17">
    <cfRule type="cellIs" dxfId="4763" priority="147" stopIfTrue="1" operator="lessThan">
      <formula>0</formula>
    </cfRule>
    <cfRule type="cellIs" dxfId="4762" priority="148" stopIfTrue="1" operator="greaterThan">
      <formula>0</formula>
    </cfRule>
  </conditionalFormatting>
  <conditionalFormatting sqref="L18">
    <cfRule type="cellIs" dxfId="4761" priority="141" stopIfTrue="1" operator="greaterThan">
      <formula>0.03</formula>
    </cfRule>
    <cfRule type="cellIs" dxfId="4760" priority="142" stopIfTrue="1" operator="lessThan">
      <formula>-0.03</formula>
    </cfRule>
  </conditionalFormatting>
  <conditionalFormatting sqref="L18">
    <cfRule type="cellIs" dxfId="4759" priority="144" stopIfTrue="1" operator="greaterThan">
      <formula>0</formula>
    </cfRule>
  </conditionalFormatting>
  <conditionalFormatting sqref="L18">
    <cfRule type="cellIs" dxfId="4758" priority="143" stopIfTrue="1" operator="lessThan">
      <formula>0</formula>
    </cfRule>
  </conditionalFormatting>
  <conditionalFormatting sqref="N16:N17">
    <cfRule type="cellIs" dxfId="4757" priority="135" stopIfTrue="1" operator="greaterThan">
      <formula>0.03</formula>
    </cfRule>
    <cfRule type="cellIs" dxfId="4756" priority="136" stopIfTrue="1" operator="lessThan">
      <formula>-0.03</formula>
    </cfRule>
  </conditionalFormatting>
  <conditionalFormatting sqref="N16">
    <cfRule type="cellIs" dxfId="4755" priority="139" stopIfTrue="1" operator="greaterThan">
      <formula>0</formula>
    </cfRule>
    <cfRule type="cellIs" dxfId="4754" priority="140" stopIfTrue="1" operator="lessThan">
      <formula>0</formula>
    </cfRule>
  </conditionalFormatting>
  <conditionalFormatting sqref="N17">
    <cfRule type="cellIs" dxfId="4753" priority="137" stopIfTrue="1" operator="lessThan">
      <formula>0</formula>
    </cfRule>
    <cfRule type="cellIs" dxfId="4752" priority="138" stopIfTrue="1" operator="greaterThan">
      <formula>0</formula>
    </cfRule>
  </conditionalFormatting>
  <conditionalFormatting sqref="N18">
    <cfRule type="cellIs" dxfId="4751" priority="131" stopIfTrue="1" operator="greaterThan">
      <formula>0.03</formula>
    </cfRule>
    <cfRule type="cellIs" dxfId="4750" priority="132" stopIfTrue="1" operator="lessThan">
      <formula>-0.03</formula>
    </cfRule>
  </conditionalFormatting>
  <conditionalFormatting sqref="N18">
    <cfRule type="cellIs" dxfId="4749" priority="134" stopIfTrue="1" operator="greaterThan">
      <formula>0</formula>
    </cfRule>
  </conditionalFormatting>
  <conditionalFormatting sqref="N18">
    <cfRule type="cellIs" dxfId="4748" priority="133" stopIfTrue="1" operator="lessThan">
      <formula>0</formula>
    </cfRule>
  </conditionalFormatting>
  <conditionalFormatting sqref="P16:P17">
    <cfRule type="cellIs" dxfId="4747" priority="115" stopIfTrue="1" operator="greaterThan">
      <formula>0.03</formula>
    </cfRule>
    <cfRule type="cellIs" dxfId="4746" priority="116" stopIfTrue="1" operator="lessThan">
      <formula>-0.03</formula>
    </cfRule>
  </conditionalFormatting>
  <conditionalFormatting sqref="P16">
    <cfRule type="cellIs" dxfId="4745" priority="119" stopIfTrue="1" operator="greaterThan">
      <formula>0</formula>
    </cfRule>
    <cfRule type="cellIs" dxfId="4744" priority="120" stopIfTrue="1" operator="lessThan">
      <formula>0</formula>
    </cfRule>
  </conditionalFormatting>
  <conditionalFormatting sqref="P17">
    <cfRule type="cellIs" dxfId="4743" priority="117" stopIfTrue="1" operator="lessThan">
      <formula>0</formula>
    </cfRule>
    <cfRule type="cellIs" dxfId="4742" priority="118" stopIfTrue="1" operator="greaterThan">
      <formula>0</formula>
    </cfRule>
  </conditionalFormatting>
  <conditionalFormatting sqref="P18">
    <cfRule type="cellIs" dxfId="4741" priority="111" stopIfTrue="1" operator="greaterThan">
      <formula>0.03</formula>
    </cfRule>
    <cfRule type="cellIs" dxfId="4740" priority="112" stopIfTrue="1" operator="lessThan">
      <formula>-0.03</formula>
    </cfRule>
  </conditionalFormatting>
  <conditionalFormatting sqref="P18">
    <cfRule type="cellIs" dxfId="4739" priority="114" stopIfTrue="1" operator="greaterThan">
      <formula>0</formula>
    </cfRule>
  </conditionalFormatting>
  <conditionalFormatting sqref="P18">
    <cfRule type="cellIs" dxfId="4738" priority="113" stopIfTrue="1" operator="lessThan">
      <formula>0</formula>
    </cfRule>
  </conditionalFormatting>
  <conditionalFormatting sqref="V16:V17">
    <cfRule type="cellIs" dxfId="4737" priority="105" stopIfTrue="1" operator="greaterThan">
      <formula>0.03</formula>
    </cfRule>
    <cfRule type="cellIs" dxfId="4736" priority="106" stopIfTrue="1" operator="lessThan">
      <formula>-0.03</formula>
    </cfRule>
  </conditionalFormatting>
  <conditionalFormatting sqref="V16">
    <cfRule type="cellIs" dxfId="4735" priority="109" stopIfTrue="1" operator="greaterThan">
      <formula>0</formula>
    </cfRule>
    <cfRule type="cellIs" dxfId="4734" priority="110" stopIfTrue="1" operator="lessThan">
      <formula>0</formula>
    </cfRule>
  </conditionalFormatting>
  <conditionalFormatting sqref="V17">
    <cfRule type="cellIs" dxfId="4733" priority="107" stopIfTrue="1" operator="lessThan">
      <formula>0</formula>
    </cfRule>
    <cfRule type="cellIs" dxfId="4732" priority="108" stopIfTrue="1" operator="greaterThan">
      <formula>0</formula>
    </cfRule>
  </conditionalFormatting>
  <conditionalFormatting sqref="V18">
    <cfRule type="cellIs" dxfId="4731" priority="101" stopIfTrue="1" operator="greaterThan">
      <formula>0.03</formula>
    </cfRule>
    <cfRule type="cellIs" dxfId="4730" priority="102" stopIfTrue="1" operator="lessThan">
      <formula>-0.03</formula>
    </cfRule>
  </conditionalFormatting>
  <conditionalFormatting sqref="V18">
    <cfRule type="cellIs" dxfId="4729" priority="104" stopIfTrue="1" operator="greaterThan">
      <formula>0</formula>
    </cfRule>
  </conditionalFormatting>
  <conditionalFormatting sqref="V18">
    <cfRule type="cellIs" dxfId="4728" priority="103" stopIfTrue="1" operator="lessThan">
      <formula>0</formula>
    </cfRule>
  </conditionalFormatting>
  <conditionalFormatting sqref="X16:X17">
    <cfRule type="cellIs" dxfId="4727" priority="95" stopIfTrue="1" operator="greaterThan">
      <formula>0.03</formula>
    </cfRule>
    <cfRule type="cellIs" dxfId="4726" priority="96" stopIfTrue="1" operator="lessThan">
      <formula>-0.03</formula>
    </cfRule>
  </conditionalFormatting>
  <conditionalFormatting sqref="X16">
    <cfRule type="cellIs" dxfId="4725" priority="99" stopIfTrue="1" operator="greaterThan">
      <formula>0</formula>
    </cfRule>
    <cfRule type="cellIs" dxfId="4724" priority="100" stopIfTrue="1" operator="lessThan">
      <formula>0</formula>
    </cfRule>
  </conditionalFormatting>
  <conditionalFormatting sqref="X17">
    <cfRule type="cellIs" dxfId="4723" priority="97" stopIfTrue="1" operator="lessThan">
      <formula>0</formula>
    </cfRule>
    <cfRule type="cellIs" dxfId="4722" priority="98" stopIfTrue="1" operator="greaterThan">
      <formula>0</formula>
    </cfRule>
  </conditionalFormatting>
  <conditionalFormatting sqref="X18">
    <cfRule type="cellIs" dxfId="4721" priority="91" stopIfTrue="1" operator="greaterThan">
      <formula>0.03</formula>
    </cfRule>
    <cfRule type="cellIs" dxfId="4720" priority="92" stopIfTrue="1" operator="lessThan">
      <formula>-0.03</formula>
    </cfRule>
  </conditionalFormatting>
  <conditionalFormatting sqref="X18">
    <cfRule type="cellIs" dxfId="4719" priority="94" stopIfTrue="1" operator="greaterThan">
      <formula>0</formula>
    </cfRule>
  </conditionalFormatting>
  <conditionalFormatting sqref="X18">
    <cfRule type="cellIs" dxfId="4718" priority="93" stopIfTrue="1" operator="lessThan">
      <formula>0</formula>
    </cfRule>
  </conditionalFormatting>
  <conditionalFormatting sqref="E16">
    <cfRule type="cellIs" dxfId="4717" priority="87" stopIfTrue="1" operator="greaterThan">
      <formula>0.03</formula>
    </cfRule>
    <cfRule type="cellIs" dxfId="4716" priority="88" stopIfTrue="1" operator="lessThan">
      <formula>-0.03</formula>
    </cfRule>
  </conditionalFormatting>
  <conditionalFormatting sqref="E16">
    <cfRule type="cellIs" dxfId="4715" priority="90" stopIfTrue="1" operator="greaterThan">
      <formula>0</formula>
    </cfRule>
  </conditionalFormatting>
  <conditionalFormatting sqref="E16">
    <cfRule type="cellIs" dxfId="4714" priority="89" stopIfTrue="1" operator="lessThan">
      <formula>0</formula>
    </cfRule>
  </conditionalFormatting>
  <conditionalFormatting sqref="G16">
    <cfRule type="cellIs" dxfId="4713" priority="86" stopIfTrue="1" operator="greaterThan">
      <formula>0</formula>
    </cfRule>
  </conditionalFormatting>
  <conditionalFormatting sqref="G16">
    <cfRule type="cellIs" dxfId="4712" priority="85" stopIfTrue="1" operator="lessThan">
      <formula>0</formula>
    </cfRule>
  </conditionalFormatting>
  <conditionalFormatting sqref="I16">
    <cfRule type="cellIs" dxfId="4711" priority="79" stopIfTrue="1" operator="greaterThan">
      <formula>0.03</formula>
    </cfRule>
    <cfRule type="cellIs" dxfId="4710" priority="80" stopIfTrue="1" operator="lessThan">
      <formula>-0.03</formula>
    </cfRule>
  </conditionalFormatting>
  <conditionalFormatting sqref="I16">
    <cfRule type="cellIs" dxfId="4709" priority="82" stopIfTrue="1" operator="greaterThan">
      <formula>0</formula>
    </cfRule>
  </conditionalFormatting>
  <conditionalFormatting sqref="I16">
    <cfRule type="cellIs" dxfId="4708" priority="81" stopIfTrue="1" operator="lessThan">
      <formula>0</formula>
    </cfRule>
  </conditionalFormatting>
  <conditionalFormatting sqref="K16">
    <cfRule type="cellIs" dxfId="4707" priority="78" stopIfTrue="1" operator="greaterThan">
      <formula>0</formula>
    </cfRule>
  </conditionalFormatting>
  <conditionalFormatting sqref="K16">
    <cfRule type="cellIs" dxfId="4706" priority="77" stopIfTrue="1" operator="lessThan">
      <formula>0</formula>
    </cfRule>
  </conditionalFormatting>
  <conditionalFormatting sqref="M16">
    <cfRule type="cellIs" dxfId="4705" priority="71" stopIfTrue="1" operator="greaterThan">
      <formula>0.03</formula>
    </cfRule>
    <cfRule type="cellIs" dxfId="4704" priority="72" stopIfTrue="1" operator="lessThan">
      <formula>-0.03</formula>
    </cfRule>
  </conditionalFormatting>
  <conditionalFormatting sqref="M16">
    <cfRule type="cellIs" dxfId="4703" priority="74" stopIfTrue="1" operator="greaterThan">
      <formula>0</formula>
    </cfRule>
  </conditionalFormatting>
  <conditionalFormatting sqref="M16">
    <cfRule type="cellIs" dxfId="4702" priority="73" stopIfTrue="1" operator="lessThan">
      <formula>0</formula>
    </cfRule>
  </conditionalFormatting>
  <conditionalFormatting sqref="O16">
    <cfRule type="cellIs" dxfId="4701" priority="67" stopIfTrue="1" operator="greaterThan">
      <formula>0.03</formula>
    </cfRule>
    <cfRule type="cellIs" dxfId="4700" priority="68" stopIfTrue="1" operator="lessThan">
      <formula>-0.03</formula>
    </cfRule>
  </conditionalFormatting>
  <conditionalFormatting sqref="O16">
    <cfRule type="cellIs" dxfId="4699" priority="70" stopIfTrue="1" operator="greaterThan">
      <formula>0</formula>
    </cfRule>
  </conditionalFormatting>
  <conditionalFormatting sqref="O16">
    <cfRule type="cellIs" dxfId="4698" priority="69" stopIfTrue="1" operator="lessThan">
      <formula>0</formula>
    </cfRule>
  </conditionalFormatting>
  <conditionalFormatting sqref="R16">
    <cfRule type="cellIs" dxfId="4697" priority="59" stopIfTrue="1" operator="greaterThan">
      <formula>0.03</formula>
    </cfRule>
    <cfRule type="cellIs" dxfId="4696" priority="60" stopIfTrue="1" operator="lessThan">
      <formula>-0.03</formula>
    </cfRule>
  </conditionalFormatting>
  <conditionalFormatting sqref="R16">
    <cfRule type="cellIs" dxfId="4695" priority="62" stopIfTrue="1" operator="greaterThan">
      <formula>0</formula>
    </cfRule>
  </conditionalFormatting>
  <conditionalFormatting sqref="R16">
    <cfRule type="cellIs" dxfId="4694" priority="61" stopIfTrue="1" operator="lessThan">
      <formula>0</formula>
    </cfRule>
  </conditionalFormatting>
  <conditionalFormatting sqref="T16">
    <cfRule type="cellIs" dxfId="4693" priority="51" stopIfTrue="1" operator="greaterThan">
      <formula>0.03</formula>
    </cfRule>
    <cfRule type="cellIs" dxfId="4692" priority="52" stopIfTrue="1" operator="lessThan">
      <formula>-0.03</formula>
    </cfRule>
  </conditionalFormatting>
  <conditionalFormatting sqref="T16">
    <cfRule type="cellIs" dxfId="4691" priority="54" stopIfTrue="1" operator="greaterThan">
      <formula>0</formula>
    </cfRule>
  </conditionalFormatting>
  <conditionalFormatting sqref="T16">
    <cfRule type="cellIs" dxfId="4690" priority="53" stopIfTrue="1" operator="lessThan">
      <formula>0</formula>
    </cfRule>
  </conditionalFormatting>
  <conditionalFormatting sqref="U16">
    <cfRule type="cellIs" dxfId="4689" priority="47" stopIfTrue="1" operator="greaterThan">
      <formula>0.03</formula>
    </cfRule>
    <cfRule type="cellIs" dxfId="4688" priority="48" stopIfTrue="1" operator="lessThan">
      <formula>-0.03</formula>
    </cfRule>
  </conditionalFormatting>
  <conditionalFormatting sqref="U16">
    <cfRule type="cellIs" dxfId="4687" priority="50" stopIfTrue="1" operator="greaterThan">
      <formula>0</formula>
    </cfRule>
  </conditionalFormatting>
  <conditionalFormatting sqref="U16">
    <cfRule type="cellIs" dxfId="4686" priority="49" stopIfTrue="1" operator="lessThan">
      <formula>0</formula>
    </cfRule>
  </conditionalFormatting>
  <conditionalFormatting sqref="W16">
    <cfRule type="cellIs" dxfId="4685" priority="43" stopIfTrue="1" operator="greaterThan">
      <formula>0.03</formula>
    </cfRule>
    <cfRule type="cellIs" dxfId="4684" priority="44" stopIfTrue="1" operator="lessThan">
      <formula>-0.03</formula>
    </cfRule>
  </conditionalFormatting>
  <conditionalFormatting sqref="W16">
    <cfRule type="cellIs" dxfId="4683" priority="46" stopIfTrue="1" operator="greaterThan">
      <formula>0</formula>
    </cfRule>
  </conditionalFormatting>
  <conditionalFormatting sqref="W16">
    <cfRule type="cellIs" dxfId="4682" priority="45" stopIfTrue="1" operator="lessThan">
      <formula>0</formula>
    </cfRule>
  </conditionalFormatting>
  <conditionalFormatting sqref="Y16">
    <cfRule type="cellIs" dxfId="4681" priority="39" stopIfTrue="1" operator="greaterThan">
      <formula>0.03</formula>
    </cfRule>
    <cfRule type="cellIs" dxfId="4680" priority="40" stopIfTrue="1" operator="lessThan">
      <formula>-0.03</formula>
    </cfRule>
  </conditionalFormatting>
  <conditionalFormatting sqref="Y16">
    <cfRule type="cellIs" dxfId="4679" priority="42" stopIfTrue="1" operator="greaterThan">
      <formula>0</formula>
    </cfRule>
  </conditionalFormatting>
  <conditionalFormatting sqref="Y16">
    <cfRule type="cellIs" dxfId="4678" priority="41" stopIfTrue="1" operator="lessThan">
      <formula>0</formula>
    </cfRule>
  </conditionalFormatting>
  <conditionalFormatting sqref="E33 E36 E39 E42 E45 E48 E51">
    <cfRule type="cellIs" dxfId="4677" priority="35" stopIfTrue="1" operator="greaterThan">
      <formula>0.03</formula>
    </cfRule>
    <cfRule type="cellIs" dxfId="4676" priority="36" stopIfTrue="1" operator="lessThan">
      <formula>-0.03</formula>
    </cfRule>
  </conditionalFormatting>
  <conditionalFormatting sqref="E33 E36 E39 E42 E45 E48 E51">
    <cfRule type="cellIs" dxfId="4675" priority="38" stopIfTrue="1" operator="greaterThan">
      <formula>0</formula>
    </cfRule>
  </conditionalFormatting>
  <conditionalFormatting sqref="E33 E36 E39 E42 E45 E48 E51">
    <cfRule type="cellIs" dxfId="4674" priority="37" stopIfTrue="1" operator="lessThan">
      <formula>0</formula>
    </cfRule>
  </conditionalFormatting>
  <conditionalFormatting sqref="F33 F36 F39 F42 F45 F48 F51">
    <cfRule type="cellIs" dxfId="4673" priority="31" stopIfTrue="1" operator="greaterThan">
      <formula>0.03</formula>
    </cfRule>
    <cfRule type="cellIs" dxfId="4672" priority="32" stopIfTrue="1" operator="lessThan">
      <formula>-0.03</formula>
    </cfRule>
  </conditionalFormatting>
  <conditionalFormatting sqref="F33 F36 F39 F42 F45 F48 F51">
    <cfRule type="cellIs" dxfId="4671" priority="34" stopIfTrue="1" operator="greaterThan">
      <formula>0</formula>
    </cfRule>
  </conditionalFormatting>
  <conditionalFormatting sqref="F33 F36 F39 F42 F45 F48 F51">
    <cfRule type="cellIs" dxfId="4670" priority="33" stopIfTrue="1" operator="lessThan">
      <formula>0</formula>
    </cfRule>
  </conditionalFormatting>
  <conditionalFormatting sqref="G33 G36 G39 G42 G45 G48 G51">
    <cfRule type="cellIs" dxfId="4669" priority="27" stopIfTrue="1" operator="greaterThan">
      <formula>0.03</formula>
    </cfRule>
    <cfRule type="cellIs" dxfId="4668" priority="28" stopIfTrue="1" operator="lessThan">
      <formula>-0.03</formula>
    </cfRule>
  </conditionalFormatting>
  <conditionalFormatting sqref="G33 G36 G39 G42 G45 G48 G51">
    <cfRule type="cellIs" dxfId="4667" priority="30" stopIfTrue="1" operator="greaterThan">
      <formula>0</formula>
    </cfRule>
  </conditionalFormatting>
  <conditionalFormatting sqref="G33 G36 G39 G42 G45 G48 G51">
    <cfRule type="cellIs" dxfId="4666" priority="29" stopIfTrue="1" operator="lessThan">
      <formula>0</formula>
    </cfRule>
  </conditionalFormatting>
  <conditionalFormatting sqref="I33 I36 I39 I42 I45 I48 I51">
    <cfRule type="cellIs" dxfId="4665" priority="23" stopIfTrue="1" operator="greaterThan">
      <formula>0.03</formula>
    </cfRule>
    <cfRule type="cellIs" dxfId="4664" priority="24" stopIfTrue="1" operator="lessThan">
      <formula>-0.03</formula>
    </cfRule>
  </conditionalFormatting>
  <conditionalFormatting sqref="I33 I36 I39 I42 I45 I48 I51">
    <cfRule type="cellIs" dxfId="4663" priority="26" stopIfTrue="1" operator="greaterThan">
      <formula>0</formula>
    </cfRule>
  </conditionalFormatting>
  <conditionalFormatting sqref="I33 I36 I39 I42 I45 I48 I51">
    <cfRule type="cellIs" dxfId="4662" priority="25" stopIfTrue="1" operator="lessThan">
      <formula>0</formula>
    </cfRule>
  </conditionalFormatting>
  <conditionalFormatting sqref="K33 K36 K39 K42 K45 K48 K51">
    <cfRule type="cellIs" dxfId="4661" priority="22" stopIfTrue="1" operator="greaterThan">
      <formula>0</formula>
    </cfRule>
  </conditionalFormatting>
  <conditionalFormatting sqref="K33 K36 K39 K42 K45 K48 K51">
    <cfRule type="cellIs" dxfId="4660" priority="21" stopIfTrue="1" operator="lessThan">
      <formula>0</formula>
    </cfRule>
  </conditionalFormatting>
  <conditionalFormatting sqref="O33 O36 O39 O42 O45 O48 O51">
    <cfRule type="cellIs" dxfId="4659" priority="1" stopIfTrue="1" operator="greaterThan">
      <formula>0.03</formula>
    </cfRule>
    <cfRule type="cellIs" dxfId="4658" priority="2" stopIfTrue="1" operator="lessThan">
      <formula>-0.03</formula>
    </cfRule>
  </conditionalFormatting>
  <conditionalFormatting sqref="O33 O36 O39 O42 O45 O48 O51">
    <cfRule type="cellIs" dxfId="4657" priority="4" stopIfTrue="1" operator="greaterThan">
      <formula>0</formula>
    </cfRule>
  </conditionalFormatting>
  <conditionalFormatting sqref="O33 O36 O39 O42 O45 O48 O51">
    <cfRule type="cellIs" dxfId="4656" priority="3" stopIfTrue="1" operator="lessThan">
      <formula>0</formula>
    </cfRule>
  </conditionalFormatting>
  <conditionalFormatting sqref="N33:N34 N36:N37 N39:N40 N42:N43 N45:N46 N48:N49 N51:N52">
    <cfRule type="cellIs" dxfId="4655" priority="9" stopIfTrue="1" operator="greaterThan">
      <formula>0.03</formula>
    </cfRule>
    <cfRule type="cellIs" dxfId="4654" priority="10" stopIfTrue="1" operator="lessThan">
      <formula>-0.03</formula>
    </cfRule>
  </conditionalFormatting>
  <conditionalFormatting sqref="N33 N36 N39 N42 N45 N48 N51">
    <cfRule type="cellIs" dxfId="4653" priority="13" stopIfTrue="1" operator="greaterThan">
      <formula>0</formula>
    </cfRule>
    <cfRule type="cellIs" dxfId="4652" priority="14" stopIfTrue="1" operator="lessThan">
      <formula>0</formula>
    </cfRule>
  </conditionalFormatting>
  <conditionalFormatting sqref="N34 N37 N40 N43 N46 N49 N52">
    <cfRule type="cellIs" dxfId="4651" priority="11" stopIfTrue="1" operator="lessThan">
      <formula>0</formula>
    </cfRule>
    <cfRule type="cellIs" dxfId="4650" priority="12" stopIfTrue="1" operator="greaterThan">
      <formula>0</formula>
    </cfRule>
  </conditionalFormatting>
  <conditionalFormatting sqref="N35 N38 N41 N44 N47 N50 N53">
    <cfRule type="cellIs" dxfId="4649" priority="5" stopIfTrue="1" operator="greaterThan">
      <formula>0.03</formula>
    </cfRule>
    <cfRule type="cellIs" dxfId="4648" priority="6" stopIfTrue="1" operator="lessThan">
      <formula>-0.03</formula>
    </cfRule>
  </conditionalFormatting>
  <conditionalFormatting sqref="N35 N38 N41 N44 N47 N50 N53">
    <cfRule type="cellIs" dxfId="4647" priority="8" stopIfTrue="1" operator="greaterThan">
      <formula>0</formula>
    </cfRule>
  </conditionalFormatting>
  <conditionalFormatting sqref="N35 N38 N41 N44 N47 N50 N53">
    <cfRule type="cellIs" dxfId="4646" priority="7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1B5C5-E164-5846-A2EF-98D672B426C8}">
  <sheetPr codeName="Sheet1"/>
  <dimension ref="A1:AO254"/>
  <sheetViews>
    <sheetView topLeftCell="A72" zoomScaleNormal="100" workbookViewId="0">
      <selection activeCell="I72" sqref="I72"/>
    </sheetView>
  </sheetViews>
  <sheetFormatPr baseColWidth="10" defaultRowHeight="16" x14ac:dyDescent="0.2"/>
  <cols>
    <col min="1" max="1" width="17.5" style="31" customWidth="1"/>
    <col min="2" max="3" width="10.83203125" style="31"/>
    <col min="4" max="4" width="15.1640625" style="34" customWidth="1"/>
    <col min="5" max="5" width="13" style="32" bestFit="1" customWidth="1"/>
    <col min="6" max="15" width="12.6640625" style="32" bestFit="1" customWidth="1"/>
    <col min="16" max="40" width="10.83203125" style="32"/>
    <col min="41" max="16384" width="10.83203125" style="31"/>
  </cols>
  <sheetData>
    <row r="1" spans="1:40" x14ac:dyDescent="0.2">
      <c r="A1" s="30"/>
      <c r="B1" s="30"/>
      <c r="C1" s="30"/>
      <c r="D1" s="222" t="s">
        <v>61</v>
      </c>
      <c r="E1" s="225" t="s">
        <v>54</v>
      </c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7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</row>
    <row r="2" spans="1:40" x14ac:dyDescent="0.2">
      <c r="A2" s="30"/>
      <c r="B2" s="30"/>
      <c r="C2" s="30"/>
      <c r="D2" s="223"/>
      <c r="E2" s="216" t="s">
        <v>55</v>
      </c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8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</row>
    <row r="3" spans="1:40" x14ac:dyDescent="0.2">
      <c r="B3" s="32"/>
      <c r="C3" s="32"/>
      <c r="D3" s="223"/>
      <c r="E3" s="35"/>
      <c r="F3" s="35"/>
      <c r="G3" s="216" t="s">
        <v>13</v>
      </c>
      <c r="H3" s="217"/>
      <c r="I3" s="217"/>
      <c r="J3" s="217"/>
      <c r="K3" s="221"/>
      <c r="L3" s="35"/>
      <c r="M3" s="35"/>
      <c r="N3" s="35"/>
      <c r="O3" s="35"/>
      <c r="P3" s="35"/>
      <c r="Q3" s="35"/>
      <c r="R3" s="216" t="s">
        <v>42</v>
      </c>
      <c r="S3" s="217"/>
      <c r="T3" s="217"/>
      <c r="U3" s="217"/>
      <c r="V3" s="218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</row>
    <row r="4" spans="1:40" ht="17" thickBot="1" x14ac:dyDescent="0.25">
      <c r="B4" s="33"/>
      <c r="C4" s="33"/>
      <c r="D4" s="223"/>
      <c r="E4" s="36"/>
      <c r="F4" s="36" t="s">
        <v>24</v>
      </c>
      <c r="G4" s="36" t="str">
        <f>BoxingPractice!C46</f>
        <v>Y</v>
      </c>
      <c r="H4" s="36" t="str">
        <f>BoxingPractice!D46</f>
        <v>U</v>
      </c>
      <c r="I4" s="36" t="str">
        <f>BoxingPractice!E46</f>
        <v>V</v>
      </c>
      <c r="J4" s="36" t="str">
        <f>BoxingPractice!F46</f>
        <v>YUV</v>
      </c>
      <c r="K4" s="36" t="s">
        <v>75</v>
      </c>
      <c r="L4" s="36" t="str">
        <f>BoxingPractice!G46</f>
        <v>SSIM_Y</v>
      </c>
      <c r="M4" s="36" t="str">
        <f>BoxingPractice!H46</f>
        <v>MS-SSIM</v>
      </c>
      <c r="N4" s="36" t="str">
        <f>BoxingPractice!I46</f>
        <v>VMAF</v>
      </c>
      <c r="O4" s="36" t="str">
        <f>BoxingPractice!J46</f>
        <v>nVMAF</v>
      </c>
      <c r="P4" s="36" t="str">
        <f>BoxingPractice!K46</f>
        <v>PSNR-HVS</v>
      </c>
      <c r="Q4" s="36" t="str">
        <f>BoxingPractice!L46</f>
        <v>DE-2K</v>
      </c>
      <c r="R4" s="36" t="str">
        <f>BoxingPractice!M46</f>
        <v>Y</v>
      </c>
      <c r="S4" s="36" t="str">
        <f>BoxingPractice!N46</f>
        <v>U</v>
      </c>
      <c r="T4" s="36" t="str">
        <f>BoxingPractice!O46</f>
        <v>V</v>
      </c>
      <c r="U4" s="36" t="str">
        <f>BoxingPractice!P46</f>
        <v>YUV</v>
      </c>
      <c r="V4" s="72" t="s">
        <v>75</v>
      </c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</row>
    <row r="5" spans="1:40" x14ac:dyDescent="0.2">
      <c r="D5" s="273" t="s">
        <v>50</v>
      </c>
      <c r="E5" s="63" t="str" cm="1">
        <f t="array" aca="1" ref="E5" ca="1">INDIRECT(""&amp;$D5 &amp; "!A47")</f>
        <v>High</v>
      </c>
      <c r="F5" s="53" cm="1">
        <f t="array" aca="1" ref="F5" ca="1">INDIRECT(""&amp;$D5 &amp; "!B47")</f>
        <v>0</v>
      </c>
      <c r="G5" s="211" cm="1">
        <f t="array" aca="1" ref="G5" ca="1">INDIRECT(""&amp;$D5 &amp; "!C47")</f>
        <v>0</v>
      </c>
      <c r="H5" s="211" cm="1">
        <f t="array" aca="1" ref="H5" ca="1">INDIRECT(""&amp;$D5 &amp; "!D47")</f>
        <v>0</v>
      </c>
      <c r="I5" s="211" cm="1">
        <f t="array" aca="1" ref="I5" ca="1">INDIRECT(""&amp;$D5 &amp; "!E47")</f>
        <v>0</v>
      </c>
      <c r="J5" s="211" cm="1">
        <f t="array" aca="1" ref="J5" ca="1">INDIRECT(""&amp;$D5 &amp; "!F47")</f>
        <v>0</v>
      </c>
      <c r="K5" s="211">
        <f ca="1">('Summary (Full)'!$B$50*G5+'Summary (Full)'!$B$51*H5+'Summary (Full)'!$B$52*I5)/'Summary (Full)'!$B$53</f>
        <v>0</v>
      </c>
      <c r="L5" s="211" cm="1">
        <f t="array" aca="1" ref="L5" ca="1">INDIRECT(""&amp;$D5 &amp; "!G47")</f>
        <v>0</v>
      </c>
      <c r="M5" s="211" cm="1">
        <f t="array" aca="1" ref="M5" ca="1">INDIRECT(""&amp;$D5 &amp; "!H47")</f>
        <v>0</v>
      </c>
      <c r="N5" s="211" cm="1">
        <f t="array" aca="1" ref="N5" ca="1">INDIRECT(""&amp;$D5 &amp; "!I47")</f>
        <v>0</v>
      </c>
      <c r="O5" s="211" cm="1">
        <f t="array" aca="1" ref="O5" ca="1">INDIRECT(""&amp;$D5 &amp; "!J47")</f>
        <v>0</v>
      </c>
      <c r="P5" s="211" cm="1">
        <f t="array" aca="1" ref="P5" ca="1">INDIRECT(""&amp;$D5 &amp; "!K47")</f>
        <v>0</v>
      </c>
      <c r="Q5" s="211" cm="1">
        <f t="array" aca="1" ref="Q5" ca="1">INDIRECT(""&amp;$D5 &amp; "!L47")</f>
        <v>0</v>
      </c>
      <c r="R5" s="211" cm="1">
        <f t="array" aca="1" ref="R5" ca="1">INDIRECT(""&amp;$D5 &amp; "!M47")</f>
        <v>0</v>
      </c>
      <c r="S5" s="211" cm="1">
        <f t="array" aca="1" ref="S5" ca="1">INDIRECT(""&amp;$D5 &amp; "!N47")</f>
        <v>0</v>
      </c>
      <c r="T5" s="211" cm="1">
        <f t="array" aca="1" ref="T5" ca="1">INDIRECT(""&amp;$D5 &amp; "!O47")</f>
        <v>0</v>
      </c>
      <c r="U5" s="211" cm="1">
        <f t="array" aca="1" ref="U5" ca="1">INDIRECT(""&amp;$D5 &amp; "!P47")</f>
        <v>0</v>
      </c>
      <c r="V5" s="214">
        <f ca="1">('Summary (Full)'!$B$58*R5+'Summary (Full)'!$B$59*S5+'Summary (Full)'!$B$60*T5)/'Summary (Full)'!$B$61</f>
        <v>0</v>
      </c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</row>
    <row r="6" spans="1:40" x14ac:dyDescent="0.2">
      <c r="D6" s="265"/>
      <c r="E6" s="52" t="str" cm="1">
        <f t="array" aca="1" ref="E6" ca="1">INDIRECT(""&amp;$D5 &amp; "!A49")</f>
        <v>Med</v>
      </c>
      <c r="F6" s="123" cm="1">
        <f t="array" aca="1" ref="F6" ca="1">INDIRECT(""&amp;$D5 &amp; "!B49")</f>
        <v>0</v>
      </c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5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</row>
    <row r="7" spans="1:40" x14ac:dyDescent="0.2">
      <c r="D7" s="265"/>
      <c r="E7" s="52" t="str" cm="1">
        <f t="array" aca="1" ref="E7" ca="1">INDIRECT(""&amp;$D5 &amp; "!A51")</f>
        <v>Low</v>
      </c>
      <c r="F7" s="123" cm="1">
        <f t="array" aca="1" ref="F7" ca="1">INDIRECT(""&amp;$D5 &amp; "!B51")</f>
        <v>0</v>
      </c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15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</row>
    <row r="8" spans="1:40" x14ac:dyDescent="0.2">
      <c r="D8" s="265" t="s">
        <v>62</v>
      </c>
      <c r="E8" s="52" t="str" cm="1">
        <f t="array" aca="1" ref="E8" ca="1">INDIRECT(""&amp;$D8 &amp; "!A47")</f>
        <v>High</v>
      </c>
      <c r="F8" s="123" cm="1">
        <f t="array" aca="1" ref="F8" ca="1">INDIRECT(""&amp;$D8 &amp; "!B47")</f>
        <v>0</v>
      </c>
      <c r="G8" s="212" cm="1">
        <f t="array" aca="1" ref="G8" ca="1">INDIRECT(""&amp;$D8 &amp; "!C47")</f>
        <v>0</v>
      </c>
      <c r="H8" s="212" cm="1">
        <f t="array" aca="1" ref="H8" ca="1">INDIRECT(""&amp;$D8 &amp; "!D47")</f>
        <v>0</v>
      </c>
      <c r="I8" s="212" cm="1">
        <f t="array" aca="1" ref="I8" ca="1">INDIRECT(""&amp;$D8 &amp; "!E47")</f>
        <v>0</v>
      </c>
      <c r="J8" s="212" cm="1">
        <f t="array" aca="1" ref="J8" ca="1">INDIRECT(""&amp;$D8 &amp; "!F47")</f>
        <v>0</v>
      </c>
      <c r="K8" s="212">
        <f ca="1">('Summary (Full)'!$B$50*G8+'Summary (Full)'!$B$51*H8+'Summary (Full)'!$B$52*I8)/'Summary (Full)'!$B$53</f>
        <v>0</v>
      </c>
      <c r="L8" s="212" cm="1">
        <f t="array" aca="1" ref="L8" ca="1">INDIRECT(""&amp;$D8 &amp; "!G47")</f>
        <v>0</v>
      </c>
      <c r="M8" s="212" cm="1">
        <f t="array" aca="1" ref="M8" ca="1">INDIRECT(""&amp;$D8 &amp; "!H47")</f>
        <v>0</v>
      </c>
      <c r="N8" s="212" cm="1">
        <f t="array" aca="1" ref="N8" ca="1">INDIRECT(""&amp;$D8 &amp; "!I47")</f>
        <v>0</v>
      </c>
      <c r="O8" s="212" cm="1">
        <f t="array" aca="1" ref="O8" ca="1">INDIRECT(""&amp;$D8 &amp; "!J47")</f>
        <v>0</v>
      </c>
      <c r="P8" s="212" cm="1">
        <f t="array" aca="1" ref="P8" ca="1">INDIRECT(""&amp;$D8 &amp; "!K47")</f>
        <v>0</v>
      </c>
      <c r="Q8" s="212" cm="1">
        <f t="array" aca="1" ref="Q8" ca="1">INDIRECT(""&amp;$D8 &amp; "!L47")</f>
        <v>0</v>
      </c>
      <c r="R8" s="212" cm="1">
        <f t="array" aca="1" ref="R8" ca="1">INDIRECT(""&amp;$D8 &amp; "!M47")</f>
        <v>0</v>
      </c>
      <c r="S8" s="212" cm="1">
        <f t="array" aca="1" ref="S8" ca="1">INDIRECT(""&amp;$D8 &amp; "!N47")</f>
        <v>0</v>
      </c>
      <c r="T8" s="212" cm="1">
        <f t="array" aca="1" ref="T8" ca="1">INDIRECT(""&amp;$D8 &amp; "!O47")</f>
        <v>0</v>
      </c>
      <c r="U8" s="212" cm="1">
        <f t="array" aca="1" ref="U8" ca="1">INDIRECT(""&amp;$D8 &amp; "!P47")</f>
        <v>0</v>
      </c>
      <c r="V8" s="215">
        <f ca="1">('Summary (Full)'!$B$58*R8+'Summary (Full)'!$B$59*S8+'Summary (Full)'!$B$60*T8)/'Summary (Full)'!$B$61</f>
        <v>0</v>
      </c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</row>
    <row r="9" spans="1:40" x14ac:dyDescent="0.2">
      <c r="D9" s="265"/>
      <c r="E9" s="52" t="str" cm="1">
        <f t="array" aca="1" ref="E9" ca="1">INDIRECT(""&amp;$D8 &amp; "!A49")</f>
        <v>Med</v>
      </c>
      <c r="F9" s="123" cm="1">
        <f t="array" aca="1" ref="F9" ca="1">INDIRECT(""&amp;$D8 &amp; "!B49")</f>
        <v>0</v>
      </c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5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</row>
    <row r="10" spans="1:40" x14ac:dyDescent="0.2">
      <c r="D10" s="265"/>
      <c r="E10" s="52" t="str" cm="1">
        <f t="array" aca="1" ref="E10" ca="1">INDIRECT(""&amp;$D8 &amp; "!A51")</f>
        <v>Low</v>
      </c>
      <c r="F10" s="123" cm="1">
        <f t="array" aca="1" ref="F10" ca="1">INDIRECT(""&amp;$D8 &amp; "!B51")</f>
        <v>0</v>
      </c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5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</row>
    <row r="11" spans="1:40" x14ac:dyDescent="0.2">
      <c r="D11" s="265" t="s">
        <v>63</v>
      </c>
      <c r="E11" s="52" t="str" cm="1">
        <f t="array" aca="1" ref="E11" ca="1">INDIRECT(""&amp;$D11 &amp; "!A47")</f>
        <v>High</v>
      </c>
      <c r="F11" s="123" cm="1">
        <f t="array" aca="1" ref="F11" ca="1">INDIRECT(""&amp;$D11 &amp; "!B47")</f>
        <v>0</v>
      </c>
      <c r="G11" s="212" cm="1">
        <f t="array" aca="1" ref="G11" ca="1">INDIRECT(""&amp;$D11 &amp; "!C47")</f>
        <v>0</v>
      </c>
      <c r="H11" s="212" cm="1">
        <f t="array" aca="1" ref="H11" ca="1">INDIRECT(""&amp;$D11 &amp; "!D47")</f>
        <v>0</v>
      </c>
      <c r="I11" s="212" t="e" cm="1">
        <f t="array" aca="1" ref="I11" ca="1">INDIRECT(""&amp;$D11 &amp; "!E47")</f>
        <v>#VALUE!</v>
      </c>
      <c r="J11" s="212" cm="1">
        <f t="array" aca="1" ref="J11" ca="1">INDIRECT(""&amp;$D11 &amp; "!F47")</f>
        <v>0</v>
      </c>
      <c r="K11" s="212" t="e">
        <f ca="1">('Summary (Full)'!$B$50*G11+'Summary (Full)'!$B$51*H11+'Summary (Full)'!$B$52*I11)/'Summary (Full)'!$B$53</f>
        <v>#VALUE!</v>
      </c>
      <c r="L11" s="212" t="e" cm="1">
        <f t="array" aca="1" ref="L11" ca="1">INDIRECT(""&amp;$D11 &amp; "!G47")</f>
        <v>#VALUE!</v>
      </c>
      <c r="M11" s="212" t="e" cm="1">
        <f t="array" aca="1" ref="M11" ca="1">INDIRECT(""&amp;$D11 &amp; "!H47")</f>
        <v>#VALUE!</v>
      </c>
      <c r="N11" s="212" cm="1">
        <f t="array" aca="1" ref="N11" ca="1">INDIRECT(""&amp;$D11 &amp; "!I47")</f>
        <v>0</v>
      </c>
      <c r="O11" s="212" cm="1">
        <f t="array" aca="1" ref="O11" ca="1">INDIRECT(""&amp;$D11 &amp; "!J47")</f>
        <v>0</v>
      </c>
      <c r="P11" s="212" t="e" cm="1">
        <f t="array" aca="1" ref="P11" ca="1">INDIRECT(""&amp;$D11 &amp; "!K47")</f>
        <v>#VALUE!</v>
      </c>
      <c r="Q11" s="212" cm="1">
        <f t="array" aca="1" ref="Q11" ca="1">INDIRECT(""&amp;$D11 &amp; "!L47")</f>
        <v>0</v>
      </c>
      <c r="R11" s="212" cm="1">
        <f t="array" aca="1" ref="R11" ca="1">INDIRECT(""&amp;$D11 &amp; "!M47")</f>
        <v>0</v>
      </c>
      <c r="S11" s="212" cm="1">
        <f t="array" aca="1" ref="S11" ca="1">INDIRECT(""&amp;$D11 &amp; "!N47")</f>
        <v>0</v>
      </c>
      <c r="T11" s="212" t="e" cm="1">
        <f t="array" aca="1" ref="T11" ca="1">INDIRECT(""&amp;$D11 &amp; "!O47")</f>
        <v>#VALUE!</v>
      </c>
      <c r="U11" s="212" cm="1">
        <f t="array" aca="1" ref="U11" ca="1">INDIRECT(""&amp;$D11 &amp; "!P47")</f>
        <v>0</v>
      </c>
      <c r="V11" s="215" t="e">
        <f ca="1">('Summary (Full)'!$B$58*R11+'Summary (Full)'!$B$59*S11+'Summary (Full)'!$B$60*T11)/'Summary (Full)'!$B$61</f>
        <v>#VALUE!</v>
      </c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</row>
    <row r="12" spans="1:40" x14ac:dyDescent="0.2">
      <c r="D12" s="265"/>
      <c r="E12" s="52" t="str" cm="1">
        <f t="array" aca="1" ref="E12" ca="1">INDIRECT(""&amp;$D11 &amp; "!A49")</f>
        <v>Med</v>
      </c>
      <c r="F12" s="123" cm="1">
        <f t="array" aca="1" ref="F12" ca="1">INDIRECT(""&amp;$D11 &amp; "!B49")</f>
        <v>0</v>
      </c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5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</row>
    <row r="13" spans="1:40" x14ac:dyDescent="0.2">
      <c r="D13" s="265"/>
      <c r="E13" s="52" t="str" cm="1">
        <f t="array" aca="1" ref="E13" ca="1">INDIRECT(""&amp;$D11 &amp; "!A51")</f>
        <v>Low</v>
      </c>
      <c r="F13" s="123" cm="1">
        <f t="array" aca="1" ref="F13" ca="1">INDIRECT(""&amp;$D11 &amp; "!B51")</f>
        <v>0</v>
      </c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5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</row>
    <row r="14" spans="1:40" x14ac:dyDescent="0.2">
      <c r="D14" s="265" t="s">
        <v>68</v>
      </c>
      <c r="E14" s="52" t="str" cm="1">
        <f t="array" aca="1" ref="E14" ca="1">INDIRECT(""&amp;$D14 &amp; "!A47")</f>
        <v>High</v>
      </c>
      <c r="F14" s="123" cm="1">
        <f t="array" aca="1" ref="F14" ca="1">INDIRECT(""&amp;$D14 &amp; "!B47")</f>
        <v>0</v>
      </c>
      <c r="G14" s="212" cm="1">
        <f t="array" aca="1" ref="G14" ca="1">INDIRECT(""&amp;$D14 &amp; "!C47")</f>
        <v>0</v>
      </c>
      <c r="H14" s="212" cm="1">
        <f t="array" aca="1" ref="H14" ca="1">INDIRECT(""&amp;$D14 &amp; "!D47")</f>
        <v>0</v>
      </c>
      <c r="I14" s="212" cm="1">
        <f t="array" aca="1" ref="I14" ca="1">INDIRECT(""&amp;$D14 &amp; "!E47")</f>
        <v>0</v>
      </c>
      <c r="J14" s="212" cm="1">
        <f t="array" aca="1" ref="J14" ca="1">INDIRECT(""&amp;$D14 &amp; "!F47")</f>
        <v>0</v>
      </c>
      <c r="K14" s="212">
        <f ca="1">('Summary (Full)'!$B$50*G14+'Summary (Full)'!$B$51*H14+'Summary (Full)'!$B$52*I14)/'Summary (Full)'!$B$53</f>
        <v>0</v>
      </c>
      <c r="L14" s="212" t="e" cm="1">
        <f t="array" aca="1" ref="L14" ca="1">INDIRECT(""&amp;$D14 &amp; "!G47")</f>
        <v>#VALUE!</v>
      </c>
      <c r="M14" s="212" cm="1">
        <f t="array" aca="1" ref="M14" ca="1">INDIRECT(""&amp;$D14 &amp; "!H47")</f>
        <v>0</v>
      </c>
      <c r="N14" s="212" cm="1">
        <f t="array" aca="1" ref="N14" ca="1">INDIRECT(""&amp;$D14 &amp; "!I47")</f>
        <v>0</v>
      </c>
      <c r="O14" s="212" cm="1">
        <f t="array" aca="1" ref="O14" ca="1">INDIRECT(""&amp;$D14 &amp; "!J47")</f>
        <v>0</v>
      </c>
      <c r="P14" s="212" cm="1">
        <f t="array" aca="1" ref="P14" ca="1">INDIRECT(""&amp;$D14 &amp; "!K47")</f>
        <v>0</v>
      </c>
      <c r="Q14" s="212" t="e" cm="1">
        <f t="array" aca="1" ref="Q14" ca="1">INDIRECT(""&amp;$D14 &amp; "!L47")</f>
        <v>#VALUE!</v>
      </c>
      <c r="R14" s="212" cm="1">
        <f t="array" aca="1" ref="R14" ca="1">INDIRECT(""&amp;$D14 &amp; "!M47")</f>
        <v>0</v>
      </c>
      <c r="S14" s="212" cm="1">
        <f t="array" aca="1" ref="S14" ca="1">INDIRECT(""&amp;$D14 &amp; "!N47")</f>
        <v>0</v>
      </c>
      <c r="T14" s="212" t="e" cm="1">
        <f t="array" aca="1" ref="T14" ca="1">INDIRECT(""&amp;$D14 &amp; "!O47")</f>
        <v>#VALUE!</v>
      </c>
      <c r="U14" s="212" cm="1">
        <f t="array" aca="1" ref="U14" ca="1">INDIRECT(""&amp;$D14 &amp; "!P47")</f>
        <v>0</v>
      </c>
      <c r="V14" s="215" t="e">
        <f ca="1">('Summary (Full)'!$B$58*R14+'Summary (Full)'!$B$59*S14+'Summary (Full)'!$B$60*T14)/'Summary (Full)'!$B$61</f>
        <v>#VALUE!</v>
      </c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0" x14ac:dyDescent="0.2">
      <c r="D15" s="265"/>
      <c r="E15" s="52" t="str" cm="1">
        <f t="array" aca="1" ref="E15" ca="1">INDIRECT(""&amp;$D14 &amp; "!A49")</f>
        <v>Med</v>
      </c>
      <c r="F15" s="123" cm="1">
        <f t="array" aca="1" ref="F15" ca="1">INDIRECT(""&amp;$D14 &amp; "!B49")</f>
        <v>0</v>
      </c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5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</row>
    <row r="16" spans="1:40" x14ac:dyDescent="0.2">
      <c r="D16" s="265"/>
      <c r="E16" s="52" t="str" cm="1">
        <f t="array" aca="1" ref="E16" ca="1">INDIRECT(""&amp;$D14 &amp; "!A51")</f>
        <v>Low</v>
      </c>
      <c r="F16" s="123" cm="1">
        <f t="array" aca="1" ref="F16" ca="1">INDIRECT(""&amp;$D14 &amp; "!B51")</f>
        <v>0</v>
      </c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212"/>
      <c r="U16" s="212"/>
      <c r="V16" s="215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</row>
    <row r="17" spans="4:40" x14ac:dyDescent="0.2">
      <c r="D17" s="265" t="s">
        <v>64</v>
      </c>
      <c r="E17" s="52" t="str" cm="1">
        <f t="array" aca="1" ref="E17" ca="1">INDIRECT(""&amp;$D17 &amp; "!A47")</f>
        <v>High</v>
      </c>
      <c r="F17" s="123" cm="1">
        <f t="array" aca="1" ref="F17" ca="1">INDIRECT(""&amp;$D17 &amp; "!B47")</f>
        <v>0</v>
      </c>
      <c r="G17" s="212" cm="1">
        <f t="array" aca="1" ref="G17" ca="1">INDIRECT(""&amp;$D17 &amp; "!C47")</f>
        <v>0</v>
      </c>
      <c r="H17" s="212" t="e" cm="1">
        <f t="array" aca="1" ref="H17" ca="1">INDIRECT(""&amp;$D17 &amp; "!D47")</f>
        <v>#VALUE!</v>
      </c>
      <c r="I17" s="212" t="e" cm="1">
        <f t="array" aca="1" ref="I17" ca="1">INDIRECT(""&amp;$D17 &amp; "!E47")</f>
        <v>#VALUE!</v>
      </c>
      <c r="J17" s="212" cm="1">
        <f t="array" aca="1" ref="J17" ca="1">INDIRECT(""&amp;$D17 &amp; "!F47")</f>
        <v>0</v>
      </c>
      <c r="K17" s="212" t="e">
        <f ca="1">('Summary (Full)'!$B$50*G17+'Summary (Full)'!$B$51*H17+'Summary (Full)'!$B$52*I17)/'Summary (Full)'!$B$53</f>
        <v>#VALUE!</v>
      </c>
      <c r="L17" s="212" cm="1">
        <f t="array" aca="1" ref="L17" ca="1">INDIRECT(""&amp;$D17 &amp; "!G47")</f>
        <v>0</v>
      </c>
      <c r="M17" s="212" cm="1">
        <f t="array" aca="1" ref="M17" ca="1">INDIRECT(""&amp;$D17 &amp; "!H47")</f>
        <v>0</v>
      </c>
      <c r="N17" s="212" cm="1">
        <f t="array" aca="1" ref="N17" ca="1">INDIRECT(""&amp;$D17 &amp; "!I47")</f>
        <v>0</v>
      </c>
      <c r="O17" s="212" cm="1">
        <f t="array" aca="1" ref="O17" ca="1">INDIRECT(""&amp;$D17 &amp; "!J47")</f>
        <v>0</v>
      </c>
      <c r="P17" s="212" cm="1">
        <f t="array" aca="1" ref="P17" ca="1">INDIRECT(""&amp;$D17 &amp; "!K47")</f>
        <v>0</v>
      </c>
      <c r="Q17" s="212" cm="1">
        <f t="array" aca="1" ref="Q17" ca="1">INDIRECT(""&amp;$D17 &amp; "!L47")</f>
        <v>0</v>
      </c>
      <c r="R17" s="212" cm="1">
        <f t="array" aca="1" ref="R17" ca="1">INDIRECT(""&amp;$D17 &amp; "!M47")</f>
        <v>0</v>
      </c>
      <c r="S17" s="212" t="e" cm="1">
        <f t="array" aca="1" ref="S17" ca="1">INDIRECT(""&amp;$D17 &amp; "!N47")</f>
        <v>#VALUE!</v>
      </c>
      <c r="T17" s="212" t="e" cm="1">
        <f t="array" aca="1" ref="T17" ca="1">INDIRECT(""&amp;$D17 &amp; "!O47")</f>
        <v>#VALUE!</v>
      </c>
      <c r="U17" s="212" cm="1">
        <f t="array" aca="1" ref="U17" ca="1">INDIRECT(""&amp;$D17 &amp; "!P47")</f>
        <v>0</v>
      </c>
      <c r="V17" s="215" t="e">
        <f ca="1">('Summary (Full)'!$B$58*R17+'Summary (Full)'!$B$59*S17+'Summary (Full)'!$B$60*T17)/'Summary (Full)'!$B$61</f>
        <v>#VALUE!</v>
      </c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</row>
    <row r="18" spans="4:40" x14ac:dyDescent="0.2">
      <c r="D18" s="265"/>
      <c r="E18" s="52" t="str" cm="1">
        <f t="array" aca="1" ref="E18" ca="1">INDIRECT(""&amp;$D17 &amp; "!A49")</f>
        <v>Med</v>
      </c>
      <c r="F18" s="123" cm="1">
        <f t="array" aca="1" ref="F18" ca="1">INDIRECT(""&amp;$D17 &amp; "!B49")</f>
        <v>0</v>
      </c>
      <c r="G18" s="212"/>
      <c r="H18" s="212"/>
      <c r="I18" s="212"/>
      <c r="J18" s="212"/>
      <c r="K18" s="212"/>
      <c r="L18" s="212"/>
      <c r="M18" s="212"/>
      <c r="N18" s="212"/>
      <c r="O18" s="212"/>
      <c r="P18" s="212"/>
      <c r="Q18" s="212"/>
      <c r="R18" s="212"/>
      <c r="S18" s="212"/>
      <c r="T18" s="212"/>
      <c r="U18" s="212"/>
      <c r="V18" s="215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</row>
    <row r="19" spans="4:40" x14ac:dyDescent="0.2">
      <c r="D19" s="265"/>
      <c r="E19" s="52" t="str" cm="1">
        <f t="array" aca="1" ref="E19" ca="1">INDIRECT(""&amp;$D17 &amp; "!A51")</f>
        <v>Low</v>
      </c>
      <c r="F19" s="123" cm="1">
        <f t="array" aca="1" ref="F19" ca="1">INDIRECT(""&amp;$D17 &amp; "!B51")</f>
        <v>0</v>
      </c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15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</row>
    <row r="20" spans="4:40" x14ac:dyDescent="0.2">
      <c r="D20" s="265" t="s">
        <v>65</v>
      </c>
      <c r="E20" s="52" t="str" cm="1">
        <f t="array" aca="1" ref="E20" ca="1">INDIRECT(""&amp;$D20 &amp; "!A47")</f>
        <v>High</v>
      </c>
      <c r="F20" s="123" cm="1">
        <f t="array" aca="1" ref="F20" ca="1">INDIRECT(""&amp;$D20 &amp; "!B47")</f>
        <v>0</v>
      </c>
      <c r="G20" s="212" cm="1">
        <f t="array" aca="1" ref="G20" ca="1">INDIRECT(""&amp;$D20 &amp; "!C47")</f>
        <v>0</v>
      </c>
      <c r="H20" s="212" cm="1">
        <f t="array" aca="1" ref="H20" ca="1">INDIRECT(""&amp;$D20 &amp; "!D47")</f>
        <v>0</v>
      </c>
      <c r="I20" s="212" cm="1">
        <f t="array" aca="1" ref="I20" ca="1">INDIRECT(""&amp;$D20 &amp; "!E47")</f>
        <v>0</v>
      </c>
      <c r="J20" s="212" cm="1">
        <f t="array" aca="1" ref="J20" ca="1">INDIRECT(""&amp;$D20 &amp; "!F47")</f>
        <v>0</v>
      </c>
      <c r="K20" s="212">
        <f ca="1">('Summary (Full)'!$B$50*G20+'Summary (Full)'!$B$51*H20+'Summary (Full)'!$B$52*I20)/'Summary (Full)'!$B$53</f>
        <v>0</v>
      </c>
      <c r="L20" s="212" cm="1">
        <f t="array" aca="1" ref="L20" ca="1">INDIRECT(""&amp;$D20 &amp; "!G47")</f>
        <v>0</v>
      </c>
      <c r="M20" s="212" cm="1">
        <f t="array" aca="1" ref="M20" ca="1">INDIRECT(""&amp;$D20 &amp; "!H47")</f>
        <v>0</v>
      </c>
      <c r="N20" s="212" t="e" cm="1">
        <f t="array" aca="1" ref="N20" ca="1">INDIRECT(""&amp;$D20 &amp; "!I47")</f>
        <v>#VALUE!</v>
      </c>
      <c r="O20" s="212" cm="1">
        <f t="array" aca="1" ref="O20" ca="1">INDIRECT(""&amp;$D20 &amp; "!J47")</f>
        <v>0</v>
      </c>
      <c r="P20" s="212" cm="1">
        <f t="array" aca="1" ref="P20" ca="1">INDIRECT(""&amp;$D20 &amp; "!K47")</f>
        <v>0</v>
      </c>
      <c r="Q20" s="212" cm="1">
        <f t="array" aca="1" ref="Q20" ca="1">INDIRECT(""&amp;$D20 &amp; "!L47")</f>
        <v>0</v>
      </c>
      <c r="R20" s="212" cm="1">
        <f t="array" aca="1" ref="R20" ca="1">INDIRECT(""&amp;$D20 &amp; "!M47")</f>
        <v>0</v>
      </c>
      <c r="S20" s="212" cm="1">
        <f t="array" aca="1" ref="S20" ca="1">INDIRECT(""&amp;$D20 &amp; "!N47")</f>
        <v>0</v>
      </c>
      <c r="T20" s="212" cm="1">
        <f t="array" aca="1" ref="T20" ca="1">INDIRECT(""&amp;$D20 &amp; "!O47")</f>
        <v>0</v>
      </c>
      <c r="U20" s="212" cm="1">
        <f t="array" aca="1" ref="U20" ca="1">INDIRECT(""&amp;$D20 &amp; "!P47")</f>
        <v>0</v>
      </c>
      <c r="V20" s="215">
        <f ca="1">('Summary (Full)'!$B$58*R20+'Summary (Full)'!$B$59*S20+'Summary (Full)'!$B$60*T20)/'Summary (Full)'!$B$61</f>
        <v>0</v>
      </c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</row>
    <row r="21" spans="4:40" x14ac:dyDescent="0.2">
      <c r="D21" s="265"/>
      <c r="E21" s="52" t="str" cm="1">
        <f t="array" aca="1" ref="E21" ca="1">INDIRECT(""&amp;$D20 &amp; "!A49")</f>
        <v>Med</v>
      </c>
      <c r="F21" s="123" cm="1">
        <f t="array" aca="1" ref="F21" ca="1">INDIRECT(""&amp;$D20 &amp; "!B49")</f>
        <v>0</v>
      </c>
      <c r="G21" s="212"/>
      <c r="H21" s="212"/>
      <c r="I21" s="212"/>
      <c r="J21" s="212"/>
      <c r="K21" s="212"/>
      <c r="L21" s="212"/>
      <c r="M21" s="212"/>
      <c r="N21" s="212"/>
      <c r="O21" s="212"/>
      <c r="P21" s="212"/>
      <c r="Q21" s="212"/>
      <c r="R21" s="212"/>
      <c r="S21" s="212"/>
      <c r="T21" s="212"/>
      <c r="U21" s="212"/>
      <c r="V21" s="215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</row>
    <row r="22" spans="4:40" x14ac:dyDescent="0.2">
      <c r="D22" s="265"/>
      <c r="E22" s="52" t="str" cm="1">
        <f t="array" aca="1" ref="E22" ca="1">INDIRECT(""&amp;$D20 &amp; "!A51")</f>
        <v>Low</v>
      </c>
      <c r="F22" s="123" cm="1">
        <f t="array" aca="1" ref="F22" ca="1">INDIRECT(""&amp;$D20 &amp; "!B51")</f>
        <v>0</v>
      </c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  <c r="S22" s="212"/>
      <c r="T22" s="212"/>
      <c r="U22" s="212"/>
      <c r="V22" s="215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</row>
    <row r="23" spans="4:40" x14ac:dyDescent="0.2">
      <c r="D23" s="265" t="s">
        <v>66</v>
      </c>
      <c r="E23" s="52" t="str" cm="1">
        <f t="array" aca="1" ref="E23" ca="1">INDIRECT(""&amp;$D23 &amp; "!A47")</f>
        <v>High</v>
      </c>
      <c r="F23" s="123" cm="1">
        <f t="array" aca="1" ref="F23" ca="1">INDIRECT(""&amp;$D23 &amp; "!B47")</f>
        <v>0</v>
      </c>
      <c r="G23" s="212" cm="1">
        <f t="array" aca="1" ref="G23" ca="1">INDIRECT(""&amp;$D23 &amp; "!C47")</f>
        <v>0</v>
      </c>
      <c r="H23" s="212" cm="1">
        <f t="array" aca="1" ref="H23" ca="1">INDIRECT(""&amp;$D23 &amp; "!D47")</f>
        <v>0</v>
      </c>
      <c r="I23" s="212" cm="1">
        <f t="array" aca="1" ref="I23" ca="1">INDIRECT(""&amp;$D23 &amp; "!E47")</f>
        <v>0</v>
      </c>
      <c r="J23" s="212" cm="1">
        <f t="array" aca="1" ref="J23" ca="1">INDIRECT(""&amp;$D23 &amp; "!F47")</f>
        <v>0</v>
      </c>
      <c r="K23" s="212">
        <f ca="1">('Summary (Full)'!$B$50*G23+'Summary (Full)'!$B$51*H23+'Summary (Full)'!$B$52*I23)/'Summary (Full)'!$B$53</f>
        <v>0</v>
      </c>
      <c r="L23" s="212" cm="1">
        <f t="array" aca="1" ref="L23" ca="1">INDIRECT(""&amp;$D23 &amp; "!G47")</f>
        <v>0</v>
      </c>
      <c r="M23" s="212" cm="1">
        <f t="array" aca="1" ref="M23" ca="1">INDIRECT(""&amp;$D23 &amp; "!H47")</f>
        <v>0</v>
      </c>
      <c r="N23" s="212" cm="1">
        <f t="array" aca="1" ref="N23" ca="1">INDIRECT(""&amp;$D23 &amp; "!I47")</f>
        <v>0</v>
      </c>
      <c r="O23" s="212" cm="1">
        <f t="array" aca="1" ref="O23" ca="1">INDIRECT(""&amp;$D23 &amp; "!J47")</f>
        <v>0</v>
      </c>
      <c r="P23" s="212" cm="1">
        <f t="array" aca="1" ref="P23" ca="1">INDIRECT(""&amp;$D23 &amp; "!K47")</f>
        <v>0</v>
      </c>
      <c r="Q23" s="212" cm="1">
        <f t="array" aca="1" ref="Q23" ca="1">INDIRECT(""&amp;$D23 &amp; "!L47")</f>
        <v>0</v>
      </c>
      <c r="R23" s="212" cm="1">
        <f t="array" aca="1" ref="R23" ca="1">INDIRECT(""&amp;$D23 &amp; "!M47")</f>
        <v>0</v>
      </c>
      <c r="S23" s="212" cm="1">
        <f t="array" aca="1" ref="S23" ca="1">INDIRECT(""&amp;$D23 &amp; "!N47")</f>
        <v>0</v>
      </c>
      <c r="T23" s="212" cm="1">
        <f t="array" aca="1" ref="T23" ca="1">INDIRECT(""&amp;$D23 &amp; "!O47")</f>
        <v>0</v>
      </c>
      <c r="U23" s="212" cm="1">
        <f t="array" aca="1" ref="U23" ca="1">INDIRECT(""&amp;$D23 &amp; "!P47")</f>
        <v>0</v>
      </c>
      <c r="V23" s="215">
        <f ca="1">('Summary (Full)'!$B$58*R23+'Summary (Full)'!$B$59*S23+'Summary (Full)'!$B$60*T23)/'Summary (Full)'!$B$61</f>
        <v>0</v>
      </c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</row>
    <row r="24" spans="4:40" x14ac:dyDescent="0.2">
      <c r="D24" s="265"/>
      <c r="E24" s="52" t="str" cm="1">
        <f t="array" aca="1" ref="E24" ca="1">INDIRECT(""&amp;$D23 &amp; "!A49")</f>
        <v>Med</v>
      </c>
      <c r="F24" s="123" cm="1">
        <f t="array" aca="1" ref="F24" ca="1">INDIRECT(""&amp;$D23 &amp; "!B49")</f>
        <v>0</v>
      </c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5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</row>
    <row r="25" spans="4:40" x14ac:dyDescent="0.2">
      <c r="D25" s="265"/>
      <c r="E25" s="52" t="str" cm="1">
        <f t="array" aca="1" ref="E25" ca="1">INDIRECT(""&amp;$D23 &amp; "!A51")</f>
        <v>Low</v>
      </c>
      <c r="F25" s="123" cm="1">
        <f t="array" aca="1" ref="F25" ca="1">INDIRECT(""&amp;$D23 &amp; "!B51")</f>
        <v>0</v>
      </c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5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</row>
    <row r="26" spans="4:40" x14ac:dyDescent="0.2">
      <c r="D26" s="265" t="s">
        <v>67</v>
      </c>
      <c r="E26" s="52" t="str" cm="1">
        <f t="array" aca="1" ref="E26" ca="1">INDIRECT(""&amp;$D26 &amp; "!A47")</f>
        <v>High</v>
      </c>
      <c r="F26" s="123" cm="1">
        <f t="array" aca="1" ref="F26" ca="1">INDIRECT(""&amp;$D26 &amp; "!B47")</f>
        <v>0</v>
      </c>
      <c r="G26" s="212" cm="1">
        <f t="array" aca="1" ref="G26" ca="1">INDIRECT(""&amp;$D26 &amp; "!C47")</f>
        <v>0</v>
      </c>
      <c r="H26" s="212" t="e" cm="1">
        <f t="array" aca="1" ref="H26" ca="1">INDIRECT(""&amp;$D26 &amp; "!D47")</f>
        <v>#VALUE!</v>
      </c>
      <c r="I26" s="212" t="e" cm="1">
        <f t="array" aca="1" ref="I26" ca="1">INDIRECT(""&amp;$D26 &amp; "!E47")</f>
        <v>#VALUE!</v>
      </c>
      <c r="J26" s="212" cm="1">
        <f t="array" aca="1" ref="J26" ca="1">INDIRECT(""&amp;$D26 &amp; "!F47")</f>
        <v>0</v>
      </c>
      <c r="K26" s="212" t="e">
        <f ca="1">('Summary (Full)'!$B$50*G26+'Summary (Full)'!$B$51*H26+'Summary (Full)'!$B$52*I26)/'Summary (Full)'!$B$53</f>
        <v>#VALUE!</v>
      </c>
      <c r="L26" s="212" t="e" cm="1">
        <f t="array" aca="1" ref="L26" ca="1">INDIRECT(""&amp;$D26 &amp; "!G47")</f>
        <v>#VALUE!</v>
      </c>
      <c r="M26" s="212" t="e" cm="1">
        <f t="array" aca="1" ref="M26" ca="1">INDIRECT(""&amp;$D26 &amp; "!H47")</f>
        <v>#VALUE!</v>
      </c>
      <c r="N26" s="212" cm="1">
        <f t="array" aca="1" ref="N26" ca="1">INDIRECT(""&amp;$D26 &amp; "!I47")</f>
        <v>0</v>
      </c>
      <c r="O26" s="212" cm="1">
        <f t="array" aca="1" ref="O26" ca="1">INDIRECT(""&amp;$D26 &amp; "!J47")</f>
        <v>0</v>
      </c>
      <c r="P26" s="212" t="e" cm="1">
        <f t="array" aca="1" ref="P26" ca="1">INDIRECT(""&amp;$D26 &amp; "!K47")</f>
        <v>#VALUE!</v>
      </c>
      <c r="Q26" s="212" t="e" cm="1">
        <f t="array" aca="1" ref="Q26" ca="1">INDIRECT(""&amp;$D26 &amp; "!L47")</f>
        <v>#VALUE!</v>
      </c>
      <c r="R26" s="212" cm="1">
        <f t="array" aca="1" ref="R26" ca="1">INDIRECT(""&amp;$D26 &amp; "!M47")</f>
        <v>0</v>
      </c>
      <c r="S26" s="212" t="e" cm="1">
        <f t="array" aca="1" ref="S26" ca="1">INDIRECT(""&amp;$D26 &amp; "!N47")</f>
        <v>#VALUE!</v>
      </c>
      <c r="T26" s="212" t="e" cm="1">
        <f t="array" aca="1" ref="T26" ca="1">INDIRECT(""&amp;$D26 &amp; "!O47")</f>
        <v>#VALUE!</v>
      </c>
      <c r="U26" s="212" cm="1">
        <f t="array" aca="1" ref="U26" ca="1">INDIRECT(""&amp;$D26 &amp; "!P47")</f>
        <v>0</v>
      </c>
      <c r="V26" s="215" t="e">
        <f ca="1">('Summary (Full)'!$B$58*R26+'Summary (Full)'!$B$59*S26+'Summary (Full)'!$B$60*T26)/'Summary (Full)'!$B$61</f>
        <v>#VALUE!</v>
      </c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</row>
    <row r="27" spans="4:40" x14ac:dyDescent="0.2">
      <c r="D27" s="265"/>
      <c r="E27" s="52" t="str" cm="1">
        <f t="array" aca="1" ref="E27" ca="1">INDIRECT(""&amp;$D26 &amp; "!A49")</f>
        <v>Med</v>
      </c>
      <c r="F27" s="123" cm="1">
        <f t="array" aca="1" ref="F27" ca="1">INDIRECT(""&amp;$D26 &amp; "!B49")</f>
        <v>0</v>
      </c>
      <c r="G27" s="212"/>
      <c r="H27" s="212"/>
      <c r="I27" s="212"/>
      <c r="J27" s="212"/>
      <c r="K27" s="212"/>
      <c r="L27" s="212"/>
      <c r="M27" s="212"/>
      <c r="N27" s="212"/>
      <c r="O27" s="212"/>
      <c r="P27" s="212"/>
      <c r="Q27" s="212"/>
      <c r="R27" s="212"/>
      <c r="S27" s="212"/>
      <c r="T27" s="212"/>
      <c r="U27" s="212"/>
      <c r="V27" s="215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</row>
    <row r="28" spans="4:40" ht="17" thickBot="1" x14ac:dyDescent="0.25">
      <c r="D28" s="272"/>
      <c r="E28" s="64" t="str" cm="1">
        <f t="array" aca="1" ref="E28" ca="1">INDIRECT(""&amp;$D26 &amp; "!A51")</f>
        <v>Low</v>
      </c>
      <c r="F28" s="58" cm="1">
        <f t="array" aca="1" ref="F28" ca="1">INDIRECT(""&amp;$D26 &amp; "!B51")</f>
        <v>0</v>
      </c>
      <c r="G28" s="248"/>
      <c r="H28" s="248"/>
      <c r="I28" s="248"/>
      <c r="J28" s="248"/>
      <c r="K28" s="248"/>
      <c r="L28" s="248"/>
      <c r="M28" s="248"/>
      <c r="N28" s="248"/>
      <c r="O28" s="248"/>
      <c r="P28" s="248"/>
      <c r="Q28" s="248"/>
      <c r="R28" s="248"/>
      <c r="S28" s="248"/>
      <c r="T28" s="248"/>
      <c r="U28" s="248"/>
      <c r="V28" s="258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</row>
    <row r="29" spans="4:40" x14ac:dyDescent="0.2">
      <c r="D29" s="263" t="s">
        <v>16</v>
      </c>
      <c r="E29" s="61" t="s">
        <v>27</v>
      </c>
      <c r="F29" s="53">
        <f ca="1">AVERAGE(F5,F8,F11,F14,F17,F20,F23,F26)</f>
        <v>0</v>
      </c>
      <c r="G29" s="211">
        <f t="shared" ref="G29:V29" ca="1" si="0">AVERAGE(G5:G28)</f>
        <v>0</v>
      </c>
      <c r="H29" s="211" t="e">
        <f t="shared" ca="1" si="0"/>
        <v>#VALUE!</v>
      </c>
      <c r="I29" s="211" t="e">
        <f t="shared" ca="1" si="0"/>
        <v>#VALUE!</v>
      </c>
      <c r="J29" s="211">
        <f t="shared" ca="1" si="0"/>
        <v>0</v>
      </c>
      <c r="K29" s="211" t="e">
        <f t="shared" ca="1" si="0"/>
        <v>#VALUE!</v>
      </c>
      <c r="L29" s="211" t="e">
        <f t="shared" ca="1" si="0"/>
        <v>#VALUE!</v>
      </c>
      <c r="M29" s="211" t="e">
        <f t="shared" ca="1" si="0"/>
        <v>#VALUE!</v>
      </c>
      <c r="N29" s="211" t="e">
        <f t="shared" ca="1" si="0"/>
        <v>#VALUE!</v>
      </c>
      <c r="O29" s="211">
        <f t="shared" ca="1" si="0"/>
        <v>0</v>
      </c>
      <c r="P29" s="211" t="e">
        <f t="shared" ca="1" si="0"/>
        <v>#VALUE!</v>
      </c>
      <c r="Q29" s="211" t="e">
        <f t="shared" ca="1" si="0"/>
        <v>#VALUE!</v>
      </c>
      <c r="R29" s="211">
        <f t="shared" ca="1" si="0"/>
        <v>0</v>
      </c>
      <c r="S29" s="211" t="e">
        <f t="shared" ca="1" si="0"/>
        <v>#VALUE!</v>
      </c>
      <c r="T29" s="211" t="e">
        <f t="shared" ca="1" si="0"/>
        <v>#VALUE!</v>
      </c>
      <c r="U29" s="211">
        <f t="shared" ca="1" si="0"/>
        <v>0</v>
      </c>
      <c r="V29" s="214" t="e">
        <f t="shared" ca="1" si="0"/>
        <v>#VALUE!</v>
      </c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</row>
    <row r="30" spans="4:40" x14ac:dyDescent="0.2">
      <c r="D30" s="263"/>
      <c r="E30" s="59" t="s">
        <v>28</v>
      </c>
      <c r="F30" s="123">
        <f ca="1">AVERAGE(F6,F9,F12,F15,F18,F21,F24,F27)</f>
        <v>0</v>
      </c>
      <c r="G30" s="212"/>
      <c r="H30" s="212"/>
      <c r="I30" s="212"/>
      <c r="J30" s="212"/>
      <c r="K30" s="212"/>
      <c r="L30" s="212"/>
      <c r="M30" s="212"/>
      <c r="N30" s="212"/>
      <c r="O30" s="212"/>
      <c r="P30" s="212"/>
      <c r="Q30" s="212"/>
      <c r="R30" s="212"/>
      <c r="S30" s="212"/>
      <c r="T30" s="212"/>
      <c r="U30" s="212"/>
      <c r="V30" s="215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</row>
    <row r="31" spans="4:40" ht="17" thickBot="1" x14ac:dyDescent="0.25">
      <c r="D31" s="264"/>
      <c r="E31" s="60" t="s">
        <v>29</v>
      </c>
      <c r="F31" s="56">
        <f ca="1">AVERAGE(F7,F10,F13,F16,F19,F22,F25,F28)</f>
        <v>0</v>
      </c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3"/>
      <c r="V31" s="228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</row>
    <row r="32" spans="4:40" x14ac:dyDescent="0.2">
      <c r="F32" s="95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</row>
    <row r="33" spans="1:40" x14ac:dyDescent="0.2">
      <c r="A33" s="266" t="s">
        <v>69</v>
      </c>
      <c r="B33" s="267"/>
      <c r="C33" s="41"/>
    </row>
    <row r="34" spans="1:40" ht="17" thickBot="1" x14ac:dyDescent="0.25">
      <c r="A34" s="37" t="s">
        <v>70</v>
      </c>
      <c r="B34" s="38">
        <v>14</v>
      </c>
      <c r="C34" s="42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</row>
    <row r="35" spans="1:40" x14ac:dyDescent="0.2">
      <c r="A35" s="37" t="s">
        <v>25</v>
      </c>
      <c r="B35" s="38">
        <v>1</v>
      </c>
      <c r="C35" s="42"/>
      <c r="D35" s="222" t="s">
        <v>61</v>
      </c>
      <c r="E35" s="225" t="s">
        <v>54</v>
      </c>
      <c r="F35" s="226"/>
      <c r="G35" s="226"/>
      <c r="H35" s="226"/>
      <c r="I35" s="226"/>
      <c r="J35" s="226"/>
      <c r="K35" s="226"/>
      <c r="L35" s="226"/>
      <c r="M35" s="226"/>
      <c r="N35" s="226"/>
      <c r="O35" s="226"/>
      <c r="P35" s="226"/>
      <c r="Q35" s="226"/>
      <c r="R35" s="226"/>
      <c r="S35" s="226"/>
      <c r="T35" s="226"/>
      <c r="U35" s="226"/>
      <c r="V35" s="226"/>
      <c r="W35" s="226"/>
      <c r="X35" s="226"/>
      <c r="Y35" s="226"/>
      <c r="Z35" s="226"/>
      <c r="AA35" s="226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</row>
    <row r="36" spans="1:40" x14ac:dyDescent="0.2">
      <c r="A36" s="37" t="s">
        <v>26</v>
      </c>
      <c r="B36" s="38">
        <v>1</v>
      </c>
      <c r="C36" s="42"/>
      <c r="D36" s="223"/>
      <c r="E36" s="49"/>
      <c r="F36" s="210" t="s">
        <v>52</v>
      </c>
      <c r="G36" s="210"/>
      <c r="H36" s="210" t="s">
        <v>53</v>
      </c>
      <c r="I36" s="210"/>
      <c r="J36" s="210" t="s">
        <v>57</v>
      </c>
      <c r="K36" s="210"/>
      <c r="L36" s="210" t="s">
        <v>58</v>
      </c>
      <c r="M36" s="210"/>
      <c r="N36" s="210" t="s">
        <v>59</v>
      </c>
      <c r="O36" s="210"/>
      <c r="P36" s="210" t="s">
        <v>56</v>
      </c>
      <c r="Q36" s="210"/>
      <c r="R36" s="216" t="s">
        <v>60</v>
      </c>
      <c r="S36" s="217"/>
      <c r="T36" s="217"/>
      <c r="U36" s="217"/>
      <c r="V36" s="217"/>
      <c r="W36" s="218"/>
      <c r="X36" s="210" t="s">
        <v>110</v>
      </c>
      <c r="Y36" s="210"/>
      <c r="Z36" s="210" t="s">
        <v>111</v>
      </c>
      <c r="AA36" s="210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</row>
    <row r="37" spans="1:40" x14ac:dyDescent="0.2">
      <c r="A37" s="37" t="s">
        <v>71</v>
      </c>
      <c r="B37" s="38">
        <f>SUM(B34:B36)</f>
        <v>16</v>
      </c>
      <c r="C37" s="42"/>
      <c r="D37" s="223"/>
      <c r="E37" s="35"/>
      <c r="F37" s="210" t="s">
        <v>1</v>
      </c>
      <c r="G37" s="210"/>
      <c r="H37" s="210" t="s">
        <v>22</v>
      </c>
      <c r="I37" s="210"/>
      <c r="J37" s="210" t="s">
        <v>0</v>
      </c>
      <c r="K37" s="210"/>
      <c r="L37" s="210" t="s">
        <v>49</v>
      </c>
      <c r="M37" s="210"/>
      <c r="N37" s="210" t="s">
        <v>47</v>
      </c>
      <c r="O37" s="210"/>
      <c r="P37" s="210" t="s">
        <v>51</v>
      </c>
      <c r="Q37" s="210"/>
      <c r="R37" s="216" t="s">
        <v>42</v>
      </c>
      <c r="S37" s="217"/>
      <c r="T37" s="217"/>
      <c r="U37" s="217"/>
      <c r="V37" s="217"/>
      <c r="W37" s="218"/>
      <c r="X37" s="210" t="s">
        <v>109</v>
      </c>
      <c r="Y37" s="210"/>
      <c r="Z37" s="210" t="s">
        <v>112</v>
      </c>
      <c r="AA37" s="210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</row>
    <row r="38" spans="1:40" ht="17" thickBot="1" x14ac:dyDescent="0.25">
      <c r="A38" s="39"/>
      <c r="B38" s="40"/>
      <c r="C38" s="43"/>
      <c r="D38" s="224"/>
      <c r="E38" s="36"/>
      <c r="F38" s="36" t="s">
        <v>23</v>
      </c>
      <c r="G38" s="36" t="s">
        <v>24</v>
      </c>
      <c r="H38" s="36" t="s">
        <v>23</v>
      </c>
      <c r="I38" s="36" t="s">
        <v>24</v>
      </c>
      <c r="J38" s="36" t="s">
        <v>23</v>
      </c>
      <c r="K38" s="36" t="s">
        <v>24</v>
      </c>
      <c r="L38" s="36" t="s">
        <v>23</v>
      </c>
      <c r="M38" s="36" t="s">
        <v>24</v>
      </c>
      <c r="N38" s="36" t="s">
        <v>23</v>
      </c>
      <c r="O38" s="36" t="s">
        <v>24</v>
      </c>
      <c r="P38" s="36" t="s">
        <v>23</v>
      </c>
      <c r="Q38" s="36" t="s">
        <v>24</v>
      </c>
      <c r="R38" s="36" t="s">
        <v>23</v>
      </c>
      <c r="S38" s="36" t="s">
        <v>24</v>
      </c>
      <c r="T38" s="36" t="s">
        <v>25</v>
      </c>
      <c r="U38" s="36" t="s">
        <v>26</v>
      </c>
      <c r="V38" s="36" t="s">
        <v>38</v>
      </c>
      <c r="W38" s="72" t="s">
        <v>75</v>
      </c>
      <c r="X38" s="36" t="s">
        <v>23</v>
      </c>
      <c r="Y38" s="36" t="s">
        <v>38</v>
      </c>
      <c r="Z38" s="36" t="s">
        <v>23</v>
      </c>
      <c r="AA38" s="36" t="s">
        <v>38</v>
      </c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</row>
    <row r="39" spans="1:40" x14ac:dyDescent="0.2">
      <c r="A39" s="39"/>
      <c r="B39" s="40"/>
      <c r="C39" s="43"/>
      <c r="D39" s="265" t="str">
        <f>D5</f>
        <v>BoxingPractice</v>
      </c>
      <c r="E39" s="52" t="str" cm="1">
        <f t="array" aca="1" ref="E39" ca="1">INDIRECT(""&amp;$D39 &amp; "!A47")</f>
        <v>High</v>
      </c>
      <c r="F39" s="53" cm="1">
        <f t="array" aca="1" ref="F39" ca="1">INDIRECT(""&amp;$D39 &amp; "!Q47")</f>
        <v>0</v>
      </c>
      <c r="G39" s="211" cm="1">
        <f t="array" aca="1" ref="G39" ca="1">INDIRECT(""&amp;$D39 &amp; "!R47")</f>
        <v>0</v>
      </c>
      <c r="H39" s="118" cm="1">
        <f t="array" aca="1" ref="H39" ca="1">INDIRECT(""&amp;$D39 &amp; "!S47")</f>
        <v>0</v>
      </c>
      <c r="I39" s="211" cm="1">
        <f t="array" aca="1" ref="I39" ca="1">INDIRECT(""&amp;$D39 &amp; "!T47")</f>
        <v>0</v>
      </c>
      <c r="J39" s="118" cm="1">
        <f t="array" aca="1" ref="J39" ca="1">INDIRECT(""&amp;$D39 &amp; "!U47")</f>
        <v>0</v>
      </c>
      <c r="K39" s="211" cm="1">
        <f t="array" aca="1" ref="K39" ca="1">INDIRECT(""&amp;$D39 &amp; "!V47")</f>
        <v>0</v>
      </c>
      <c r="L39" s="118" cm="1">
        <f t="array" aca="1" ref="L39" ca="1">INDIRECT(""&amp;$D39 &amp; "!W47")</f>
        <v>0</v>
      </c>
      <c r="M39" s="211" cm="1">
        <f t="array" aca="1" ref="M39" ca="1">INDIRECT(""&amp;$D39 &amp; "!X47")</f>
        <v>0</v>
      </c>
      <c r="N39" s="118" cm="1">
        <f t="array" aca="1" ref="N39" ca="1">INDIRECT(""&amp;$D39 &amp; "!Y47")</f>
        <v>0</v>
      </c>
      <c r="O39" s="211" cm="1">
        <f t="array" aca="1" ref="O39" ca="1">INDIRECT(""&amp;$D39 &amp; "!Z47")</f>
        <v>0</v>
      </c>
      <c r="P39" s="118" cm="1">
        <f t="array" aca="1" ref="P39" ca="1">INDIRECT(""&amp;$D39 &amp; "!AA47")</f>
        <v>0</v>
      </c>
      <c r="Q39" s="211" cm="1">
        <f t="array" aca="1" ref="Q39" ca="1">INDIRECT(""&amp;$D39 &amp; "!AB47")</f>
        <v>0</v>
      </c>
      <c r="R39" s="118" cm="1">
        <f t="array" aca="1" ref="R39" ca="1">INDIRECT(""&amp;$D39 &amp; "!AC47")</f>
        <v>0</v>
      </c>
      <c r="S39" s="211" cm="1">
        <f t="array" aca="1" ref="S39" ca="1">INDIRECT(""&amp;$D39 &amp; "!AE47")</f>
        <v>0</v>
      </c>
      <c r="T39" s="211" cm="1">
        <f t="array" aca="1" ref="T39" ca="1">INDIRECT(""&amp;$D39 &amp; "!AF47")</f>
        <v>0</v>
      </c>
      <c r="U39" s="211" cm="1">
        <f t="array" aca="1" ref="U39" ca="1">INDIRECT(""&amp;$D39 &amp; "!AG47")</f>
        <v>0</v>
      </c>
      <c r="V39" s="211" cm="1">
        <f t="array" aca="1" ref="V39" ca="1">INDIRECT(""&amp;$D39 &amp; "!AH47")</f>
        <v>0</v>
      </c>
      <c r="W39" s="211">
        <f ca="1">('Summary (Full)'!$B$58*S39+'Summary (Full)'!$B$59*T39+'Summary (Full)'!$B$60*U39)/'Summary (Full)'!$B$61</f>
        <v>0</v>
      </c>
      <c r="X39" s="118" cm="1">
        <f t="array" aca="1" ref="X39" ca="1">INDIRECT(""&amp;$D39 &amp; "!AI47")</f>
        <v>0</v>
      </c>
      <c r="Y39" s="211" cm="1">
        <f t="array" aca="1" ref="Y39" ca="1">INDIRECT(""&amp;$D39 &amp; "!AJ47")</f>
        <v>0</v>
      </c>
      <c r="Z39" s="118" cm="1">
        <f t="array" aca="1" ref="Z39" ca="1">INDIRECT(""&amp;$D39 &amp; "!AK47")</f>
        <v>0</v>
      </c>
      <c r="AA39" s="214" cm="1">
        <f t="array" aca="1" ref="AA39" ca="1">INDIRECT(""&amp;$D39 &amp; "!AL47")</f>
        <v>0</v>
      </c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</row>
    <row r="40" spans="1:40" x14ac:dyDescent="0.2">
      <c r="A40" s="266" t="s">
        <v>72</v>
      </c>
      <c r="B40" s="267"/>
      <c r="C40" s="41"/>
      <c r="D40" s="265"/>
      <c r="E40" s="52" t="str" cm="1">
        <f t="array" aca="1" ref="E40" ca="1">INDIRECT(""&amp;$D39 &amp; "!A49")</f>
        <v>Med</v>
      </c>
      <c r="F40" s="123" cm="1">
        <f t="array" aca="1" ref="F40" ca="1">INDIRECT(""&amp;$D39 &amp; "!Q49")</f>
        <v>0</v>
      </c>
      <c r="G40" s="212"/>
      <c r="H40" s="119" cm="1">
        <f t="array" aca="1" ref="H40" ca="1">INDIRECT(""&amp;$D39 &amp; "!S49")</f>
        <v>0</v>
      </c>
      <c r="I40" s="212"/>
      <c r="J40" s="119" cm="1">
        <f t="array" aca="1" ref="J40" ca="1">INDIRECT(""&amp;$D39 &amp; "!U49")</f>
        <v>0</v>
      </c>
      <c r="K40" s="212"/>
      <c r="L40" s="119" cm="1">
        <f t="array" aca="1" ref="L40" ca="1">INDIRECT(""&amp;$D39 &amp; "!W49")</f>
        <v>0</v>
      </c>
      <c r="M40" s="212"/>
      <c r="N40" s="119" cm="1">
        <f t="array" aca="1" ref="N40" ca="1">INDIRECT(""&amp;$D39 &amp; "!Y49")</f>
        <v>0</v>
      </c>
      <c r="O40" s="212"/>
      <c r="P40" s="119" cm="1">
        <f t="array" aca="1" ref="P40" ca="1">INDIRECT(""&amp;$D39 &amp; "!AA49")</f>
        <v>0</v>
      </c>
      <c r="Q40" s="212"/>
      <c r="R40" s="119" cm="1">
        <f t="array" aca="1" ref="R40" ca="1">INDIRECT(""&amp;$D39 &amp; "!AC49")</f>
        <v>0</v>
      </c>
      <c r="S40" s="212"/>
      <c r="T40" s="212"/>
      <c r="U40" s="212"/>
      <c r="V40" s="212"/>
      <c r="W40" s="212"/>
      <c r="X40" s="119" cm="1">
        <f t="array" aca="1" ref="X40" ca="1">INDIRECT(""&amp;$D39 &amp; "!AI49")</f>
        <v>0</v>
      </c>
      <c r="Y40" s="212"/>
      <c r="Z40" s="119" cm="1">
        <f t="array" aca="1" ref="Z40" ca="1">INDIRECT(""&amp;$D39 &amp; "!AK49")</f>
        <v>0</v>
      </c>
      <c r="AA40" s="215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</row>
    <row r="41" spans="1:40" x14ac:dyDescent="0.2">
      <c r="A41" s="37" t="s">
        <v>70</v>
      </c>
      <c r="B41" s="38">
        <v>4</v>
      </c>
      <c r="C41" s="42"/>
      <c r="D41" s="265"/>
      <c r="E41" s="52" t="str" cm="1">
        <f t="array" aca="1" ref="E41" ca="1">INDIRECT(""&amp;$D39 &amp; "!A51")</f>
        <v>Low</v>
      </c>
      <c r="F41" s="123" cm="1">
        <f t="array" aca="1" ref="F41" ca="1">INDIRECT(""&amp;$D39 &amp; "!Q51")</f>
        <v>0</v>
      </c>
      <c r="G41" s="212"/>
      <c r="H41" s="119" cm="1">
        <f t="array" aca="1" ref="H41" ca="1">INDIRECT(""&amp;$D39 &amp; "!S51")</f>
        <v>0</v>
      </c>
      <c r="I41" s="212"/>
      <c r="J41" s="119" cm="1">
        <f t="array" aca="1" ref="J41" ca="1">INDIRECT(""&amp;$D39 &amp; "!U51")</f>
        <v>0</v>
      </c>
      <c r="K41" s="212"/>
      <c r="L41" s="119" cm="1">
        <f t="array" aca="1" ref="L41" ca="1">INDIRECT(""&amp;$D39 &amp; "!W51")</f>
        <v>0</v>
      </c>
      <c r="M41" s="212"/>
      <c r="N41" s="119" cm="1">
        <f t="array" aca="1" ref="N41" ca="1">INDIRECT(""&amp;$D39 &amp; "!Y51")</f>
        <v>0</v>
      </c>
      <c r="O41" s="212"/>
      <c r="P41" s="119" cm="1">
        <f t="array" aca="1" ref="P41" ca="1">INDIRECT(""&amp;$D39 &amp; "!AA51")</f>
        <v>0</v>
      </c>
      <c r="Q41" s="212"/>
      <c r="R41" s="119" cm="1">
        <f t="array" aca="1" ref="R41" ca="1">INDIRECT(""&amp;$D39 &amp; "!AC51")</f>
        <v>0</v>
      </c>
      <c r="S41" s="212"/>
      <c r="T41" s="212"/>
      <c r="U41" s="212"/>
      <c r="V41" s="212"/>
      <c r="W41" s="212"/>
      <c r="X41" s="119" cm="1">
        <f t="array" aca="1" ref="X41" ca="1">INDIRECT(""&amp;$D39 &amp; "!AI51")</f>
        <v>0</v>
      </c>
      <c r="Y41" s="212"/>
      <c r="Z41" s="119" cm="1">
        <f t="array" aca="1" ref="Z41" ca="1">INDIRECT(""&amp;$D39 &amp; "!AK51")</f>
        <v>0</v>
      </c>
      <c r="AA41" s="215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</row>
    <row r="42" spans="1:40" x14ac:dyDescent="0.2">
      <c r="A42" s="37" t="s">
        <v>25</v>
      </c>
      <c r="B42" s="38">
        <v>1</v>
      </c>
      <c r="C42" s="42"/>
      <c r="D42" s="265" t="str">
        <f>D8</f>
        <v>CrossWalk</v>
      </c>
      <c r="E42" s="52" t="str" cm="1">
        <f t="array" aca="1" ref="E42" ca="1">INDIRECT(""&amp;$D42 &amp; "!A47")</f>
        <v>High</v>
      </c>
      <c r="F42" s="123" cm="1">
        <f t="array" aca="1" ref="F42" ca="1">INDIRECT(""&amp;$D42 &amp; "!Q47")</f>
        <v>0</v>
      </c>
      <c r="G42" s="212" cm="1">
        <f t="array" aca="1" ref="G42" ca="1">INDIRECT(""&amp;$D42 &amp; "!R47")</f>
        <v>0</v>
      </c>
      <c r="H42" s="119" cm="1">
        <f t="array" aca="1" ref="H42" ca="1">INDIRECT(""&amp;$D42 &amp; "!S47")</f>
        <v>0</v>
      </c>
      <c r="I42" s="212" cm="1">
        <f t="array" aca="1" ref="I42" ca="1">INDIRECT(""&amp;$D42 &amp; "!T47")</f>
        <v>0</v>
      </c>
      <c r="J42" s="119" cm="1">
        <f t="array" aca="1" ref="J42" ca="1">INDIRECT(""&amp;$D42 &amp; "!U47")</f>
        <v>0</v>
      </c>
      <c r="K42" s="212" cm="1">
        <f t="array" aca="1" ref="K42" ca="1">INDIRECT(""&amp;$D42 &amp; "!V47")</f>
        <v>0</v>
      </c>
      <c r="L42" s="119" cm="1">
        <f t="array" aca="1" ref="L42" ca="1">INDIRECT(""&amp;$D42 &amp; "!W47")</f>
        <v>0</v>
      </c>
      <c r="M42" s="212" cm="1">
        <f t="array" aca="1" ref="M42" ca="1">INDIRECT(""&amp;$D42 &amp; "!X47")</f>
        <v>0</v>
      </c>
      <c r="N42" s="119" cm="1">
        <f t="array" aca="1" ref="N42" ca="1">INDIRECT(""&amp;$D42 &amp; "!Y47")</f>
        <v>0</v>
      </c>
      <c r="O42" s="212" cm="1">
        <f t="array" aca="1" ref="O42" ca="1">INDIRECT(""&amp;$D42 &amp; "!Z47")</f>
        <v>0</v>
      </c>
      <c r="P42" s="119" cm="1">
        <f t="array" aca="1" ref="P42" ca="1">INDIRECT(""&amp;$D42 &amp; "!AA47")</f>
        <v>0</v>
      </c>
      <c r="Q42" s="212" cm="1">
        <f t="array" aca="1" ref="Q42" ca="1">INDIRECT(""&amp;$D42 &amp; "!AB47")</f>
        <v>0</v>
      </c>
      <c r="R42" s="119" cm="1">
        <f t="array" aca="1" ref="R42" ca="1">INDIRECT(""&amp;$D42 &amp; "!AC47")</f>
        <v>0</v>
      </c>
      <c r="S42" s="212" cm="1">
        <f t="array" aca="1" ref="S42" ca="1">INDIRECT(""&amp;$D42 &amp; "!AE47")</f>
        <v>0</v>
      </c>
      <c r="T42" s="212" cm="1">
        <f t="array" aca="1" ref="T42" ca="1">INDIRECT(""&amp;$D42 &amp; "!AF47")</f>
        <v>0</v>
      </c>
      <c r="U42" s="212" cm="1">
        <f t="array" aca="1" ref="U42" ca="1">INDIRECT(""&amp;$D42 &amp; "!AG47")</f>
        <v>0</v>
      </c>
      <c r="V42" s="212" cm="1">
        <f t="array" aca="1" ref="V42" ca="1">INDIRECT(""&amp;$D42 &amp; "!AH47")</f>
        <v>0</v>
      </c>
      <c r="W42" s="212">
        <f ca="1">('Summary (Full)'!$B$58*S42+'Summary (Full)'!$B$59*T42+'Summary (Full)'!$B$60*U42)/'Summary (Full)'!$B$61</f>
        <v>0</v>
      </c>
      <c r="X42" s="119" cm="1">
        <f t="array" aca="1" ref="X42" ca="1">INDIRECT(""&amp;$D42 &amp; "!AI47")</f>
        <v>0</v>
      </c>
      <c r="Y42" s="212" cm="1">
        <f t="array" aca="1" ref="Y42" ca="1">INDIRECT(""&amp;$D42 &amp; "!AJ47")</f>
        <v>0</v>
      </c>
      <c r="Z42" s="119" cm="1">
        <f t="array" aca="1" ref="Z42" ca="1">INDIRECT(""&amp;$D42 &amp; "!AK47")</f>
        <v>0</v>
      </c>
      <c r="AA42" s="215" cm="1">
        <f t="array" aca="1" ref="AA42" ca="1">INDIRECT(""&amp;$D42 &amp; "!AL47")</f>
        <v>0</v>
      </c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</row>
    <row r="43" spans="1:40" x14ac:dyDescent="0.2">
      <c r="A43" s="37" t="s">
        <v>26</v>
      </c>
      <c r="B43" s="38">
        <v>1</v>
      </c>
      <c r="C43" s="42"/>
      <c r="D43" s="265"/>
      <c r="E43" s="52" t="str" cm="1">
        <f t="array" aca="1" ref="E43" ca="1">INDIRECT(""&amp;$D42 &amp; "!A49")</f>
        <v>Med</v>
      </c>
      <c r="F43" s="123" cm="1">
        <f t="array" aca="1" ref="F43" ca="1">INDIRECT(""&amp;$D42 &amp; "!Q49")</f>
        <v>0</v>
      </c>
      <c r="G43" s="212"/>
      <c r="H43" s="119" cm="1">
        <f t="array" aca="1" ref="H43" ca="1">INDIRECT(""&amp;$D42 &amp; "!S49")</f>
        <v>0</v>
      </c>
      <c r="I43" s="212"/>
      <c r="J43" s="119" cm="1">
        <f t="array" aca="1" ref="J43" ca="1">INDIRECT(""&amp;$D42 &amp; "!U49")</f>
        <v>0</v>
      </c>
      <c r="K43" s="212"/>
      <c r="L43" s="119" cm="1">
        <f t="array" aca="1" ref="L43" ca="1">INDIRECT(""&amp;$D42 &amp; "!W49")</f>
        <v>0</v>
      </c>
      <c r="M43" s="212"/>
      <c r="N43" s="119" cm="1">
        <f t="array" aca="1" ref="N43" ca="1">INDIRECT(""&amp;$D42 &amp; "!Y49")</f>
        <v>0</v>
      </c>
      <c r="O43" s="212"/>
      <c r="P43" s="119" cm="1">
        <f t="array" aca="1" ref="P43" ca="1">INDIRECT(""&amp;$D42 &amp; "!AA49")</f>
        <v>0</v>
      </c>
      <c r="Q43" s="212"/>
      <c r="R43" s="119" cm="1">
        <f t="array" aca="1" ref="R43" ca="1">INDIRECT(""&amp;$D42 &amp; "!AC49")</f>
        <v>0</v>
      </c>
      <c r="S43" s="212"/>
      <c r="T43" s="212"/>
      <c r="U43" s="212"/>
      <c r="V43" s="212"/>
      <c r="W43" s="212"/>
      <c r="X43" s="119" cm="1">
        <f t="array" aca="1" ref="X43" ca="1">INDIRECT(""&amp;$D42 &amp; "!AI49")</f>
        <v>0</v>
      </c>
      <c r="Y43" s="212"/>
      <c r="Z43" s="119" cm="1">
        <f t="array" aca="1" ref="Z43" ca="1">INDIRECT(""&amp;$D42 &amp; "!AK49")</f>
        <v>0</v>
      </c>
      <c r="AA43" s="215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</row>
    <row r="44" spans="1:40" x14ac:dyDescent="0.2">
      <c r="A44" s="37" t="s">
        <v>71</v>
      </c>
      <c r="B44" s="38">
        <f>SUM(B41:B43)</f>
        <v>6</v>
      </c>
      <c r="C44" s="42"/>
      <c r="D44" s="265"/>
      <c r="E44" s="52" t="str" cm="1">
        <f t="array" aca="1" ref="E44" ca="1">INDIRECT(""&amp;$D42 &amp; "!A51")</f>
        <v>Low</v>
      </c>
      <c r="F44" s="123" cm="1">
        <f t="array" aca="1" ref="F44" ca="1">INDIRECT(""&amp;$D42 &amp; "!Q51")</f>
        <v>0</v>
      </c>
      <c r="G44" s="212"/>
      <c r="H44" s="119" cm="1">
        <f t="array" aca="1" ref="H44" ca="1">INDIRECT(""&amp;$D42 &amp; "!S51")</f>
        <v>0</v>
      </c>
      <c r="I44" s="212"/>
      <c r="J44" s="119" cm="1">
        <f t="array" aca="1" ref="J44" ca="1">INDIRECT(""&amp;$D42 &amp; "!U51")</f>
        <v>0</v>
      </c>
      <c r="K44" s="212"/>
      <c r="L44" s="119" cm="1">
        <f t="array" aca="1" ref="L44" ca="1">INDIRECT(""&amp;$D42 &amp; "!W51")</f>
        <v>0</v>
      </c>
      <c r="M44" s="212"/>
      <c r="N44" s="119" cm="1">
        <f t="array" aca="1" ref="N44" ca="1">INDIRECT(""&amp;$D42 &amp; "!Y51")</f>
        <v>0</v>
      </c>
      <c r="O44" s="212"/>
      <c r="P44" s="119" cm="1">
        <f t="array" aca="1" ref="P44" ca="1">INDIRECT(""&amp;$D42 &amp; "!AA51")</f>
        <v>0</v>
      </c>
      <c r="Q44" s="212"/>
      <c r="R44" s="119" cm="1">
        <f t="array" aca="1" ref="R44" ca="1">INDIRECT(""&amp;$D42 &amp; "!AC51")</f>
        <v>0</v>
      </c>
      <c r="S44" s="212"/>
      <c r="T44" s="212"/>
      <c r="U44" s="212"/>
      <c r="V44" s="212"/>
      <c r="W44" s="212"/>
      <c r="X44" s="119" cm="1">
        <f t="array" aca="1" ref="X44" ca="1">INDIRECT(""&amp;$D42 &amp; "!AI51")</f>
        <v>0</v>
      </c>
      <c r="Y44" s="212"/>
      <c r="Z44" s="119" cm="1">
        <f t="array" aca="1" ref="Z44" ca="1">INDIRECT(""&amp;$D42 &amp; "!AK51")</f>
        <v>0</v>
      </c>
      <c r="AA44" s="215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</row>
    <row r="45" spans="1:40" x14ac:dyDescent="0.2">
      <c r="A45" s="39"/>
      <c r="B45" s="40"/>
      <c r="C45" s="43"/>
      <c r="D45" s="265" t="str">
        <f>D11</f>
        <v>FoodMarket2</v>
      </c>
      <c r="E45" s="52" t="str" cm="1">
        <f t="array" aca="1" ref="E45" ca="1">INDIRECT(""&amp;$D45 &amp; "!A47")</f>
        <v>High</v>
      </c>
      <c r="F45" s="123" cm="1">
        <f t="array" aca="1" ref="F45" ca="1">INDIRECT(""&amp;$D45 &amp; "!Q47")</f>
        <v>0</v>
      </c>
      <c r="G45" s="212" cm="1">
        <f t="array" aca="1" ref="G45" ca="1">INDIRECT(""&amp;$D45 &amp; "!R47")</f>
        <v>0</v>
      </c>
      <c r="H45" s="119" cm="1">
        <f t="array" aca="1" ref="H45" ca="1">INDIRECT(""&amp;$D45 &amp; "!S47")</f>
        <v>0</v>
      </c>
      <c r="I45" s="212" cm="1">
        <f t="array" aca="1" ref="I45" ca="1">INDIRECT(""&amp;$D45 &amp; "!T47")</f>
        <v>0</v>
      </c>
      <c r="J45" s="119" cm="1">
        <f t="array" aca="1" ref="J45" ca="1">INDIRECT(""&amp;$D45 &amp; "!U47")</f>
        <v>0</v>
      </c>
      <c r="K45" s="212" cm="1">
        <f t="array" aca="1" ref="K45" ca="1">INDIRECT(""&amp;$D45 &amp; "!V47")</f>
        <v>0</v>
      </c>
      <c r="L45" s="119" cm="1">
        <f t="array" aca="1" ref="L45" ca="1">INDIRECT(""&amp;$D45 &amp; "!W47")</f>
        <v>0</v>
      </c>
      <c r="M45" s="212" cm="1">
        <f t="array" aca="1" ref="M45" ca="1">INDIRECT(""&amp;$D45 &amp; "!X47")</f>
        <v>0</v>
      </c>
      <c r="N45" s="119" cm="1">
        <f t="array" aca="1" ref="N45" ca="1">INDIRECT(""&amp;$D45 &amp; "!Y47")</f>
        <v>0</v>
      </c>
      <c r="O45" s="212" cm="1">
        <f t="array" aca="1" ref="O45" ca="1">INDIRECT(""&amp;$D45 &amp; "!Z47")</f>
        <v>0</v>
      </c>
      <c r="P45" s="119" cm="1">
        <f t="array" aca="1" ref="P45" ca="1">INDIRECT(""&amp;$D45 &amp; "!AA47")</f>
        <v>0</v>
      </c>
      <c r="Q45" s="212" cm="1">
        <f t="array" aca="1" ref="Q45" ca="1">INDIRECT(""&amp;$D45 &amp; "!AB47")</f>
        <v>0</v>
      </c>
      <c r="R45" s="119" cm="1">
        <f t="array" aca="1" ref="R45" ca="1">INDIRECT(""&amp;$D45 &amp; "!AC47")</f>
        <v>0</v>
      </c>
      <c r="S45" s="212" cm="1">
        <f t="array" aca="1" ref="S45" ca="1">INDIRECT(""&amp;$D45 &amp; "!AE47")</f>
        <v>0</v>
      </c>
      <c r="T45" s="212" cm="1">
        <f t="array" aca="1" ref="T45" ca="1">INDIRECT(""&amp;$D45 &amp; "!AF47")</f>
        <v>0</v>
      </c>
      <c r="U45" s="212" t="e" cm="1">
        <f t="array" aca="1" ref="U45" ca="1">INDIRECT(""&amp;$D45 &amp; "!AG47")</f>
        <v>#VALUE!</v>
      </c>
      <c r="V45" s="212" cm="1">
        <f t="array" aca="1" ref="V45" ca="1">INDIRECT(""&amp;$D45 &amp; "!AH47")</f>
        <v>0</v>
      </c>
      <c r="W45" s="212" t="e">
        <f ca="1">('Summary (Full)'!$B$58*S45+'Summary (Full)'!$B$59*T45+'Summary (Full)'!$B$60*U45)/'Summary (Full)'!$B$61</f>
        <v>#VALUE!</v>
      </c>
      <c r="X45" s="119" cm="1">
        <f t="array" aca="1" ref="X45" ca="1">INDIRECT(""&amp;$D45 &amp; "!AI47")</f>
        <v>0</v>
      </c>
      <c r="Y45" s="212" cm="1">
        <f t="array" aca="1" ref="Y45" ca="1">INDIRECT(""&amp;$D45 &amp; "!AJ47")</f>
        <v>0</v>
      </c>
      <c r="Z45" s="119" cm="1">
        <f t="array" aca="1" ref="Z45" ca="1">INDIRECT(""&amp;$D45 &amp; "!AK47")</f>
        <v>0</v>
      </c>
      <c r="AA45" s="215" cm="1">
        <f t="array" aca="1" ref="AA45" ca="1">INDIRECT(""&amp;$D45 &amp; "!AL47")</f>
        <v>0</v>
      </c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</row>
    <row r="46" spans="1:40" x14ac:dyDescent="0.2">
      <c r="A46" s="39"/>
      <c r="B46" s="40"/>
      <c r="C46" s="43"/>
      <c r="D46" s="265"/>
      <c r="E46" s="52" t="str" cm="1">
        <f t="array" aca="1" ref="E46" ca="1">INDIRECT(""&amp;$D45 &amp; "!A49")</f>
        <v>Med</v>
      </c>
      <c r="F46" s="123" cm="1">
        <f t="array" aca="1" ref="F46" ca="1">INDIRECT(""&amp;$D45 &amp; "!Q49")</f>
        <v>0</v>
      </c>
      <c r="G46" s="212"/>
      <c r="H46" s="119" cm="1">
        <f t="array" aca="1" ref="H46" ca="1">INDIRECT(""&amp;$D45 &amp; "!S49")</f>
        <v>0</v>
      </c>
      <c r="I46" s="212"/>
      <c r="J46" s="119" cm="1">
        <f t="array" aca="1" ref="J46" ca="1">INDIRECT(""&amp;$D45 &amp; "!U49")</f>
        <v>0</v>
      </c>
      <c r="K46" s="212"/>
      <c r="L46" s="119" cm="1">
        <f t="array" aca="1" ref="L46" ca="1">INDIRECT(""&amp;$D45 &amp; "!W49")</f>
        <v>0</v>
      </c>
      <c r="M46" s="212"/>
      <c r="N46" s="119" cm="1">
        <f t="array" aca="1" ref="N46" ca="1">INDIRECT(""&amp;$D45 &amp; "!Y49")</f>
        <v>0</v>
      </c>
      <c r="O46" s="212"/>
      <c r="P46" s="119" cm="1">
        <f t="array" aca="1" ref="P46" ca="1">INDIRECT(""&amp;$D45 &amp; "!AA49")</f>
        <v>0</v>
      </c>
      <c r="Q46" s="212"/>
      <c r="R46" s="119" cm="1">
        <f t="array" aca="1" ref="R46" ca="1">INDIRECT(""&amp;$D45 &amp; "!AC49")</f>
        <v>0</v>
      </c>
      <c r="S46" s="212"/>
      <c r="T46" s="212"/>
      <c r="U46" s="212"/>
      <c r="V46" s="212"/>
      <c r="W46" s="212"/>
      <c r="X46" s="119" cm="1">
        <f t="array" aca="1" ref="X46" ca="1">INDIRECT(""&amp;$D45 &amp; "!AI49")</f>
        <v>0</v>
      </c>
      <c r="Y46" s="212"/>
      <c r="Z46" s="119" cm="1">
        <f t="array" aca="1" ref="Z46" ca="1">INDIRECT(""&amp;$D45 &amp; "!AK49")</f>
        <v>0</v>
      </c>
      <c r="AA46" s="215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</row>
    <row r="47" spans="1:40" x14ac:dyDescent="0.2">
      <c r="A47" s="39"/>
      <c r="B47" s="40"/>
      <c r="C47" s="43"/>
      <c r="D47" s="265"/>
      <c r="E47" s="52" t="str" cm="1">
        <f t="array" aca="1" ref="E47" ca="1">INDIRECT(""&amp;$D45 &amp; "!A51")</f>
        <v>Low</v>
      </c>
      <c r="F47" s="123" cm="1">
        <f t="array" aca="1" ref="F47" ca="1">INDIRECT(""&amp;$D45 &amp; "!Q51")</f>
        <v>0</v>
      </c>
      <c r="G47" s="212"/>
      <c r="H47" s="119" cm="1">
        <f t="array" aca="1" ref="H47" ca="1">INDIRECT(""&amp;$D45 &amp; "!S51")</f>
        <v>0</v>
      </c>
      <c r="I47" s="212"/>
      <c r="J47" s="119" cm="1">
        <f t="array" aca="1" ref="J47" ca="1">INDIRECT(""&amp;$D45 &amp; "!U51")</f>
        <v>0</v>
      </c>
      <c r="K47" s="212"/>
      <c r="L47" s="119" cm="1">
        <f t="array" aca="1" ref="L47" ca="1">INDIRECT(""&amp;$D45 &amp; "!W51")</f>
        <v>0</v>
      </c>
      <c r="M47" s="212"/>
      <c r="N47" s="119" cm="1">
        <f t="array" aca="1" ref="N47" ca="1">INDIRECT(""&amp;$D45 &amp; "!Y51")</f>
        <v>0</v>
      </c>
      <c r="O47" s="212"/>
      <c r="P47" s="119" cm="1">
        <f t="array" aca="1" ref="P47" ca="1">INDIRECT(""&amp;$D45 &amp; "!AA51")</f>
        <v>0</v>
      </c>
      <c r="Q47" s="212"/>
      <c r="R47" s="119" cm="1">
        <f t="array" aca="1" ref="R47" ca="1">INDIRECT(""&amp;$D45 &amp; "!AC51")</f>
        <v>0</v>
      </c>
      <c r="S47" s="212"/>
      <c r="T47" s="212"/>
      <c r="U47" s="212"/>
      <c r="V47" s="212"/>
      <c r="W47" s="212"/>
      <c r="X47" s="119" cm="1">
        <f t="array" aca="1" ref="X47" ca="1">INDIRECT(""&amp;$D45 &amp; "!AI51")</f>
        <v>0</v>
      </c>
      <c r="Y47" s="212"/>
      <c r="Z47" s="119" cm="1">
        <f t="array" aca="1" ref="Z47" ca="1">INDIRECT(""&amp;$D45 &amp; "!AK51")</f>
        <v>0</v>
      </c>
      <c r="AA47" s="215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</row>
    <row r="48" spans="1:40" x14ac:dyDescent="0.2">
      <c r="A48" s="268" t="s">
        <v>73</v>
      </c>
      <c r="B48" s="269"/>
      <c r="C48" s="41"/>
      <c r="D48" s="265" t="str">
        <f>D14</f>
        <v>Neon1224</v>
      </c>
      <c r="E48" s="52" t="str" cm="1">
        <f t="array" aca="1" ref="E48" ca="1">INDIRECT(""&amp;$D48 &amp; "!A47")</f>
        <v>High</v>
      </c>
      <c r="F48" s="123" cm="1">
        <f t="array" aca="1" ref="F48" ca="1">INDIRECT(""&amp;$D48 &amp; "!Q47")</f>
        <v>0</v>
      </c>
      <c r="G48" s="212" cm="1">
        <f t="array" aca="1" ref="G48" ca="1">INDIRECT(""&amp;$D48 &amp; "!R47")</f>
        <v>0</v>
      </c>
      <c r="H48" s="119" cm="1">
        <f t="array" aca="1" ref="H48" ca="1">INDIRECT(""&amp;$D48 &amp; "!S47")</f>
        <v>0</v>
      </c>
      <c r="I48" s="212" cm="1">
        <f t="array" aca="1" ref="I48" ca="1">INDIRECT(""&amp;$D48 &amp; "!T47")</f>
        <v>0</v>
      </c>
      <c r="J48" s="119" cm="1">
        <f t="array" aca="1" ref="J48" ca="1">INDIRECT(""&amp;$D48 &amp; "!U47")</f>
        <v>0</v>
      </c>
      <c r="K48" s="212" cm="1">
        <f t="array" aca="1" ref="K48" ca="1">INDIRECT(""&amp;$D48 &amp; "!V47")</f>
        <v>0</v>
      </c>
      <c r="L48" s="119" cm="1">
        <f t="array" aca="1" ref="L48" ca="1">INDIRECT(""&amp;$D48 &amp; "!W47")</f>
        <v>0</v>
      </c>
      <c r="M48" s="212" cm="1">
        <f t="array" aca="1" ref="M48" ca="1">INDIRECT(""&amp;$D48 &amp; "!X47")</f>
        <v>0</v>
      </c>
      <c r="N48" s="119" cm="1">
        <f t="array" aca="1" ref="N48" ca="1">INDIRECT(""&amp;$D48 &amp; "!Y47")</f>
        <v>0</v>
      </c>
      <c r="O48" s="212" cm="1">
        <f t="array" aca="1" ref="O48" ca="1">INDIRECT(""&amp;$D48 &amp; "!Z47")</f>
        <v>0</v>
      </c>
      <c r="P48" s="119" cm="1">
        <f t="array" aca="1" ref="P48" ca="1">INDIRECT(""&amp;$D48 &amp; "!AA47")</f>
        <v>0</v>
      </c>
      <c r="Q48" s="212" cm="1">
        <f t="array" aca="1" ref="Q48" ca="1">INDIRECT(""&amp;$D48 &amp; "!AB47")</f>
        <v>0</v>
      </c>
      <c r="R48" s="119" cm="1">
        <f t="array" aca="1" ref="R48" ca="1">INDIRECT(""&amp;$D48 &amp; "!AC47")</f>
        <v>0</v>
      </c>
      <c r="S48" s="212" cm="1">
        <f t="array" aca="1" ref="S48" ca="1">INDIRECT(""&amp;$D48 &amp; "!AE47")</f>
        <v>0</v>
      </c>
      <c r="T48" s="212" cm="1">
        <f t="array" aca="1" ref="T48" ca="1">INDIRECT(""&amp;$D48 &amp; "!AF47")</f>
        <v>0</v>
      </c>
      <c r="U48" s="212" cm="1">
        <f t="array" aca="1" ref="U48" ca="1">INDIRECT(""&amp;$D48 &amp; "!AG47")</f>
        <v>0</v>
      </c>
      <c r="V48" s="212" cm="1">
        <f t="array" aca="1" ref="V48" ca="1">INDIRECT(""&amp;$D48 &amp; "!AH47")</f>
        <v>0</v>
      </c>
      <c r="W48" s="212">
        <f ca="1">('Summary (Full)'!$B$58*S48+'Summary (Full)'!$B$59*T48+'Summary (Full)'!$B$60*U48)/'Summary (Full)'!$B$61</f>
        <v>0</v>
      </c>
      <c r="X48" s="119" cm="1">
        <f t="array" aca="1" ref="X48" ca="1">INDIRECT(""&amp;$D48 &amp; "!AI47")</f>
        <v>0</v>
      </c>
      <c r="Y48" s="212" cm="1">
        <f t="array" aca="1" ref="Y48" ca="1">INDIRECT(""&amp;$D48 &amp; "!AJ47")</f>
        <v>0</v>
      </c>
      <c r="Z48" s="119" cm="1">
        <f t="array" aca="1" ref="Z48" ca="1">INDIRECT(""&amp;$D48 &amp; "!AK47")</f>
        <v>0</v>
      </c>
      <c r="AA48" s="215" cm="1">
        <f t="array" aca="1" ref="AA48" ca="1">INDIRECT(""&amp;$D48 &amp; "!AL47")</f>
        <v>0</v>
      </c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</row>
    <row r="49" spans="1:40" x14ac:dyDescent="0.2">
      <c r="A49" s="270"/>
      <c r="B49" s="271"/>
      <c r="C49" s="41"/>
      <c r="D49" s="265"/>
      <c r="E49" s="52" t="str" cm="1">
        <f t="array" aca="1" ref="E49" ca="1">INDIRECT(""&amp;$D48 &amp; "!A49")</f>
        <v>Med</v>
      </c>
      <c r="F49" s="123" cm="1">
        <f t="array" aca="1" ref="F49" ca="1">INDIRECT(""&amp;$D48 &amp; "!Q49")</f>
        <v>0</v>
      </c>
      <c r="G49" s="212"/>
      <c r="H49" s="119" cm="1">
        <f t="array" aca="1" ref="H49" ca="1">INDIRECT(""&amp;$D48 &amp; "!S49")</f>
        <v>0</v>
      </c>
      <c r="I49" s="212"/>
      <c r="J49" s="119" cm="1">
        <f t="array" aca="1" ref="J49" ca="1">INDIRECT(""&amp;$D48 &amp; "!U49")</f>
        <v>0</v>
      </c>
      <c r="K49" s="212"/>
      <c r="L49" s="119" cm="1">
        <f t="array" aca="1" ref="L49" ca="1">INDIRECT(""&amp;$D48 &amp; "!W49")</f>
        <v>0</v>
      </c>
      <c r="M49" s="212"/>
      <c r="N49" s="119" cm="1">
        <f t="array" aca="1" ref="N49" ca="1">INDIRECT(""&amp;$D48 &amp; "!Y49")</f>
        <v>0</v>
      </c>
      <c r="O49" s="212"/>
      <c r="P49" s="119" cm="1">
        <f t="array" aca="1" ref="P49" ca="1">INDIRECT(""&amp;$D48 &amp; "!AA49")</f>
        <v>0</v>
      </c>
      <c r="Q49" s="212"/>
      <c r="R49" s="119" cm="1">
        <f t="array" aca="1" ref="R49" ca="1">INDIRECT(""&amp;$D48 &amp; "!AC49")</f>
        <v>0</v>
      </c>
      <c r="S49" s="212"/>
      <c r="T49" s="212"/>
      <c r="U49" s="212"/>
      <c r="V49" s="212"/>
      <c r="W49" s="212"/>
      <c r="X49" s="119" cm="1">
        <f t="array" aca="1" ref="X49" ca="1">INDIRECT(""&amp;$D48 &amp; "!AI49")</f>
        <v>0</v>
      </c>
      <c r="Y49" s="212"/>
      <c r="Z49" s="119" cm="1">
        <f t="array" aca="1" ref="Z49" ca="1">INDIRECT(""&amp;$D48 &amp; "!AK49")</f>
        <v>0</v>
      </c>
      <c r="AA49" s="215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</row>
    <row r="50" spans="1:40" x14ac:dyDescent="0.2">
      <c r="A50" s="37" t="s">
        <v>70</v>
      </c>
      <c r="B50" s="38">
        <v>23</v>
      </c>
      <c r="C50" s="42"/>
      <c r="D50" s="265"/>
      <c r="E50" s="52" t="str" cm="1">
        <f t="array" aca="1" ref="E50" ca="1">INDIRECT(""&amp;$D48 &amp; "!A51")</f>
        <v>Low</v>
      </c>
      <c r="F50" s="123" cm="1">
        <f t="array" aca="1" ref="F50" ca="1">INDIRECT(""&amp;$D48 &amp; "!Q51")</f>
        <v>0</v>
      </c>
      <c r="G50" s="212"/>
      <c r="H50" s="119" cm="1">
        <f t="array" aca="1" ref="H50" ca="1">INDIRECT(""&amp;$D48 &amp; "!S51")</f>
        <v>0</v>
      </c>
      <c r="I50" s="212"/>
      <c r="J50" s="119" cm="1">
        <f t="array" aca="1" ref="J50" ca="1">INDIRECT(""&amp;$D48 &amp; "!U51")</f>
        <v>0</v>
      </c>
      <c r="K50" s="212"/>
      <c r="L50" s="119" cm="1">
        <f t="array" aca="1" ref="L50" ca="1">INDIRECT(""&amp;$D48 &amp; "!W51")</f>
        <v>0</v>
      </c>
      <c r="M50" s="212"/>
      <c r="N50" s="119" cm="1">
        <f t="array" aca="1" ref="N50" ca="1">INDIRECT(""&amp;$D48 &amp; "!Y51")</f>
        <v>0</v>
      </c>
      <c r="O50" s="212"/>
      <c r="P50" s="119" cm="1">
        <f t="array" aca="1" ref="P50" ca="1">INDIRECT(""&amp;$D48 &amp; "!AA51")</f>
        <v>0</v>
      </c>
      <c r="Q50" s="212"/>
      <c r="R50" s="119" cm="1">
        <f t="array" aca="1" ref="R50" ca="1">INDIRECT(""&amp;$D48 &amp; "!AC51")</f>
        <v>0</v>
      </c>
      <c r="S50" s="212"/>
      <c r="T50" s="212"/>
      <c r="U50" s="212"/>
      <c r="V50" s="212"/>
      <c r="W50" s="212"/>
      <c r="X50" s="119" cm="1">
        <f t="array" aca="1" ref="X50" ca="1">INDIRECT(""&amp;$D48 &amp; "!AI51")</f>
        <v>0</v>
      </c>
      <c r="Y50" s="212"/>
      <c r="Z50" s="119" cm="1">
        <f t="array" aca="1" ref="Z50" ca="1">INDIRECT(""&amp;$D48 &amp; "!AK51")</f>
        <v>0</v>
      </c>
      <c r="AA50" s="215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</row>
    <row r="51" spans="1:40" x14ac:dyDescent="0.2">
      <c r="A51" s="37" t="s">
        <v>25</v>
      </c>
      <c r="B51" s="38">
        <v>1</v>
      </c>
      <c r="C51" s="42"/>
      <c r="D51" s="265" t="str">
        <f>D17</f>
        <v>NocturneDance</v>
      </c>
      <c r="E51" s="52" t="str" cm="1">
        <f t="array" aca="1" ref="E51" ca="1">INDIRECT(""&amp;$D51 &amp; "!A47")</f>
        <v>High</v>
      </c>
      <c r="F51" s="123" cm="1">
        <f t="array" aca="1" ref="F51" ca="1">INDIRECT(""&amp;$D51 &amp; "!Q47")</f>
        <v>0</v>
      </c>
      <c r="G51" s="212" cm="1">
        <f t="array" aca="1" ref="G51" ca="1">INDIRECT(""&amp;$D51 &amp; "!R47")</f>
        <v>0</v>
      </c>
      <c r="H51" s="119" cm="1">
        <f t="array" aca="1" ref="H51" ca="1">INDIRECT(""&amp;$D51 &amp; "!S47")</f>
        <v>0</v>
      </c>
      <c r="I51" s="212" cm="1">
        <f t="array" aca="1" ref="I51" ca="1">INDIRECT(""&amp;$D51 &amp; "!T47")</f>
        <v>0</v>
      </c>
      <c r="J51" s="119" cm="1">
        <f t="array" aca="1" ref="J51" ca="1">INDIRECT(""&amp;$D51 &amp; "!U47")</f>
        <v>0</v>
      </c>
      <c r="K51" s="212" cm="1">
        <f t="array" aca="1" ref="K51" ca="1">INDIRECT(""&amp;$D51 &amp; "!V47")</f>
        <v>0</v>
      </c>
      <c r="L51" s="119" cm="1">
        <f t="array" aca="1" ref="L51" ca="1">INDIRECT(""&amp;$D51 &amp; "!W47")</f>
        <v>0</v>
      </c>
      <c r="M51" s="212" cm="1">
        <f t="array" aca="1" ref="M51" ca="1">INDIRECT(""&amp;$D51 &amp; "!X47")</f>
        <v>0</v>
      </c>
      <c r="N51" s="119" cm="1">
        <f t="array" aca="1" ref="N51" ca="1">INDIRECT(""&amp;$D51 &amp; "!Y47")</f>
        <v>0</v>
      </c>
      <c r="O51" s="212" cm="1">
        <f t="array" aca="1" ref="O51" ca="1">INDIRECT(""&amp;$D51 &amp; "!Z47")</f>
        <v>0</v>
      </c>
      <c r="P51" s="119" cm="1">
        <f t="array" aca="1" ref="P51" ca="1">INDIRECT(""&amp;$D51 &amp; "!AA47")</f>
        <v>0</v>
      </c>
      <c r="Q51" s="212" cm="1">
        <f t="array" aca="1" ref="Q51" ca="1">INDIRECT(""&amp;$D51 &amp; "!AB47")</f>
        <v>0</v>
      </c>
      <c r="R51" s="119" cm="1">
        <f t="array" aca="1" ref="R51" ca="1">INDIRECT(""&amp;$D51 &amp; "!AC47")</f>
        <v>0</v>
      </c>
      <c r="S51" s="212" cm="1">
        <f t="array" aca="1" ref="S51" ca="1">INDIRECT(""&amp;$D51 &amp; "!AE47")</f>
        <v>0</v>
      </c>
      <c r="T51" s="212" t="e" cm="1">
        <f t="array" aca="1" ref="T51" ca="1">INDIRECT(""&amp;$D51 &amp; "!AF47")</f>
        <v>#VALUE!</v>
      </c>
      <c r="U51" s="212" t="e" cm="1">
        <f t="array" aca="1" ref="U51" ca="1">INDIRECT(""&amp;$D51 &amp; "!AG47")</f>
        <v>#VALUE!</v>
      </c>
      <c r="V51" s="212" cm="1">
        <f t="array" aca="1" ref="V51" ca="1">INDIRECT(""&amp;$D51 &amp; "!AH47")</f>
        <v>0</v>
      </c>
      <c r="W51" s="212" t="e">
        <f ca="1">('Summary (Full)'!$B$58*S51+'Summary (Full)'!$B$59*T51+'Summary (Full)'!$B$60*U51)/'Summary (Full)'!$B$61</f>
        <v>#VALUE!</v>
      </c>
      <c r="X51" s="119" cm="1">
        <f t="array" aca="1" ref="X51" ca="1">INDIRECT(""&amp;$D51 &amp; "!AI47")</f>
        <v>0</v>
      </c>
      <c r="Y51" s="212" cm="1">
        <f t="array" aca="1" ref="Y51" ca="1">INDIRECT(""&amp;$D51 &amp; "!AJ47")</f>
        <v>0</v>
      </c>
      <c r="Z51" s="119" cm="1">
        <f t="array" aca="1" ref="Z51" ca="1">INDIRECT(""&amp;$D51 &amp; "!AK47")</f>
        <v>0</v>
      </c>
      <c r="AA51" s="215" cm="1">
        <f t="array" aca="1" ref="AA51" ca="1">INDIRECT(""&amp;$D51 &amp; "!AL47")</f>
        <v>0</v>
      </c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</row>
    <row r="52" spans="1:40" x14ac:dyDescent="0.2">
      <c r="A52" s="37" t="s">
        <v>26</v>
      </c>
      <c r="B52" s="38">
        <v>1</v>
      </c>
      <c r="C52" s="42"/>
      <c r="D52" s="265"/>
      <c r="E52" s="52" t="str" cm="1">
        <f t="array" aca="1" ref="E52" ca="1">INDIRECT(""&amp;$D51 &amp; "!A49")</f>
        <v>Med</v>
      </c>
      <c r="F52" s="123" cm="1">
        <f t="array" aca="1" ref="F52" ca="1">INDIRECT(""&amp;$D51 &amp; "!Q49")</f>
        <v>0</v>
      </c>
      <c r="G52" s="212"/>
      <c r="H52" s="119" cm="1">
        <f t="array" aca="1" ref="H52" ca="1">INDIRECT(""&amp;$D51 &amp; "!S49")</f>
        <v>0</v>
      </c>
      <c r="I52" s="212"/>
      <c r="J52" s="119" cm="1">
        <f t="array" aca="1" ref="J52" ca="1">INDIRECT(""&amp;$D51 &amp; "!U49")</f>
        <v>0</v>
      </c>
      <c r="K52" s="212"/>
      <c r="L52" s="119" cm="1">
        <f t="array" aca="1" ref="L52" ca="1">INDIRECT(""&amp;$D51 &amp; "!W49")</f>
        <v>0</v>
      </c>
      <c r="M52" s="212"/>
      <c r="N52" s="119" cm="1">
        <f t="array" aca="1" ref="N52" ca="1">INDIRECT(""&amp;$D51 &amp; "!Y49")</f>
        <v>0</v>
      </c>
      <c r="O52" s="212"/>
      <c r="P52" s="119" cm="1">
        <f t="array" aca="1" ref="P52" ca="1">INDIRECT(""&amp;$D51 &amp; "!AA49")</f>
        <v>0</v>
      </c>
      <c r="Q52" s="212"/>
      <c r="R52" s="119" cm="1">
        <f t="array" aca="1" ref="R52" ca="1">INDIRECT(""&amp;$D51 &amp; "!AC49")</f>
        <v>0</v>
      </c>
      <c r="S52" s="212"/>
      <c r="T52" s="212"/>
      <c r="U52" s="212"/>
      <c r="V52" s="212"/>
      <c r="W52" s="212"/>
      <c r="X52" s="119" cm="1">
        <f t="array" aca="1" ref="X52" ca="1">INDIRECT(""&amp;$D51 &amp; "!AI49")</f>
        <v>0</v>
      </c>
      <c r="Y52" s="212"/>
      <c r="Z52" s="119" cm="1">
        <f t="array" aca="1" ref="Z52" ca="1">INDIRECT(""&amp;$D51 &amp; "!AK49")</f>
        <v>0</v>
      </c>
      <c r="AA52" s="215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</row>
    <row r="53" spans="1:40" x14ac:dyDescent="0.2">
      <c r="A53" s="37" t="s">
        <v>71</v>
      </c>
      <c r="B53" s="38">
        <f>SUM(B50:B52)</f>
        <v>25</v>
      </c>
      <c r="C53" s="42"/>
      <c r="D53" s="265"/>
      <c r="E53" s="52" t="str" cm="1">
        <f t="array" aca="1" ref="E53" ca="1">INDIRECT(""&amp;$D51 &amp; "!A51")</f>
        <v>Low</v>
      </c>
      <c r="F53" s="123" cm="1">
        <f t="array" aca="1" ref="F53" ca="1">INDIRECT(""&amp;$D51 &amp; "!Q51")</f>
        <v>0</v>
      </c>
      <c r="G53" s="212"/>
      <c r="H53" s="119" cm="1">
        <f t="array" aca="1" ref="H53" ca="1">INDIRECT(""&amp;$D51 &amp; "!S51")</f>
        <v>0</v>
      </c>
      <c r="I53" s="212"/>
      <c r="J53" s="119" cm="1">
        <f t="array" aca="1" ref="J53" ca="1">INDIRECT(""&amp;$D51 &amp; "!U51")</f>
        <v>0</v>
      </c>
      <c r="K53" s="212"/>
      <c r="L53" s="119" cm="1">
        <f t="array" aca="1" ref="L53" ca="1">INDIRECT(""&amp;$D51 &amp; "!W51")</f>
        <v>0</v>
      </c>
      <c r="M53" s="212"/>
      <c r="N53" s="119" cm="1">
        <f t="array" aca="1" ref="N53" ca="1">INDIRECT(""&amp;$D51 &amp; "!Y51")</f>
        <v>0</v>
      </c>
      <c r="O53" s="212"/>
      <c r="P53" s="119" cm="1">
        <f t="array" aca="1" ref="P53" ca="1">INDIRECT(""&amp;$D51 &amp; "!AA51")</f>
        <v>0</v>
      </c>
      <c r="Q53" s="212"/>
      <c r="R53" s="119" cm="1">
        <f t="array" aca="1" ref="R53" ca="1">INDIRECT(""&amp;$D51 &amp; "!AC51")</f>
        <v>0</v>
      </c>
      <c r="S53" s="212"/>
      <c r="T53" s="212"/>
      <c r="U53" s="212"/>
      <c r="V53" s="212"/>
      <c r="W53" s="212"/>
      <c r="X53" s="119" cm="1">
        <f t="array" aca="1" ref="X53" ca="1">INDIRECT(""&amp;$D51 &amp; "!AI51")</f>
        <v>0</v>
      </c>
      <c r="Y53" s="212"/>
      <c r="Z53" s="119" cm="1">
        <f t="array" aca="1" ref="Z53" ca="1">INDIRECT(""&amp;$D51 &amp; "!AK51")</f>
        <v>0</v>
      </c>
      <c r="AA53" s="215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</row>
    <row r="54" spans="1:40" x14ac:dyDescent="0.2">
      <c r="A54" s="39"/>
      <c r="B54" s="40"/>
      <c r="C54" s="43"/>
      <c r="D54" s="265" t="str">
        <f>D20</f>
        <v>PierSeaside</v>
      </c>
      <c r="E54" s="52" t="str" cm="1">
        <f t="array" aca="1" ref="E54" ca="1">INDIRECT(""&amp;$D54 &amp; "!A47")</f>
        <v>High</v>
      </c>
      <c r="F54" s="123" cm="1">
        <f t="array" aca="1" ref="F54" ca="1">INDIRECT(""&amp;$D54 &amp; "!Q47")</f>
        <v>0</v>
      </c>
      <c r="G54" s="212" cm="1">
        <f t="array" aca="1" ref="G54" ca="1">INDIRECT(""&amp;$D54 &amp; "!R47")</f>
        <v>0</v>
      </c>
      <c r="H54" s="119" cm="1">
        <f t="array" aca="1" ref="H54" ca="1">INDIRECT(""&amp;$D54 &amp; "!S47")</f>
        <v>0</v>
      </c>
      <c r="I54" s="212" cm="1">
        <f t="array" aca="1" ref="I54" ca="1">INDIRECT(""&amp;$D54 &amp; "!T47")</f>
        <v>0</v>
      </c>
      <c r="J54" s="119" cm="1">
        <f t="array" aca="1" ref="J54" ca="1">INDIRECT(""&amp;$D54 &amp; "!U47")</f>
        <v>0</v>
      </c>
      <c r="K54" s="212" cm="1">
        <f t="array" aca="1" ref="K54" ca="1">INDIRECT(""&amp;$D54 &amp; "!V47")</f>
        <v>0</v>
      </c>
      <c r="L54" s="119" cm="1">
        <f t="array" aca="1" ref="L54" ca="1">INDIRECT(""&amp;$D54 &amp; "!W47")</f>
        <v>0</v>
      </c>
      <c r="M54" s="212" cm="1">
        <f t="array" aca="1" ref="M54" ca="1">INDIRECT(""&amp;$D54 &amp; "!X47")</f>
        <v>0</v>
      </c>
      <c r="N54" s="119" cm="1">
        <f t="array" aca="1" ref="N54" ca="1">INDIRECT(""&amp;$D54 &amp; "!Y47")</f>
        <v>0</v>
      </c>
      <c r="O54" s="212" cm="1">
        <f t="array" aca="1" ref="O54" ca="1">INDIRECT(""&amp;$D54 &amp; "!Z47")</f>
        <v>0</v>
      </c>
      <c r="P54" s="119" cm="1">
        <f t="array" aca="1" ref="P54" ca="1">INDIRECT(""&amp;$D54 &amp; "!AA47")</f>
        <v>0</v>
      </c>
      <c r="Q54" s="212" cm="1">
        <f t="array" aca="1" ref="Q54" ca="1">INDIRECT(""&amp;$D54 &amp; "!AB47")</f>
        <v>0</v>
      </c>
      <c r="R54" s="119" cm="1">
        <f t="array" aca="1" ref="R54" ca="1">INDIRECT(""&amp;$D54 &amp; "!AC47")</f>
        <v>0</v>
      </c>
      <c r="S54" s="212" cm="1">
        <f t="array" aca="1" ref="S54" ca="1">INDIRECT(""&amp;$D54 &amp; "!AE47")</f>
        <v>0</v>
      </c>
      <c r="T54" s="212" cm="1">
        <f t="array" aca="1" ref="T54" ca="1">INDIRECT(""&amp;$D54 &amp; "!AF47")</f>
        <v>0</v>
      </c>
      <c r="U54" s="212" cm="1">
        <f t="array" aca="1" ref="U54" ca="1">INDIRECT(""&amp;$D54 &amp; "!AG47")</f>
        <v>0</v>
      </c>
      <c r="V54" s="212" cm="1">
        <f t="array" aca="1" ref="V54" ca="1">INDIRECT(""&amp;$D54 &amp; "!AH47")</f>
        <v>0</v>
      </c>
      <c r="W54" s="212">
        <f ca="1">('Summary (Full)'!$B$58*S54+'Summary (Full)'!$B$59*T54+'Summary (Full)'!$B$60*U54)/'Summary (Full)'!$B$61</f>
        <v>0</v>
      </c>
      <c r="X54" s="119" cm="1">
        <f t="array" aca="1" ref="X54" ca="1">INDIRECT(""&amp;$D54 &amp; "!AI47")</f>
        <v>0</v>
      </c>
      <c r="Y54" s="212" cm="1">
        <f t="array" aca="1" ref="Y54" ca="1">INDIRECT(""&amp;$D54 &amp; "!AJ47")</f>
        <v>0</v>
      </c>
      <c r="Z54" s="119" cm="1">
        <f t="array" aca="1" ref="Z54" ca="1">INDIRECT(""&amp;$D54 &amp; "!AK47")</f>
        <v>0</v>
      </c>
      <c r="AA54" s="215" cm="1">
        <f t="array" aca="1" ref="AA54" ca="1">INDIRECT(""&amp;$D54 &amp; "!AL47")</f>
        <v>0</v>
      </c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</row>
    <row r="55" spans="1:40" x14ac:dyDescent="0.2">
      <c r="A55" s="39"/>
      <c r="B55" s="40"/>
      <c r="C55" s="43"/>
      <c r="D55" s="265"/>
      <c r="E55" s="52" t="str" cm="1">
        <f t="array" aca="1" ref="E55" ca="1">INDIRECT(""&amp;$D54 &amp; "!A49")</f>
        <v>Med</v>
      </c>
      <c r="F55" s="123" cm="1">
        <f t="array" aca="1" ref="F55" ca="1">INDIRECT(""&amp;$D54 &amp; "!Q49")</f>
        <v>0</v>
      </c>
      <c r="G55" s="212"/>
      <c r="H55" s="119" cm="1">
        <f t="array" aca="1" ref="H55" ca="1">INDIRECT(""&amp;$D54 &amp; "!S49")</f>
        <v>0</v>
      </c>
      <c r="I55" s="212"/>
      <c r="J55" s="119" cm="1">
        <f t="array" aca="1" ref="J55" ca="1">INDIRECT(""&amp;$D54 &amp; "!U49")</f>
        <v>0</v>
      </c>
      <c r="K55" s="212"/>
      <c r="L55" s="119" cm="1">
        <f t="array" aca="1" ref="L55" ca="1">INDIRECT(""&amp;$D54 &amp; "!W49")</f>
        <v>0</v>
      </c>
      <c r="M55" s="212"/>
      <c r="N55" s="119" cm="1">
        <f t="array" aca="1" ref="N55" ca="1">INDIRECT(""&amp;$D54 &amp; "!Y49")</f>
        <v>0</v>
      </c>
      <c r="O55" s="212"/>
      <c r="P55" s="119" cm="1">
        <f t="array" aca="1" ref="P55" ca="1">INDIRECT(""&amp;$D54 &amp; "!AA49")</f>
        <v>0</v>
      </c>
      <c r="Q55" s="212"/>
      <c r="R55" s="119" cm="1">
        <f t="array" aca="1" ref="R55" ca="1">INDIRECT(""&amp;$D54 &amp; "!AC49")</f>
        <v>0</v>
      </c>
      <c r="S55" s="212"/>
      <c r="T55" s="212"/>
      <c r="U55" s="212"/>
      <c r="V55" s="212"/>
      <c r="W55" s="212"/>
      <c r="X55" s="119" cm="1">
        <f t="array" aca="1" ref="X55" ca="1">INDIRECT(""&amp;$D54 &amp; "!AI49")</f>
        <v>0</v>
      </c>
      <c r="Y55" s="212"/>
      <c r="Z55" s="119" cm="1">
        <f t="array" aca="1" ref="Z55" ca="1">INDIRECT(""&amp;$D54 &amp; "!AK49")</f>
        <v>0</v>
      </c>
      <c r="AA55" s="215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</row>
    <row r="56" spans="1:40" x14ac:dyDescent="0.2">
      <c r="A56" s="268" t="s">
        <v>74</v>
      </c>
      <c r="B56" s="269"/>
      <c r="C56" s="41"/>
      <c r="D56" s="265"/>
      <c r="E56" s="52" t="str" cm="1">
        <f t="array" aca="1" ref="E56" ca="1">INDIRECT(""&amp;$D54 &amp; "!A51")</f>
        <v>Low</v>
      </c>
      <c r="F56" s="123" cm="1">
        <f t="array" aca="1" ref="F56" ca="1">INDIRECT(""&amp;$D54 &amp; "!Q51")</f>
        <v>0</v>
      </c>
      <c r="G56" s="212"/>
      <c r="H56" s="119" cm="1">
        <f t="array" aca="1" ref="H56" ca="1">INDIRECT(""&amp;$D54 &amp; "!S51")</f>
        <v>0</v>
      </c>
      <c r="I56" s="212"/>
      <c r="J56" s="119" cm="1">
        <f t="array" aca="1" ref="J56" ca="1">INDIRECT(""&amp;$D54 &amp; "!U51")</f>
        <v>0</v>
      </c>
      <c r="K56" s="212"/>
      <c r="L56" s="119" cm="1">
        <f t="array" aca="1" ref="L56" ca="1">INDIRECT(""&amp;$D54 &amp; "!W51")</f>
        <v>0</v>
      </c>
      <c r="M56" s="212"/>
      <c r="N56" s="119" cm="1">
        <f t="array" aca="1" ref="N56" ca="1">INDIRECT(""&amp;$D54 &amp; "!Y51")</f>
        <v>0</v>
      </c>
      <c r="O56" s="212"/>
      <c r="P56" s="119" cm="1">
        <f t="array" aca="1" ref="P56" ca="1">INDIRECT(""&amp;$D54 &amp; "!AA51")</f>
        <v>0</v>
      </c>
      <c r="Q56" s="212"/>
      <c r="R56" s="119" cm="1">
        <f t="array" aca="1" ref="R56" ca="1">INDIRECT(""&amp;$D54 &amp; "!AC51")</f>
        <v>0</v>
      </c>
      <c r="S56" s="212"/>
      <c r="T56" s="212"/>
      <c r="U56" s="212"/>
      <c r="V56" s="212"/>
      <c r="W56" s="212"/>
      <c r="X56" s="119" cm="1">
        <f t="array" aca="1" ref="X56" ca="1">INDIRECT(""&amp;$D54 &amp; "!AI51")</f>
        <v>0</v>
      </c>
      <c r="Y56" s="212"/>
      <c r="Z56" s="119" cm="1">
        <f t="array" aca="1" ref="Z56" ca="1">INDIRECT(""&amp;$D54 &amp; "!AK51")</f>
        <v>0</v>
      </c>
      <c r="AA56" s="215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</row>
    <row r="57" spans="1:40" x14ac:dyDescent="0.2">
      <c r="A57" s="270"/>
      <c r="B57" s="271"/>
      <c r="C57" s="41"/>
      <c r="D57" s="265" t="str">
        <f>D23</f>
        <v>Tango</v>
      </c>
      <c r="E57" s="52" t="str" cm="1">
        <f t="array" aca="1" ref="E57" ca="1">INDIRECT(""&amp;$D57 &amp; "!A47")</f>
        <v>High</v>
      </c>
      <c r="F57" s="123" cm="1">
        <f t="array" aca="1" ref="F57" ca="1">INDIRECT(""&amp;$D57 &amp; "!Q47")</f>
        <v>0</v>
      </c>
      <c r="G57" s="212" cm="1">
        <f t="array" aca="1" ref="G57" ca="1">INDIRECT(""&amp;$D57 &amp; "!R47")</f>
        <v>0</v>
      </c>
      <c r="H57" s="119" cm="1">
        <f t="array" aca="1" ref="H57" ca="1">INDIRECT(""&amp;$D57 &amp; "!S47")</f>
        <v>0</v>
      </c>
      <c r="I57" s="212" cm="1">
        <f t="array" aca="1" ref="I57" ca="1">INDIRECT(""&amp;$D57 &amp; "!T47")</f>
        <v>0</v>
      </c>
      <c r="J57" s="119" cm="1">
        <f t="array" aca="1" ref="J57" ca="1">INDIRECT(""&amp;$D57 &amp; "!U47")</f>
        <v>0</v>
      </c>
      <c r="K57" s="212" cm="1">
        <f t="array" aca="1" ref="K57" ca="1">INDIRECT(""&amp;$D57 &amp; "!V47")</f>
        <v>0</v>
      </c>
      <c r="L57" s="119" cm="1">
        <f t="array" aca="1" ref="L57" ca="1">INDIRECT(""&amp;$D57 &amp; "!W47")</f>
        <v>0</v>
      </c>
      <c r="M57" s="212" cm="1">
        <f t="array" aca="1" ref="M57" ca="1">INDIRECT(""&amp;$D57 &amp; "!X47")</f>
        <v>0</v>
      </c>
      <c r="N57" s="119" cm="1">
        <f t="array" aca="1" ref="N57" ca="1">INDIRECT(""&amp;$D57 &amp; "!Y47")</f>
        <v>0</v>
      </c>
      <c r="O57" s="212" cm="1">
        <f t="array" aca="1" ref="O57" ca="1">INDIRECT(""&amp;$D57 &amp; "!Z47")</f>
        <v>0</v>
      </c>
      <c r="P57" s="119" cm="1">
        <f t="array" aca="1" ref="P57" ca="1">INDIRECT(""&amp;$D57 &amp; "!AA47")</f>
        <v>0</v>
      </c>
      <c r="Q57" s="212" cm="1">
        <f t="array" aca="1" ref="Q57" ca="1">INDIRECT(""&amp;$D57 &amp; "!AB47")</f>
        <v>0</v>
      </c>
      <c r="R57" s="119" cm="1">
        <f t="array" aca="1" ref="R57" ca="1">INDIRECT(""&amp;$D57 &amp; "!AC47")</f>
        <v>0</v>
      </c>
      <c r="S57" s="212" cm="1">
        <f t="array" aca="1" ref="S57" ca="1">INDIRECT(""&amp;$D57 &amp; "!AE47")</f>
        <v>0</v>
      </c>
      <c r="T57" s="212" cm="1">
        <f t="array" aca="1" ref="T57" ca="1">INDIRECT(""&amp;$D57 &amp; "!AF47")</f>
        <v>0</v>
      </c>
      <c r="U57" s="212" cm="1">
        <f t="array" aca="1" ref="U57" ca="1">INDIRECT(""&amp;$D57 &amp; "!AG47")</f>
        <v>0</v>
      </c>
      <c r="V57" s="212" cm="1">
        <f t="array" aca="1" ref="V57" ca="1">INDIRECT(""&amp;$D57 &amp; "!AH47")</f>
        <v>0</v>
      </c>
      <c r="W57" s="212">
        <f ca="1">('Summary (Full)'!$B$58*S57+'Summary (Full)'!$B$59*T57+'Summary (Full)'!$B$60*U57)/'Summary (Full)'!$B$61</f>
        <v>0</v>
      </c>
      <c r="X57" s="119" cm="1">
        <f t="array" aca="1" ref="X57" ca="1">INDIRECT(""&amp;$D57 &amp; "!AI47")</f>
        <v>0</v>
      </c>
      <c r="Y57" s="212" cm="1">
        <f t="array" aca="1" ref="Y57" ca="1">INDIRECT(""&amp;$D57 &amp; "!AJ47")</f>
        <v>0</v>
      </c>
      <c r="Z57" s="119" cm="1">
        <f t="array" aca="1" ref="Z57" ca="1">INDIRECT(""&amp;$D57 &amp; "!AK47")</f>
        <v>0</v>
      </c>
      <c r="AA57" s="215" cm="1">
        <f t="array" aca="1" ref="AA57" ca="1">INDIRECT(""&amp;$D57 &amp; "!AL47")</f>
        <v>0</v>
      </c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</row>
    <row r="58" spans="1:40" x14ac:dyDescent="0.2">
      <c r="A58" s="37" t="s">
        <v>70</v>
      </c>
      <c r="B58" s="38">
        <v>23</v>
      </c>
      <c r="C58" s="42"/>
      <c r="D58" s="265"/>
      <c r="E58" s="52" t="str" cm="1">
        <f t="array" aca="1" ref="E58" ca="1">INDIRECT(""&amp;$D57 &amp; "!A49")</f>
        <v>Med</v>
      </c>
      <c r="F58" s="123" cm="1">
        <f t="array" aca="1" ref="F58" ca="1">INDIRECT(""&amp;$D57 &amp; "!Q49")</f>
        <v>0</v>
      </c>
      <c r="G58" s="212"/>
      <c r="H58" s="119" cm="1">
        <f t="array" aca="1" ref="H58" ca="1">INDIRECT(""&amp;$D57 &amp; "!S49")</f>
        <v>0</v>
      </c>
      <c r="I58" s="212"/>
      <c r="J58" s="119" cm="1">
        <f t="array" aca="1" ref="J58" ca="1">INDIRECT(""&amp;$D57 &amp; "!U49")</f>
        <v>0</v>
      </c>
      <c r="K58" s="212"/>
      <c r="L58" s="119" cm="1">
        <f t="array" aca="1" ref="L58" ca="1">INDIRECT(""&amp;$D57 &amp; "!W49")</f>
        <v>0</v>
      </c>
      <c r="M58" s="212"/>
      <c r="N58" s="119" cm="1">
        <f t="array" aca="1" ref="N58" ca="1">INDIRECT(""&amp;$D57 &amp; "!Y49")</f>
        <v>0</v>
      </c>
      <c r="O58" s="212"/>
      <c r="P58" s="119" cm="1">
        <f t="array" aca="1" ref="P58" ca="1">INDIRECT(""&amp;$D57 &amp; "!AA49")</f>
        <v>0</v>
      </c>
      <c r="Q58" s="212"/>
      <c r="R58" s="119" cm="1">
        <f t="array" aca="1" ref="R58" ca="1">INDIRECT(""&amp;$D57 &amp; "!AC49")</f>
        <v>0</v>
      </c>
      <c r="S58" s="212"/>
      <c r="T58" s="212"/>
      <c r="U58" s="212"/>
      <c r="V58" s="212"/>
      <c r="W58" s="212"/>
      <c r="X58" s="119" cm="1">
        <f t="array" aca="1" ref="X58" ca="1">INDIRECT(""&amp;$D57 &amp; "!AI49")</f>
        <v>0</v>
      </c>
      <c r="Y58" s="212"/>
      <c r="Z58" s="119" cm="1">
        <f t="array" aca="1" ref="Z58" ca="1">INDIRECT(""&amp;$D57 &amp; "!AK49")</f>
        <v>0</v>
      </c>
      <c r="AA58" s="215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</row>
    <row r="59" spans="1:40" x14ac:dyDescent="0.2">
      <c r="A59" s="37" t="s">
        <v>25</v>
      </c>
      <c r="B59" s="38">
        <v>1</v>
      </c>
      <c r="C59" s="42"/>
      <c r="D59" s="265"/>
      <c r="E59" s="52" t="str" cm="1">
        <f t="array" aca="1" ref="E59" ca="1">INDIRECT(""&amp;$D57 &amp; "!A51")</f>
        <v>Low</v>
      </c>
      <c r="F59" s="123" cm="1">
        <f t="array" aca="1" ref="F59" ca="1">INDIRECT(""&amp;$D57 &amp; "!Q51")</f>
        <v>0</v>
      </c>
      <c r="G59" s="212"/>
      <c r="H59" s="119" cm="1">
        <f t="array" aca="1" ref="H59" ca="1">INDIRECT(""&amp;$D57 &amp; "!S51")</f>
        <v>0</v>
      </c>
      <c r="I59" s="212"/>
      <c r="J59" s="119" cm="1">
        <f t="array" aca="1" ref="J59" ca="1">INDIRECT(""&amp;$D57 &amp; "!U51")</f>
        <v>0</v>
      </c>
      <c r="K59" s="212"/>
      <c r="L59" s="119" cm="1">
        <f t="array" aca="1" ref="L59" ca="1">INDIRECT(""&amp;$D57 &amp; "!W51")</f>
        <v>0</v>
      </c>
      <c r="M59" s="212"/>
      <c r="N59" s="119" cm="1">
        <f t="array" aca="1" ref="N59" ca="1">INDIRECT(""&amp;$D57 &amp; "!Y51")</f>
        <v>0</v>
      </c>
      <c r="O59" s="212"/>
      <c r="P59" s="119" cm="1">
        <f t="array" aca="1" ref="P59" ca="1">INDIRECT(""&amp;$D57 &amp; "!AA51")</f>
        <v>0</v>
      </c>
      <c r="Q59" s="212"/>
      <c r="R59" s="119" cm="1">
        <f t="array" aca="1" ref="R59" ca="1">INDIRECT(""&amp;$D57 &amp; "!AC51")</f>
        <v>0</v>
      </c>
      <c r="S59" s="212"/>
      <c r="T59" s="212"/>
      <c r="U59" s="212"/>
      <c r="V59" s="212"/>
      <c r="W59" s="212"/>
      <c r="X59" s="119" cm="1">
        <f t="array" aca="1" ref="X59" ca="1">INDIRECT(""&amp;$D57 &amp; "!AI51")</f>
        <v>0</v>
      </c>
      <c r="Y59" s="212"/>
      <c r="Z59" s="119" cm="1">
        <f t="array" aca="1" ref="Z59" ca="1">INDIRECT(""&amp;$D57 &amp; "!AK51")</f>
        <v>0</v>
      </c>
      <c r="AA59" s="215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</row>
    <row r="60" spans="1:40" x14ac:dyDescent="0.2">
      <c r="A60" s="37" t="s">
        <v>26</v>
      </c>
      <c r="B60" s="38">
        <v>1</v>
      </c>
      <c r="C60" s="42"/>
      <c r="D60" s="265" t="str">
        <f>D26</f>
        <v>Timelapse</v>
      </c>
      <c r="E60" s="52" t="str" cm="1">
        <f t="array" aca="1" ref="E60" ca="1">INDIRECT(""&amp;$D60 &amp; "!A47")</f>
        <v>High</v>
      </c>
      <c r="F60" s="123" cm="1">
        <f t="array" aca="1" ref="F60" ca="1">INDIRECT(""&amp;$D60 &amp; "!Q47")</f>
        <v>0</v>
      </c>
      <c r="G60" s="212" cm="1">
        <f t="array" aca="1" ref="G60" ca="1">INDIRECT(""&amp;$D60 &amp; "!R47")</f>
        <v>0</v>
      </c>
      <c r="H60" s="119" cm="1">
        <f t="array" aca="1" ref="H60" ca="1">INDIRECT(""&amp;$D60 &amp; "!S47")</f>
        <v>0</v>
      </c>
      <c r="I60" s="212" cm="1">
        <f t="array" aca="1" ref="I60" ca="1">INDIRECT(""&amp;$D60 &amp; "!T47")</f>
        <v>0</v>
      </c>
      <c r="J60" s="119" cm="1">
        <f t="array" aca="1" ref="J60" ca="1">INDIRECT(""&amp;$D60 &amp; "!U47")</f>
        <v>0</v>
      </c>
      <c r="K60" s="212" cm="1">
        <f t="array" aca="1" ref="K60" ca="1">INDIRECT(""&amp;$D60 &amp; "!V47")</f>
        <v>0</v>
      </c>
      <c r="L60" s="119" cm="1">
        <f t="array" aca="1" ref="L60" ca="1">INDIRECT(""&amp;$D60 &amp; "!W47")</f>
        <v>0</v>
      </c>
      <c r="M60" s="212" cm="1">
        <f t="array" aca="1" ref="M60" ca="1">INDIRECT(""&amp;$D60 &amp; "!X47")</f>
        <v>0</v>
      </c>
      <c r="N60" s="119" cm="1">
        <f t="array" aca="1" ref="N60" ca="1">INDIRECT(""&amp;$D60 &amp; "!Y47")</f>
        <v>0</v>
      </c>
      <c r="O60" s="212" cm="1">
        <f t="array" aca="1" ref="O60" ca="1">INDIRECT(""&amp;$D60 &amp; "!Z47")</f>
        <v>0</v>
      </c>
      <c r="P60" s="119" cm="1">
        <f t="array" aca="1" ref="P60" ca="1">INDIRECT(""&amp;$D60 &amp; "!AA47")</f>
        <v>0</v>
      </c>
      <c r="Q60" s="212" cm="1">
        <f t="array" aca="1" ref="Q60" ca="1">INDIRECT(""&amp;$D60 &amp; "!AB47")</f>
        <v>0</v>
      </c>
      <c r="R60" s="119" cm="1">
        <f t="array" aca="1" ref="R60" ca="1">INDIRECT(""&amp;$D60 &amp; "!AC47")</f>
        <v>0</v>
      </c>
      <c r="S60" s="212" cm="1">
        <f t="array" aca="1" ref="S60" ca="1">INDIRECT(""&amp;$D60 &amp; "!AE47")</f>
        <v>0</v>
      </c>
      <c r="T60" s="212" t="e" cm="1">
        <f t="array" aca="1" ref="T60" ca="1">INDIRECT(""&amp;$D60 &amp; "!AF47")</f>
        <v>#VALUE!</v>
      </c>
      <c r="U60" s="212" t="e" cm="1">
        <f t="array" aca="1" ref="U60" ca="1">INDIRECT(""&amp;$D60 &amp; "!AG47")</f>
        <v>#VALUE!</v>
      </c>
      <c r="V60" s="212" cm="1">
        <f t="array" aca="1" ref="V60" ca="1">INDIRECT(""&amp;$D60 &amp; "!AH47")</f>
        <v>0</v>
      </c>
      <c r="W60" s="212" t="e">
        <f ca="1">('Summary (Full)'!$B$58*S60+'Summary (Full)'!$B$59*T60+'Summary (Full)'!$B$60*U60)/'Summary (Full)'!$B$61</f>
        <v>#VALUE!</v>
      </c>
      <c r="X60" s="119" cm="1">
        <f t="array" aca="1" ref="X60" ca="1">INDIRECT(""&amp;$D60 &amp; "!AI47")</f>
        <v>0</v>
      </c>
      <c r="Y60" s="212" cm="1">
        <f t="array" aca="1" ref="Y60" ca="1">INDIRECT(""&amp;$D60 &amp; "!AJ47")</f>
        <v>0</v>
      </c>
      <c r="Z60" s="119" cm="1">
        <f t="array" aca="1" ref="Z60" ca="1">INDIRECT(""&amp;$D60 &amp; "!AK47")</f>
        <v>0</v>
      </c>
      <c r="AA60" s="215" cm="1">
        <f t="array" aca="1" ref="AA60" ca="1">INDIRECT(""&amp;$D60 &amp; "!AL47")</f>
        <v>0</v>
      </c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</row>
    <row r="61" spans="1:40" x14ac:dyDescent="0.2">
      <c r="A61" s="37" t="s">
        <v>71</v>
      </c>
      <c r="B61" s="38">
        <f>SUM(B58:B60)</f>
        <v>25</v>
      </c>
      <c r="C61" s="42"/>
      <c r="D61" s="265"/>
      <c r="E61" s="52" t="str" cm="1">
        <f t="array" aca="1" ref="E61" ca="1">INDIRECT(""&amp;$D60 &amp; "!A49")</f>
        <v>Med</v>
      </c>
      <c r="F61" s="123" cm="1">
        <f t="array" aca="1" ref="F61" ca="1">INDIRECT(""&amp;$D60 &amp; "!Q49")</f>
        <v>0</v>
      </c>
      <c r="G61" s="212"/>
      <c r="H61" s="119" cm="1">
        <f t="array" aca="1" ref="H61" ca="1">INDIRECT(""&amp;$D60 &amp; "!S49")</f>
        <v>0</v>
      </c>
      <c r="I61" s="212"/>
      <c r="J61" s="119" cm="1">
        <f t="array" aca="1" ref="J61" ca="1">INDIRECT(""&amp;$D60 &amp; "!U49")</f>
        <v>0</v>
      </c>
      <c r="K61" s="212"/>
      <c r="L61" s="119" cm="1">
        <f t="array" aca="1" ref="L61" ca="1">INDIRECT(""&amp;$D60 &amp; "!W49")</f>
        <v>0</v>
      </c>
      <c r="M61" s="212"/>
      <c r="N61" s="119" cm="1">
        <f t="array" aca="1" ref="N61" ca="1">INDIRECT(""&amp;$D60 &amp; "!Y49")</f>
        <v>0</v>
      </c>
      <c r="O61" s="212"/>
      <c r="P61" s="119" cm="1">
        <f t="array" aca="1" ref="P61" ca="1">INDIRECT(""&amp;$D60 &amp; "!AA49")</f>
        <v>0</v>
      </c>
      <c r="Q61" s="212"/>
      <c r="R61" s="119" cm="1">
        <f t="array" aca="1" ref="R61" ca="1">INDIRECT(""&amp;$D60 &amp; "!AC49")</f>
        <v>0</v>
      </c>
      <c r="S61" s="212"/>
      <c r="T61" s="212"/>
      <c r="U61" s="212"/>
      <c r="V61" s="212"/>
      <c r="W61" s="212"/>
      <c r="X61" s="119" cm="1">
        <f t="array" aca="1" ref="X61" ca="1">INDIRECT(""&amp;$D60 &amp; "!AI49")</f>
        <v>0</v>
      </c>
      <c r="Y61" s="212"/>
      <c r="Z61" s="119" cm="1">
        <f t="array" aca="1" ref="Z61" ca="1">INDIRECT(""&amp;$D60 &amp; "!AK49")</f>
        <v>0</v>
      </c>
      <c r="AA61" s="215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</row>
    <row r="62" spans="1:40" ht="17" thickBot="1" x14ac:dyDescent="0.25">
      <c r="D62" s="265"/>
      <c r="E62" s="96" t="str" cm="1">
        <f t="array" aca="1" ref="E62" ca="1">INDIRECT(""&amp;$D60 &amp; "!A51")</f>
        <v>Low</v>
      </c>
      <c r="F62" s="58" cm="1">
        <f t="array" aca="1" ref="F62" ca="1">INDIRECT(""&amp;$D60 &amp; "!Q51")</f>
        <v>0</v>
      </c>
      <c r="G62" s="248"/>
      <c r="H62" s="122" cm="1">
        <f t="array" aca="1" ref="H62" ca="1">INDIRECT(""&amp;$D60 &amp; "!S51")</f>
        <v>0</v>
      </c>
      <c r="I62" s="248"/>
      <c r="J62" s="122" cm="1">
        <f t="array" aca="1" ref="J62" ca="1">INDIRECT(""&amp;$D60 &amp; "!U51")</f>
        <v>0</v>
      </c>
      <c r="K62" s="248"/>
      <c r="L62" s="122" cm="1">
        <f t="array" aca="1" ref="L62" ca="1">INDIRECT(""&amp;$D60 &amp; "!W51")</f>
        <v>0</v>
      </c>
      <c r="M62" s="248"/>
      <c r="N62" s="122" cm="1">
        <f t="array" aca="1" ref="N62" ca="1">INDIRECT(""&amp;$D60 &amp; "!Y51")</f>
        <v>0</v>
      </c>
      <c r="O62" s="248"/>
      <c r="P62" s="122" cm="1">
        <f t="array" aca="1" ref="P62" ca="1">INDIRECT(""&amp;$D60 &amp; "!AA51")</f>
        <v>0</v>
      </c>
      <c r="Q62" s="248"/>
      <c r="R62" s="122" cm="1">
        <f t="array" aca="1" ref="R62" ca="1">INDIRECT(""&amp;$D60 &amp; "!AC51")</f>
        <v>0</v>
      </c>
      <c r="S62" s="248"/>
      <c r="T62" s="248"/>
      <c r="U62" s="248"/>
      <c r="V62" s="248"/>
      <c r="W62" s="248"/>
      <c r="X62" s="122" cm="1">
        <f t="array" aca="1" ref="X62" ca="1">INDIRECT(""&amp;$D60 &amp; "!AI51")</f>
        <v>0</v>
      </c>
      <c r="Y62" s="248"/>
      <c r="Z62" s="122" cm="1">
        <f t="array" aca="1" ref="Z62" ca="1">INDIRECT(""&amp;$D60 &amp; "!AK51")</f>
        <v>0</v>
      </c>
      <c r="AA62" s="258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</row>
    <row r="63" spans="1:40" x14ac:dyDescent="0.2">
      <c r="D63" s="262" t="s">
        <v>16</v>
      </c>
      <c r="E63" s="97" t="s">
        <v>27</v>
      </c>
      <c r="F63" s="53">
        <f ca="1">AVERAGE(F39,F42,F45,F48,F51,F54,F57,F60)</f>
        <v>0</v>
      </c>
      <c r="G63" s="211">
        <f ca="1">AVERAGE(G39:G62)</f>
        <v>0</v>
      </c>
      <c r="H63" s="118">
        <f ca="1">AVERAGE(H39,H42,H45,H48,H51,H54,H57,H60)</f>
        <v>0</v>
      </c>
      <c r="I63" s="211">
        <f ca="1">AVERAGE(I39:I62)</f>
        <v>0</v>
      </c>
      <c r="J63" s="118">
        <f ca="1">AVERAGE(J39,J42,J45,J48,J51,J54,J57,J60)</f>
        <v>0</v>
      </c>
      <c r="K63" s="211">
        <f ca="1">AVERAGE(K39:K62)</f>
        <v>0</v>
      </c>
      <c r="L63" s="118">
        <f ca="1">AVERAGE(L39,L42,L45,L48,L51,L54,L57,L60)</f>
        <v>0</v>
      </c>
      <c r="M63" s="211">
        <f ca="1">AVERAGE(M39:M62)</f>
        <v>0</v>
      </c>
      <c r="N63" s="118">
        <f ca="1">AVERAGE(N39,N42,N45,N48,N51,N54,N57,N60)</f>
        <v>0</v>
      </c>
      <c r="O63" s="211">
        <f ca="1">AVERAGE(O39:O62)</f>
        <v>0</v>
      </c>
      <c r="P63" s="118">
        <f ca="1">AVERAGE(P39,P42,P45,P48,P51,P54,P57,P60)</f>
        <v>0</v>
      </c>
      <c r="Q63" s="211">
        <f ca="1">AVERAGE(Q39:Q62)</f>
        <v>0</v>
      </c>
      <c r="R63" s="118">
        <f ca="1">AVERAGE(R39,R42,R45,R48,R51,R54,R57,R60)</f>
        <v>0</v>
      </c>
      <c r="S63" s="211">
        <f ca="1">AVERAGE(S39:S62)</f>
        <v>0</v>
      </c>
      <c r="T63" s="211" t="e">
        <f ca="1">AVERAGE(T39:T62)</f>
        <v>#VALUE!</v>
      </c>
      <c r="U63" s="211" t="e">
        <f ca="1">AVERAGE(U39:U62)</f>
        <v>#VALUE!</v>
      </c>
      <c r="V63" s="211">
        <f ca="1">AVERAGE(V39:V62)</f>
        <v>0</v>
      </c>
      <c r="W63" s="211" t="e">
        <f ca="1">AVERAGE(W39:W62)</f>
        <v>#VALUE!</v>
      </c>
      <c r="X63" s="118">
        <f ca="1">AVERAGE(X39,X42,X45,X48,X51,X54,X57,X60)</f>
        <v>0</v>
      </c>
      <c r="Y63" s="211">
        <f ca="1">AVERAGE(Y39:Y62)</f>
        <v>0</v>
      </c>
      <c r="Z63" s="118">
        <f ca="1">AVERAGE(Z39,Z42,Z45,Z48,Z51,Z54,Z57,Z60)</f>
        <v>0</v>
      </c>
      <c r="AA63" s="214">
        <f ca="1">AVERAGE(AA39:AA62)</f>
        <v>0</v>
      </c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</row>
    <row r="64" spans="1:40" x14ac:dyDescent="0.2">
      <c r="D64" s="263"/>
      <c r="E64" s="59" t="s">
        <v>28</v>
      </c>
      <c r="F64" s="123">
        <f ca="1">AVERAGE(F40,F43,F46,F49,F52,F55,F58,F61)</f>
        <v>0</v>
      </c>
      <c r="G64" s="212"/>
      <c r="H64" s="119">
        <f ca="1">AVERAGE(H40,H43,H46,H49,H52,H55,H58,H61)</f>
        <v>0</v>
      </c>
      <c r="I64" s="212"/>
      <c r="J64" s="119">
        <f ca="1">AVERAGE(J40,J43,J46,J49,J52,J55,J58,J61)</f>
        <v>0</v>
      </c>
      <c r="K64" s="212"/>
      <c r="L64" s="119">
        <f ca="1">AVERAGE(L40,L43,L46,L49,L52,L55,L58,L61)</f>
        <v>0</v>
      </c>
      <c r="M64" s="212"/>
      <c r="N64" s="119">
        <f ca="1">AVERAGE(N40,N43,N46,N49,N52,N55,N58,N61)</f>
        <v>0</v>
      </c>
      <c r="O64" s="212"/>
      <c r="P64" s="119">
        <f ca="1">AVERAGE(P40,P43,P46,P49,P52,P55,P58,P61)</f>
        <v>0</v>
      </c>
      <c r="Q64" s="212"/>
      <c r="R64" s="119">
        <f ca="1">AVERAGE(R40,R43,R46,R49,R52,R55,R58,R61)</f>
        <v>0</v>
      </c>
      <c r="S64" s="212"/>
      <c r="T64" s="212"/>
      <c r="U64" s="212"/>
      <c r="V64" s="212"/>
      <c r="W64" s="212"/>
      <c r="X64" s="119">
        <f ca="1">AVERAGE(X40,X43,X46,X49,X52,X55,X58,X61)</f>
        <v>0</v>
      </c>
      <c r="Y64" s="212"/>
      <c r="Z64" s="119">
        <f ca="1">AVERAGE(Z40,Z43,Z46,Z49,Z52,Z55,Z58,Z61)</f>
        <v>0</v>
      </c>
      <c r="AA64" s="215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</row>
    <row r="65" spans="4:40" ht="17" thickBot="1" x14ac:dyDescent="0.25">
      <c r="D65" s="264"/>
      <c r="E65" s="60" t="s">
        <v>29</v>
      </c>
      <c r="F65" s="56">
        <f ca="1">AVERAGE(F41,F44,F47,F50,F53,F56,F59,F62)</f>
        <v>0</v>
      </c>
      <c r="G65" s="213"/>
      <c r="H65" s="120">
        <f ca="1">AVERAGE(H41,H44,H47,H50,H53,H56,H59,H62)</f>
        <v>0</v>
      </c>
      <c r="I65" s="213"/>
      <c r="J65" s="120">
        <f ca="1">AVERAGE(J41,J44,J47,J50,J53,J56,J59,J62)</f>
        <v>0</v>
      </c>
      <c r="K65" s="213"/>
      <c r="L65" s="120">
        <f ca="1">AVERAGE(L41,L44,L47,L50,L53,L56,L59,L62)</f>
        <v>0</v>
      </c>
      <c r="M65" s="213"/>
      <c r="N65" s="120">
        <f ca="1">AVERAGE(N41,N44,N47,N50,N53,N56,N59,N62)</f>
        <v>0</v>
      </c>
      <c r="O65" s="213"/>
      <c r="P65" s="120">
        <f ca="1">AVERAGE(P41,P44,P47,P50,P53,P56,P59,P62)</f>
        <v>0</v>
      </c>
      <c r="Q65" s="213"/>
      <c r="R65" s="120">
        <f ca="1">AVERAGE(R41,R44,R47,R50,R53,R56,R59,R62)</f>
        <v>0</v>
      </c>
      <c r="S65" s="213"/>
      <c r="T65" s="213"/>
      <c r="U65" s="213"/>
      <c r="V65" s="213"/>
      <c r="W65" s="213"/>
      <c r="X65" s="120">
        <f ca="1">AVERAGE(X41,X44,X47,X50,X53,X56,X59,X62)</f>
        <v>0</v>
      </c>
      <c r="Y65" s="213"/>
      <c r="Z65" s="120">
        <f ca="1">AVERAGE(Z41,Z44,Z47,Z50,Z53,Z56,Z59,Z62)</f>
        <v>0</v>
      </c>
      <c r="AA65" s="228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</row>
    <row r="68" spans="4:40" ht="17" thickBot="1" x14ac:dyDescent="0.25"/>
    <row r="69" spans="4:40" x14ac:dyDescent="0.2">
      <c r="D69" s="259" t="s">
        <v>61</v>
      </c>
      <c r="E69" s="219" t="s">
        <v>79</v>
      </c>
      <c r="F69" s="219"/>
      <c r="G69" s="219"/>
      <c r="H69" s="219"/>
      <c r="I69" s="219"/>
      <c r="J69" s="219"/>
      <c r="K69" s="219"/>
      <c r="L69" s="219"/>
      <c r="M69" s="219"/>
      <c r="N69" s="219"/>
      <c r="O69" s="69"/>
    </row>
    <row r="70" spans="4:40" x14ac:dyDescent="0.2">
      <c r="D70" s="260"/>
      <c r="E70" s="220" t="s">
        <v>82</v>
      </c>
      <c r="F70" s="220"/>
      <c r="G70" s="220"/>
      <c r="H70" s="220"/>
      <c r="I70" s="210" t="s">
        <v>83</v>
      </c>
      <c r="J70" s="210"/>
      <c r="K70" s="210" t="s">
        <v>32</v>
      </c>
      <c r="L70" s="210"/>
      <c r="M70" s="210" t="s">
        <v>31</v>
      </c>
      <c r="N70" s="210"/>
      <c r="O70" s="70"/>
    </row>
    <row r="71" spans="4:40" ht="17" thickBot="1" x14ac:dyDescent="0.25">
      <c r="D71" s="261"/>
      <c r="E71" s="68" t="s">
        <v>80</v>
      </c>
      <c r="F71" s="68" t="s">
        <v>77</v>
      </c>
      <c r="G71" s="68" t="s">
        <v>81</v>
      </c>
      <c r="H71" s="68" t="s">
        <v>78</v>
      </c>
      <c r="I71" s="50" t="s">
        <v>77</v>
      </c>
      <c r="J71" s="50" t="s">
        <v>78</v>
      </c>
      <c r="K71" s="50" t="s">
        <v>77</v>
      </c>
      <c r="L71" s="50" t="s">
        <v>80</v>
      </c>
      <c r="M71" s="50" t="s">
        <v>77</v>
      </c>
      <c r="N71" s="50" t="s">
        <v>80</v>
      </c>
      <c r="O71" s="71" t="s">
        <v>84</v>
      </c>
    </row>
    <row r="72" spans="4:40" x14ac:dyDescent="0.2">
      <c r="D72" s="74" t="str">
        <f>D5</f>
        <v>BoxingPractice</v>
      </c>
      <c r="E72" s="53" cm="1">
        <f t="array" aca="1" ref="E72" ca="1">INDIRECT(""&amp;$D72 &amp; "!AJ61")</f>
        <v>1</v>
      </c>
      <c r="F72" s="65" cm="1">
        <f t="array" aca="1" ref="F72" ca="1">INDIRECT(""&amp;$D72 &amp; "!AL57")</f>
        <v>1</v>
      </c>
      <c r="G72" s="65" cm="1">
        <f t="array" aca="1" ref="G72" ca="1">INDIRECT(""&amp;$D72 &amp; "!AK61")</f>
        <v>1</v>
      </c>
      <c r="H72" s="65" cm="1">
        <f t="array" aca="1" ref="H72" ca="1">INDIRECT(""&amp;$D72 &amp; "!AM57")</f>
        <v>1</v>
      </c>
      <c r="I72" s="65" cm="1">
        <f t="array" aca="1" ref="I72" ca="1">INDIRECT(""&amp;$D72 &amp; "!AL58")</f>
        <v>1</v>
      </c>
      <c r="J72" s="65" cm="1">
        <f t="array" aca="1" ref="J72" ca="1">INDIRECT(""&amp;$D72 &amp; "!AM58")</f>
        <v>1</v>
      </c>
      <c r="K72" s="65" cm="1">
        <f t="array" aca="1" ref="K72" ca="1">INDIRECT(""&amp;$D72 &amp; "!AL59")</f>
        <v>1</v>
      </c>
      <c r="L72" s="65" cm="1">
        <f t="array" aca="1" ref="L72" ca="1">INDIRECT(""&amp;$D72 &amp; "!AM59")</f>
        <v>1</v>
      </c>
      <c r="M72" s="65" cm="1">
        <f t="array" aca="1" ref="M72" ca="1">INDIRECT(""&amp;$D72 &amp; "!AL60")</f>
        <v>1</v>
      </c>
      <c r="N72" s="65" cm="1">
        <f t="array" aca="1" ref="N72" ca="1">INDIRECT(""&amp;$D72 &amp; "!AM60")</f>
        <v>1</v>
      </c>
      <c r="O72" s="54" cm="1">
        <f t="array" aca="1" ref="O72" ca="1">INDIRECT(""&amp;$D72 &amp; "!AM56")</f>
        <v>1</v>
      </c>
    </row>
    <row r="73" spans="4:40" x14ac:dyDescent="0.2">
      <c r="D73" s="74" t="str">
        <f>D8</f>
        <v>CrossWalk</v>
      </c>
      <c r="E73" s="24" cm="1">
        <f t="array" aca="1" ref="E73" ca="1">INDIRECT(""&amp;$D73 &amp; "!AJ61")</f>
        <v>1</v>
      </c>
      <c r="F73" s="51" cm="1">
        <f t="array" aca="1" ref="F73" ca="1">INDIRECT(""&amp;$D73 &amp; "!AL57")</f>
        <v>1</v>
      </c>
      <c r="G73" s="51" cm="1">
        <f t="array" aca="1" ref="G73" ca="1">INDIRECT(""&amp;$D73 &amp; "!AK61")</f>
        <v>1</v>
      </c>
      <c r="H73" s="51" cm="1">
        <f t="array" aca="1" ref="H73" ca="1">INDIRECT(""&amp;$D73 &amp; "!AM57")</f>
        <v>1</v>
      </c>
      <c r="I73" s="51" cm="1">
        <f t="array" aca="1" ref="I73" ca="1">INDIRECT(""&amp;$D73 &amp; "!AL58")</f>
        <v>1</v>
      </c>
      <c r="J73" s="51" cm="1">
        <f t="array" aca="1" ref="J73" ca="1">INDIRECT(""&amp;$D73 &amp; "!AM58")</f>
        <v>1</v>
      </c>
      <c r="K73" s="51" cm="1">
        <f t="array" aca="1" ref="K73" ca="1">INDIRECT(""&amp;$D73 &amp; "!AL59")</f>
        <v>1</v>
      </c>
      <c r="L73" s="51" cm="1">
        <f t="array" aca="1" ref="L73" ca="1">INDIRECT(""&amp;$D73 &amp; "!AM59")</f>
        <v>1</v>
      </c>
      <c r="M73" s="51" cm="1">
        <f t="array" aca="1" ref="M73" ca="1">INDIRECT(""&amp;$D73 &amp; "!AL60")</f>
        <v>1</v>
      </c>
      <c r="N73" s="51" cm="1">
        <f t="array" aca="1" ref="N73" ca="1">INDIRECT(""&amp;$D73 &amp; "!AM60")</f>
        <v>1</v>
      </c>
      <c r="O73" s="55" cm="1">
        <f t="array" aca="1" ref="O73" ca="1">INDIRECT(""&amp;$D73 &amp; "!AM56")</f>
        <v>1</v>
      </c>
    </row>
    <row r="74" spans="4:40" x14ac:dyDescent="0.2">
      <c r="D74" s="74" t="str">
        <f>D11</f>
        <v>FoodMarket2</v>
      </c>
      <c r="E74" s="24" cm="1">
        <f t="array" aca="1" ref="E74" ca="1">INDIRECT(""&amp;$D74 &amp; "!AJ61")</f>
        <v>1</v>
      </c>
      <c r="F74" s="51" cm="1">
        <f t="array" aca="1" ref="F74" ca="1">INDIRECT(""&amp;$D74 &amp; "!AL57")</f>
        <v>1</v>
      </c>
      <c r="G74" s="51" cm="1">
        <f t="array" aca="1" ref="G74" ca="1">INDIRECT(""&amp;$D74 &amp; "!AK61")</f>
        <v>1</v>
      </c>
      <c r="H74" s="51" cm="1">
        <f t="array" aca="1" ref="H74" ca="1">INDIRECT(""&amp;$D74 &amp; "!AM57")</f>
        <v>1</v>
      </c>
      <c r="I74" s="51" cm="1">
        <f t="array" aca="1" ref="I74" ca="1">INDIRECT(""&amp;$D74 &amp; "!AL58")</f>
        <v>1</v>
      </c>
      <c r="J74" s="51" cm="1">
        <f t="array" aca="1" ref="J74" ca="1">INDIRECT(""&amp;$D74 &amp; "!AM58")</f>
        <v>1</v>
      </c>
      <c r="K74" s="51" cm="1">
        <f t="array" aca="1" ref="K74" ca="1">INDIRECT(""&amp;$D74 &amp; "!AL59")</f>
        <v>1</v>
      </c>
      <c r="L74" s="51" cm="1">
        <f t="array" aca="1" ref="L74" ca="1">INDIRECT(""&amp;$D74 &amp; "!AM59")</f>
        <v>1</v>
      </c>
      <c r="M74" s="51" cm="1">
        <f t="array" aca="1" ref="M74" ca="1">INDIRECT(""&amp;$D74 &amp; "!AL60")</f>
        <v>1</v>
      </c>
      <c r="N74" s="51" cm="1">
        <f t="array" aca="1" ref="N74" ca="1">INDIRECT(""&amp;$D74 &amp; "!AM60")</f>
        <v>1</v>
      </c>
      <c r="O74" s="55" cm="1">
        <f t="array" aca="1" ref="O74" ca="1">INDIRECT(""&amp;$D74 &amp; "!AM56")</f>
        <v>1</v>
      </c>
    </row>
    <row r="75" spans="4:40" x14ac:dyDescent="0.2">
      <c r="D75" s="74" t="str">
        <f>D14</f>
        <v>Neon1224</v>
      </c>
      <c r="E75" s="24" cm="1">
        <f t="array" aca="1" ref="E75" ca="1">INDIRECT(""&amp;$D75 &amp; "!AJ61")</f>
        <v>1</v>
      </c>
      <c r="F75" s="51" cm="1">
        <f t="array" aca="1" ref="F75" ca="1">INDIRECT(""&amp;$D75 &amp; "!AL57")</f>
        <v>1</v>
      </c>
      <c r="G75" s="51" cm="1">
        <f t="array" aca="1" ref="G75" ca="1">INDIRECT(""&amp;$D75 &amp; "!AK61")</f>
        <v>1</v>
      </c>
      <c r="H75" s="51" cm="1">
        <f t="array" aca="1" ref="H75" ca="1">INDIRECT(""&amp;$D75 &amp; "!AM57")</f>
        <v>1</v>
      </c>
      <c r="I75" s="51" cm="1">
        <f t="array" aca="1" ref="I75" ca="1">INDIRECT(""&amp;$D75 &amp; "!AL58")</f>
        <v>1</v>
      </c>
      <c r="J75" s="51" cm="1">
        <f t="array" aca="1" ref="J75" ca="1">INDIRECT(""&amp;$D75 &amp; "!AM58")</f>
        <v>1</v>
      </c>
      <c r="K75" s="51" cm="1">
        <f t="array" aca="1" ref="K75" ca="1">INDIRECT(""&amp;$D75 &amp; "!AL59")</f>
        <v>1</v>
      </c>
      <c r="L75" s="51" cm="1">
        <f t="array" aca="1" ref="L75" ca="1">INDIRECT(""&amp;$D75 &amp; "!AM59")</f>
        <v>1</v>
      </c>
      <c r="M75" s="51" cm="1">
        <f t="array" aca="1" ref="M75" ca="1">INDIRECT(""&amp;$D75 &amp; "!AL60")</f>
        <v>1</v>
      </c>
      <c r="N75" s="51" cm="1">
        <f t="array" aca="1" ref="N75" ca="1">INDIRECT(""&amp;$D75 &amp; "!AM60")</f>
        <v>1</v>
      </c>
      <c r="O75" s="55" cm="1">
        <f t="array" aca="1" ref="O75" ca="1">INDIRECT(""&amp;$D75 &amp; "!AM56")</f>
        <v>1</v>
      </c>
    </row>
    <row r="76" spans="4:40" x14ac:dyDescent="0.2">
      <c r="D76" s="74" t="str">
        <f>D17</f>
        <v>NocturneDance</v>
      </c>
      <c r="E76" s="24" cm="1">
        <f t="array" aca="1" ref="E76" ca="1">INDIRECT(""&amp;$D76 &amp; "!AJ61")</f>
        <v>1</v>
      </c>
      <c r="F76" s="51" cm="1">
        <f t="array" aca="1" ref="F76" ca="1">INDIRECT(""&amp;$D76 &amp; "!AL57")</f>
        <v>1</v>
      </c>
      <c r="G76" s="51" cm="1">
        <f t="array" aca="1" ref="G76" ca="1">INDIRECT(""&amp;$D76 &amp; "!AK61")</f>
        <v>1</v>
      </c>
      <c r="H76" s="51" cm="1">
        <f t="array" aca="1" ref="H76" ca="1">INDIRECT(""&amp;$D76 &amp; "!AM57")</f>
        <v>1</v>
      </c>
      <c r="I76" s="51" cm="1">
        <f t="array" aca="1" ref="I76" ca="1">INDIRECT(""&amp;$D76 &amp; "!AL58")</f>
        <v>1</v>
      </c>
      <c r="J76" s="51" cm="1">
        <f t="array" aca="1" ref="J76" ca="1">INDIRECT(""&amp;$D76 &amp; "!AM58")</f>
        <v>1</v>
      </c>
      <c r="K76" s="51" cm="1">
        <f t="array" aca="1" ref="K76" ca="1">INDIRECT(""&amp;$D76 &amp; "!AL59")</f>
        <v>1</v>
      </c>
      <c r="L76" s="51" cm="1">
        <f t="array" aca="1" ref="L76" ca="1">INDIRECT(""&amp;$D76 &amp; "!AM59")</f>
        <v>1</v>
      </c>
      <c r="M76" s="51" cm="1">
        <f t="array" aca="1" ref="M76" ca="1">INDIRECT(""&amp;$D76 &amp; "!AL60")</f>
        <v>1</v>
      </c>
      <c r="N76" s="51" cm="1">
        <f t="array" aca="1" ref="N76" ca="1">INDIRECT(""&amp;$D76 &amp; "!AM60")</f>
        <v>1</v>
      </c>
      <c r="O76" s="55" cm="1">
        <f t="array" aca="1" ref="O76" ca="1">INDIRECT(""&amp;$D76 &amp; "!AM56")</f>
        <v>1</v>
      </c>
    </row>
    <row r="77" spans="4:40" x14ac:dyDescent="0.2">
      <c r="D77" s="74" t="str">
        <f>D20</f>
        <v>PierSeaside</v>
      </c>
      <c r="E77" s="24" cm="1">
        <f t="array" aca="1" ref="E77" ca="1">INDIRECT(""&amp;$D77 &amp; "!AJ61")</f>
        <v>1</v>
      </c>
      <c r="F77" s="51" cm="1">
        <f t="array" aca="1" ref="F77" ca="1">INDIRECT(""&amp;$D77 &amp; "!AL57")</f>
        <v>1</v>
      </c>
      <c r="G77" s="51" cm="1">
        <f t="array" aca="1" ref="G77" ca="1">INDIRECT(""&amp;$D77 &amp; "!AK61")</f>
        <v>1</v>
      </c>
      <c r="H77" s="51" cm="1">
        <f t="array" aca="1" ref="H77" ca="1">INDIRECT(""&amp;$D77 &amp; "!AM57")</f>
        <v>1</v>
      </c>
      <c r="I77" s="51" cm="1">
        <f t="array" aca="1" ref="I77" ca="1">INDIRECT(""&amp;$D77 &amp; "!AL58")</f>
        <v>1</v>
      </c>
      <c r="J77" s="51" cm="1">
        <f t="array" aca="1" ref="J77" ca="1">INDIRECT(""&amp;$D77 &amp; "!AM58")</f>
        <v>1</v>
      </c>
      <c r="K77" s="51" cm="1">
        <f t="array" aca="1" ref="K77" ca="1">INDIRECT(""&amp;$D77 &amp; "!AL59")</f>
        <v>1</v>
      </c>
      <c r="L77" s="51" cm="1">
        <f t="array" aca="1" ref="L77" ca="1">INDIRECT(""&amp;$D77 &amp; "!AM59")</f>
        <v>1</v>
      </c>
      <c r="M77" s="51" cm="1">
        <f t="array" aca="1" ref="M77" ca="1">INDIRECT(""&amp;$D77 &amp; "!AL60")</f>
        <v>1</v>
      </c>
      <c r="N77" s="51" cm="1">
        <f t="array" aca="1" ref="N77" ca="1">INDIRECT(""&amp;$D77 &amp; "!AM60")</f>
        <v>1</v>
      </c>
      <c r="O77" s="55" cm="1">
        <f t="array" aca="1" ref="O77" ca="1">INDIRECT(""&amp;$D77 &amp; "!AM56")</f>
        <v>1</v>
      </c>
    </row>
    <row r="78" spans="4:40" x14ac:dyDescent="0.2">
      <c r="D78" s="74" t="str">
        <f>D23</f>
        <v>Tango</v>
      </c>
      <c r="E78" s="24" cm="1">
        <f t="array" aca="1" ref="E78" ca="1">INDIRECT(""&amp;$D78 &amp; "!AJ61")</f>
        <v>1</v>
      </c>
      <c r="F78" s="51" cm="1">
        <f t="array" aca="1" ref="F78" ca="1">INDIRECT(""&amp;$D78 &amp; "!AL57")</f>
        <v>1</v>
      </c>
      <c r="G78" s="51" cm="1">
        <f t="array" aca="1" ref="G78" ca="1">INDIRECT(""&amp;$D78 &amp; "!AK61")</f>
        <v>1</v>
      </c>
      <c r="H78" s="51" cm="1">
        <f t="array" aca="1" ref="H78" ca="1">INDIRECT(""&amp;$D78 &amp; "!AM57")</f>
        <v>1</v>
      </c>
      <c r="I78" s="51" cm="1">
        <f t="array" aca="1" ref="I78" ca="1">INDIRECT(""&amp;$D78 &amp; "!AL58")</f>
        <v>1</v>
      </c>
      <c r="J78" s="51" cm="1">
        <f t="array" aca="1" ref="J78" ca="1">INDIRECT(""&amp;$D78 &amp; "!AM58")</f>
        <v>1</v>
      </c>
      <c r="K78" s="51" cm="1">
        <f t="array" aca="1" ref="K78" ca="1">INDIRECT(""&amp;$D78 &amp; "!AL59")</f>
        <v>1</v>
      </c>
      <c r="L78" s="51" cm="1">
        <f t="array" aca="1" ref="L78" ca="1">INDIRECT(""&amp;$D78 &amp; "!AM59")</f>
        <v>1</v>
      </c>
      <c r="M78" s="51" cm="1">
        <f t="array" aca="1" ref="M78" ca="1">INDIRECT(""&amp;$D78 &amp; "!AL60")</f>
        <v>1</v>
      </c>
      <c r="N78" s="51" cm="1">
        <f t="array" aca="1" ref="N78" ca="1">INDIRECT(""&amp;$D78 &amp; "!AM60")</f>
        <v>1</v>
      </c>
      <c r="O78" s="55" cm="1">
        <f t="array" aca="1" ref="O78" ca="1">INDIRECT(""&amp;$D78 &amp; "!AM56")</f>
        <v>1</v>
      </c>
    </row>
    <row r="79" spans="4:40" ht="17" thickBot="1" x14ac:dyDescent="0.25">
      <c r="D79" s="75" t="str">
        <f>D26</f>
        <v>Timelapse</v>
      </c>
      <c r="E79" s="56" cm="1">
        <f t="array" aca="1" ref="E79" ca="1">INDIRECT(""&amp;$D79 &amp; "!AJ61")</f>
        <v>1</v>
      </c>
      <c r="F79" s="66" cm="1">
        <f t="array" aca="1" ref="F79" ca="1">INDIRECT(""&amp;$D79 &amp; "!AL57")</f>
        <v>1</v>
      </c>
      <c r="G79" s="66" cm="1">
        <f t="array" aca="1" ref="G79" ca="1">INDIRECT(""&amp;$D79 &amp; "!AK61")</f>
        <v>1</v>
      </c>
      <c r="H79" s="66" cm="1">
        <f t="array" aca="1" ref="H79" ca="1">INDIRECT(""&amp;$D79 &amp; "!AM57")</f>
        <v>1</v>
      </c>
      <c r="I79" s="66" cm="1">
        <f t="array" aca="1" ref="I79" ca="1">INDIRECT(""&amp;$D79 &amp; "!AL58")</f>
        <v>1</v>
      </c>
      <c r="J79" s="66" cm="1">
        <f t="array" aca="1" ref="J79" ca="1">INDIRECT(""&amp;$D79 &amp; "!AM58")</f>
        <v>1</v>
      </c>
      <c r="K79" s="66" cm="1">
        <f t="array" aca="1" ref="K79" ca="1">INDIRECT(""&amp;$D79 &amp; "!AL59")</f>
        <v>1</v>
      </c>
      <c r="L79" s="66" cm="1">
        <f t="array" aca="1" ref="L79" ca="1">INDIRECT(""&amp;$D79 &amp; "!AM59")</f>
        <v>1</v>
      </c>
      <c r="M79" s="66" cm="1">
        <f t="array" aca="1" ref="M79" ca="1">INDIRECT(""&amp;$D79 &amp; "!AL60")</f>
        <v>1</v>
      </c>
      <c r="N79" s="66" cm="1">
        <f t="array" aca="1" ref="N79" ca="1">INDIRECT(""&amp;$D79 &amp; "!AM60")</f>
        <v>1</v>
      </c>
      <c r="O79" s="57" cm="1">
        <f t="array" aca="1" ref="O79" ca="1">INDIRECT(""&amp;$D79 &amp; "!AM56")</f>
        <v>1</v>
      </c>
    </row>
    <row r="80" spans="4:40" ht="17" thickBot="1" x14ac:dyDescent="0.25">
      <c r="D80" s="67" t="s">
        <v>16</v>
      </c>
      <c r="E80" s="62">
        <f ca="1">GEOMEAN(E72:E79)</f>
        <v>1</v>
      </c>
      <c r="F80" s="62">
        <f ca="1">GEOMEAN(F72:F79)</f>
        <v>1</v>
      </c>
      <c r="G80" s="62">
        <f ca="1">GEOMEAN(G72:G79)</f>
        <v>1</v>
      </c>
      <c r="H80" s="62">
        <f ca="1">GEOMEAN(H72:H79)</f>
        <v>1</v>
      </c>
      <c r="I80" s="62">
        <f ca="1">AVERAGE(I72:I79)</f>
        <v>1</v>
      </c>
      <c r="J80" s="62">
        <f ca="1">AVERAGE(J72:J79)</f>
        <v>1</v>
      </c>
      <c r="K80" s="62">
        <f ca="1">MAX(K72:K79)</f>
        <v>1</v>
      </c>
      <c r="L80" s="62">
        <f ca="1">MAX(L72:L79)</f>
        <v>1</v>
      </c>
      <c r="M80" s="62">
        <f ca="1">MIN(M72:M79)</f>
        <v>1</v>
      </c>
      <c r="N80" s="62">
        <f ca="1">MIN(N72:N79)</f>
        <v>1</v>
      </c>
      <c r="O80" s="62">
        <f ca="1">AVERAGE(O72:O79)</f>
        <v>1</v>
      </c>
    </row>
    <row r="82" spans="4:41" x14ac:dyDescent="0.2">
      <c r="AG82" s="31"/>
      <c r="AH82" s="31"/>
      <c r="AI82" s="31"/>
      <c r="AJ82" s="31"/>
      <c r="AK82" s="31"/>
      <c r="AL82" s="31"/>
      <c r="AM82" s="31"/>
      <c r="AN82" s="31"/>
    </row>
    <row r="83" spans="4:41" ht="17" thickBot="1" x14ac:dyDescent="0.25">
      <c r="AG83" s="31"/>
      <c r="AH83" s="31"/>
      <c r="AI83" s="31"/>
      <c r="AJ83" s="31"/>
      <c r="AK83" s="31"/>
      <c r="AL83" s="31"/>
      <c r="AM83" s="31"/>
      <c r="AN83" s="31"/>
    </row>
    <row r="84" spans="4:41" x14ac:dyDescent="0.2">
      <c r="D84" s="222" t="s">
        <v>97</v>
      </c>
      <c r="E84" s="222" t="s">
        <v>61</v>
      </c>
      <c r="F84" s="237" t="s">
        <v>54</v>
      </c>
      <c r="G84" s="238"/>
      <c r="H84" s="238"/>
      <c r="I84" s="238"/>
      <c r="J84" s="238"/>
      <c r="K84" s="238"/>
      <c r="L84" s="238"/>
      <c r="M84" s="238"/>
      <c r="N84" s="238"/>
      <c r="O84" s="238"/>
      <c r="P84" s="238"/>
      <c r="Q84" s="238"/>
      <c r="R84" s="281"/>
      <c r="AH84" s="31"/>
      <c r="AI84" s="31"/>
      <c r="AJ84" s="31"/>
      <c r="AK84" s="31"/>
      <c r="AL84" s="31"/>
      <c r="AM84" s="31"/>
      <c r="AN84" s="31"/>
    </row>
    <row r="85" spans="4:41" x14ac:dyDescent="0.2">
      <c r="D85" s="223"/>
      <c r="E85" s="223"/>
      <c r="F85" s="229" t="str">
        <f>BoxingPractice!AO2</f>
        <v>PSNR</v>
      </c>
      <c r="G85" s="230"/>
      <c r="H85" s="230"/>
      <c r="I85" s="230"/>
      <c r="J85" s="231"/>
      <c r="K85" s="229" t="str">
        <f>BoxingPractice!AT2</f>
        <v>SSIM</v>
      </c>
      <c r="L85" s="231"/>
      <c r="M85" s="229" t="str">
        <f>BoxingPractice!AV2</f>
        <v>MS-SSIM</v>
      </c>
      <c r="N85" s="231"/>
      <c r="O85" s="229" t="str">
        <f>BoxingPractice!AX2</f>
        <v>VMAF</v>
      </c>
      <c r="P85" s="231"/>
      <c r="Q85" s="229" t="s">
        <v>146</v>
      </c>
      <c r="R85" s="231"/>
      <c r="AH85" s="31"/>
      <c r="AI85" s="31"/>
      <c r="AJ85" s="31"/>
      <c r="AK85" s="31"/>
      <c r="AL85" s="31"/>
      <c r="AM85" s="31"/>
      <c r="AN85" s="31"/>
    </row>
    <row r="86" spans="4:41" x14ac:dyDescent="0.2">
      <c r="D86" s="223"/>
      <c r="E86" s="223"/>
      <c r="F86" s="35"/>
      <c r="G86" s="35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AH86" s="31"/>
      <c r="AI86" s="31"/>
      <c r="AJ86" s="31"/>
      <c r="AK86" s="31"/>
      <c r="AL86" s="31"/>
      <c r="AM86" s="31"/>
      <c r="AN86" s="31"/>
    </row>
    <row r="87" spans="4:41" ht="17" thickBot="1" x14ac:dyDescent="0.25">
      <c r="D87" s="223"/>
      <c r="E87" s="223"/>
      <c r="F87" s="232" t="str">
        <f>BoxingPractice!AO4</f>
        <v>Range</v>
      </c>
      <c r="G87" s="233"/>
      <c r="H87" s="36" t="str">
        <f>BoxingPractice!AQ4</f>
        <v>Y</v>
      </c>
      <c r="I87" s="36" t="str">
        <f>BoxingPractice!AR4</f>
        <v>U</v>
      </c>
      <c r="J87" s="36" t="str">
        <f>BoxingPractice!AS4</f>
        <v>V</v>
      </c>
      <c r="K87" s="36" t="str">
        <f>BoxingPractice!AT4</f>
        <v>Range</v>
      </c>
      <c r="L87" s="36" t="str">
        <f>BoxingPractice!AU4</f>
        <v>Y</v>
      </c>
      <c r="M87" s="36" t="str">
        <f>BoxingPractice!AV4</f>
        <v>Range</v>
      </c>
      <c r="N87" s="36" t="str">
        <f>BoxingPractice!AW4</f>
        <v>Y</v>
      </c>
      <c r="O87" s="36" t="str">
        <f>BoxingPractice!AX4</f>
        <v>Range</v>
      </c>
      <c r="P87" s="36" t="str">
        <f>BoxingPractice!AY4</f>
        <v>Y</v>
      </c>
      <c r="Q87" s="36" t="s">
        <v>23</v>
      </c>
      <c r="R87" s="36" t="s">
        <v>24</v>
      </c>
      <c r="AH87" s="31"/>
      <c r="AI87" s="31"/>
      <c r="AJ87" s="31"/>
      <c r="AK87" s="31"/>
      <c r="AL87" s="31"/>
      <c r="AM87" s="31"/>
      <c r="AN87" s="31"/>
    </row>
    <row r="88" spans="4:41" x14ac:dyDescent="0.2">
      <c r="D88" s="277" t="str">
        <f>BoxingPractice!A5</f>
        <v>3840x2160</v>
      </c>
      <c r="E88" s="274" t="str">
        <f>D5</f>
        <v>BoxingPractice</v>
      </c>
      <c r="F88" s="99" t="str" cm="1">
        <f t="array" aca="1" ref="F88" ca="1">INDIRECT(""&amp;$E88 &amp; "!AO5")</f>
        <v>High</v>
      </c>
      <c r="G88" s="53" cm="1">
        <f t="array" aca="1" ref="G88" ca="1">INDIRECT(""&amp;$E88 &amp; "!AP5")</f>
        <v>0</v>
      </c>
      <c r="H88" s="211" cm="1">
        <f t="array" aca="1" ref="H88" ca="1">INDIRECT(""&amp;$E88 &amp; "!AQ5")</f>
        <v>0</v>
      </c>
      <c r="I88" s="211" cm="1">
        <f t="array" aca="1" ref="I88" ca="1">INDIRECT(""&amp;$E88 &amp; "!AR5")</f>
        <v>0</v>
      </c>
      <c r="J88" s="211" cm="1">
        <f t="array" aca="1" ref="J88" ca="1">INDIRECT(""&amp;$E88 &amp; "!AS5")</f>
        <v>0</v>
      </c>
      <c r="K88" s="118" cm="1">
        <f t="array" aca="1" ref="K88" ca="1">INDIRECT(""&amp;$E88 &amp; "!AT5")</f>
        <v>0</v>
      </c>
      <c r="L88" s="211" cm="1">
        <f t="array" aca="1" ref="L88" ca="1">INDIRECT(""&amp;$E88 &amp; "!AU5")</f>
        <v>0</v>
      </c>
      <c r="M88" s="118" cm="1">
        <f t="array" aca="1" ref="M88" ca="1">INDIRECT(""&amp;$E88 &amp; "!AV5")</f>
        <v>0</v>
      </c>
      <c r="N88" s="211" cm="1">
        <f t="array" aca="1" ref="N88" ca="1">INDIRECT(""&amp;$E88 &amp; "!AW5")</f>
        <v>0</v>
      </c>
      <c r="O88" s="118" cm="1">
        <f t="array" aca="1" ref="O88" ca="1">INDIRECT(""&amp;$E88 &amp; "!AX5")</f>
        <v>0</v>
      </c>
      <c r="P88" s="214" cm="1">
        <f t="array" aca="1" ref="P88" ca="1">INDIRECT(""&amp;$E88 &amp; "!AY5")</f>
        <v>0</v>
      </c>
      <c r="Q88" s="159" cm="1">
        <f t="array" aca="1" ref="Q88" ca="1">INDIRECT(""&amp;$E88 &amp; "!AZ5")</f>
        <v>0</v>
      </c>
      <c r="R88" s="282" cm="1">
        <f t="array" aca="1" ref="R88" ca="1">INDIRECT(""&amp;$E88 &amp; "!BA5")</f>
        <v>0</v>
      </c>
      <c r="AH88" s="31"/>
      <c r="AI88" s="31"/>
      <c r="AJ88" s="31"/>
      <c r="AK88" s="31"/>
      <c r="AL88" s="31"/>
      <c r="AM88" s="31"/>
      <c r="AN88" s="31"/>
    </row>
    <row r="89" spans="4:41" x14ac:dyDescent="0.2">
      <c r="D89" s="278"/>
      <c r="E89" s="275"/>
      <c r="F89" s="100" t="str" cm="1">
        <f t="array" aca="1" ref="F89" ca="1">INDIRECT(""&amp;$E88 &amp; "!AO7")</f>
        <v>Med</v>
      </c>
      <c r="G89" s="123" cm="1">
        <f t="array" aca="1" ref="G89" ca="1">INDIRECT(""&amp;$E88 &amp; "!AP7")</f>
        <v>0</v>
      </c>
      <c r="H89" s="212"/>
      <c r="I89" s="212"/>
      <c r="J89" s="212"/>
      <c r="K89" s="119" cm="1">
        <f t="array" aca="1" ref="K89" ca="1">INDIRECT(""&amp;$E88 &amp; "!AT7")</f>
        <v>0</v>
      </c>
      <c r="L89" s="212"/>
      <c r="M89" s="119" cm="1">
        <f t="array" aca="1" ref="M89" ca="1">INDIRECT(""&amp;$E88 &amp; "!AV7")</f>
        <v>0</v>
      </c>
      <c r="N89" s="212"/>
      <c r="O89" s="119" cm="1">
        <f t="array" aca="1" ref="O89" ca="1">INDIRECT(""&amp;$E88 &amp; "!AX7")</f>
        <v>0</v>
      </c>
      <c r="P89" s="215"/>
      <c r="Q89" s="160" cm="1">
        <f t="array" aca="1" ref="Q89" ca="1">INDIRECT(""&amp;$E88 &amp; "!AZ7")</f>
        <v>0</v>
      </c>
      <c r="R89" s="283"/>
      <c r="AH89" s="31"/>
      <c r="AI89" s="31"/>
      <c r="AJ89" s="31"/>
      <c r="AK89" s="31"/>
      <c r="AL89" s="31"/>
      <c r="AM89" s="31"/>
      <c r="AN89" s="31"/>
    </row>
    <row r="90" spans="4:41" ht="17" thickBot="1" x14ac:dyDescent="0.25">
      <c r="D90" s="278"/>
      <c r="E90" s="276"/>
      <c r="F90" s="101" t="str" cm="1">
        <f t="array" aca="1" ref="F90" ca="1">INDIRECT(""&amp;$E88 &amp; "!AO9")</f>
        <v>Low</v>
      </c>
      <c r="G90" s="123" cm="1">
        <f t="array" aca="1" ref="G90" ca="1">INDIRECT(""&amp;$E88 &amp; "!AP9")</f>
        <v>0</v>
      </c>
      <c r="H90" s="212"/>
      <c r="I90" s="212"/>
      <c r="J90" s="212"/>
      <c r="K90" s="119" cm="1">
        <f t="array" aca="1" ref="K90" ca="1">INDIRECT(""&amp;$E88 &amp; "!AT9")</f>
        <v>0</v>
      </c>
      <c r="L90" s="212"/>
      <c r="M90" s="119" cm="1">
        <f t="array" aca="1" ref="M90" ca="1">INDIRECT(""&amp;$E88 &amp; "!AV9")</f>
        <v>0</v>
      </c>
      <c r="N90" s="212"/>
      <c r="O90" s="119" cm="1">
        <f t="array" aca="1" ref="O90" ca="1">INDIRECT(""&amp;$E88 &amp; "!Ax9")</f>
        <v>0</v>
      </c>
      <c r="P90" s="215"/>
      <c r="Q90" s="160" cm="1">
        <f t="array" aca="1" ref="Q90" ca="1">INDIRECT(""&amp;$E88 &amp; "!Az9")</f>
        <v>0</v>
      </c>
      <c r="R90" s="283"/>
      <c r="AH90" s="31"/>
      <c r="AI90" s="31"/>
      <c r="AJ90" s="31"/>
      <c r="AK90" s="31"/>
      <c r="AL90" s="31"/>
      <c r="AM90" s="31"/>
      <c r="AN90" s="31"/>
    </row>
    <row r="91" spans="4:41" x14ac:dyDescent="0.2">
      <c r="D91" s="278"/>
      <c r="E91" s="274" t="str">
        <f>D8</f>
        <v>CrossWalk</v>
      </c>
      <c r="F91" s="99" t="str" cm="1">
        <f t="array" aca="1" ref="F91" ca="1">INDIRECT(""&amp;$E91 &amp; "!AO5")</f>
        <v>High</v>
      </c>
      <c r="G91" s="123" cm="1">
        <f t="array" aca="1" ref="G91" ca="1">INDIRECT(""&amp;$E91 &amp; "!AP5")</f>
        <v>0</v>
      </c>
      <c r="H91" s="212" cm="1">
        <f t="array" aca="1" ref="H91" ca="1">INDIRECT(""&amp;$E91 &amp; "!AQ5")</f>
        <v>0</v>
      </c>
      <c r="I91" s="212" cm="1">
        <f t="array" aca="1" ref="I91" ca="1">INDIRECT(""&amp;$E91 &amp; "!AR5")</f>
        <v>0</v>
      </c>
      <c r="J91" s="212" cm="1">
        <f t="array" aca="1" ref="J91" ca="1">INDIRECT(""&amp;$E91 &amp; "!AS5")</f>
        <v>0</v>
      </c>
      <c r="K91" s="119" cm="1">
        <f t="array" aca="1" ref="K91" ca="1">INDIRECT(""&amp;$E91 &amp; "!AT5")</f>
        <v>0</v>
      </c>
      <c r="L91" s="212" cm="1">
        <f t="array" aca="1" ref="L91" ca="1">INDIRECT(""&amp;$E91 &amp; "!AU5")</f>
        <v>0</v>
      </c>
      <c r="M91" s="119" cm="1">
        <f t="array" aca="1" ref="M91" ca="1">INDIRECT(""&amp;$E91 &amp; "!AV5")</f>
        <v>0</v>
      </c>
      <c r="N91" s="212" cm="1">
        <f t="array" aca="1" ref="N91" ca="1">INDIRECT(""&amp;$E91 &amp; "!AW5")</f>
        <v>0</v>
      </c>
      <c r="O91" s="119" cm="1">
        <f t="array" aca="1" ref="O91" ca="1">INDIRECT(""&amp;$E91 &amp; "!AX5")</f>
        <v>0</v>
      </c>
      <c r="P91" s="215" cm="1">
        <f t="array" aca="1" ref="P91" ca="1">INDIRECT(""&amp;$E91 &amp; "!AY5")</f>
        <v>0</v>
      </c>
      <c r="Q91" s="159" cm="1">
        <f t="array" aca="1" ref="Q91" ca="1">INDIRECT(""&amp;$E91 &amp; "!AZ5")</f>
        <v>0</v>
      </c>
      <c r="R91" s="282" cm="1">
        <f t="array" aca="1" ref="R91" ca="1">INDIRECT(""&amp;$E91 &amp; "!BA5")</f>
        <v>0</v>
      </c>
      <c r="AO91" s="32"/>
    </row>
    <row r="92" spans="4:41" x14ac:dyDescent="0.2">
      <c r="D92" s="278"/>
      <c r="E92" s="275"/>
      <c r="F92" s="100" t="str" cm="1">
        <f t="array" aca="1" ref="F92" ca="1">INDIRECT(""&amp;$E91 &amp; "!AO7")</f>
        <v>Med</v>
      </c>
      <c r="G92" s="123" cm="1">
        <f t="array" aca="1" ref="G92" ca="1">INDIRECT(""&amp;$E91 &amp; "!AP7")</f>
        <v>0</v>
      </c>
      <c r="H92" s="212"/>
      <c r="I92" s="212"/>
      <c r="J92" s="212"/>
      <c r="K92" s="119" cm="1">
        <f t="array" aca="1" ref="K92" ca="1">INDIRECT(""&amp;$E91 &amp; "!AT7")</f>
        <v>0</v>
      </c>
      <c r="L92" s="212"/>
      <c r="M92" s="119" cm="1">
        <f t="array" aca="1" ref="M92" ca="1">INDIRECT(""&amp;$E91 &amp; "!AV7")</f>
        <v>0</v>
      </c>
      <c r="N92" s="212"/>
      <c r="O92" s="119" cm="1">
        <f t="array" aca="1" ref="O92" ca="1">INDIRECT(""&amp;$E91 &amp; "!AX7")</f>
        <v>0</v>
      </c>
      <c r="P92" s="215"/>
      <c r="Q92" s="160" cm="1">
        <f t="array" aca="1" ref="Q92" ca="1">INDIRECT(""&amp;$E91 &amp; "!AZ7")</f>
        <v>0</v>
      </c>
      <c r="R92" s="283"/>
    </row>
    <row r="93" spans="4:41" ht="17" thickBot="1" x14ac:dyDescent="0.25">
      <c r="D93" s="278"/>
      <c r="E93" s="276"/>
      <c r="F93" s="101" t="str" cm="1">
        <f t="array" aca="1" ref="F93" ca="1">INDIRECT(""&amp;$E91 &amp; "!AO9")</f>
        <v>Low</v>
      </c>
      <c r="G93" s="123" cm="1">
        <f t="array" aca="1" ref="G93" ca="1">INDIRECT(""&amp;$E91 &amp; "!AP9")</f>
        <v>0</v>
      </c>
      <c r="H93" s="212"/>
      <c r="I93" s="212"/>
      <c r="J93" s="212"/>
      <c r="K93" s="119" cm="1">
        <f t="array" aca="1" ref="K93" ca="1">INDIRECT(""&amp;$E91 &amp; "!AT9")</f>
        <v>0</v>
      </c>
      <c r="L93" s="212"/>
      <c r="M93" s="119" cm="1">
        <f t="array" aca="1" ref="M93" ca="1">INDIRECT(""&amp;$E91 &amp; "!AV9")</f>
        <v>0</v>
      </c>
      <c r="N93" s="212"/>
      <c r="O93" s="119" cm="1">
        <f t="array" aca="1" ref="O93" ca="1">INDIRECT(""&amp;$E91 &amp; "!Ax9")</f>
        <v>0</v>
      </c>
      <c r="P93" s="215"/>
      <c r="Q93" s="160" cm="1">
        <f t="array" aca="1" ref="Q93" ca="1">INDIRECT(""&amp;$E91 &amp; "!Az9")</f>
        <v>0</v>
      </c>
      <c r="R93" s="283"/>
    </row>
    <row r="94" spans="4:41" x14ac:dyDescent="0.2">
      <c r="D94" s="278"/>
      <c r="E94" s="274" t="str">
        <f>D11</f>
        <v>FoodMarket2</v>
      </c>
      <c r="F94" s="99" t="str" cm="1">
        <f t="array" aca="1" ref="F94" ca="1">INDIRECT(""&amp;$E94 &amp; "!AO5")</f>
        <v>High</v>
      </c>
      <c r="G94" s="123" cm="1">
        <f t="array" aca="1" ref="G94" ca="1">INDIRECT(""&amp;$E94 &amp; "!AP5")</f>
        <v>0</v>
      </c>
      <c r="H94" s="212" cm="1">
        <f t="array" aca="1" ref="H94" ca="1">INDIRECT(""&amp;$E94 &amp; "!AQ5")</f>
        <v>0</v>
      </c>
      <c r="I94" s="212" cm="1">
        <f t="array" aca="1" ref="I94" ca="1">INDIRECT(""&amp;$E94 &amp; "!AR5")</f>
        <v>0</v>
      </c>
      <c r="J94" s="212" cm="1">
        <f t="array" aca="1" ref="J94" ca="1">INDIRECT(""&amp;$E94 &amp; "!AS5")</f>
        <v>0</v>
      </c>
      <c r="K94" s="119" cm="1">
        <f t="array" aca="1" ref="K94" ca="1">INDIRECT(""&amp;$E94 &amp; "!AT5")</f>
        <v>0</v>
      </c>
      <c r="L94" s="212" cm="1">
        <f t="array" aca="1" ref="L94" ca="1">INDIRECT(""&amp;$E94 &amp; "!AU5")</f>
        <v>0</v>
      </c>
      <c r="M94" s="119" cm="1">
        <f t="array" aca="1" ref="M94" ca="1">INDIRECT(""&amp;$E94 &amp; "!AV5")</f>
        <v>0</v>
      </c>
      <c r="N94" s="212" cm="1">
        <f t="array" aca="1" ref="N94" ca="1">INDIRECT(""&amp;$E94 &amp; "!AW5")</f>
        <v>0</v>
      </c>
      <c r="O94" s="119" cm="1">
        <f t="array" aca="1" ref="O94" ca="1">INDIRECT(""&amp;$E94 &amp; "!AX5")</f>
        <v>0</v>
      </c>
      <c r="P94" s="215" cm="1">
        <f t="array" aca="1" ref="P94" ca="1">INDIRECT(""&amp;$E94 &amp; "!AY5")</f>
        <v>0</v>
      </c>
      <c r="Q94" s="159" cm="1">
        <f t="array" aca="1" ref="Q94" ca="1">INDIRECT(""&amp;$E94 &amp; "!AZ5")</f>
        <v>0</v>
      </c>
      <c r="R94" s="282" cm="1">
        <f t="array" aca="1" ref="R94" ca="1">INDIRECT(""&amp;$E94 &amp; "!BA5")</f>
        <v>0</v>
      </c>
    </row>
    <row r="95" spans="4:41" x14ac:dyDescent="0.2">
      <c r="D95" s="278"/>
      <c r="E95" s="275"/>
      <c r="F95" s="100" t="str" cm="1">
        <f t="array" aca="1" ref="F95" ca="1">INDIRECT(""&amp;$E94 &amp; "!AO7")</f>
        <v>Med</v>
      </c>
      <c r="G95" s="123" cm="1">
        <f t="array" aca="1" ref="G95" ca="1">INDIRECT(""&amp;$E94 &amp; "!AP7")</f>
        <v>0</v>
      </c>
      <c r="H95" s="212"/>
      <c r="I95" s="212"/>
      <c r="J95" s="212"/>
      <c r="K95" s="119" cm="1">
        <f t="array" aca="1" ref="K95" ca="1">INDIRECT(""&amp;$E94 &amp; "!AT7")</f>
        <v>0</v>
      </c>
      <c r="L95" s="212"/>
      <c r="M95" s="119" cm="1">
        <f t="array" aca="1" ref="M95" ca="1">INDIRECT(""&amp;$E94 &amp; "!AV7")</f>
        <v>0</v>
      </c>
      <c r="N95" s="212"/>
      <c r="O95" s="119" cm="1">
        <f t="array" aca="1" ref="O95" ca="1">INDIRECT(""&amp;$E94 &amp; "!AX7")</f>
        <v>0</v>
      </c>
      <c r="P95" s="215"/>
      <c r="Q95" s="160" cm="1">
        <f t="array" aca="1" ref="Q95" ca="1">INDIRECT(""&amp;$E94 &amp; "!AZ7")</f>
        <v>0</v>
      </c>
      <c r="R95" s="283"/>
    </row>
    <row r="96" spans="4:41" ht="17" thickBot="1" x14ac:dyDescent="0.25">
      <c r="D96" s="278"/>
      <c r="E96" s="276"/>
      <c r="F96" s="101" t="str" cm="1">
        <f t="array" aca="1" ref="F96" ca="1">INDIRECT(""&amp;$E94 &amp; "!AO9")</f>
        <v>Low</v>
      </c>
      <c r="G96" s="123" cm="1">
        <f t="array" aca="1" ref="G96" ca="1">INDIRECT(""&amp;$E94 &amp; "!AP9")</f>
        <v>0</v>
      </c>
      <c r="H96" s="212"/>
      <c r="I96" s="212"/>
      <c r="J96" s="212"/>
      <c r="K96" s="119" cm="1">
        <f t="array" aca="1" ref="K96" ca="1">INDIRECT(""&amp;$E94 &amp; "!AT9")</f>
        <v>0</v>
      </c>
      <c r="L96" s="212"/>
      <c r="M96" s="119" cm="1">
        <f t="array" aca="1" ref="M96" ca="1">INDIRECT(""&amp;$E94 &amp; "!AV9")</f>
        <v>0</v>
      </c>
      <c r="N96" s="212"/>
      <c r="O96" s="119" cm="1">
        <f t="array" aca="1" ref="O96" ca="1">INDIRECT(""&amp;$E94 &amp; "!Ax9")</f>
        <v>0</v>
      </c>
      <c r="P96" s="215"/>
      <c r="Q96" s="160" cm="1">
        <f t="array" aca="1" ref="Q96" ca="1">INDIRECT(""&amp;$E94 &amp; "!Az9")</f>
        <v>0</v>
      </c>
      <c r="R96" s="283"/>
    </row>
    <row r="97" spans="4:18" x14ac:dyDescent="0.2">
      <c r="D97" s="278"/>
      <c r="E97" s="274" t="str">
        <f>D14</f>
        <v>Neon1224</v>
      </c>
      <c r="F97" s="99" t="str" cm="1">
        <f t="array" aca="1" ref="F97" ca="1">INDIRECT(""&amp;$E97 &amp; "!AO5")</f>
        <v>High</v>
      </c>
      <c r="G97" s="123" cm="1">
        <f t="array" aca="1" ref="G97" ca="1">INDIRECT(""&amp;$E97 &amp; "!AP5")</f>
        <v>0</v>
      </c>
      <c r="H97" s="212" cm="1">
        <f t="array" aca="1" ref="H97" ca="1">INDIRECT(""&amp;$E97 &amp; "!AQ5")</f>
        <v>0</v>
      </c>
      <c r="I97" s="212" cm="1">
        <f t="array" aca="1" ref="I97" ca="1">INDIRECT(""&amp;$E97 &amp; "!AR5")</f>
        <v>0</v>
      </c>
      <c r="J97" s="212" cm="1">
        <f t="array" aca="1" ref="J97" ca="1">INDIRECT(""&amp;$E97 &amp; "!AS5")</f>
        <v>0</v>
      </c>
      <c r="K97" s="119" cm="1">
        <f t="array" aca="1" ref="K97" ca="1">INDIRECT(""&amp;$E97 &amp; "!AT5")</f>
        <v>0</v>
      </c>
      <c r="L97" s="212" cm="1">
        <f t="array" aca="1" ref="L97" ca="1">INDIRECT(""&amp;$E97 &amp; "!AU5")</f>
        <v>0</v>
      </c>
      <c r="M97" s="119" cm="1">
        <f t="array" aca="1" ref="M97" ca="1">INDIRECT(""&amp;$E97 &amp; "!AV5")</f>
        <v>0</v>
      </c>
      <c r="N97" s="212" cm="1">
        <f t="array" aca="1" ref="N97" ca="1">INDIRECT(""&amp;$E97 &amp; "!AW5")</f>
        <v>0</v>
      </c>
      <c r="O97" s="119" cm="1">
        <f t="array" aca="1" ref="O97" ca="1">INDIRECT(""&amp;$E97 &amp; "!AX5")</f>
        <v>0</v>
      </c>
      <c r="P97" s="215" cm="1">
        <f t="array" aca="1" ref="P97" ca="1">INDIRECT(""&amp;$E97 &amp; "!AY5")</f>
        <v>0</v>
      </c>
      <c r="Q97" s="159" cm="1">
        <f t="array" aca="1" ref="Q97" ca="1">INDIRECT(""&amp;$E97 &amp; "!AZ5")</f>
        <v>0</v>
      </c>
      <c r="R97" s="282" cm="1">
        <f t="array" aca="1" ref="R97" ca="1">INDIRECT(""&amp;$E97 &amp; "!BA5")</f>
        <v>0</v>
      </c>
    </row>
    <row r="98" spans="4:18" x14ac:dyDescent="0.2">
      <c r="D98" s="278"/>
      <c r="E98" s="275"/>
      <c r="F98" s="100" t="str" cm="1">
        <f t="array" aca="1" ref="F98" ca="1">INDIRECT(""&amp;$E97 &amp; "!AO7")</f>
        <v>Med</v>
      </c>
      <c r="G98" s="123" cm="1">
        <f t="array" aca="1" ref="G98" ca="1">INDIRECT(""&amp;$E97 &amp; "!AP7")</f>
        <v>0</v>
      </c>
      <c r="H98" s="212"/>
      <c r="I98" s="212"/>
      <c r="J98" s="212"/>
      <c r="K98" s="119" cm="1">
        <f t="array" aca="1" ref="K98" ca="1">INDIRECT(""&amp;$E97 &amp; "!AT7")</f>
        <v>0</v>
      </c>
      <c r="L98" s="212"/>
      <c r="M98" s="119" cm="1">
        <f t="array" aca="1" ref="M98" ca="1">INDIRECT(""&amp;$E97 &amp; "!AV7")</f>
        <v>0</v>
      </c>
      <c r="N98" s="212"/>
      <c r="O98" s="119" cm="1">
        <f t="array" aca="1" ref="O98" ca="1">INDIRECT(""&amp;$E97 &amp; "!AX7")</f>
        <v>0</v>
      </c>
      <c r="P98" s="215"/>
      <c r="Q98" s="160" cm="1">
        <f t="array" aca="1" ref="Q98" ca="1">INDIRECT(""&amp;$E97 &amp; "!AZ7")</f>
        <v>0</v>
      </c>
      <c r="R98" s="283"/>
    </row>
    <row r="99" spans="4:18" ht="17" thickBot="1" x14ac:dyDescent="0.25">
      <c r="D99" s="278"/>
      <c r="E99" s="276"/>
      <c r="F99" s="101" t="str" cm="1">
        <f t="array" aca="1" ref="F99" ca="1">INDIRECT(""&amp;$E97 &amp; "!AO9")</f>
        <v>Low</v>
      </c>
      <c r="G99" s="123" cm="1">
        <f t="array" aca="1" ref="G99" ca="1">INDIRECT(""&amp;$E97 &amp; "!AP9")</f>
        <v>0</v>
      </c>
      <c r="H99" s="212"/>
      <c r="I99" s="212"/>
      <c r="J99" s="212"/>
      <c r="K99" s="119" cm="1">
        <f t="array" aca="1" ref="K99" ca="1">INDIRECT(""&amp;$E97 &amp; "!AT9")</f>
        <v>0</v>
      </c>
      <c r="L99" s="212"/>
      <c r="M99" s="119" cm="1">
        <f t="array" aca="1" ref="M99" ca="1">INDIRECT(""&amp;$E97 &amp; "!AV9")</f>
        <v>0</v>
      </c>
      <c r="N99" s="212"/>
      <c r="O99" s="119" cm="1">
        <f t="array" aca="1" ref="O99" ca="1">INDIRECT(""&amp;$E97 &amp; "!Ax9")</f>
        <v>0</v>
      </c>
      <c r="P99" s="215"/>
      <c r="Q99" s="160" cm="1">
        <f t="array" aca="1" ref="Q99" ca="1">INDIRECT(""&amp;$E97 &amp; "!Az9")</f>
        <v>0</v>
      </c>
      <c r="R99" s="283"/>
    </row>
    <row r="100" spans="4:18" x14ac:dyDescent="0.2">
      <c r="D100" s="278"/>
      <c r="E100" s="274" t="str">
        <f>D17</f>
        <v>NocturneDance</v>
      </c>
      <c r="F100" s="99" t="str" cm="1">
        <f t="array" aca="1" ref="F100" ca="1">INDIRECT(""&amp;$E100 &amp; "!AO5")</f>
        <v>High</v>
      </c>
      <c r="G100" s="123" cm="1">
        <f t="array" aca="1" ref="G100" ca="1">INDIRECT(""&amp;$E100 &amp; "!AP5")</f>
        <v>0</v>
      </c>
      <c r="H100" s="212" cm="1">
        <f t="array" aca="1" ref="H100" ca="1">INDIRECT(""&amp;$E100 &amp; "!AQ5")</f>
        <v>0</v>
      </c>
      <c r="I100" s="212" cm="1">
        <f t="array" aca="1" ref="I100" ca="1">INDIRECT(""&amp;$E100 &amp; "!AR5")</f>
        <v>0</v>
      </c>
      <c r="J100" s="212" cm="1">
        <f t="array" aca="1" ref="J100" ca="1">INDIRECT(""&amp;$E100 &amp; "!AS5")</f>
        <v>0</v>
      </c>
      <c r="K100" s="119" cm="1">
        <f t="array" aca="1" ref="K100" ca="1">INDIRECT(""&amp;$E100 &amp; "!AT5")</f>
        <v>0</v>
      </c>
      <c r="L100" s="212" cm="1">
        <f t="array" aca="1" ref="L100" ca="1">INDIRECT(""&amp;$E100 &amp; "!AU5")</f>
        <v>0</v>
      </c>
      <c r="M100" s="119" cm="1">
        <f t="array" aca="1" ref="M100" ca="1">INDIRECT(""&amp;$E100 &amp; "!AV5")</f>
        <v>0</v>
      </c>
      <c r="N100" s="212" cm="1">
        <f t="array" aca="1" ref="N100" ca="1">INDIRECT(""&amp;$E100 &amp; "!AW5")</f>
        <v>0</v>
      </c>
      <c r="O100" s="119" cm="1">
        <f t="array" aca="1" ref="O100" ca="1">INDIRECT(""&amp;$E100 &amp; "!AX5")</f>
        <v>0</v>
      </c>
      <c r="P100" s="215" cm="1">
        <f t="array" aca="1" ref="P100" ca="1">INDIRECT(""&amp;$E100 &amp; "!AY5")</f>
        <v>0</v>
      </c>
      <c r="Q100" s="159" cm="1">
        <f t="array" aca="1" ref="Q100" ca="1">INDIRECT(""&amp;$E100 &amp; "!AZ5")</f>
        <v>0</v>
      </c>
      <c r="R100" s="282" cm="1">
        <f t="array" aca="1" ref="R100" ca="1">INDIRECT(""&amp;$E100 &amp; "!BA5")</f>
        <v>0</v>
      </c>
    </row>
    <row r="101" spans="4:18" x14ac:dyDescent="0.2">
      <c r="D101" s="278"/>
      <c r="E101" s="275"/>
      <c r="F101" s="100" t="str" cm="1">
        <f t="array" aca="1" ref="F101" ca="1">INDIRECT(""&amp;$E100 &amp; "!AO7")</f>
        <v>Med</v>
      </c>
      <c r="G101" s="123" cm="1">
        <f t="array" aca="1" ref="G101" ca="1">INDIRECT(""&amp;$E100 &amp; "!AP7")</f>
        <v>0</v>
      </c>
      <c r="H101" s="212"/>
      <c r="I101" s="212"/>
      <c r="J101" s="212"/>
      <c r="K101" s="119" cm="1">
        <f t="array" aca="1" ref="K101" ca="1">INDIRECT(""&amp;$E100 &amp; "!AT7")</f>
        <v>0</v>
      </c>
      <c r="L101" s="212"/>
      <c r="M101" s="119" cm="1">
        <f t="array" aca="1" ref="M101" ca="1">INDIRECT(""&amp;$E100 &amp; "!AV7")</f>
        <v>0</v>
      </c>
      <c r="N101" s="212"/>
      <c r="O101" s="119" cm="1">
        <f t="array" aca="1" ref="O101" ca="1">INDIRECT(""&amp;$E100 &amp; "!AX7")</f>
        <v>0</v>
      </c>
      <c r="P101" s="215"/>
      <c r="Q101" s="160" cm="1">
        <f t="array" aca="1" ref="Q101" ca="1">INDIRECT(""&amp;$E100 &amp; "!AZ7")</f>
        <v>0</v>
      </c>
      <c r="R101" s="283"/>
    </row>
    <row r="102" spans="4:18" ht="17" thickBot="1" x14ac:dyDescent="0.25">
      <c r="D102" s="278"/>
      <c r="E102" s="276"/>
      <c r="F102" s="101" t="str" cm="1">
        <f t="array" aca="1" ref="F102" ca="1">INDIRECT(""&amp;$E100 &amp; "!AO9")</f>
        <v>Low</v>
      </c>
      <c r="G102" s="123" cm="1">
        <f t="array" aca="1" ref="G102" ca="1">INDIRECT(""&amp;$E100 &amp; "!AP9")</f>
        <v>0</v>
      </c>
      <c r="H102" s="212"/>
      <c r="I102" s="212"/>
      <c r="J102" s="212"/>
      <c r="K102" s="119" cm="1">
        <f t="array" aca="1" ref="K102" ca="1">INDIRECT(""&amp;$E100 &amp; "!AT9")</f>
        <v>0</v>
      </c>
      <c r="L102" s="212"/>
      <c r="M102" s="119" cm="1">
        <f t="array" aca="1" ref="M102" ca="1">INDIRECT(""&amp;$E100 &amp; "!AV9")</f>
        <v>0</v>
      </c>
      <c r="N102" s="212"/>
      <c r="O102" s="119" cm="1">
        <f t="array" aca="1" ref="O102" ca="1">INDIRECT(""&amp;$E100 &amp; "!Ax9")</f>
        <v>0</v>
      </c>
      <c r="P102" s="215"/>
      <c r="Q102" s="160" cm="1">
        <f t="array" aca="1" ref="Q102" ca="1">INDIRECT(""&amp;$E100 &amp; "!Az9")</f>
        <v>0</v>
      </c>
      <c r="R102" s="283"/>
    </row>
    <row r="103" spans="4:18" x14ac:dyDescent="0.2">
      <c r="D103" s="278"/>
      <c r="E103" s="274" t="str">
        <f>D20</f>
        <v>PierSeaside</v>
      </c>
      <c r="F103" s="99" t="str" cm="1">
        <f t="array" aca="1" ref="F103" ca="1">INDIRECT(""&amp;$E103 &amp; "!AO5")</f>
        <v>High</v>
      </c>
      <c r="G103" s="123" cm="1">
        <f t="array" aca="1" ref="G103" ca="1">INDIRECT(""&amp;$E103 &amp; "!AP5")</f>
        <v>0</v>
      </c>
      <c r="H103" s="212" cm="1">
        <f t="array" aca="1" ref="H103" ca="1">INDIRECT(""&amp;$E103 &amp; "!AQ5")</f>
        <v>0</v>
      </c>
      <c r="I103" s="212" cm="1">
        <f t="array" aca="1" ref="I103" ca="1">INDIRECT(""&amp;$E103 &amp; "!AR5")</f>
        <v>0</v>
      </c>
      <c r="J103" s="212" cm="1">
        <f t="array" aca="1" ref="J103" ca="1">INDIRECT(""&amp;$E103 &amp; "!AS5")</f>
        <v>0</v>
      </c>
      <c r="K103" s="119" cm="1">
        <f t="array" aca="1" ref="K103" ca="1">INDIRECT(""&amp;$E103 &amp; "!AT5")</f>
        <v>0</v>
      </c>
      <c r="L103" s="212" cm="1">
        <f t="array" aca="1" ref="L103" ca="1">INDIRECT(""&amp;$E103 &amp; "!AU5")</f>
        <v>0</v>
      </c>
      <c r="M103" s="119" cm="1">
        <f t="array" aca="1" ref="M103" ca="1">INDIRECT(""&amp;$E103 &amp; "!AV5")</f>
        <v>0</v>
      </c>
      <c r="N103" s="212" cm="1">
        <f t="array" aca="1" ref="N103" ca="1">INDIRECT(""&amp;$E103 &amp; "!AW5")</f>
        <v>0</v>
      </c>
      <c r="O103" s="119" cm="1">
        <f t="array" aca="1" ref="O103" ca="1">INDIRECT(""&amp;$E103 &amp; "!AX5")</f>
        <v>0</v>
      </c>
      <c r="P103" s="215" cm="1">
        <f t="array" aca="1" ref="P103" ca="1">INDIRECT(""&amp;$E103 &amp; "!AY5")</f>
        <v>0</v>
      </c>
      <c r="Q103" s="159" cm="1">
        <f t="array" aca="1" ref="Q103" ca="1">INDIRECT(""&amp;$E103 &amp; "!AZ5")</f>
        <v>0</v>
      </c>
      <c r="R103" s="282" cm="1">
        <f t="array" aca="1" ref="R103" ca="1">INDIRECT(""&amp;$E103 &amp; "!BA5")</f>
        <v>0</v>
      </c>
    </row>
    <row r="104" spans="4:18" x14ac:dyDescent="0.2">
      <c r="D104" s="278"/>
      <c r="E104" s="275"/>
      <c r="F104" s="100" t="str" cm="1">
        <f t="array" aca="1" ref="F104" ca="1">INDIRECT(""&amp;$E103 &amp; "!AO7")</f>
        <v>Med</v>
      </c>
      <c r="G104" s="123" cm="1">
        <f t="array" aca="1" ref="G104" ca="1">INDIRECT(""&amp;$E103 &amp; "!AP7")</f>
        <v>0</v>
      </c>
      <c r="H104" s="212"/>
      <c r="I104" s="212"/>
      <c r="J104" s="212"/>
      <c r="K104" s="119" cm="1">
        <f t="array" aca="1" ref="K104" ca="1">INDIRECT(""&amp;$E103 &amp; "!AT7")</f>
        <v>0</v>
      </c>
      <c r="L104" s="212"/>
      <c r="M104" s="119" cm="1">
        <f t="array" aca="1" ref="M104" ca="1">INDIRECT(""&amp;$E103 &amp; "!AV7")</f>
        <v>0</v>
      </c>
      <c r="N104" s="212"/>
      <c r="O104" s="119" cm="1">
        <f t="array" aca="1" ref="O104" ca="1">INDIRECT(""&amp;$E103 &amp; "!AX7")</f>
        <v>0</v>
      </c>
      <c r="P104" s="215"/>
      <c r="Q104" s="160" cm="1">
        <f t="array" aca="1" ref="Q104" ca="1">INDIRECT(""&amp;$E103 &amp; "!AZ7")</f>
        <v>0</v>
      </c>
      <c r="R104" s="283"/>
    </row>
    <row r="105" spans="4:18" ht="17" thickBot="1" x14ac:dyDescent="0.25">
      <c r="D105" s="278"/>
      <c r="E105" s="276"/>
      <c r="F105" s="101" t="str" cm="1">
        <f t="array" aca="1" ref="F105" ca="1">INDIRECT(""&amp;$E103 &amp; "!AO9")</f>
        <v>Low</v>
      </c>
      <c r="G105" s="123" cm="1">
        <f t="array" aca="1" ref="G105" ca="1">INDIRECT(""&amp;$E103 &amp; "!AP9")</f>
        <v>0</v>
      </c>
      <c r="H105" s="212"/>
      <c r="I105" s="212"/>
      <c r="J105" s="212"/>
      <c r="K105" s="119" cm="1">
        <f t="array" aca="1" ref="K105" ca="1">INDIRECT(""&amp;$E103 &amp; "!AT9")</f>
        <v>0</v>
      </c>
      <c r="L105" s="212"/>
      <c r="M105" s="119" cm="1">
        <f t="array" aca="1" ref="M105" ca="1">INDIRECT(""&amp;$E103 &amp; "!AV9")</f>
        <v>0</v>
      </c>
      <c r="N105" s="212"/>
      <c r="O105" s="119" cm="1">
        <f t="array" aca="1" ref="O105" ca="1">INDIRECT(""&amp;$E103 &amp; "!Ax9")</f>
        <v>0</v>
      </c>
      <c r="P105" s="215"/>
      <c r="Q105" s="160" cm="1">
        <f t="array" aca="1" ref="Q105" ca="1">INDIRECT(""&amp;$E103 &amp; "!Az9")</f>
        <v>0</v>
      </c>
      <c r="R105" s="283"/>
    </row>
    <row r="106" spans="4:18" x14ac:dyDescent="0.2">
      <c r="D106" s="278"/>
      <c r="E106" s="274" t="str">
        <f>D23</f>
        <v>Tango</v>
      </c>
      <c r="F106" s="99" t="str" cm="1">
        <f t="array" aca="1" ref="F106" ca="1">INDIRECT(""&amp;$E106 &amp; "!AO5")</f>
        <v>High</v>
      </c>
      <c r="G106" s="123" cm="1">
        <f t="array" aca="1" ref="G106" ca="1">INDIRECT(""&amp;$E106 &amp; "!AP5")</f>
        <v>0</v>
      </c>
      <c r="H106" s="212" cm="1">
        <f t="array" aca="1" ref="H106" ca="1">INDIRECT(""&amp;$E106 &amp; "!AQ5")</f>
        <v>0</v>
      </c>
      <c r="I106" s="212" cm="1">
        <f t="array" aca="1" ref="I106" ca="1">INDIRECT(""&amp;$E106 &amp; "!AR5")</f>
        <v>0</v>
      </c>
      <c r="J106" s="212" cm="1">
        <f t="array" aca="1" ref="J106" ca="1">INDIRECT(""&amp;$E106 &amp; "!AS5")</f>
        <v>0</v>
      </c>
      <c r="K106" s="119" cm="1">
        <f t="array" aca="1" ref="K106" ca="1">INDIRECT(""&amp;$E106 &amp; "!AT5")</f>
        <v>0</v>
      </c>
      <c r="L106" s="212" cm="1">
        <f t="array" aca="1" ref="L106" ca="1">INDIRECT(""&amp;$E106 &amp; "!AU5")</f>
        <v>0</v>
      </c>
      <c r="M106" s="119" cm="1">
        <f t="array" aca="1" ref="M106" ca="1">INDIRECT(""&amp;$E106 &amp; "!AV5")</f>
        <v>0</v>
      </c>
      <c r="N106" s="212" cm="1">
        <f t="array" aca="1" ref="N106" ca="1">INDIRECT(""&amp;$E106 &amp; "!AW5")</f>
        <v>0</v>
      </c>
      <c r="O106" s="119" cm="1">
        <f t="array" aca="1" ref="O106" ca="1">INDIRECT(""&amp;$E106 &amp; "!AX5")</f>
        <v>0</v>
      </c>
      <c r="P106" s="215" cm="1">
        <f t="array" aca="1" ref="P106" ca="1">INDIRECT(""&amp;$E106 &amp; "!AY5")</f>
        <v>0</v>
      </c>
      <c r="Q106" s="159" cm="1">
        <f t="array" aca="1" ref="Q106" ca="1">INDIRECT(""&amp;$E106 &amp; "!AZ5")</f>
        <v>0</v>
      </c>
      <c r="R106" s="282" cm="1">
        <f t="array" aca="1" ref="R106" ca="1">INDIRECT(""&amp;$E106 &amp; "!BA5")</f>
        <v>0</v>
      </c>
    </row>
    <row r="107" spans="4:18" x14ac:dyDescent="0.2">
      <c r="D107" s="278"/>
      <c r="E107" s="275"/>
      <c r="F107" s="100" t="str" cm="1">
        <f t="array" aca="1" ref="F107" ca="1">INDIRECT(""&amp;$E106 &amp; "!AO7")</f>
        <v>Med</v>
      </c>
      <c r="G107" s="123" cm="1">
        <f t="array" aca="1" ref="G107" ca="1">INDIRECT(""&amp;$E106 &amp; "!AP7")</f>
        <v>0</v>
      </c>
      <c r="H107" s="212"/>
      <c r="I107" s="212"/>
      <c r="J107" s="212"/>
      <c r="K107" s="119" cm="1">
        <f t="array" aca="1" ref="K107" ca="1">INDIRECT(""&amp;$E106 &amp; "!AT7")</f>
        <v>0</v>
      </c>
      <c r="L107" s="212"/>
      <c r="M107" s="119" cm="1">
        <f t="array" aca="1" ref="M107" ca="1">INDIRECT(""&amp;$E106 &amp; "!AV7")</f>
        <v>0</v>
      </c>
      <c r="N107" s="212"/>
      <c r="O107" s="119" cm="1">
        <f t="array" aca="1" ref="O107" ca="1">INDIRECT(""&amp;$E106 &amp; "!AX7")</f>
        <v>0</v>
      </c>
      <c r="P107" s="215"/>
      <c r="Q107" s="160" cm="1">
        <f t="array" aca="1" ref="Q107" ca="1">INDIRECT(""&amp;$E106 &amp; "!AZ7")</f>
        <v>0</v>
      </c>
      <c r="R107" s="283"/>
    </row>
    <row r="108" spans="4:18" ht="17" thickBot="1" x14ac:dyDescent="0.25">
      <c r="D108" s="278"/>
      <c r="E108" s="276"/>
      <c r="F108" s="101" t="str" cm="1">
        <f t="array" aca="1" ref="F108" ca="1">INDIRECT(""&amp;$E106 &amp; "!AO9")</f>
        <v>Low</v>
      </c>
      <c r="G108" s="123" cm="1">
        <f t="array" aca="1" ref="G108" ca="1">INDIRECT(""&amp;$E106 &amp; "!AP9")</f>
        <v>0</v>
      </c>
      <c r="H108" s="212"/>
      <c r="I108" s="212"/>
      <c r="J108" s="212"/>
      <c r="K108" s="119" cm="1">
        <f t="array" aca="1" ref="K108" ca="1">INDIRECT(""&amp;$E106 &amp; "!AT9")</f>
        <v>0</v>
      </c>
      <c r="L108" s="212"/>
      <c r="M108" s="119" cm="1">
        <f t="array" aca="1" ref="M108" ca="1">INDIRECT(""&amp;$E106 &amp; "!AV9")</f>
        <v>0</v>
      </c>
      <c r="N108" s="212"/>
      <c r="O108" s="119" cm="1">
        <f t="array" aca="1" ref="O108" ca="1">INDIRECT(""&amp;$E106 &amp; "!Ax9")</f>
        <v>0</v>
      </c>
      <c r="P108" s="215"/>
      <c r="Q108" s="160" cm="1">
        <f t="array" aca="1" ref="Q108" ca="1">INDIRECT(""&amp;$E106 &amp; "!Az9")</f>
        <v>0</v>
      </c>
      <c r="R108" s="283"/>
    </row>
    <row r="109" spans="4:18" x14ac:dyDescent="0.2">
      <c r="D109" s="278"/>
      <c r="E109" s="274" t="str">
        <f>D26</f>
        <v>Timelapse</v>
      </c>
      <c r="F109" s="99" t="str" cm="1">
        <f t="array" aca="1" ref="F109" ca="1">INDIRECT(""&amp;$E109 &amp; "!AO5")</f>
        <v>High</v>
      </c>
      <c r="G109" s="123" cm="1">
        <f t="array" aca="1" ref="G109" ca="1">INDIRECT(""&amp;$E109 &amp; "!AP5")</f>
        <v>0</v>
      </c>
      <c r="H109" s="212" cm="1">
        <f t="array" aca="1" ref="H109" ca="1">INDIRECT(""&amp;$E109 &amp; "!AQ5")</f>
        <v>0</v>
      </c>
      <c r="I109" s="212" cm="1">
        <f t="array" aca="1" ref="I109" ca="1">INDIRECT(""&amp;$E109 &amp; "!AR5")</f>
        <v>0</v>
      </c>
      <c r="J109" s="212" cm="1">
        <f t="array" aca="1" ref="J109" ca="1">INDIRECT(""&amp;$E109 &amp; "!AS5")</f>
        <v>0</v>
      </c>
      <c r="K109" s="119" cm="1">
        <f t="array" aca="1" ref="K109" ca="1">INDIRECT(""&amp;$E109 &amp; "!AT5")</f>
        <v>0</v>
      </c>
      <c r="L109" s="212" cm="1">
        <f t="array" aca="1" ref="L109" ca="1">INDIRECT(""&amp;$E109 &amp; "!AU5")</f>
        <v>0</v>
      </c>
      <c r="M109" s="119" cm="1">
        <f t="array" aca="1" ref="M109" ca="1">INDIRECT(""&amp;$E109 &amp; "!AV5")</f>
        <v>0</v>
      </c>
      <c r="N109" s="212" cm="1">
        <f t="array" aca="1" ref="N109" ca="1">INDIRECT(""&amp;$E109 &amp; "!AW5")</f>
        <v>0</v>
      </c>
      <c r="O109" s="119" cm="1">
        <f t="array" aca="1" ref="O109" ca="1">INDIRECT(""&amp;$E109 &amp; "!AX5")</f>
        <v>0</v>
      </c>
      <c r="P109" s="215" cm="1">
        <f t="array" aca="1" ref="P109" ca="1">INDIRECT(""&amp;$E109 &amp; "!AY5")</f>
        <v>0</v>
      </c>
      <c r="Q109" s="159" cm="1">
        <f t="array" aca="1" ref="Q109" ca="1">INDIRECT(""&amp;$E109 &amp; "!AZ5")</f>
        <v>0</v>
      </c>
      <c r="R109" s="282" cm="1">
        <f t="array" aca="1" ref="R109" ca="1">INDIRECT(""&amp;$E109 &amp; "!BA5")</f>
        <v>0</v>
      </c>
    </row>
    <row r="110" spans="4:18" x14ac:dyDescent="0.2">
      <c r="D110" s="278"/>
      <c r="E110" s="275"/>
      <c r="F110" s="100" t="str" cm="1">
        <f t="array" aca="1" ref="F110" ca="1">INDIRECT(""&amp;$E109 &amp; "!AO7")</f>
        <v>Med</v>
      </c>
      <c r="G110" s="123" cm="1">
        <f t="array" aca="1" ref="G110" ca="1">INDIRECT(""&amp;$E109 &amp; "!AP7")</f>
        <v>0</v>
      </c>
      <c r="H110" s="212"/>
      <c r="I110" s="212"/>
      <c r="J110" s="212"/>
      <c r="K110" s="119" cm="1">
        <f t="array" aca="1" ref="K110" ca="1">INDIRECT(""&amp;$E109 &amp; "!AT7")</f>
        <v>0</v>
      </c>
      <c r="L110" s="212"/>
      <c r="M110" s="119" cm="1">
        <f t="array" aca="1" ref="M110" ca="1">INDIRECT(""&amp;$E109 &amp; "!AV7")</f>
        <v>0</v>
      </c>
      <c r="N110" s="212"/>
      <c r="O110" s="119" cm="1">
        <f t="array" aca="1" ref="O110" ca="1">INDIRECT(""&amp;$E109 &amp; "!AX7")</f>
        <v>0</v>
      </c>
      <c r="P110" s="215"/>
      <c r="Q110" s="160" cm="1">
        <f t="array" aca="1" ref="Q110" ca="1">INDIRECT(""&amp;$E109 &amp; "!AZ7")</f>
        <v>0</v>
      </c>
      <c r="R110" s="283"/>
    </row>
    <row r="111" spans="4:18" ht="17" thickBot="1" x14ac:dyDescent="0.25">
      <c r="D111" s="278"/>
      <c r="E111" s="275"/>
      <c r="F111" s="127" t="str" cm="1">
        <f t="array" aca="1" ref="F111" ca="1">INDIRECT(""&amp;$E109 &amp; "!AO9")</f>
        <v>Low</v>
      </c>
      <c r="G111" s="58" cm="1">
        <f t="array" aca="1" ref="G111" ca="1">INDIRECT(""&amp;$E109 &amp; "!AP9")</f>
        <v>0</v>
      </c>
      <c r="H111" s="248"/>
      <c r="I111" s="248"/>
      <c r="J111" s="248"/>
      <c r="K111" s="122" cm="1">
        <f t="array" aca="1" ref="K111" ca="1">INDIRECT(""&amp;$E109 &amp; "!AT9")</f>
        <v>0</v>
      </c>
      <c r="L111" s="248"/>
      <c r="M111" s="122" cm="1">
        <f t="array" aca="1" ref="M111" ca="1">INDIRECT(""&amp;$E109 &amp; "!AV9")</f>
        <v>0</v>
      </c>
      <c r="N111" s="248"/>
      <c r="O111" s="122" cm="1">
        <f t="array" aca="1" ref="O111" ca="1">INDIRECT(""&amp;$E109 &amp; "!Ax9")</f>
        <v>0</v>
      </c>
      <c r="P111" s="258"/>
      <c r="Q111" s="160" cm="1">
        <f t="array" aca="1" ref="Q111" ca="1">INDIRECT(""&amp;$E109 &amp; "!Az9")</f>
        <v>0</v>
      </c>
      <c r="R111" s="283"/>
    </row>
    <row r="112" spans="4:18" x14ac:dyDescent="0.2">
      <c r="D112" s="278"/>
      <c r="E112" s="274" t="s">
        <v>98</v>
      </c>
      <c r="F112" s="99" t="s">
        <v>27</v>
      </c>
      <c r="G112" s="53">
        <f ca="1">AVERAGE(G88,G91,G94,G97,G100,G103,G106,G109)</f>
        <v>0</v>
      </c>
      <c r="H112" s="211">
        <f ca="1">AVERAGE(H88:H111)</f>
        <v>0</v>
      </c>
      <c r="I112" s="211">
        <f ca="1">AVERAGE(I88:I111)</f>
        <v>0</v>
      </c>
      <c r="J112" s="211">
        <f ca="1">AVERAGE(J88:J111)</f>
        <v>0</v>
      </c>
      <c r="K112" s="118">
        <f ca="1">AVERAGE(K88,K91,K94,K97,K100,K103,K106,K109)</f>
        <v>0</v>
      </c>
      <c r="L112" s="211">
        <f ca="1">AVERAGE(L88:L111)</f>
        <v>0</v>
      </c>
      <c r="M112" s="118">
        <f ca="1">AVERAGE(M88,M91,M94,M97,M100,M103,M106,M109)</f>
        <v>0</v>
      </c>
      <c r="N112" s="211">
        <f ca="1">AVERAGE(N88:N111)</f>
        <v>0</v>
      </c>
      <c r="O112" s="118">
        <f ca="1">AVERAGE(O88,O91,O94,O97,O100,O103,O106,O109)</f>
        <v>0</v>
      </c>
      <c r="P112" s="214">
        <f ca="1">AVERAGE(P88:P111)</f>
        <v>0</v>
      </c>
      <c r="Q112" s="155">
        <f ca="1">SUM(Q88,Q91,Q94,Q97,Q100,Q103,Q106,Q109)</f>
        <v>0</v>
      </c>
      <c r="R112" s="251">
        <f ca="1">SUM(R88:R111)</f>
        <v>0</v>
      </c>
    </row>
    <row r="113" spans="4:18" x14ac:dyDescent="0.2">
      <c r="D113" s="278"/>
      <c r="E113" s="275"/>
      <c r="F113" s="100" t="s">
        <v>28</v>
      </c>
      <c r="G113" s="123">
        <f ca="1">AVERAGE(G89,G92,G95,G98,G101,G104,G107,G110)</f>
        <v>0</v>
      </c>
      <c r="H113" s="212"/>
      <c r="I113" s="212"/>
      <c r="J113" s="212"/>
      <c r="K113" s="119">
        <f ca="1">AVERAGE(K89,K92,K95,K98,K101,K104,K107,K110)</f>
        <v>0</v>
      </c>
      <c r="L113" s="212"/>
      <c r="M113" s="119">
        <f ca="1">AVERAGE(M89,M92,M95,M98,M101,M104,M107,M110)</f>
        <v>0</v>
      </c>
      <c r="N113" s="212"/>
      <c r="O113" s="119">
        <f ca="1">AVERAGE(O89,O92,O95,O98,O101,O104,O107,O110)</f>
        <v>0</v>
      </c>
      <c r="P113" s="215"/>
      <c r="Q113" s="156">
        <f ca="1">SUM(Q89,Q92,Q95,Q98,Q101,Q104,Q107,Q110)</f>
        <v>0</v>
      </c>
      <c r="R113" s="252"/>
    </row>
    <row r="114" spans="4:18" ht="17" thickBot="1" x14ac:dyDescent="0.25">
      <c r="D114" s="279"/>
      <c r="E114" s="276"/>
      <c r="F114" s="101" t="s">
        <v>29</v>
      </c>
      <c r="G114" s="56">
        <f ca="1">AVERAGE(G90,G93,G96,G99,G102,G105,G108,G111)</f>
        <v>0</v>
      </c>
      <c r="H114" s="213"/>
      <c r="I114" s="213"/>
      <c r="J114" s="213"/>
      <c r="K114" s="120">
        <f ca="1">AVERAGE(K90,K93,K96,K99,K102,K105,K108,K111)</f>
        <v>0</v>
      </c>
      <c r="L114" s="213"/>
      <c r="M114" s="120">
        <f ca="1">AVERAGE(M90,M93,M96,M99,M102,M105,M108,M111)</f>
        <v>0</v>
      </c>
      <c r="N114" s="213"/>
      <c r="O114" s="120">
        <f ca="1">AVERAGE(O90,O93,O96,O99,O102,O105,O108,O111)</f>
        <v>0</v>
      </c>
      <c r="P114" s="228"/>
      <c r="Q114" s="157">
        <f ca="1">SUM(Q90,Q93,Q96,Q99,Q102,Q105,Q108,Q111)</f>
        <v>0</v>
      </c>
      <c r="R114" s="280"/>
    </row>
    <row r="115" spans="4:18" ht="17" thickBot="1" x14ac:dyDescent="0.25">
      <c r="D115" s="103"/>
      <c r="E115" s="104"/>
      <c r="F115" s="134"/>
      <c r="G115" s="124"/>
      <c r="H115" s="98"/>
      <c r="I115" s="98"/>
      <c r="J115" s="98"/>
      <c r="K115" s="121"/>
      <c r="L115" s="98"/>
      <c r="M115" s="121"/>
      <c r="N115" s="98"/>
      <c r="O115" s="121"/>
      <c r="P115" s="135"/>
    </row>
    <row r="116" spans="4:18" x14ac:dyDescent="0.2">
      <c r="D116" s="277" t="str">
        <f>BoxingPractice!A11</f>
        <v>2560x1440</v>
      </c>
      <c r="E116" s="274" t="str">
        <f>E88</f>
        <v>BoxingPractice</v>
      </c>
      <c r="F116" s="99" t="str" cm="1">
        <f t="array" aca="1" ref="F116" ca="1">INDIRECT(""&amp;$E116 &amp; "!AO11")</f>
        <v>High</v>
      </c>
      <c r="G116" s="53" cm="1">
        <f t="array" aca="1" ref="G116" ca="1">INDIRECT(""&amp;$E116 &amp; "!AP11")</f>
        <v>0</v>
      </c>
      <c r="H116" s="211" cm="1">
        <f t="array" aca="1" ref="H116" ca="1">INDIRECT(""&amp;$E116 &amp; "!AQ11")</f>
        <v>0</v>
      </c>
      <c r="I116" s="211" cm="1">
        <f t="array" aca="1" ref="I116" ca="1">INDIRECT(""&amp;$E116 &amp; "!AR11")</f>
        <v>0</v>
      </c>
      <c r="J116" s="211" cm="1">
        <f t="array" aca="1" ref="J116" ca="1">INDIRECT(""&amp;$E116 &amp; "!AS11")</f>
        <v>0</v>
      </c>
      <c r="K116" s="118" cm="1">
        <f t="array" aca="1" ref="K116" ca="1">INDIRECT(""&amp;$E116 &amp; "!AT11")</f>
        <v>0</v>
      </c>
      <c r="L116" s="211" cm="1">
        <f t="array" aca="1" ref="L116" ca="1">INDIRECT(""&amp;$E116 &amp; "!AU11")</f>
        <v>0</v>
      </c>
      <c r="M116" s="118" cm="1">
        <f t="array" aca="1" ref="M116" ca="1">INDIRECT(""&amp;$E116 &amp; "!AV11")</f>
        <v>0</v>
      </c>
      <c r="N116" s="211" cm="1">
        <f t="array" aca="1" ref="N116" ca="1">INDIRECT(""&amp;$E116 &amp; "!AW11")</f>
        <v>0</v>
      </c>
      <c r="O116" s="154" cm="1">
        <f t="array" aca="1" ref="O116" ca="1">INDIRECT(""&amp;$E116 &amp; "!AX11")</f>
        <v>0</v>
      </c>
      <c r="P116" s="215" cm="1">
        <f t="array" aca="1" ref="P116" ca="1">INDIRECT(""&amp;$E116 &amp; "!AY11")</f>
        <v>0</v>
      </c>
      <c r="Q116" s="155" cm="1">
        <f t="array" aca="1" ref="Q116" ca="1">INDIRECT(""&amp;$E116 &amp; "!AZ11")</f>
        <v>0</v>
      </c>
      <c r="R116" s="252" cm="1">
        <f t="array" aca="1" ref="R116" ca="1">INDIRECT(""&amp;$E116 &amp; "!BA11")</f>
        <v>0</v>
      </c>
    </row>
    <row r="117" spans="4:18" x14ac:dyDescent="0.2">
      <c r="D117" s="278"/>
      <c r="E117" s="275"/>
      <c r="F117" s="100" t="str" cm="1">
        <f t="array" aca="1" ref="F117" ca="1">INDIRECT(""&amp;$E116 &amp; "!AO13")</f>
        <v>Med</v>
      </c>
      <c r="G117" s="123" cm="1">
        <f t="array" aca="1" ref="G117" ca="1">INDIRECT(""&amp;$E116 &amp; "!AP13")</f>
        <v>0</v>
      </c>
      <c r="H117" s="212"/>
      <c r="I117" s="212"/>
      <c r="J117" s="212"/>
      <c r="K117" s="119" cm="1">
        <f t="array" aca="1" ref="K117" ca="1">INDIRECT(""&amp;$E116 &amp; "!AT13")</f>
        <v>0</v>
      </c>
      <c r="L117" s="212"/>
      <c r="M117" s="119" cm="1">
        <f t="array" aca="1" ref="M117" ca="1">INDIRECT(""&amp;$E116 &amp; "!AV13")</f>
        <v>0</v>
      </c>
      <c r="N117" s="212"/>
      <c r="O117" s="153" cm="1">
        <f t="array" aca="1" ref="O117" ca="1">INDIRECT(""&amp;$E116 &amp; "!AX13")</f>
        <v>0</v>
      </c>
      <c r="P117" s="215"/>
      <c r="Q117" s="156" cm="1">
        <f t="array" aca="1" ref="Q117" ca="1">INDIRECT(""&amp;$E116 &amp; "!AZ13")</f>
        <v>0</v>
      </c>
      <c r="R117" s="252"/>
    </row>
    <row r="118" spans="4:18" ht="17" thickBot="1" x14ac:dyDescent="0.25">
      <c r="D118" s="278"/>
      <c r="E118" s="276"/>
      <c r="F118" s="101" t="str" cm="1">
        <f t="array" aca="1" ref="F118" ca="1">INDIRECT(""&amp;$E116 &amp; "!AO15")</f>
        <v>Low</v>
      </c>
      <c r="G118" s="123" cm="1">
        <f t="array" aca="1" ref="G118" ca="1">INDIRECT(""&amp;$E116 &amp; "!AP15")</f>
        <v>0</v>
      </c>
      <c r="H118" s="212"/>
      <c r="I118" s="212"/>
      <c r="J118" s="212"/>
      <c r="K118" s="119" cm="1">
        <f t="array" aca="1" ref="K118" ca="1">INDIRECT(""&amp;$E116 &amp; "!AT15")</f>
        <v>0</v>
      </c>
      <c r="L118" s="212"/>
      <c r="M118" s="119" cm="1">
        <f t="array" aca="1" ref="M118" ca="1">INDIRECT(""&amp;$E116 &amp; "!AV15")</f>
        <v>0</v>
      </c>
      <c r="N118" s="212"/>
      <c r="O118" s="153" cm="1">
        <f t="array" aca="1" ref="O118" ca="1">INDIRECT(""&amp;$E116 &amp; "!Ax15")</f>
        <v>0</v>
      </c>
      <c r="P118" s="215"/>
      <c r="Q118" s="156" cm="1">
        <f t="array" aca="1" ref="Q118" ca="1">INDIRECT(""&amp;$E116 &amp; "!Az15")</f>
        <v>0</v>
      </c>
      <c r="R118" s="252"/>
    </row>
    <row r="119" spans="4:18" x14ac:dyDescent="0.2">
      <c r="D119" s="278"/>
      <c r="E119" s="274" t="str">
        <f>E91</f>
        <v>CrossWalk</v>
      </c>
      <c r="F119" s="99" t="str" cm="1">
        <f t="array" aca="1" ref="F119" ca="1">INDIRECT(""&amp;$E119 &amp; "!AO11")</f>
        <v>High</v>
      </c>
      <c r="G119" s="123" cm="1">
        <f t="array" aca="1" ref="G119" ca="1">INDIRECT(""&amp;$E119 &amp; "!AP11")</f>
        <v>0</v>
      </c>
      <c r="H119" s="212" cm="1">
        <f t="array" aca="1" ref="H119" ca="1">INDIRECT(""&amp;$E119 &amp; "!AQ11")</f>
        <v>0</v>
      </c>
      <c r="I119" s="212" cm="1">
        <f t="array" aca="1" ref="I119" ca="1">INDIRECT(""&amp;$E119 &amp; "!AR11")</f>
        <v>0</v>
      </c>
      <c r="J119" s="212" cm="1">
        <f t="array" aca="1" ref="J119" ca="1">INDIRECT(""&amp;$E119 &amp; "!AS11")</f>
        <v>0</v>
      </c>
      <c r="K119" s="119" cm="1">
        <f t="array" aca="1" ref="K119" ca="1">INDIRECT(""&amp;$E119 &amp; "!AT11")</f>
        <v>0</v>
      </c>
      <c r="L119" s="212" cm="1">
        <f t="array" aca="1" ref="L119" ca="1">INDIRECT(""&amp;$E119 &amp; "!AU11")</f>
        <v>0</v>
      </c>
      <c r="M119" s="119" cm="1">
        <f t="array" aca="1" ref="M119" ca="1">INDIRECT(""&amp;$E119 &amp; "!AV11")</f>
        <v>0</v>
      </c>
      <c r="N119" s="212" cm="1">
        <f t="array" aca="1" ref="N119" ca="1">INDIRECT(""&amp;$E119 &amp; "!AW11")</f>
        <v>0</v>
      </c>
      <c r="O119" s="119" cm="1">
        <f t="array" aca="1" ref="O119" ca="1">INDIRECT(""&amp;$E119 &amp; "!AX11")</f>
        <v>0</v>
      </c>
      <c r="P119" s="215" cm="1">
        <f t="array" aca="1" ref="P119" ca="1">INDIRECT(""&amp;$E119 &amp; "!AY11")</f>
        <v>0</v>
      </c>
      <c r="Q119" s="155" cm="1">
        <f t="array" aca="1" ref="Q119" ca="1">INDIRECT(""&amp;$E119 &amp; "!AZ11")</f>
        <v>0</v>
      </c>
      <c r="R119" s="252" cm="1">
        <f t="array" aca="1" ref="R119" ca="1">INDIRECT(""&amp;$E119 &amp; "!BA11")</f>
        <v>0</v>
      </c>
    </row>
    <row r="120" spans="4:18" x14ac:dyDescent="0.2">
      <c r="D120" s="278"/>
      <c r="E120" s="275"/>
      <c r="F120" s="100" t="str" cm="1">
        <f t="array" aca="1" ref="F120" ca="1">INDIRECT(""&amp;$E119 &amp; "!AO13")</f>
        <v>Med</v>
      </c>
      <c r="G120" s="123" cm="1">
        <f t="array" aca="1" ref="G120" ca="1">INDIRECT(""&amp;$E119 &amp; "!AP13")</f>
        <v>0</v>
      </c>
      <c r="H120" s="212"/>
      <c r="I120" s="212"/>
      <c r="J120" s="212"/>
      <c r="K120" s="119" cm="1">
        <f t="array" aca="1" ref="K120" ca="1">INDIRECT(""&amp;$E119 &amp; "!AT13")</f>
        <v>0</v>
      </c>
      <c r="L120" s="212"/>
      <c r="M120" s="119" cm="1">
        <f t="array" aca="1" ref="M120" ca="1">INDIRECT(""&amp;$E119 &amp; "!AV13")</f>
        <v>0</v>
      </c>
      <c r="N120" s="212"/>
      <c r="O120" s="119" cm="1">
        <f t="array" aca="1" ref="O120" ca="1">INDIRECT(""&amp;$E119 &amp; "!AX13")</f>
        <v>0</v>
      </c>
      <c r="P120" s="215"/>
      <c r="Q120" s="156" cm="1">
        <f t="array" aca="1" ref="Q120" ca="1">INDIRECT(""&amp;$E119 &amp; "!AZ13")</f>
        <v>0</v>
      </c>
      <c r="R120" s="252"/>
    </row>
    <row r="121" spans="4:18" ht="17" thickBot="1" x14ac:dyDescent="0.25">
      <c r="D121" s="278"/>
      <c r="E121" s="276"/>
      <c r="F121" s="101" t="str" cm="1">
        <f t="array" aca="1" ref="F121" ca="1">INDIRECT(""&amp;$E119 &amp; "!AO15")</f>
        <v>Low</v>
      </c>
      <c r="G121" s="123" cm="1">
        <f t="array" aca="1" ref="G121" ca="1">INDIRECT(""&amp;$E119 &amp; "!AP15")</f>
        <v>0</v>
      </c>
      <c r="H121" s="212"/>
      <c r="I121" s="212"/>
      <c r="J121" s="212"/>
      <c r="K121" s="119" cm="1">
        <f t="array" aca="1" ref="K121" ca="1">INDIRECT(""&amp;$E119 &amp; "!AT15")</f>
        <v>0</v>
      </c>
      <c r="L121" s="212"/>
      <c r="M121" s="119" cm="1">
        <f t="array" aca="1" ref="M121" ca="1">INDIRECT(""&amp;$E119 &amp; "!AV15")</f>
        <v>0</v>
      </c>
      <c r="N121" s="212"/>
      <c r="O121" s="119" cm="1">
        <f t="array" aca="1" ref="O121" ca="1">INDIRECT(""&amp;$E119 &amp; "!Ax15")</f>
        <v>0</v>
      </c>
      <c r="P121" s="215"/>
      <c r="Q121" s="156" cm="1">
        <f t="array" aca="1" ref="Q121" ca="1">INDIRECT(""&amp;$E119 &amp; "!Az15")</f>
        <v>0</v>
      </c>
      <c r="R121" s="252"/>
    </row>
    <row r="122" spans="4:18" x14ac:dyDescent="0.2">
      <c r="D122" s="278"/>
      <c r="E122" s="274" t="str">
        <f>E94</f>
        <v>FoodMarket2</v>
      </c>
      <c r="F122" s="99" t="str" cm="1">
        <f t="array" aca="1" ref="F122" ca="1">INDIRECT(""&amp;$E122 &amp; "!AO11")</f>
        <v>High</v>
      </c>
      <c r="G122" s="123" cm="1">
        <f t="array" aca="1" ref="G122" ca="1">INDIRECT(""&amp;$E122 &amp; "!AP11")</f>
        <v>0</v>
      </c>
      <c r="H122" s="212" cm="1">
        <f t="array" aca="1" ref="H122" ca="1">INDIRECT(""&amp;$E122 &amp; "!AQ11")</f>
        <v>0</v>
      </c>
      <c r="I122" s="212" cm="1">
        <f t="array" aca="1" ref="I122" ca="1">INDIRECT(""&amp;$E122 &amp; "!AR11")</f>
        <v>0</v>
      </c>
      <c r="J122" s="212" cm="1">
        <f t="array" aca="1" ref="J122" ca="1">INDIRECT(""&amp;$E122 &amp; "!AS11")</f>
        <v>0</v>
      </c>
      <c r="K122" s="119" cm="1">
        <f t="array" aca="1" ref="K122" ca="1">INDIRECT(""&amp;$E122 &amp; "!AT11")</f>
        <v>0</v>
      </c>
      <c r="L122" s="212" cm="1">
        <f t="array" aca="1" ref="L122" ca="1">INDIRECT(""&amp;$E122 &amp; "!AU11")</f>
        <v>0</v>
      </c>
      <c r="M122" s="119" cm="1">
        <f t="array" aca="1" ref="M122" ca="1">INDIRECT(""&amp;$E122 &amp; "!AV11")</f>
        <v>0</v>
      </c>
      <c r="N122" s="212" cm="1">
        <f t="array" aca="1" ref="N122" ca="1">INDIRECT(""&amp;$E122 &amp; "!AW11")</f>
        <v>0</v>
      </c>
      <c r="O122" s="119" cm="1">
        <f t="array" aca="1" ref="O122" ca="1">INDIRECT(""&amp;$E122 &amp; "!AX11")</f>
        <v>0</v>
      </c>
      <c r="P122" s="215" cm="1">
        <f t="array" aca="1" ref="P122" ca="1">INDIRECT(""&amp;$E122 &amp; "!AY11")</f>
        <v>0</v>
      </c>
      <c r="Q122" s="155" cm="1">
        <f t="array" aca="1" ref="Q122" ca="1">INDIRECT(""&amp;$E122 &amp; "!AZ11")</f>
        <v>0</v>
      </c>
      <c r="R122" s="252" cm="1">
        <f t="array" aca="1" ref="R122" ca="1">INDIRECT(""&amp;$E122 &amp; "!BA11")</f>
        <v>0</v>
      </c>
    </row>
    <row r="123" spans="4:18" x14ac:dyDescent="0.2">
      <c r="D123" s="278"/>
      <c r="E123" s="275"/>
      <c r="F123" s="100" t="str" cm="1">
        <f t="array" aca="1" ref="F123" ca="1">INDIRECT(""&amp;$E122 &amp; "!AO13")</f>
        <v>Med</v>
      </c>
      <c r="G123" s="123" cm="1">
        <f t="array" aca="1" ref="G123" ca="1">INDIRECT(""&amp;$E122 &amp; "!AP13")</f>
        <v>0</v>
      </c>
      <c r="H123" s="212"/>
      <c r="I123" s="212"/>
      <c r="J123" s="212"/>
      <c r="K123" s="119" cm="1">
        <f t="array" aca="1" ref="K123" ca="1">INDIRECT(""&amp;$E122 &amp; "!AT13")</f>
        <v>0</v>
      </c>
      <c r="L123" s="212"/>
      <c r="M123" s="119" cm="1">
        <f t="array" aca="1" ref="M123" ca="1">INDIRECT(""&amp;$E122 &amp; "!AV13")</f>
        <v>0</v>
      </c>
      <c r="N123" s="212"/>
      <c r="O123" s="119" cm="1">
        <f t="array" aca="1" ref="O123" ca="1">INDIRECT(""&amp;$E122 &amp; "!AX13")</f>
        <v>0</v>
      </c>
      <c r="P123" s="215"/>
      <c r="Q123" s="156" cm="1">
        <f t="array" aca="1" ref="Q123" ca="1">INDIRECT(""&amp;$E122 &amp; "!AZ13")</f>
        <v>0</v>
      </c>
      <c r="R123" s="252"/>
    </row>
    <row r="124" spans="4:18" ht="17" thickBot="1" x14ac:dyDescent="0.25">
      <c r="D124" s="278"/>
      <c r="E124" s="276"/>
      <c r="F124" s="101" t="str" cm="1">
        <f t="array" aca="1" ref="F124" ca="1">INDIRECT(""&amp;$E122 &amp; "!AO15")</f>
        <v>Low</v>
      </c>
      <c r="G124" s="123" cm="1">
        <f t="array" aca="1" ref="G124" ca="1">INDIRECT(""&amp;$E122 &amp; "!AP15")</f>
        <v>0</v>
      </c>
      <c r="H124" s="212"/>
      <c r="I124" s="212"/>
      <c r="J124" s="212"/>
      <c r="K124" s="119" cm="1">
        <f t="array" aca="1" ref="K124" ca="1">INDIRECT(""&amp;$E122 &amp; "!AT15")</f>
        <v>0</v>
      </c>
      <c r="L124" s="212"/>
      <c r="M124" s="119" cm="1">
        <f t="array" aca="1" ref="M124" ca="1">INDIRECT(""&amp;$E122 &amp; "!AV15")</f>
        <v>0</v>
      </c>
      <c r="N124" s="212"/>
      <c r="O124" s="119" cm="1">
        <f t="array" aca="1" ref="O124" ca="1">INDIRECT(""&amp;$E122 &amp; "!Ax15")</f>
        <v>0</v>
      </c>
      <c r="P124" s="215"/>
      <c r="Q124" s="156" cm="1">
        <f t="array" aca="1" ref="Q124" ca="1">INDIRECT(""&amp;$E122 &amp; "!Az15")</f>
        <v>0</v>
      </c>
      <c r="R124" s="252"/>
    </row>
    <row r="125" spans="4:18" x14ac:dyDescent="0.2">
      <c r="D125" s="278"/>
      <c r="E125" s="274" t="str">
        <f>E97</f>
        <v>Neon1224</v>
      </c>
      <c r="F125" s="99" t="str" cm="1">
        <f t="array" aca="1" ref="F125" ca="1">INDIRECT(""&amp;$E125 &amp; "!AO11")</f>
        <v>High</v>
      </c>
      <c r="G125" s="123" cm="1">
        <f t="array" aca="1" ref="G125" ca="1">INDIRECT(""&amp;$E125 &amp; "!AP11")</f>
        <v>0</v>
      </c>
      <c r="H125" s="212" cm="1">
        <f t="array" aca="1" ref="H125" ca="1">INDIRECT(""&amp;$E125 &amp; "!AQ11")</f>
        <v>0</v>
      </c>
      <c r="I125" s="212" cm="1">
        <f t="array" aca="1" ref="I125" ca="1">INDIRECT(""&amp;$E125 &amp; "!AR11")</f>
        <v>0</v>
      </c>
      <c r="J125" s="212" cm="1">
        <f t="array" aca="1" ref="J125" ca="1">INDIRECT(""&amp;$E125 &amp; "!AS11")</f>
        <v>0</v>
      </c>
      <c r="K125" s="119" cm="1">
        <f t="array" aca="1" ref="K125" ca="1">INDIRECT(""&amp;$E125 &amp; "!AT11")</f>
        <v>0</v>
      </c>
      <c r="L125" s="212" cm="1">
        <f t="array" aca="1" ref="L125" ca="1">INDIRECT(""&amp;$E125 &amp; "!AU11")</f>
        <v>0</v>
      </c>
      <c r="M125" s="119" cm="1">
        <f t="array" aca="1" ref="M125" ca="1">INDIRECT(""&amp;$E125 &amp; "!AV11")</f>
        <v>0</v>
      </c>
      <c r="N125" s="212" cm="1">
        <f t="array" aca="1" ref="N125" ca="1">INDIRECT(""&amp;$E125 &amp; "!AW11")</f>
        <v>0</v>
      </c>
      <c r="O125" s="119" cm="1">
        <f t="array" aca="1" ref="O125" ca="1">INDIRECT(""&amp;$E125 &amp; "!AX11")</f>
        <v>0</v>
      </c>
      <c r="P125" s="215" cm="1">
        <f t="array" aca="1" ref="P125" ca="1">INDIRECT(""&amp;$E125 &amp; "!AY11")</f>
        <v>0</v>
      </c>
      <c r="Q125" s="155" cm="1">
        <f t="array" aca="1" ref="Q125" ca="1">INDIRECT(""&amp;$E125 &amp; "!AZ11")</f>
        <v>0</v>
      </c>
      <c r="R125" s="252" cm="1">
        <f t="array" aca="1" ref="R125" ca="1">INDIRECT(""&amp;$E125 &amp; "!BA11")</f>
        <v>0</v>
      </c>
    </row>
    <row r="126" spans="4:18" x14ac:dyDescent="0.2">
      <c r="D126" s="278"/>
      <c r="E126" s="275"/>
      <c r="F126" s="100" t="str" cm="1">
        <f t="array" aca="1" ref="F126" ca="1">INDIRECT(""&amp;$E125 &amp; "!AO13")</f>
        <v>Med</v>
      </c>
      <c r="G126" s="123" cm="1">
        <f t="array" aca="1" ref="G126" ca="1">INDIRECT(""&amp;$E125 &amp; "!AP13")</f>
        <v>0</v>
      </c>
      <c r="H126" s="212"/>
      <c r="I126" s="212"/>
      <c r="J126" s="212"/>
      <c r="K126" s="119" cm="1">
        <f t="array" aca="1" ref="K126" ca="1">INDIRECT(""&amp;$E125 &amp; "!AT13")</f>
        <v>0</v>
      </c>
      <c r="L126" s="212"/>
      <c r="M126" s="119" cm="1">
        <f t="array" aca="1" ref="M126" ca="1">INDIRECT(""&amp;$E125 &amp; "!AV13")</f>
        <v>0</v>
      </c>
      <c r="N126" s="212"/>
      <c r="O126" s="119" cm="1">
        <f t="array" aca="1" ref="O126" ca="1">INDIRECT(""&amp;$E125 &amp; "!AX13")</f>
        <v>0</v>
      </c>
      <c r="P126" s="215"/>
      <c r="Q126" s="156" cm="1">
        <f t="array" aca="1" ref="Q126" ca="1">INDIRECT(""&amp;$E125 &amp; "!AZ13")</f>
        <v>0</v>
      </c>
      <c r="R126" s="252"/>
    </row>
    <row r="127" spans="4:18" ht="17" thickBot="1" x14ac:dyDescent="0.25">
      <c r="D127" s="278"/>
      <c r="E127" s="276"/>
      <c r="F127" s="101" t="str" cm="1">
        <f t="array" aca="1" ref="F127" ca="1">INDIRECT(""&amp;$E125 &amp; "!AO15")</f>
        <v>Low</v>
      </c>
      <c r="G127" s="123" cm="1">
        <f t="array" aca="1" ref="G127" ca="1">INDIRECT(""&amp;$E125 &amp; "!AP15")</f>
        <v>0</v>
      </c>
      <c r="H127" s="212"/>
      <c r="I127" s="212"/>
      <c r="J127" s="212"/>
      <c r="K127" s="119" cm="1">
        <f t="array" aca="1" ref="K127" ca="1">INDIRECT(""&amp;$E125 &amp; "!AT15")</f>
        <v>0</v>
      </c>
      <c r="L127" s="212"/>
      <c r="M127" s="119" cm="1">
        <f t="array" aca="1" ref="M127" ca="1">INDIRECT(""&amp;$E125 &amp; "!AV15")</f>
        <v>0</v>
      </c>
      <c r="N127" s="212"/>
      <c r="O127" s="119" cm="1">
        <f t="array" aca="1" ref="O127" ca="1">INDIRECT(""&amp;$E125 &amp; "!Ax15")</f>
        <v>0</v>
      </c>
      <c r="P127" s="215"/>
      <c r="Q127" s="156" cm="1">
        <f t="array" aca="1" ref="Q127" ca="1">INDIRECT(""&amp;$E125 &amp; "!Az15")</f>
        <v>0</v>
      </c>
      <c r="R127" s="252"/>
    </row>
    <row r="128" spans="4:18" x14ac:dyDescent="0.2">
      <c r="D128" s="278"/>
      <c r="E128" s="274" t="str">
        <f>E100</f>
        <v>NocturneDance</v>
      </c>
      <c r="F128" s="99" t="str" cm="1">
        <f t="array" aca="1" ref="F128" ca="1">INDIRECT(""&amp;$E128 &amp; "!AO11")</f>
        <v>High</v>
      </c>
      <c r="G128" s="123" cm="1">
        <f t="array" aca="1" ref="G128" ca="1">INDIRECT(""&amp;$E128 &amp; "!AP11")</f>
        <v>0</v>
      </c>
      <c r="H128" s="212" cm="1">
        <f t="array" aca="1" ref="H128" ca="1">INDIRECT(""&amp;$E128 &amp; "!AQ11")</f>
        <v>0</v>
      </c>
      <c r="I128" s="212" cm="1">
        <f t="array" aca="1" ref="I128" ca="1">INDIRECT(""&amp;$E128 &amp; "!AR11")</f>
        <v>0</v>
      </c>
      <c r="J128" s="212" cm="1">
        <f t="array" aca="1" ref="J128" ca="1">INDIRECT(""&amp;$E128 &amp; "!AS11")</f>
        <v>0</v>
      </c>
      <c r="K128" s="119" cm="1">
        <f t="array" aca="1" ref="K128" ca="1">INDIRECT(""&amp;$E128 &amp; "!AT11")</f>
        <v>0</v>
      </c>
      <c r="L128" s="212" cm="1">
        <f t="array" aca="1" ref="L128" ca="1">INDIRECT(""&amp;$E128 &amp; "!AU11")</f>
        <v>0</v>
      </c>
      <c r="M128" s="119" cm="1">
        <f t="array" aca="1" ref="M128" ca="1">INDIRECT(""&amp;$E128 &amp; "!AV11")</f>
        <v>0</v>
      </c>
      <c r="N128" s="212" cm="1">
        <f t="array" aca="1" ref="N128" ca="1">INDIRECT(""&amp;$E128 &amp; "!AW11")</f>
        <v>0</v>
      </c>
      <c r="O128" s="119" cm="1">
        <f t="array" aca="1" ref="O128" ca="1">INDIRECT(""&amp;$E128 &amp; "!AX11")</f>
        <v>0</v>
      </c>
      <c r="P128" s="215" cm="1">
        <f t="array" aca="1" ref="P128" ca="1">INDIRECT(""&amp;$E128 &amp; "!AY11")</f>
        <v>0</v>
      </c>
      <c r="Q128" s="155" cm="1">
        <f t="array" aca="1" ref="Q128" ca="1">INDIRECT(""&amp;$E128 &amp; "!AZ11")</f>
        <v>0</v>
      </c>
      <c r="R128" s="252" cm="1">
        <f t="array" aca="1" ref="R128" ca="1">INDIRECT(""&amp;$E128 &amp; "!BA11")</f>
        <v>0</v>
      </c>
    </row>
    <row r="129" spans="4:18" x14ac:dyDescent="0.2">
      <c r="D129" s="278"/>
      <c r="E129" s="275"/>
      <c r="F129" s="100" t="str" cm="1">
        <f t="array" aca="1" ref="F129" ca="1">INDIRECT(""&amp;$E128 &amp; "!AO13")</f>
        <v>Med</v>
      </c>
      <c r="G129" s="123" cm="1">
        <f t="array" aca="1" ref="G129" ca="1">INDIRECT(""&amp;$E128 &amp; "!AP13")</f>
        <v>0</v>
      </c>
      <c r="H129" s="212"/>
      <c r="I129" s="212"/>
      <c r="J129" s="212"/>
      <c r="K129" s="119" cm="1">
        <f t="array" aca="1" ref="K129" ca="1">INDIRECT(""&amp;$E128 &amp; "!AT13")</f>
        <v>0</v>
      </c>
      <c r="L129" s="212"/>
      <c r="M129" s="119" cm="1">
        <f t="array" aca="1" ref="M129" ca="1">INDIRECT(""&amp;$E128 &amp; "!AV13")</f>
        <v>0</v>
      </c>
      <c r="N129" s="212"/>
      <c r="O129" s="119" cm="1">
        <f t="array" aca="1" ref="O129" ca="1">INDIRECT(""&amp;$E128 &amp; "!AX13")</f>
        <v>0</v>
      </c>
      <c r="P129" s="215"/>
      <c r="Q129" s="156" cm="1">
        <f t="array" aca="1" ref="Q129" ca="1">INDIRECT(""&amp;$E128 &amp; "!AZ13")</f>
        <v>0</v>
      </c>
      <c r="R129" s="252"/>
    </row>
    <row r="130" spans="4:18" ht="17" thickBot="1" x14ac:dyDescent="0.25">
      <c r="D130" s="278"/>
      <c r="E130" s="276"/>
      <c r="F130" s="101" t="str" cm="1">
        <f t="array" aca="1" ref="F130" ca="1">INDIRECT(""&amp;$E128 &amp; "!AO15")</f>
        <v>Low</v>
      </c>
      <c r="G130" s="123" cm="1">
        <f t="array" aca="1" ref="G130" ca="1">INDIRECT(""&amp;$E128 &amp; "!AP15")</f>
        <v>0</v>
      </c>
      <c r="H130" s="212"/>
      <c r="I130" s="212"/>
      <c r="J130" s="212"/>
      <c r="K130" s="119" cm="1">
        <f t="array" aca="1" ref="K130" ca="1">INDIRECT(""&amp;$E128 &amp; "!AT15")</f>
        <v>0</v>
      </c>
      <c r="L130" s="212"/>
      <c r="M130" s="119" cm="1">
        <f t="array" aca="1" ref="M130" ca="1">INDIRECT(""&amp;$E128 &amp; "!AV15")</f>
        <v>0</v>
      </c>
      <c r="N130" s="212"/>
      <c r="O130" s="119" cm="1">
        <f t="array" aca="1" ref="O130" ca="1">INDIRECT(""&amp;$E128 &amp; "!Ax15")</f>
        <v>0</v>
      </c>
      <c r="P130" s="215"/>
      <c r="Q130" s="156" cm="1">
        <f t="array" aca="1" ref="Q130" ca="1">INDIRECT(""&amp;$E128 &amp; "!Az15")</f>
        <v>0</v>
      </c>
      <c r="R130" s="252"/>
    </row>
    <row r="131" spans="4:18" x14ac:dyDescent="0.2">
      <c r="D131" s="278"/>
      <c r="E131" s="274" t="str">
        <f>E103</f>
        <v>PierSeaside</v>
      </c>
      <c r="F131" s="99" t="str" cm="1">
        <f t="array" aca="1" ref="F131" ca="1">INDIRECT(""&amp;$E131 &amp; "!AO11")</f>
        <v>High</v>
      </c>
      <c r="G131" s="123" cm="1">
        <f t="array" aca="1" ref="G131" ca="1">INDIRECT(""&amp;$E131 &amp; "!AP11")</f>
        <v>0</v>
      </c>
      <c r="H131" s="212" cm="1">
        <f t="array" aca="1" ref="H131" ca="1">INDIRECT(""&amp;$E131 &amp; "!AQ11")</f>
        <v>0</v>
      </c>
      <c r="I131" s="212" cm="1">
        <f t="array" aca="1" ref="I131" ca="1">INDIRECT(""&amp;$E131 &amp; "!AR11")</f>
        <v>0</v>
      </c>
      <c r="J131" s="212" cm="1">
        <f t="array" aca="1" ref="J131" ca="1">INDIRECT(""&amp;$E131 &amp; "!AS11")</f>
        <v>0</v>
      </c>
      <c r="K131" s="119" cm="1">
        <f t="array" aca="1" ref="K131" ca="1">INDIRECT(""&amp;$E131 &amp; "!AT11")</f>
        <v>0</v>
      </c>
      <c r="L131" s="212" cm="1">
        <f t="array" aca="1" ref="L131" ca="1">INDIRECT(""&amp;$E131 &amp; "!AU11")</f>
        <v>0</v>
      </c>
      <c r="M131" s="119" cm="1">
        <f t="array" aca="1" ref="M131" ca="1">INDIRECT(""&amp;$E131 &amp; "!AV11")</f>
        <v>0</v>
      </c>
      <c r="N131" s="212" cm="1">
        <f t="array" aca="1" ref="N131" ca="1">INDIRECT(""&amp;$E131 &amp; "!AW11")</f>
        <v>0</v>
      </c>
      <c r="O131" s="119" cm="1">
        <f t="array" aca="1" ref="O131" ca="1">INDIRECT(""&amp;$E131 &amp; "!AX11")</f>
        <v>0</v>
      </c>
      <c r="P131" s="215" cm="1">
        <f t="array" aca="1" ref="P131" ca="1">INDIRECT(""&amp;$E131 &amp; "!AY11")</f>
        <v>0</v>
      </c>
      <c r="Q131" s="155" cm="1">
        <f t="array" aca="1" ref="Q131" ca="1">INDIRECT(""&amp;$E131 &amp; "!AZ11")</f>
        <v>0</v>
      </c>
      <c r="R131" s="252" cm="1">
        <f t="array" aca="1" ref="R131" ca="1">INDIRECT(""&amp;$E131 &amp; "!BA11")</f>
        <v>0</v>
      </c>
    </row>
    <row r="132" spans="4:18" x14ac:dyDescent="0.2">
      <c r="D132" s="278"/>
      <c r="E132" s="275"/>
      <c r="F132" s="100" t="str" cm="1">
        <f t="array" aca="1" ref="F132" ca="1">INDIRECT(""&amp;$E131 &amp; "!AO13")</f>
        <v>Med</v>
      </c>
      <c r="G132" s="123" cm="1">
        <f t="array" aca="1" ref="G132" ca="1">INDIRECT(""&amp;$E131 &amp; "!AP13")</f>
        <v>0</v>
      </c>
      <c r="H132" s="212"/>
      <c r="I132" s="212"/>
      <c r="J132" s="212"/>
      <c r="K132" s="119" cm="1">
        <f t="array" aca="1" ref="K132" ca="1">INDIRECT(""&amp;$E131 &amp; "!AT13")</f>
        <v>0</v>
      </c>
      <c r="L132" s="212"/>
      <c r="M132" s="119" cm="1">
        <f t="array" aca="1" ref="M132" ca="1">INDIRECT(""&amp;$E131 &amp; "!AV13")</f>
        <v>0</v>
      </c>
      <c r="N132" s="212"/>
      <c r="O132" s="119" cm="1">
        <f t="array" aca="1" ref="O132" ca="1">INDIRECT(""&amp;$E131 &amp; "!AX13")</f>
        <v>0</v>
      </c>
      <c r="P132" s="215"/>
      <c r="Q132" s="156" cm="1">
        <f t="array" aca="1" ref="Q132" ca="1">INDIRECT(""&amp;$E131 &amp; "!AZ13")</f>
        <v>0</v>
      </c>
      <c r="R132" s="252"/>
    </row>
    <row r="133" spans="4:18" ht="17" thickBot="1" x14ac:dyDescent="0.25">
      <c r="D133" s="278"/>
      <c r="E133" s="276"/>
      <c r="F133" s="101" t="str" cm="1">
        <f t="array" aca="1" ref="F133" ca="1">INDIRECT(""&amp;$E131 &amp; "!AO15")</f>
        <v>Low</v>
      </c>
      <c r="G133" s="123" cm="1">
        <f t="array" aca="1" ref="G133" ca="1">INDIRECT(""&amp;$E131 &amp; "!AP15")</f>
        <v>0</v>
      </c>
      <c r="H133" s="212"/>
      <c r="I133" s="212"/>
      <c r="J133" s="212"/>
      <c r="K133" s="119" cm="1">
        <f t="array" aca="1" ref="K133" ca="1">INDIRECT(""&amp;$E131 &amp; "!AT15")</f>
        <v>0</v>
      </c>
      <c r="L133" s="212"/>
      <c r="M133" s="119" cm="1">
        <f t="array" aca="1" ref="M133" ca="1">INDIRECT(""&amp;$E131 &amp; "!AV15")</f>
        <v>0</v>
      </c>
      <c r="N133" s="212"/>
      <c r="O133" s="119" cm="1">
        <f t="array" aca="1" ref="O133" ca="1">INDIRECT(""&amp;$E131 &amp; "!Ax15")</f>
        <v>0</v>
      </c>
      <c r="P133" s="215"/>
      <c r="Q133" s="156" cm="1">
        <f t="array" aca="1" ref="Q133" ca="1">INDIRECT(""&amp;$E131 &amp; "!Az15")</f>
        <v>0</v>
      </c>
      <c r="R133" s="252"/>
    </row>
    <row r="134" spans="4:18" x14ac:dyDescent="0.2">
      <c r="D134" s="278"/>
      <c r="E134" s="274" t="str">
        <f>E106</f>
        <v>Tango</v>
      </c>
      <c r="F134" s="99" t="str" cm="1">
        <f t="array" aca="1" ref="F134" ca="1">INDIRECT(""&amp;$E134 &amp; "!AO11")</f>
        <v>High</v>
      </c>
      <c r="G134" s="123" cm="1">
        <f t="array" aca="1" ref="G134" ca="1">INDIRECT(""&amp;$E134 &amp; "!AP11")</f>
        <v>0</v>
      </c>
      <c r="H134" s="212" cm="1">
        <f t="array" aca="1" ref="H134" ca="1">INDIRECT(""&amp;$E134 &amp; "!AQ11")</f>
        <v>0</v>
      </c>
      <c r="I134" s="212" cm="1">
        <f t="array" aca="1" ref="I134" ca="1">INDIRECT(""&amp;$E134 &amp; "!AR11")</f>
        <v>0</v>
      </c>
      <c r="J134" s="212" cm="1">
        <f t="array" aca="1" ref="J134" ca="1">INDIRECT(""&amp;$E134 &amp; "!AS11")</f>
        <v>0</v>
      </c>
      <c r="K134" s="119" cm="1">
        <f t="array" aca="1" ref="K134" ca="1">INDIRECT(""&amp;$E134 &amp; "!AT11")</f>
        <v>0</v>
      </c>
      <c r="L134" s="212" cm="1">
        <f t="array" aca="1" ref="L134" ca="1">INDIRECT(""&amp;$E134 &amp; "!AU11")</f>
        <v>0</v>
      </c>
      <c r="M134" s="119" cm="1">
        <f t="array" aca="1" ref="M134" ca="1">INDIRECT(""&amp;$E134 &amp; "!AV11")</f>
        <v>0</v>
      </c>
      <c r="N134" s="212" cm="1">
        <f t="array" aca="1" ref="N134" ca="1">INDIRECT(""&amp;$E134 &amp; "!AW11")</f>
        <v>0</v>
      </c>
      <c r="O134" s="119" cm="1">
        <f t="array" aca="1" ref="O134" ca="1">INDIRECT(""&amp;$E134 &amp; "!AX11")</f>
        <v>0</v>
      </c>
      <c r="P134" s="215" cm="1">
        <f t="array" aca="1" ref="P134" ca="1">INDIRECT(""&amp;$E134 &amp; "!AY11")</f>
        <v>0</v>
      </c>
      <c r="Q134" s="155" cm="1">
        <f t="array" aca="1" ref="Q134" ca="1">INDIRECT(""&amp;$E134 &amp; "!AZ11")</f>
        <v>0</v>
      </c>
      <c r="R134" s="252" cm="1">
        <f t="array" aca="1" ref="R134" ca="1">INDIRECT(""&amp;$E134 &amp; "!BA11")</f>
        <v>0</v>
      </c>
    </row>
    <row r="135" spans="4:18" x14ac:dyDescent="0.2">
      <c r="D135" s="278"/>
      <c r="E135" s="275"/>
      <c r="F135" s="100" t="str" cm="1">
        <f t="array" aca="1" ref="F135" ca="1">INDIRECT(""&amp;$E134 &amp; "!AO13")</f>
        <v>Med</v>
      </c>
      <c r="G135" s="123" cm="1">
        <f t="array" aca="1" ref="G135" ca="1">INDIRECT(""&amp;$E134 &amp; "!AP13")</f>
        <v>0</v>
      </c>
      <c r="H135" s="212"/>
      <c r="I135" s="212"/>
      <c r="J135" s="212"/>
      <c r="K135" s="119" cm="1">
        <f t="array" aca="1" ref="K135" ca="1">INDIRECT(""&amp;$E134 &amp; "!AT13")</f>
        <v>0</v>
      </c>
      <c r="L135" s="212"/>
      <c r="M135" s="119" cm="1">
        <f t="array" aca="1" ref="M135" ca="1">INDIRECT(""&amp;$E134 &amp; "!AV13")</f>
        <v>0</v>
      </c>
      <c r="N135" s="212"/>
      <c r="O135" s="119" cm="1">
        <f t="array" aca="1" ref="O135" ca="1">INDIRECT(""&amp;$E134 &amp; "!AX13")</f>
        <v>0</v>
      </c>
      <c r="P135" s="215"/>
      <c r="Q135" s="156" cm="1">
        <f t="array" aca="1" ref="Q135" ca="1">INDIRECT(""&amp;$E134 &amp; "!AZ13")</f>
        <v>0</v>
      </c>
      <c r="R135" s="252"/>
    </row>
    <row r="136" spans="4:18" ht="17" thickBot="1" x14ac:dyDescent="0.25">
      <c r="D136" s="278"/>
      <c r="E136" s="276"/>
      <c r="F136" s="101" t="str" cm="1">
        <f t="array" aca="1" ref="F136" ca="1">INDIRECT(""&amp;$E134 &amp; "!AO15")</f>
        <v>Low</v>
      </c>
      <c r="G136" s="123" cm="1">
        <f t="array" aca="1" ref="G136" ca="1">INDIRECT(""&amp;$E134 &amp; "!AP15")</f>
        <v>0</v>
      </c>
      <c r="H136" s="212"/>
      <c r="I136" s="212"/>
      <c r="J136" s="212"/>
      <c r="K136" s="119" cm="1">
        <f t="array" aca="1" ref="K136" ca="1">INDIRECT(""&amp;$E134 &amp; "!AT15")</f>
        <v>0</v>
      </c>
      <c r="L136" s="212"/>
      <c r="M136" s="119" cm="1">
        <f t="array" aca="1" ref="M136" ca="1">INDIRECT(""&amp;$E134 &amp; "!AV15")</f>
        <v>0</v>
      </c>
      <c r="N136" s="212"/>
      <c r="O136" s="119" cm="1">
        <f t="array" aca="1" ref="O136" ca="1">INDIRECT(""&amp;$E134 &amp; "!Ax15")</f>
        <v>0</v>
      </c>
      <c r="P136" s="215"/>
      <c r="Q136" s="156" cm="1">
        <f t="array" aca="1" ref="Q136" ca="1">INDIRECT(""&amp;$E134 &amp; "!Az15")</f>
        <v>0</v>
      </c>
      <c r="R136" s="252"/>
    </row>
    <row r="137" spans="4:18" x14ac:dyDescent="0.2">
      <c r="D137" s="278"/>
      <c r="E137" s="274" t="str">
        <f>E109</f>
        <v>Timelapse</v>
      </c>
      <c r="F137" s="99" t="str" cm="1">
        <f t="array" aca="1" ref="F137" ca="1">INDIRECT(""&amp;$E137 &amp; "!AO11")</f>
        <v>High</v>
      </c>
      <c r="G137" s="123" cm="1">
        <f t="array" aca="1" ref="G137" ca="1">INDIRECT(""&amp;$E137 &amp; "!AP11")</f>
        <v>0</v>
      </c>
      <c r="H137" s="212" cm="1">
        <f t="array" aca="1" ref="H137" ca="1">INDIRECT(""&amp;$E137 &amp; "!AQ11")</f>
        <v>0</v>
      </c>
      <c r="I137" s="212" cm="1">
        <f t="array" aca="1" ref="I137" ca="1">INDIRECT(""&amp;$E137 &amp; "!AR11")</f>
        <v>0</v>
      </c>
      <c r="J137" s="212" cm="1">
        <f t="array" aca="1" ref="J137" ca="1">INDIRECT(""&amp;$E137 &amp; "!AS11")</f>
        <v>0</v>
      </c>
      <c r="K137" s="119" cm="1">
        <f t="array" aca="1" ref="K137" ca="1">INDIRECT(""&amp;$E137 &amp; "!AT11")</f>
        <v>0</v>
      </c>
      <c r="L137" s="212" cm="1">
        <f t="array" aca="1" ref="L137" ca="1">INDIRECT(""&amp;$E137 &amp; "!AU11")</f>
        <v>0</v>
      </c>
      <c r="M137" s="119" cm="1">
        <f t="array" aca="1" ref="M137" ca="1">INDIRECT(""&amp;$E137 &amp; "!AV11")</f>
        <v>0</v>
      </c>
      <c r="N137" s="212" cm="1">
        <f t="array" aca="1" ref="N137" ca="1">INDIRECT(""&amp;$E137 &amp; "!AW11")</f>
        <v>0</v>
      </c>
      <c r="O137" s="119" cm="1">
        <f t="array" aca="1" ref="O137" ca="1">INDIRECT(""&amp;$E137 &amp; "!AX11")</f>
        <v>0</v>
      </c>
      <c r="P137" s="215" cm="1">
        <f t="array" aca="1" ref="P137" ca="1">INDIRECT(""&amp;$E137 &amp; "!AY11")</f>
        <v>0</v>
      </c>
      <c r="Q137" s="155" cm="1">
        <f t="array" aca="1" ref="Q137" ca="1">INDIRECT(""&amp;$E137 &amp; "!AZ11")</f>
        <v>0</v>
      </c>
      <c r="R137" s="252" cm="1">
        <f t="array" aca="1" ref="R137" ca="1">INDIRECT(""&amp;$E137 &amp; "!BA11")</f>
        <v>0</v>
      </c>
    </row>
    <row r="138" spans="4:18" x14ac:dyDescent="0.2">
      <c r="D138" s="278"/>
      <c r="E138" s="275"/>
      <c r="F138" s="100" t="str" cm="1">
        <f t="array" aca="1" ref="F138" ca="1">INDIRECT(""&amp;$E137 &amp; "!AO13")</f>
        <v>Med</v>
      </c>
      <c r="G138" s="123" cm="1">
        <f t="array" aca="1" ref="G138" ca="1">INDIRECT(""&amp;$E137 &amp; "!AP13")</f>
        <v>0</v>
      </c>
      <c r="H138" s="212"/>
      <c r="I138" s="212"/>
      <c r="J138" s="212"/>
      <c r="K138" s="119" cm="1">
        <f t="array" aca="1" ref="K138" ca="1">INDIRECT(""&amp;$E137 &amp; "!AT13")</f>
        <v>0</v>
      </c>
      <c r="L138" s="212"/>
      <c r="M138" s="119" cm="1">
        <f t="array" aca="1" ref="M138" ca="1">INDIRECT(""&amp;$E137 &amp; "!AV13")</f>
        <v>0</v>
      </c>
      <c r="N138" s="212"/>
      <c r="O138" s="119" cm="1">
        <f t="array" aca="1" ref="O138" ca="1">INDIRECT(""&amp;$E137 &amp; "!AX13")</f>
        <v>0</v>
      </c>
      <c r="P138" s="215"/>
      <c r="Q138" s="156" cm="1">
        <f t="array" aca="1" ref="Q138" ca="1">INDIRECT(""&amp;$E137 &amp; "!AZ13")</f>
        <v>0</v>
      </c>
      <c r="R138" s="252"/>
    </row>
    <row r="139" spans="4:18" ht="17" thickBot="1" x14ac:dyDescent="0.25">
      <c r="D139" s="278"/>
      <c r="E139" s="275"/>
      <c r="F139" s="127" t="str" cm="1">
        <f t="array" aca="1" ref="F139" ca="1">INDIRECT(""&amp;$E137 &amp; "!AO15")</f>
        <v>Low</v>
      </c>
      <c r="G139" s="58" cm="1">
        <f t="array" aca="1" ref="G139" ca="1">INDIRECT(""&amp;$E137 &amp; "!AP15")</f>
        <v>0</v>
      </c>
      <c r="H139" s="248"/>
      <c r="I139" s="248"/>
      <c r="J139" s="248"/>
      <c r="K139" s="122" cm="1">
        <f t="array" aca="1" ref="K139" ca="1">INDIRECT(""&amp;$E137 &amp; "!AT15")</f>
        <v>0</v>
      </c>
      <c r="L139" s="248"/>
      <c r="M139" s="122" cm="1">
        <f t="array" aca="1" ref="M139" ca="1">INDIRECT(""&amp;$E137 &amp; "!AV15")</f>
        <v>0</v>
      </c>
      <c r="N139" s="248"/>
      <c r="O139" s="122" cm="1">
        <f t="array" aca="1" ref="O139" ca="1">INDIRECT(""&amp;$E137 &amp; "!Ax15")</f>
        <v>0</v>
      </c>
      <c r="P139" s="258"/>
      <c r="Q139" s="156" cm="1">
        <f t="array" aca="1" ref="Q139" ca="1">INDIRECT(""&amp;$E137 &amp; "!Az15")</f>
        <v>0</v>
      </c>
      <c r="R139" s="252"/>
    </row>
    <row r="140" spans="4:18" x14ac:dyDescent="0.2">
      <c r="D140" s="278"/>
      <c r="E140" s="274" t="s">
        <v>98</v>
      </c>
      <c r="F140" s="99" t="s">
        <v>27</v>
      </c>
      <c r="G140" s="53">
        <f ca="1">AVERAGE(G116,G119,G122,G125,G128,G131,G134,G137)</f>
        <v>0</v>
      </c>
      <c r="H140" s="211">
        <f ca="1">AVERAGE(H116:H139)</f>
        <v>0</v>
      </c>
      <c r="I140" s="211">
        <f ca="1">AVERAGE(I116:I139)</f>
        <v>0</v>
      </c>
      <c r="J140" s="211">
        <f ca="1">AVERAGE(J116:J139)</f>
        <v>0</v>
      </c>
      <c r="K140" s="118">
        <f ca="1">AVERAGE(K116,K119,K122,K125,K128,K131,K134,K137)</f>
        <v>0</v>
      </c>
      <c r="L140" s="211">
        <f ca="1">AVERAGE(L116:L139)</f>
        <v>0</v>
      </c>
      <c r="M140" s="118">
        <f ca="1">AVERAGE(M116,M119,M122,M125,M128,M131,M134,M137)</f>
        <v>0</v>
      </c>
      <c r="N140" s="211">
        <f ca="1">AVERAGE(N116:N139)</f>
        <v>0</v>
      </c>
      <c r="O140" s="118">
        <f ca="1">AVERAGE(O116,O119,O122,O125,O128,O131,O134,O137)</f>
        <v>0</v>
      </c>
      <c r="P140" s="214">
        <f ca="1">AVERAGE(P116:P139)</f>
        <v>0</v>
      </c>
      <c r="Q140" s="155">
        <f ca="1">SUM(Q116,Q119,Q122,Q125,Q128,Q131,Q134,Q137)</f>
        <v>0</v>
      </c>
      <c r="R140" s="251">
        <f ca="1">SUM(R116:R139)</f>
        <v>0</v>
      </c>
    </row>
    <row r="141" spans="4:18" x14ac:dyDescent="0.2">
      <c r="D141" s="278"/>
      <c r="E141" s="275"/>
      <c r="F141" s="100" t="s">
        <v>28</v>
      </c>
      <c r="G141" s="123">
        <f ca="1">AVERAGE(G117,G120,G123,G126,G129,G132,G135,G138)</f>
        <v>0</v>
      </c>
      <c r="H141" s="212"/>
      <c r="I141" s="212"/>
      <c r="J141" s="212"/>
      <c r="K141" s="119">
        <f ca="1">AVERAGE(K117,K120,K123,K126,K129,K132,K135,K138)</f>
        <v>0</v>
      </c>
      <c r="L141" s="212"/>
      <c r="M141" s="119">
        <f ca="1">AVERAGE(M117,M120,M123,M126,M129,M132,M135,M138)</f>
        <v>0</v>
      </c>
      <c r="N141" s="212"/>
      <c r="O141" s="119">
        <f ca="1">AVERAGE(O117,O120,O123,O126,O129,O132,O135,O138)</f>
        <v>0</v>
      </c>
      <c r="P141" s="215"/>
      <c r="Q141" s="156">
        <f ca="1">SUM(Q117,Q120,Q123,Q126,Q129,Q132,Q135,Q138)</f>
        <v>0</v>
      </c>
      <c r="R141" s="252"/>
    </row>
    <row r="142" spans="4:18" ht="17" thickBot="1" x14ac:dyDescent="0.25">
      <c r="D142" s="279"/>
      <c r="E142" s="276"/>
      <c r="F142" s="101" t="s">
        <v>29</v>
      </c>
      <c r="G142" s="56">
        <f ca="1">AVERAGE(G118,G121,G124,G127,G130,G133,G136,G139)</f>
        <v>0</v>
      </c>
      <c r="H142" s="213"/>
      <c r="I142" s="213"/>
      <c r="J142" s="213"/>
      <c r="K142" s="120">
        <f ca="1">AVERAGE(K118,K121,K124,K127,K130,K133,K136,K139)</f>
        <v>0</v>
      </c>
      <c r="L142" s="213"/>
      <c r="M142" s="120">
        <f ca="1">AVERAGE(M118,M121,M124,M127,M130,M133,M136,M139)</f>
        <v>0</v>
      </c>
      <c r="N142" s="213"/>
      <c r="O142" s="120">
        <f ca="1">AVERAGE(O118,O121,O124,O127,O130,O133,O136,O139)</f>
        <v>0</v>
      </c>
      <c r="P142" s="228"/>
      <c r="Q142" s="157">
        <f ca="1">SUM(Q118,Q121,Q124,Q127,Q130,Q133,Q136,Q139)</f>
        <v>0</v>
      </c>
      <c r="R142" s="280"/>
    </row>
    <row r="143" spans="4:18" ht="17" thickBot="1" x14ac:dyDescent="0.25">
      <c r="D143" s="103"/>
      <c r="E143" s="104"/>
      <c r="F143" s="134"/>
      <c r="G143" s="124"/>
      <c r="H143" s="98"/>
      <c r="I143" s="98"/>
      <c r="J143" s="98"/>
      <c r="K143" s="121"/>
      <c r="L143" s="98"/>
      <c r="M143" s="121"/>
      <c r="N143" s="98"/>
      <c r="O143" s="121"/>
      <c r="P143" s="135"/>
    </row>
    <row r="144" spans="4:18" x14ac:dyDescent="0.2">
      <c r="D144" s="277" t="str">
        <f>BoxingPractice!A17</f>
        <v>1920x1080</v>
      </c>
      <c r="E144" s="274" t="str">
        <f>D5</f>
        <v>BoxingPractice</v>
      </c>
      <c r="F144" s="99" t="str" cm="1">
        <f t="array" aca="1" ref="F144" ca="1">INDIRECT(""&amp;$E88 &amp; "!AO17")</f>
        <v>High</v>
      </c>
      <c r="G144" s="53" cm="1">
        <f t="array" aca="1" ref="G144" ca="1">INDIRECT(""&amp;$E88 &amp; "!AP17")</f>
        <v>0</v>
      </c>
      <c r="H144" s="211" cm="1">
        <f t="array" aca="1" ref="H144" ca="1">INDIRECT(""&amp;$E88 &amp; "!AQ17")</f>
        <v>0</v>
      </c>
      <c r="I144" s="211" cm="1">
        <f t="array" aca="1" ref="I144" ca="1">INDIRECT(""&amp;$E88 &amp; "!AR17")</f>
        <v>0</v>
      </c>
      <c r="J144" s="211" cm="1">
        <f t="array" aca="1" ref="J144" ca="1">INDIRECT(""&amp;$E88 &amp; "!AS17")</f>
        <v>0</v>
      </c>
      <c r="K144" s="118" cm="1">
        <f t="array" aca="1" ref="K144" ca="1">INDIRECT(""&amp;$E88 &amp; "!AT17")</f>
        <v>0</v>
      </c>
      <c r="L144" s="211" cm="1">
        <f t="array" aca="1" ref="L144" ca="1">INDIRECT(""&amp;$E88 &amp; "!AU17")</f>
        <v>0</v>
      </c>
      <c r="M144" s="118" cm="1">
        <f t="array" aca="1" ref="M144" ca="1">INDIRECT(""&amp;$E88 &amp; "!AV17")</f>
        <v>0</v>
      </c>
      <c r="N144" s="211" cm="1">
        <f t="array" aca="1" ref="N144" ca="1">INDIRECT(""&amp;$E88 &amp; "!AW17")</f>
        <v>0</v>
      </c>
      <c r="O144" s="118" cm="1">
        <f t="array" aca="1" ref="O144" ca="1">INDIRECT(""&amp;$E88 &amp; "!AX17")</f>
        <v>0</v>
      </c>
      <c r="P144" s="214" cm="1">
        <f t="array" aca="1" ref="P144" ca="1">INDIRECT(""&amp;$E88 &amp; "!AY17")</f>
        <v>0</v>
      </c>
      <c r="Q144" s="155" cm="1">
        <f t="array" aca="1" ref="Q144" ca="1">INDIRECT(""&amp;$E88 &amp; "!AZ17")</f>
        <v>0</v>
      </c>
      <c r="R144" s="251" cm="1">
        <f t="array" aca="1" ref="R144" ca="1">INDIRECT(""&amp;$E88 &amp; "!BA17")</f>
        <v>0</v>
      </c>
    </row>
    <row r="145" spans="4:18" x14ac:dyDescent="0.2">
      <c r="D145" s="278"/>
      <c r="E145" s="275"/>
      <c r="F145" s="100" t="str" cm="1">
        <f t="array" aca="1" ref="F145" ca="1">INDIRECT(""&amp;$E88 &amp; "!AO19")</f>
        <v>Med</v>
      </c>
      <c r="G145" s="123" cm="1">
        <f t="array" aca="1" ref="G145" ca="1">INDIRECT(""&amp;$E88 &amp; "!AP19")</f>
        <v>0</v>
      </c>
      <c r="H145" s="212"/>
      <c r="I145" s="212"/>
      <c r="J145" s="212"/>
      <c r="K145" s="119" cm="1">
        <f t="array" aca="1" ref="K145" ca="1">INDIRECT(""&amp;$E88 &amp; "!AT19")</f>
        <v>0</v>
      </c>
      <c r="L145" s="212"/>
      <c r="M145" s="119" cm="1">
        <f t="array" aca="1" ref="M145" ca="1">INDIRECT(""&amp;$E88 &amp; "!AV19")</f>
        <v>0</v>
      </c>
      <c r="N145" s="212"/>
      <c r="O145" s="119" cm="1">
        <f t="array" aca="1" ref="O145" ca="1">INDIRECT(""&amp;$E88 &amp; "!AX19")</f>
        <v>0</v>
      </c>
      <c r="P145" s="215"/>
      <c r="Q145" s="156" cm="1">
        <f t="array" aca="1" ref="Q145" ca="1">INDIRECT(""&amp;$E88 &amp; "!AZ19")</f>
        <v>0</v>
      </c>
      <c r="R145" s="252"/>
    </row>
    <row r="146" spans="4:18" ht="17" thickBot="1" x14ac:dyDescent="0.25">
      <c r="D146" s="278"/>
      <c r="E146" s="276"/>
      <c r="F146" s="101" t="str" cm="1">
        <f t="array" aca="1" ref="F146" ca="1">INDIRECT(""&amp;$E88 &amp; "!AO21")</f>
        <v>Low</v>
      </c>
      <c r="G146" s="123" cm="1">
        <f t="array" aca="1" ref="G146" ca="1">INDIRECT(""&amp;$E88 &amp; "!AP21")</f>
        <v>0</v>
      </c>
      <c r="H146" s="212"/>
      <c r="I146" s="212"/>
      <c r="J146" s="212"/>
      <c r="K146" s="119" cm="1">
        <f t="array" aca="1" ref="K146" ca="1">INDIRECT(""&amp;$E88 &amp; "!AT21")</f>
        <v>0</v>
      </c>
      <c r="L146" s="212"/>
      <c r="M146" s="119" cm="1">
        <f t="array" aca="1" ref="M146" ca="1">INDIRECT(""&amp;$E88 &amp; "!AV21")</f>
        <v>0</v>
      </c>
      <c r="N146" s="212"/>
      <c r="O146" s="119" cm="1">
        <f t="array" aca="1" ref="O146" ca="1">INDIRECT(""&amp;$E88 &amp; "!Ax21")</f>
        <v>0</v>
      </c>
      <c r="P146" s="215"/>
      <c r="Q146" s="156" cm="1">
        <f t="array" aca="1" ref="Q146" ca="1">INDIRECT(""&amp;$E88 &amp; "!AZ21")</f>
        <v>0</v>
      </c>
      <c r="R146" s="252"/>
    </row>
    <row r="147" spans="4:18" x14ac:dyDescent="0.2">
      <c r="D147" s="278"/>
      <c r="E147" s="274" t="str">
        <f>D8</f>
        <v>CrossWalk</v>
      </c>
      <c r="F147" s="99" t="str" cm="1">
        <f t="array" aca="1" ref="F147" ca="1">INDIRECT(""&amp;$E91 &amp; "!AO17")</f>
        <v>High</v>
      </c>
      <c r="G147" s="123" cm="1">
        <f t="array" aca="1" ref="G147" ca="1">INDIRECT(""&amp;$E91 &amp; "!AP17")</f>
        <v>0</v>
      </c>
      <c r="H147" s="212" cm="1">
        <f t="array" aca="1" ref="H147" ca="1">INDIRECT(""&amp;$E91 &amp; "!AQ17")</f>
        <v>0</v>
      </c>
      <c r="I147" s="212" cm="1">
        <f t="array" aca="1" ref="I147" ca="1">INDIRECT(""&amp;$E91 &amp; "!AR17")</f>
        <v>0</v>
      </c>
      <c r="J147" s="212" cm="1">
        <f t="array" aca="1" ref="J147" ca="1">INDIRECT(""&amp;$E91 &amp; "!AS17")</f>
        <v>0</v>
      </c>
      <c r="K147" s="119" cm="1">
        <f t="array" aca="1" ref="K147" ca="1">INDIRECT(""&amp;$E91 &amp; "!AT17")</f>
        <v>0</v>
      </c>
      <c r="L147" s="212" cm="1">
        <f t="array" aca="1" ref="L147" ca="1">INDIRECT(""&amp;$E91 &amp; "!AU17")</f>
        <v>0</v>
      </c>
      <c r="M147" s="119" cm="1">
        <f t="array" aca="1" ref="M147" ca="1">INDIRECT(""&amp;$E91 &amp; "!AV17")</f>
        <v>0</v>
      </c>
      <c r="N147" s="212" cm="1">
        <f t="array" aca="1" ref="N147" ca="1">INDIRECT(""&amp;$E91 &amp; "!AW17")</f>
        <v>0</v>
      </c>
      <c r="O147" s="119" cm="1">
        <f t="array" aca="1" ref="O147" ca="1">INDIRECT(""&amp;$E91 &amp; "!AX17")</f>
        <v>0</v>
      </c>
      <c r="P147" s="215" cm="1">
        <f t="array" aca="1" ref="P147" ca="1">INDIRECT(""&amp;$E91 &amp; "!AY17")</f>
        <v>0</v>
      </c>
      <c r="Q147" s="156" cm="1">
        <f t="array" aca="1" ref="Q147" ca="1">INDIRECT(""&amp;$E91 &amp; "!AZ17")</f>
        <v>0</v>
      </c>
      <c r="R147" s="252" cm="1">
        <f t="array" aca="1" ref="R147" ca="1">INDIRECT(""&amp;$E91 &amp; "!BA17")</f>
        <v>0</v>
      </c>
    </row>
    <row r="148" spans="4:18" x14ac:dyDescent="0.2">
      <c r="D148" s="278"/>
      <c r="E148" s="275"/>
      <c r="F148" s="100" t="str" cm="1">
        <f t="array" aca="1" ref="F148" ca="1">INDIRECT(""&amp;$E91 &amp; "!AO19")</f>
        <v>Med</v>
      </c>
      <c r="G148" s="123" cm="1">
        <f t="array" aca="1" ref="G148" ca="1">INDIRECT(""&amp;$E91 &amp; "!AP19")</f>
        <v>0</v>
      </c>
      <c r="H148" s="212"/>
      <c r="I148" s="212"/>
      <c r="J148" s="212"/>
      <c r="K148" s="119" cm="1">
        <f t="array" aca="1" ref="K148" ca="1">INDIRECT(""&amp;$E91 &amp; "!AT19")</f>
        <v>0</v>
      </c>
      <c r="L148" s="212"/>
      <c r="M148" s="119" cm="1">
        <f t="array" aca="1" ref="M148" ca="1">INDIRECT(""&amp;$E91 &amp; "!AV19")</f>
        <v>0</v>
      </c>
      <c r="N148" s="212"/>
      <c r="O148" s="119" cm="1">
        <f t="array" aca="1" ref="O148" ca="1">INDIRECT(""&amp;$E91 &amp; "!AX19")</f>
        <v>0</v>
      </c>
      <c r="P148" s="215"/>
      <c r="Q148" s="156" cm="1">
        <f t="array" aca="1" ref="Q148" ca="1">INDIRECT(""&amp;$E91 &amp; "!AZ19")</f>
        <v>0</v>
      </c>
      <c r="R148" s="252"/>
    </row>
    <row r="149" spans="4:18" ht="17" thickBot="1" x14ac:dyDescent="0.25">
      <c r="D149" s="278"/>
      <c r="E149" s="276"/>
      <c r="F149" s="101" t="str" cm="1">
        <f t="array" aca="1" ref="F149" ca="1">INDIRECT(""&amp;$E91 &amp; "!AO21")</f>
        <v>Low</v>
      </c>
      <c r="G149" s="123" cm="1">
        <f t="array" aca="1" ref="G149" ca="1">INDIRECT(""&amp;$E91 &amp; "!AP21")</f>
        <v>0</v>
      </c>
      <c r="H149" s="212"/>
      <c r="I149" s="212"/>
      <c r="J149" s="212"/>
      <c r="K149" s="119" cm="1">
        <f t="array" aca="1" ref="K149" ca="1">INDIRECT(""&amp;$E91 &amp; "!AT21")</f>
        <v>0</v>
      </c>
      <c r="L149" s="212"/>
      <c r="M149" s="119" cm="1">
        <f t="array" aca="1" ref="M149" ca="1">INDIRECT(""&amp;$E91 &amp; "!AV21")</f>
        <v>0</v>
      </c>
      <c r="N149" s="212"/>
      <c r="O149" s="119" cm="1">
        <f t="array" aca="1" ref="O149" ca="1">INDIRECT(""&amp;$E91 &amp; "!Ax21")</f>
        <v>0</v>
      </c>
      <c r="P149" s="215"/>
      <c r="Q149" s="156" cm="1">
        <f t="array" aca="1" ref="Q149" ca="1">INDIRECT(""&amp;$E91 &amp; "!AZ21")</f>
        <v>0</v>
      </c>
      <c r="R149" s="252"/>
    </row>
    <row r="150" spans="4:18" x14ac:dyDescent="0.2">
      <c r="D150" s="278"/>
      <c r="E150" s="274" t="str">
        <f>D11</f>
        <v>FoodMarket2</v>
      </c>
      <c r="F150" s="99" t="str" cm="1">
        <f t="array" aca="1" ref="F150" ca="1">INDIRECT(""&amp;$E94 &amp; "!AO17")</f>
        <v>High</v>
      </c>
      <c r="G150" s="123" cm="1">
        <f t="array" aca="1" ref="G150" ca="1">INDIRECT(""&amp;$E94 &amp; "!AP17")</f>
        <v>0</v>
      </c>
      <c r="H150" s="212" cm="1">
        <f t="array" aca="1" ref="H150" ca="1">INDIRECT(""&amp;$E94 &amp; "!AQ17")</f>
        <v>0</v>
      </c>
      <c r="I150" s="212" cm="1">
        <f t="array" aca="1" ref="I150" ca="1">INDIRECT(""&amp;$E94 &amp; "!AR17")</f>
        <v>0</v>
      </c>
      <c r="J150" s="212" cm="1">
        <f t="array" aca="1" ref="J150" ca="1">INDIRECT(""&amp;$E94 &amp; "!AS17")</f>
        <v>0</v>
      </c>
      <c r="K150" s="119" cm="1">
        <f t="array" aca="1" ref="K150" ca="1">INDIRECT(""&amp;$E94 &amp; "!AT17")</f>
        <v>0</v>
      </c>
      <c r="L150" s="212" cm="1">
        <f t="array" aca="1" ref="L150" ca="1">INDIRECT(""&amp;$E94 &amp; "!AU17")</f>
        <v>0</v>
      </c>
      <c r="M150" s="119" cm="1">
        <f t="array" aca="1" ref="M150" ca="1">INDIRECT(""&amp;$E94 &amp; "!AV17")</f>
        <v>0</v>
      </c>
      <c r="N150" s="212" cm="1">
        <f t="array" aca="1" ref="N150" ca="1">INDIRECT(""&amp;$E94 &amp; "!AW17")</f>
        <v>0</v>
      </c>
      <c r="O150" s="119" cm="1">
        <f t="array" aca="1" ref="O150" ca="1">INDIRECT(""&amp;$E94 &amp; "!AX17")</f>
        <v>0</v>
      </c>
      <c r="P150" s="215" cm="1">
        <f t="array" aca="1" ref="P150" ca="1">INDIRECT(""&amp;$E94 &amp; "!AY17")</f>
        <v>0</v>
      </c>
      <c r="Q150" s="156" cm="1">
        <f t="array" aca="1" ref="Q150" ca="1">INDIRECT(""&amp;$E94 &amp; "!AZ17")</f>
        <v>0</v>
      </c>
      <c r="R150" s="252" cm="1">
        <f t="array" aca="1" ref="R150" ca="1">INDIRECT(""&amp;$E94 &amp; "!BA17")</f>
        <v>0</v>
      </c>
    </row>
    <row r="151" spans="4:18" x14ac:dyDescent="0.2">
      <c r="D151" s="278"/>
      <c r="E151" s="275"/>
      <c r="F151" s="100" t="str" cm="1">
        <f t="array" aca="1" ref="F151" ca="1">INDIRECT(""&amp;$E94 &amp; "!AO19")</f>
        <v>Med</v>
      </c>
      <c r="G151" s="123" cm="1">
        <f t="array" aca="1" ref="G151" ca="1">INDIRECT(""&amp;$E94 &amp; "!AP19")</f>
        <v>0</v>
      </c>
      <c r="H151" s="212"/>
      <c r="I151" s="212"/>
      <c r="J151" s="212"/>
      <c r="K151" s="119" cm="1">
        <f t="array" aca="1" ref="K151" ca="1">INDIRECT(""&amp;$E94 &amp; "!AT19")</f>
        <v>0</v>
      </c>
      <c r="L151" s="212"/>
      <c r="M151" s="119" cm="1">
        <f t="array" aca="1" ref="M151" ca="1">INDIRECT(""&amp;$E94 &amp; "!AV19")</f>
        <v>0</v>
      </c>
      <c r="N151" s="212"/>
      <c r="O151" s="119" cm="1">
        <f t="array" aca="1" ref="O151" ca="1">INDIRECT(""&amp;$E94 &amp; "!AX19")</f>
        <v>0</v>
      </c>
      <c r="P151" s="215"/>
      <c r="Q151" s="156" cm="1">
        <f t="array" aca="1" ref="Q151" ca="1">INDIRECT(""&amp;$E94 &amp; "!AZ19")</f>
        <v>0</v>
      </c>
      <c r="R151" s="252"/>
    </row>
    <row r="152" spans="4:18" ht="17" thickBot="1" x14ac:dyDescent="0.25">
      <c r="D152" s="278"/>
      <c r="E152" s="276"/>
      <c r="F152" s="101" t="str" cm="1">
        <f t="array" aca="1" ref="F152" ca="1">INDIRECT(""&amp;$E94 &amp; "!AO21")</f>
        <v>Low</v>
      </c>
      <c r="G152" s="123" cm="1">
        <f t="array" aca="1" ref="G152" ca="1">INDIRECT(""&amp;$E94 &amp; "!AP21")</f>
        <v>0</v>
      </c>
      <c r="H152" s="212"/>
      <c r="I152" s="212"/>
      <c r="J152" s="212"/>
      <c r="K152" s="119" cm="1">
        <f t="array" aca="1" ref="K152" ca="1">INDIRECT(""&amp;$E94 &amp; "!AT21")</f>
        <v>0</v>
      </c>
      <c r="L152" s="212"/>
      <c r="M152" s="119" cm="1">
        <f t="array" aca="1" ref="M152" ca="1">INDIRECT(""&amp;$E94 &amp; "!AV21")</f>
        <v>0</v>
      </c>
      <c r="N152" s="212"/>
      <c r="O152" s="119" cm="1">
        <f t="array" aca="1" ref="O152" ca="1">INDIRECT(""&amp;$E94 &amp; "!Ax21")</f>
        <v>0</v>
      </c>
      <c r="P152" s="215"/>
      <c r="Q152" s="156" cm="1">
        <f t="array" aca="1" ref="Q152" ca="1">INDIRECT(""&amp;$E94 &amp; "!AZ21")</f>
        <v>0</v>
      </c>
      <c r="R152" s="252"/>
    </row>
    <row r="153" spans="4:18" x14ac:dyDescent="0.2">
      <c r="D153" s="278"/>
      <c r="E153" s="274" t="str">
        <f>D14</f>
        <v>Neon1224</v>
      </c>
      <c r="F153" s="99" t="str" cm="1">
        <f t="array" aca="1" ref="F153" ca="1">INDIRECT(""&amp;$E97 &amp; "!AO17")</f>
        <v>High</v>
      </c>
      <c r="G153" s="123" cm="1">
        <f t="array" aca="1" ref="G153" ca="1">INDIRECT(""&amp;$E97 &amp; "!AP17")</f>
        <v>0</v>
      </c>
      <c r="H153" s="212" cm="1">
        <f t="array" aca="1" ref="H153" ca="1">INDIRECT(""&amp;$E97 &amp; "!AQ17")</f>
        <v>0</v>
      </c>
      <c r="I153" s="212" cm="1">
        <f t="array" aca="1" ref="I153" ca="1">INDIRECT(""&amp;$E97 &amp; "!AR17")</f>
        <v>0</v>
      </c>
      <c r="J153" s="212" cm="1">
        <f t="array" aca="1" ref="J153" ca="1">INDIRECT(""&amp;$E97 &amp; "!AS17")</f>
        <v>0</v>
      </c>
      <c r="K153" s="119" cm="1">
        <f t="array" aca="1" ref="K153" ca="1">INDIRECT(""&amp;$E97 &amp; "!AT17")</f>
        <v>0</v>
      </c>
      <c r="L153" s="212" cm="1">
        <f t="array" aca="1" ref="L153" ca="1">INDIRECT(""&amp;$E97 &amp; "!AU17")</f>
        <v>0</v>
      </c>
      <c r="M153" s="119" cm="1">
        <f t="array" aca="1" ref="M153" ca="1">INDIRECT(""&amp;$E97 &amp; "!AV17")</f>
        <v>0</v>
      </c>
      <c r="N153" s="212" cm="1">
        <f t="array" aca="1" ref="N153" ca="1">INDIRECT(""&amp;$E97 &amp; "!AW17")</f>
        <v>0</v>
      </c>
      <c r="O153" s="119" cm="1">
        <f t="array" aca="1" ref="O153" ca="1">INDIRECT(""&amp;$E97 &amp; "!AX17")</f>
        <v>0</v>
      </c>
      <c r="P153" s="215" cm="1">
        <f t="array" aca="1" ref="P153" ca="1">INDIRECT(""&amp;$E97 &amp; "!AY17")</f>
        <v>0</v>
      </c>
      <c r="Q153" s="156" cm="1">
        <f t="array" aca="1" ref="Q153" ca="1">INDIRECT(""&amp;$E97 &amp; "!AZ17")</f>
        <v>0</v>
      </c>
      <c r="R153" s="252" cm="1">
        <f t="array" aca="1" ref="R153" ca="1">INDIRECT(""&amp;$E97 &amp; "!BA17")</f>
        <v>0</v>
      </c>
    </row>
    <row r="154" spans="4:18" x14ac:dyDescent="0.2">
      <c r="D154" s="278"/>
      <c r="E154" s="275"/>
      <c r="F154" s="100" t="str" cm="1">
        <f t="array" aca="1" ref="F154" ca="1">INDIRECT(""&amp;$E97 &amp; "!AO19")</f>
        <v>Med</v>
      </c>
      <c r="G154" s="123" cm="1">
        <f t="array" aca="1" ref="G154" ca="1">INDIRECT(""&amp;$E97 &amp; "!AP19")</f>
        <v>0</v>
      </c>
      <c r="H154" s="212"/>
      <c r="I154" s="212"/>
      <c r="J154" s="212"/>
      <c r="K154" s="119" cm="1">
        <f t="array" aca="1" ref="K154" ca="1">INDIRECT(""&amp;$E97 &amp; "!AT19")</f>
        <v>0</v>
      </c>
      <c r="L154" s="212"/>
      <c r="M154" s="119" cm="1">
        <f t="array" aca="1" ref="M154" ca="1">INDIRECT(""&amp;$E97 &amp; "!AV19")</f>
        <v>0</v>
      </c>
      <c r="N154" s="212"/>
      <c r="O154" s="119" cm="1">
        <f t="array" aca="1" ref="O154" ca="1">INDIRECT(""&amp;$E97 &amp; "!AX19")</f>
        <v>0</v>
      </c>
      <c r="P154" s="215"/>
      <c r="Q154" s="156" cm="1">
        <f t="array" aca="1" ref="Q154" ca="1">INDIRECT(""&amp;$E97 &amp; "!AZ19")</f>
        <v>0</v>
      </c>
      <c r="R154" s="252"/>
    </row>
    <row r="155" spans="4:18" ht="17" thickBot="1" x14ac:dyDescent="0.25">
      <c r="D155" s="278"/>
      <c r="E155" s="276"/>
      <c r="F155" s="101" t="str" cm="1">
        <f t="array" aca="1" ref="F155" ca="1">INDIRECT(""&amp;$E97 &amp; "!AO21")</f>
        <v>Low</v>
      </c>
      <c r="G155" s="123" cm="1">
        <f t="array" aca="1" ref="G155" ca="1">INDIRECT(""&amp;$E97 &amp; "!AP21")</f>
        <v>0</v>
      </c>
      <c r="H155" s="212"/>
      <c r="I155" s="212"/>
      <c r="J155" s="212"/>
      <c r="K155" s="119" cm="1">
        <f t="array" aca="1" ref="K155" ca="1">INDIRECT(""&amp;$E97 &amp; "!AT21")</f>
        <v>0</v>
      </c>
      <c r="L155" s="212"/>
      <c r="M155" s="119" cm="1">
        <f t="array" aca="1" ref="M155" ca="1">INDIRECT(""&amp;$E97 &amp; "!AV21")</f>
        <v>0</v>
      </c>
      <c r="N155" s="212"/>
      <c r="O155" s="119" cm="1">
        <f t="array" aca="1" ref="O155" ca="1">INDIRECT(""&amp;$E97 &amp; "!Ax21")</f>
        <v>0</v>
      </c>
      <c r="P155" s="215"/>
      <c r="Q155" s="156" cm="1">
        <f t="array" aca="1" ref="Q155" ca="1">INDIRECT(""&amp;$E97 &amp; "!AZ21")</f>
        <v>0</v>
      </c>
      <c r="R155" s="252"/>
    </row>
    <row r="156" spans="4:18" x14ac:dyDescent="0.2">
      <c r="D156" s="278"/>
      <c r="E156" s="274" t="str">
        <f>D17</f>
        <v>NocturneDance</v>
      </c>
      <c r="F156" s="99" t="str" cm="1">
        <f t="array" aca="1" ref="F156" ca="1">INDIRECT(""&amp;$E100 &amp; "!AO17")</f>
        <v>High</v>
      </c>
      <c r="G156" s="123" cm="1">
        <f t="array" aca="1" ref="G156" ca="1">INDIRECT(""&amp;$E100 &amp; "!AP17")</f>
        <v>0</v>
      </c>
      <c r="H156" s="212" cm="1">
        <f t="array" aca="1" ref="H156" ca="1">INDIRECT(""&amp;$E100 &amp; "!AQ17")</f>
        <v>0</v>
      </c>
      <c r="I156" s="212" cm="1">
        <f t="array" aca="1" ref="I156" ca="1">INDIRECT(""&amp;$E100 &amp; "!AR17")</f>
        <v>0</v>
      </c>
      <c r="J156" s="212" cm="1">
        <f t="array" aca="1" ref="J156" ca="1">INDIRECT(""&amp;$E100 &amp; "!AS17")</f>
        <v>0</v>
      </c>
      <c r="K156" s="119" cm="1">
        <f t="array" aca="1" ref="K156" ca="1">INDIRECT(""&amp;$E100 &amp; "!AT17")</f>
        <v>0</v>
      </c>
      <c r="L156" s="212" cm="1">
        <f t="array" aca="1" ref="L156" ca="1">INDIRECT(""&amp;$E100 &amp; "!AU17")</f>
        <v>0</v>
      </c>
      <c r="M156" s="119" cm="1">
        <f t="array" aca="1" ref="M156" ca="1">INDIRECT(""&amp;$E100 &amp; "!AV17")</f>
        <v>0</v>
      </c>
      <c r="N156" s="212" cm="1">
        <f t="array" aca="1" ref="N156" ca="1">INDIRECT(""&amp;$E100 &amp; "!AW17")</f>
        <v>0</v>
      </c>
      <c r="O156" s="119" cm="1">
        <f t="array" aca="1" ref="O156" ca="1">INDIRECT(""&amp;$E100 &amp; "!AX17")</f>
        <v>0</v>
      </c>
      <c r="P156" s="215" cm="1">
        <f t="array" aca="1" ref="P156" ca="1">INDIRECT(""&amp;$E100 &amp; "!AY17")</f>
        <v>0</v>
      </c>
      <c r="Q156" s="156" cm="1">
        <f t="array" aca="1" ref="Q156" ca="1">INDIRECT(""&amp;$E100 &amp; "!AZ17")</f>
        <v>0</v>
      </c>
      <c r="R156" s="252" cm="1">
        <f t="array" aca="1" ref="R156" ca="1">INDIRECT(""&amp;$E100 &amp; "!BA17")</f>
        <v>0</v>
      </c>
    </row>
    <row r="157" spans="4:18" x14ac:dyDescent="0.2">
      <c r="D157" s="278"/>
      <c r="E157" s="275"/>
      <c r="F157" s="100" t="str" cm="1">
        <f t="array" aca="1" ref="F157" ca="1">INDIRECT(""&amp;$E100 &amp; "!AO19")</f>
        <v>Med</v>
      </c>
      <c r="G157" s="123" cm="1">
        <f t="array" aca="1" ref="G157" ca="1">INDIRECT(""&amp;$E100 &amp; "!AP19")</f>
        <v>0</v>
      </c>
      <c r="H157" s="212"/>
      <c r="I157" s="212"/>
      <c r="J157" s="212"/>
      <c r="K157" s="119" cm="1">
        <f t="array" aca="1" ref="K157" ca="1">INDIRECT(""&amp;$E100 &amp; "!AT19")</f>
        <v>0</v>
      </c>
      <c r="L157" s="212"/>
      <c r="M157" s="119" cm="1">
        <f t="array" aca="1" ref="M157" ca="1">INDIRECT(""&amp;$E100 &amp; "!AV19")</f>
        <v>0</v>
      </c>
      <c r="N157" s="212"/>
      <c r="O157" s="119" cm="1">
        <f t="array" aca="1" ref="O157" ca="1">INDIRECT(""&amp;$E100 &amp; "!AX19")</f>
        <v>0</v>
      </c>
      <c r="P157" s="215"/>
      <c r="Q157" s="156" cm="1">
        <f t="array" aca="1" ref="Q157" ca="1">INDIRECT(""&amp;$E100 &amp; "!AZ19")</f>
        <v>0</v>
      </c>
      <c r="R157" s="252"/>
    </row>
    <row r="158" spans="4:18" ht="17" thickBot="1" x14ac:dyDescent="0.25">
      <c r="D158" s="278"/>
      <c r="E158" s="276"/>
      <c r="F158" s="101" t="str" cm="1">
        <f t="array" aca="1" ref="F158" ca="1">INDIRECT(""&amp;$E100 &amp; "!AO21")</f>
        <v>Low</v>
      </c>
      <c r="G158" s="123" cm="1">
        <f t="array" aca="1" ref="G158" ca="1">INDIRECT(""&amp;$E100 &amp; "!AP21")</f>
        <v>0</v>
      </c>
      <c r="H158" s="212"/>
      <c r="I158" s="212"/>
      <c r="J158" s="212"/>
      <c r="K158" s="119" cm="1">
        <f t="array" aca="1" ref="K158" ca="1">INDIRECT(""&amp;$E100 &amp; "!AT21")</f>
        <v>0</v>
      </c>
      <c r="L158" s="212"/>
      <c r="M158" s="119" cm="1">
        <f t="array" aca="1" ref="M158" ca="1">INDIRECT(""&amp;$E100 &amp; "!AV21")</f>
        <v>0</v>
      </c>
      <c r="N158" s="212"/>
      <c r="O158" s="119" cm="1">
        <f t="array" aca="1" ref="O158" ca="1">INDIRECT(""&amp;$E100 &amp; "!Ax21")</f>
        <v>0</v>
      </c>
      <c r="P158" s="215"/>
      <c r="Q158" s="156" cm="1">
        <f t="array" aca="1" ref="Q158" ca="1">INDIRECT(""&amp;$E100 &amp; "!AZ21")</f>
        <v>0</v>
      </c>
      <c r="R158" s="252"/>
    </row>
    <row r="159" spans="4:18" x14ac:dyDescent="0.2">
      <c r="D159" s="278"/>
      <c r="E159" s="274" t="str">
        <f>D20</f>
        <v>PierSeaside</v>
      </c>
      <c r="F159" s="99" t="str" cm="1">
        <f t="array" aca="1" ref="F159" ca="1">INDIRECT(""&amp;$E103 &amp; "!AO17")</f>
        <v>High</v>
      </c>
      <c r="G159" s="123" cm="1">
        <f t="array" aca="1" ref="G159" ca="1">INDIRECT(""&amp;$E103 &amp; "!AP17")</f>
        <v>0</v>
      </c>
      <c r="H159" s="212" cm="1">
        <f t="array" aca="1" ref="H159" ca="1">INDIRECT(""&amp;$E103 &amp; "!AQ17")</f>
        <v>0</v>
      </c>
      <c r="I159" s="212" cm="1">
        <f t="array" aca="1" ref="I159" ca="1">INDIRECT(""&amp;$E103 &amp; "!AR17")</f>
        <v>0</v>
      </c>
      <c r="J159" s="212" cm="1">
        <f t="array" aca="1" ref="J159" ca="1">INDIRECT(""&amp;$E103 &amp; "!AS17")</f>
        <v>0</v>
      </c>
      <c r="K159" s="119" cm="1">
        <f t="array" aca="1" ref="K159" ca="1">INDIRECT(""&amp;$E103 &amp; "!AT17")</f>
        <v>0</v>
      </c>
      <c r="L159" s="212" cm="1">
        <f t="array" aca="1" ref="L159" ca="1">INDIRECT(""&amp;$E103 &amp; "!AU17")</f>
        <v>0</v>
      </c>
      <c r="M159" s="119" cm="1">
        <f t="array" aca="1" ref="M159" ca="1">INDIRECT(""&amp;$E103 &amp; "!AV17")</f>
        <v>0</v>
      </c>
      <c r="N159" s="212" cm="1">
        <f t="array" aca="1" ref="N159" ca="1">INDIRECT(""&amp;$E103 &amp; "!AW17")</f>
        <v>0</v>
      </c>
      <c r="O159" s="119" cm="1">
        <f t="array" aca="1" ref="O159" ca="1">INDIRECT(""&amp;$E103 &amp; "!AX17")</f>
        <v>0</v>
      </c>
      <c r="P159" s="215" cm="1">
        <f t="array" aca="1" ref="P159" ca="1">INDIRECT(""&amp;$E103 &amp; "!AY17")</f>
        <v>0</v>
      </c>
      <c r="Q159" s="156" cm="1">
        <f t="array" aca="1" ref="Q159" ca="1">INDIRECT(""&amp;$E103 &amp; "!AZ17")</f>
        <v>0</v>
      </c>
      <c r="R159" s="252" cm="1">
        <f t="array" aca="1" ref="R159" ca="1">INDIRECT(""&amp;$E103 &amp; "!BA17")</f>
        <v>0</v>
      </c>
    </row>
    <row r="160" spans="4:18" x14ac:dyDescent="0.2">
      <c r="D160" s="278"/>
      <c r="E160" s="275"/>
      <c r="F160" s="100" t="str" cm="1">
        <f t="array" aca="1" ref="F160" ca="1">INDIRECT(""&amp;$E103 &amp; "!AO19")</f>
        <v>Med</v>
      </c>
      <c r="G160" s="123" cm="1">
        <f t="array" aca="1" ref="G160" ca="1">INDIRECT(""&amp;$E103 &amp; "!AP19")</f>
        <v>0</v>
      </c>
      <c r="H160" s="212"/>
      <c r="I160" s="212"/>
      <c r="J160" s="212"/>
      <c r="K160" s="119" cm="1">
        <f t="array" aca="1" ref="K160" ca="1">INDIRECT(""&amp;$E103 &amp; "!AT19")</f>
        <v>0</v>
      </c>
      <c r="L160" s="212"/>
      <c r="M160" s="119" cm="1">
        <f t="array" aca="1" ref="M160" ca="1">INDIRECT(""&amp;$E103 &amp; "!AV19")</f>
        <v>0</v>
      </c>
      <c r="N160" s="212"/>
      <c r="O160" s="119" cm="1">
        <f t="array" aca="1" ref="O160" ca="1">INDIRECT(""&amp;$E103 &amp; "!AX19")</f>
        <v>0</v>
      </c>
      <c r="P160" s="215"/>
      <c r="Q160" s="156" cm="1">
        <f t="array" aca="1" ref="Q160" ca="1">INDIRECT(""&amp;$E103 &amp; "!AZ19")</f>
        <v>0</v>
      </c>
      <c r="R160" s="252"/>
    </row>
    <row r="161" spans="4:18" ht="17" thickBot="1" x14ac:dyDescent="0.25">
      <c r="D161" s="278"/>
      <c r="E161" s="276"/>
      <c r="F161" s="101" t="str" cm="1">
        <f t="array" aca="1" ref="F161" ca="1">INDIRECT(""&amp;$E103 &amp; "!AO21")</f>
        <v>Low</v>
      </c>
      <c r="G161" s="123" cm="1">
        <f t="array" aca="1" ref="G161" ca="1">INDIRECT(""&amp;$E103 &amp; "!AP21")</f>
        <v>0</v>
      </c>
      <c r="H161" s="212"/>
      <c r="I161" s="212"/>
      <c r="J161" s="212"/>
      <c r="K161" s="119" cm="1">
        <f t="array" aca="1" ref="K161" ca="1">INDIRECT(""&amp;$E103 &amp; "!AT21")</f>
        <v>0</v>
      </c>
      <c r="L161" s="212"/>
      <c r="M161" s="119" cm="1">
        <f t="array" aca="1" ref="M161" ca="1">INDIRECT(""&amp;$E103 &amp; "!AV21")</f>
        <v>0</v>
      </c>
      <c r="N161" s="212"/>
      <c r="O161" s="119" cm="1">
        <f t="array" aca="1" ref="O161" ca="1">INDIRECT(""&amp;$E103 &amp; "!Ax21")</f>
        <v>0</v>
      </c>
      <c r="P161" s="215"/>
      <c r="Q161" s="156" cm="1">
        <f t="array" aca="1" ref="Q161" ca="1">INDIRECT(""&amp;$E103 &amp; "!AZ21")</f>
        <v>0</v>
      </c>
      <c r="R161" s="252"/>
    </row>
    <row r="162" spans="4:18" x14ac:dyDescent="0.2">
      <c r="D162" s="278"/>
      <c r="E162" s="274" t="str">
        <f>D23</f>
        <v>Tango</v>
      </c>
      <c r="F162" s="99" t="str" cm="1">
        <f t="array" aca="1" ref="F162" ca="1">INDIRECT(""&amp;$E106 &amp; "!AO17")</f>
        <v>High</v>
      </c>
      <c r="G162" s="123" cm="1">
        <f t="array" aca="1" ref="G162" ca="1">INDIRECT(""&amp;$E106 &amp; "!AP17")</f>
        <v>0</v>
      </c>
      <c r="H162" s="212" cm="1">
        <f t="array" aca="1" ref="H162" ca="1">INDIRECT(""&amp;$E106 &amp; "!AQ17")</f>
        <v>0</v>
      </c>
      <c r="I162" s="212" cm="1">
        <f t="array" aca="1" ref="I162" ca="1">INDIRECT(""&amp;$E106 &amp; "!AR17")</f>
        <v>0</v>
      </c>
      <c r="J162" s="212" cm="1">
        <f t="array" aca="1" ref="J162" ca="1">INDIRECT(""&amp;$E106 &amp; "!AS17")</f>
        <v>0</v>
      </c>
      <c r="K162" s="119" cm="1">
        <f t="array" aca="1" ref="K162" ca="1">INDIRECT(""&amp;$E106 &amp; "!AT17")</f>
        <v>0</v>
      </c>
      <c r="L162" s="212" cm="1">
        <f t="array" aca="1" ref="L162" ca="1">INDIRECT(""&amp;$E106 &amp; "!AU17")</f>
        <v>0</v>
      </c>
      <c r="M162" s="119" cm="1">
        <f t="array" aca="1" ref="M162" ca="1">INDIRECT(""&amp;$E106 &amp; "!AV17")</f>
        <v>0</v>
      </c>
      <c r="N162" s="212" cm="1">
        <f t="array" aca="1" ref="N162" ca="1">INDIRECT(""&amp;$E106 &amp; "!AW17")</f>
        <v>0</v>
      </c>
      <c r="O162" s="119" cm="1">
        <f t="array" aca="1" ref="O162" ca="1">INDIRECT(""&amp;$E106 &amp; "!AX17")</f>
        <v>0</v>
      </c>
      <c r="P162" s="215" cm="1">
        <f t="array" aca="1" ref="P162" ca="1">INDIRECT(""&amp;$E106 &amp; "!AY17")</f>
        <v>0</v>
      </c>
      <c r="Q162" s="156" cm="1">
        <f t="array" aca="1" ref="Q162" ca="1">INDIRECT(""&amp;$E106 &amp; "!AZ17")</f>
        <v>0</v>
      </c>
      <c r="R162" s="252" cm="1">
        <f t="array" aca="1" ref="R162" ca="1">INDIRECT(""&amp;$E106 &amp; "!BA17")</f>
        <v>0</v>
      </c>
    </row>
    <row r="163" spans="4:18" x14ac:dyDescent="0.2">
      <c r="D163" s="278"/>
      <c r="E163" s="275"/>
      <c r="F163" s="100" t="str" cm="1">
        <f t="array" aca="1" ref="F163" ca="1">INDIRECT(""&amp;$E106 &amp; "!AO19")</f>
        <v>Med</v>
      </c>
      <c r="G163" s="123" cm="1">
        <f t="array" aca="1" ref="G163" ca="1">INDIRECT(""&amp;$E106 &amp; "!AP19")</f>
        <v>0</v>
      </c>
      <c r="H163" s="212"/>
      <c r="I163" s="212"/>
      <c r="J163" s="212"/>
      <c r="K163" s="119" cm="1">
        <f t="array" aca="1" ref="K163" ca="1">INDIRECT(""&amp;$E106 &amp; "!AT19")</f>
        <v>0</v>
      </c>
      <c r="L163" s="212"/>
      <c r="M163" s="119" cm="1">
        <f t="array" aca="1" ref="M163" ca="1">INDIRECT(""&amp;$E106 &amp; "!AV19")</f>
        <v>0</v>
      </c>
      <c r="N163" s="212"/>
      <c r="O163" s="119" cm="1">
        <f t="array" aca="1" ref="O163" ca="1">INDIRECT(""&amp;$E106 &amp; "!AX19")</f>
        <v>0</v>
      </c>
      <c r="P163" s="215"/>
      <c r="Q163" s="156" cm="1">
        <f t="array" aca="1" ref="Q163" ca="1">INDIRECT(""&amp;$E106 &amp; "!AZ19")</f>
        <v>0</v>
      </c>
      <c r="R163" s="252"/>
    </row>
    <row r="164" spans="4:18" ht="17" thickBot="1" x14ac:dyDescent="0.25">
      <c r="D164" s="278"/>
      <c r="E164" s="276"/>
      <c r="F164" s="101" t="str" cm="1">
        <f t="array" aca="1" ref="F164" ca="1">INDIRECT(""&amp;$E106 &amp; "!AO21")</f>
        <v>Low</v>
      </c>
      <c r="G164" s="123" cm="1">
        <f t="array" aca="1" ref="G164" ca="1">INDIRECT(""&amp;$E106 &amp; "!AP21")</f>
        <v>0</v>
      </c>
      <c r="H164" s="212"/>
      <c r="I164" s="212"/>
      <c r="J164" s="212"/>
      <c r="K164" s="119" cm="1">
        <f t="array" aca="1" ref="K164" ca="1">INDIRECT(""&amp;$E106 &amp; "!AT21")</f>
        <v>0</v>
      </c>
      <c r="L164" s="212"/>
      <c r="M164" s="119" cm="1">
        <f t="array" aca="1" ref="M164" ca="1">INDIRECT(""&amp;$E106 &amp; "!AV21")</f>
        <v>0</v>
      </c>
      <c r="N164" s="212"/>
      <c r="O164" s="119" cm="1">
        <f t="array" aca="1" ref="O164" ca="1">INDIRECT(""&amp;$E106 &amp; "!Ax21")</f>
        <v>0</v>
      </c>
      <c r="P164" s="215"/>
      <c r="Q164" s="156" cm="1">
        <f t="array" aca="1" ref="Q164" ca="1">INDIRECT(""&amp;$E106 &amp; "!AZ21")</f>
        <v>0</v>
      </c>
      <c r="R164" s="252"/>
    </row>
    <row r="165" spans="4:18" x14ac:dyDescent="0.2">
      <c r="D165" s="278"/>
      <c r="E165" s="274" t="str">
        <f>D26</f>
        <v>Timelapse</v>
      </c>
      <c r="F165" s="99" t="str" cm="1">
        <f t="array" aca="1" ref="F165" ca="1">INDIRECT(""&amp;$E109 &amp; "!AO17")</f>
        <v>High</v>
      </c>
      <c r="G165" s="123" cm="1">
        <f t="array" aca="1" ref="G165" ca="1">INDIRECT(""&amp;$E109 &amp; "!AP17")</f>
        <v>0</v>
      </c>
      <c r="H165" s="212" cm="1">
        <f t="array" aca="1" ref="H165" ca="1">INDIRECT(""&amp;$E109 &amp; "!AQ17")</f>
        <v>0</v>
      </c>
      <c r="I165" s="212" cm="1">
        <f t="array" aca="1" ref="I165" ca="1">INDIRECT(""&amp;$E109 &amp; "!AR17")</f>
        <v>0</v>
      </c>
      <c r="J165" s="212" cm="1">
        <f t="array" aca="1" ref="J165" ca="1">INDIRECT(""&amp;$E109 &amp; "!AS17")</f>
        <v>0</v>
      </c>
      <c r="K165" s="119" cm="1">
        <f t="array" aca="1" ref="K165" ca="1">INDIRECT(""&amp;$E109 &amp; "!AT17")</f>
        <v>0</v>
      </c>
      <c r="L165" s="212" cm="1">
        <f t="array" aca="1" ref="L165" ca="1">INDIRECT(""&amp;$E109 &amp; "!AU17")</f>
        <v>0</v>
      </c>
      <c r="M165" s="119" cm="1">
        <f t="array" aca="1" ref="M165" ca="1">INDIRECT(""&amp;$E109 &amp; "!AV17")</f>
        <v>0</v>
      </c>
      <c r="N165" s="212" cm="1">
        <f t="array" aca="1" ref="N165" ca="1">INDIRECT(""&amp;$E109 &amp; "!AW17")</f>
        <v>0</v>
      </c>
      <c r="O165" s="119" cm="1">
        <f t="array" aca="1" ref="O165" ca="1">INDIRECT(""&amp;$E109 &amp; "!AX17")</f>
        <v>0</v>
      </c>
      <c r="P165" s="215" cm="1">
        <f t="array" aca="1" ref="P165" ca="1">INDIRECT(""&amp;$E109 &amp; "!AY17")</f>
        <v>0</v>
      </c>
      <c r="Q165" s="156" cm="1">
        <f t="array" aca="1" ref="Q165" ca="1">INDIRECT(""&amp;$E109 &amp; "!AZ17")</f>
        <v>0</v>
      </c>
      <c r="R165" s="252" cm="1">
        <f t="array" aca="1" ref="R165" ca="1">INDIRECT(""&amp;$E109 &amp; "!BA17")</f>
        <v>0</v>
      </c>
    </row>
    <row r="166" spans="4:18" x14ac:dyDescent="0.2">
      <c r="D166" s="278"/>
      <c r="E166" s="275"/>
      <c r="F166" s="100" t="str" cm="1">
        <f t="array" aca="1" ref="F166" ca="1">INDIRECT(""&amp;$E109 &amp; "!AO19")</f>
        <v>Med</v>
      </c>
      <c r="G166" s="123" cm="1">
        <f t="array" aca="1" ref="G166" ca="1">INDIRECT(""&amp;$E109 &amp; "!AP19")</f>
        <v>0</v>
      </c>
      <c r="H166" s="212"/>
      <c r="I166" s="212"/>
      <c r="J166" s="212"/>
      <c r="K166" s="119" cm="1">
        <f t="array" aca="1" ref="K166" ca="1">INDIRECT(""&amp;$E109 &amp; "!AT19")</f>
        <v>0</v>
      </c>
      <c r="L166" s="212"/>
      <c r="M166" s="119" cm="1">
        <f t="array" aca="1" ref="M166" ca="1">INDIRECT(""&amp;$E109 &amp; "!AV19")</f>
        <v>0</v>
      </c>
      <c r="N166" s="212"/>
      <c r="O166" s="119" cm="1">
        <f t="array" aca="1" ref="O166" ca="1">INDIRECT(""&amp;$E109 &amp; "!AX19")</f>
        <v>0</v>
      </c>
      <c r="P166" s="215"/>
      <c r="Q166" s="156" cm="1">
        <f t="array" aca="1" ref="Q166" ca="1">INDIRECT(""&amp;$E109 &amp; "!AZ19")</f>
        <v>0</v>
      </c>
      <c r="R166" s="252"/>
    </row>
    <row r="167" spans="4:18" ht="17" thickBot="1" x14ac:dyDescent="0.25">
      <c r="D167" s="278"/>
      <c r="E167" s="275"/>
      <c r="F167" s="127" t="str" cm="1">
        <f t="array" aca="1" ref="F167" ca="1">INDIRECT(""&amp;$E109 &amp; "!AO21")</f>
        <v>Low</v>
      </c>
      <c r="G167" s="58" cm="1">
        <f t="array" aca="1" ref="G167" ca="1">INDIRECT(""&amp;$E109 &amp; "!AP21")</f>
        <v>0</v>
      </c>
      <c r="H167" s="248"/>
      <c r="I167" s="248"/>
      <c r="J167" s="248"/>
      <c r="K167" s="122" cm="1">
        <f t="array" aca="1" ref="K167" ca="1">INDIRECT(""&amp;$E109 &amp; "!AT21")</f>
        <v>0</v>
      </c>
      <c r="L167" s="248"/>
      <c r="M167" s="122" cm="1">
        <f t="array" aca="1" ref="M167" ca="1">INDIRECT(""&amp;$E109 &amp; "!AV21")</f>
        <v>0</v>
      </c>
      <c r="N167" s="248"/>
      <c r="O167" s="122" cm="1">
        <f t="array" aca="1" ref="O167" ca="1">INDIRECT(""&amp;$E109 &amp; "!Ax21")</f>
        <v>0</v>
      </c>
      <c r="P167" s="258"/>
      <c r="Q167" s="161" cm="1">
        <f t="array" aca="1" ref="Q167" ca="1">INDIRECT(""&amp;$E109 &amp; "!AZ21")</f>
        <v>0</v>
      </c>
      <c r="R167" s="253"/>
    </row>
    <row r="168" spans="4:18" x14ac:dyDescent="0.2">
      <c r="D168" s="278"/>
      <c r="E168" s="274" t="s">
        <v>98</v>
      </c>
      <c r="F168" s="99" t="s">
        <v>27</v>
      </c>
      <c r="G168" s="53">
        <f ca="1">AVERAGE(G144,G147,G150,G153,G156,G159,G162,G165)</f>
        <v>0</v>
      </c>
      <c r="H168" s="211">
        <f ca="1">AVERAGE(H144:H167)</f>
        <v>0</v>
      </c>
      <c r="I168" s="211">
        <f ca="1">AVERAGE(I144:I167)</f>
        <v>0</v>
      </c>
      <c r="J168" s="211">
        <f ca="1">AVERAGE(J144:J167)</f>
        <v>0</v>
      </c>
      <c r="K168" s="118">
        <f ca="1">AVERAGE(K144,K147,K150,K153,K156,K159,K162,K165)</f>
        <v>0</v>
      </c>
      <c r="L168" s="211">
        <f ca="1">AVERAGE(L144:L167)</f>
        <v>0</v>
      </c>
      <c r="M168" s="118">
        <f ca="1">AVERAGE(M144,M147,M150,M153,M156,M159,M162,M165)</f>
        <v>0</v>
      </c>
      <c r="N168" s="211">
        <f ca="1">AVERAGE(N144:N167)</f>
        <v>0</v>
      </c>
      <c r="O168" s="118">
        <f ca="1">AVERAGE(O144,O147,O150,O153,O156,O159,O162,O165)</f>
        <v>0</v>
      </c>
      <c r="P168" s="214">
        <f ca="1">AVERAGE(P144:P167)</f>
        <v>0</v>
      </c>
      <c r="Q168" s="155">
        <f ca="1">SUM(Q144,Q147,Q150,Q153,Q156,Q159,Q162,Q165)</f>
        <v>0</v>
      </c>
      <c r="R168" s="251">
        <f ca="1">SUM(R144:R167)</f>
        <v>0</v>
      </c>
    </row>
    <row r="169" spans="4:18" x14ac:dyDescent="0.2">
      <c r="D169" s="278"/>
      <c r="E169" s="275"/>
      <c r="F169" s="100" t="s">
        <v>28</v>
      </c>
      <c r="G169" s="123">
        <f ca="1">AVERAGE(G145,G148,G151,G154,G157,G160,G163,G166)</f>
        <v>0</v>
      </c>
      <c r="H169" s="212"/>
      <c r="I169" s="212"/>
      <c r="J169" s="212"/>
      <c r="K169" s="119">
        <f ca="1">AVERAGE(K145,K148,K151,K154,K157,K160,K163,K166)</f>
        <v>0</v>
      </c>
      <c r="L169" s="212"/>
      <c r="M169" s="119">
        <f ca="1">AVERAGE(M145,M148,M151,M154,M157,M160,M163,M166)</f>
        <v>0</v>
      </c>
      <c r="N169" s="212"/>
      <c r="O169" s="119">
        <f ca="1">AVERAGE(O145,O148,O151,O154,O157,O160,O163,O166)</f>
        <v>0</v>
      </c>
      <c r="P169" s="215"/>
      <c r="Q169" s="156">
        <f ca="1">SUM(Q145,Q148,Q151,Q154,Q157,Q160,Q163,Q166)</f>
        <v>0</v>
      </c>
      <c r="R169" s="252"/>
    </row>
    <row r="170" spans="4:18" ht="17" thickBot="1" x14ac:dyDescent="0.25">
      <c r="D170" s="279"/>
      <c r="E170" s="276"/>
      <c r="F170" s="101" t="s">
        <v>29</v>
      </c>
      <c r="G170" s="56">
        <f ca="1">AVERAGE(G146,G149,G152,G155,G158,G161,G164,G167)</f>
        <v>0</v>
      </c>
      <c r="H170" s="213"/>
      <c r="I170" s="213"/>
      <c r="J170" s="213"/>
      <c r="K170" s="120">
        <f ca="1">AVERAGE(K146,K149,K152,K155,K158,K161,K164,K167)</f>
        <v>0</v>
      </c>
      <c r="L170" s="213"/>
      <c r="M170" s="120">
        <f ca="1">AVERAGE(M146,M149,M152,M155,M158,M161,M164,M167)</f>
        <v>0</v>
      </c>
      <c r="N170" s="213"/>
      <c r="O170" s="120">
        <f ca="1">AVERAGE(O146,O149,O152,O155,O158,O161,O164,O167)</f>
        <v>0</v>
      </c>
      <c r="P170" s="228"/>
      <c r="Q170" s="157">
        <f ca="1">SUM(Q146,Q149,Q152,Q155,Q158,Q161,Q164,Q167)</f>
        <v>0</v>
      </c>
      <c r="R170" s="280"/>
    </row>
    <row r="171" spans="4:18" ht="17" thickBot="1" x14ac:dyDescent="0.25">
      <c r="D171" s="103"/>
      <c r="E171" s="104"/>
      <c r="F171" s="134"/>
      <c r="G171" s="124"/>
      <c r="H171" s="98"/>
      <c r="I171" s="98"/>
      <c r="J171" s="98"/>
      <c r="K171" s="121"/>
      <c r="L171" s="98"/>
      <c r="M171" s="121"/>
      <c r="N171" s="98"/>
      <c r="O171" s="121"/>
      <c r="P171" s="135"/>
    </row>
    <row r="172" spans="4:18" x14ac:dyDescent="0.2">
      <c r="D172" s="277" t="str">
        <f>BoxingPractice!A23</f>
        <v>1280x720</v>
      </c>
      <c r="E172" s="274" t="str">
        <f>D5</f>
        <v>BoxingPractice</v>
      </c>
      <c r="F172" s="99" t="str" cm="1">
        <f t="array" aca="1" ref="F172" ca="1">INDIRECT(""&amp;$E88 &amp; "!AO23")</f>
        <v>High</v>
      </c>
      <c r="G172" s="53" cm="1">
        <f t="array" aca="1" ref="G172" ca="1">INDIRECT(""&amp;$E88 &amp; "!AP23")</f>
        <v>0</v>
      </c>
      <c r="H172" s="211" cm="1">
        <f t="array" aca="1" ref="H172" ca="1">INDIRECT(""&amp;$E88 &amp; "!AQ23")</f>
        <v>0</v>
      </c>
      <c r="I172" s="211" cm="1">
        <f t="array" aca="1" ref="I172" ca="1">INDIRECT(""&amp;$E88 &amp; "!AR23")</f>
        <v>0</v>
      </c>
      <c r="J172" s="211" cm="1">
        <f t="array" aca="1" ref="J172" ca="1">INDIRECT(""&amp;$E88 &amp; "!AS23")</f>
        <v>0</v>
      </c>
      <c r="K172" s="118" cm="1">
        <f t="array" aca="1" ref="K172" ca="1">INDIRECT(""&amp;$E88 &amp; "!AT23")</f>
        <v>0</v>
      </c>
      <c r="L172" s="211" cm="1">
        <f t="array" aca="1" ref="L172" ca="1">INDIRECT(""&amp;$E88 &amp; "!AU23")</f>
        <v>0</v>
      </c>
      <c r="M172" s="118" cm="1">
        <f t="array" aca="1" ref="M172" ca="1">INDIRECT(""&amp;$E88 &amp; "!AV23")</f>
        <v>0</v>
      </c>
      <c r="N172" s="211" cm="1">
        <f t="array" aca="1" ref="N172" ca="1">INDIRECT(""&amp;$E88 &amp; "!AW23")</f>
        <v>0</v>
      </c>
      <c r="O172" s="118" cm="1">
        <f t="array" aca="1" ref="O172" ca="1">INDIRECT(""&amp;$E88 &amp; "!AX23")</f>
        <v>0</v>
      </c>
      <c r="P172" s="214" cm="1">
        <f t="array" aca="1" ref="P172" ca="1">INDIRECT(""&amp;$E88 &amp; "!AY23")</f>
        <v>0</v>
      </c>
      <c r="Q172" s="155" cm="1">
        <f t="array" aca="1" ref="Q172" ca="1">INDIRECT(""&amp;$E88 &amp; "!AZ23")</f>
        <v>0</v>
      </c>
      <c r="R172" s="251" cm="1">
        <f t="array" aca="1" ref="R172" ca="1">INDIRECT(""&amp;$E88 &amp; "!BA23")</f>
        <v>0</v>
      </c>
    </row>
    <row r="173" spans="4:18" x14ac:dyDescent="0.2">
      <c r="D173" s="278"/>
      <c r="E173" s="275"/>
      <c r="F173" s="100" t="str" cm="1">
        <f t="array" aca="1" ref="F173" ca="1">INDIRECT(""&amp;$E88 &amp; "!AO25")</f>
        <v>Med</v>
      </c>
      <c r="G173" s="123" cm="1">
        <f t="array" aca="1" ref="G173" ca="1">INDIRECT(""&amp;$E88 &amp; "!AP25")</f>
        <v>0</v>
      </c>
      <c r="H173" s="212"/>
      <c r="I173" s="212"/>
      <c r="J173" s="212"/>
      <c r="K173" s="119" cm="1">
        <f t="array" aca="1" ref="K173" ca="1">INDIRECT(""&amp;$E88 &amp; "!AT25")</f>
        <v>0</v>
      </c>
      <c r="L173" s="212"/>
      <c r="M173" s="119" cm="1">
        <f t="array" aca="1" ref="M173" ca="1">INDIRECT(""&amp;$E88 &amp; "!AV25")</f>
        <v>0</v>
      </c>
      <c r="N173" s="212"/>
      <c r="O173" s="119" cm="1">
        <f t="array" aca="1" ref="O173" ca="1">INDIRECT(""&amp;$E88 &amp; "!AX25")</f>
        <v>0</v>
      </c>
      <c r="P173" s="215"/>
      <c r="Q173" s="156" cm="1">
        <f t="array" aca="1" ref="Q173" ca="1">INDIRECT(""&amp;$E88 &amp; "!AZ25")</f>
        <v>0</v>
      </c>
      <c r="R173" s="252"/>
    </row>
    <row r="174" spans="4:18" ht="17" thickBot="1" x14ac:dyDescent="0.25">
      <c r="D174" s="278"/>
      <c r="E174" s="276"/>
      <c r="F174" s="101" t="str" cm="1">
        <f t="array" aca="1" ref="F174" ca="1">INDIRECT(""&amp;$E88 &amp; "!AO27")</f>
        <v>Low</v>
      </c>
      <c r="G174" s="123" cm="1">
        <f t="array" aca="1" ref="G174" ca="1">INDIRECT(""&amp;$E88 &amp; "!AP27")</f>
        <v>0</v>
      </c>
      <c r="H174" s="212"/>
      <c r="I174" s="212"/>
      <c r="J174" s="212"/>
      <c r="K174" s="119" cm="1">
        <f t="array" aca="1" ref="K174" ca="1">INDIRECT(""&amp;$E88 &amp; "!AT27")</f>
        <v>0</v>
      </c>
      <c r="L174" s="212"/>
      <c r="M174" s="119" cm="1">
        <f t="array" aca="1" ref="M174" ca="1">INDIRECT(""&amp;$E88 &amp; "!AV27")</f>
        <v>0</v>
      </c>
      <c r="N174" s="212"/>
      <c r="O174" s="119" cm="1">
        <f t="array" aca="1" ref="O174" ca="1">INDIRECT(""&amp;$E88 &amp; "!Ax27")</f>
        <v>0</v>
      </c>
      <c r="P174" s="215"/>
      <c r="Q174" s="156" cm="1">
        <f t="array" aca="1" ref="Q174" ca="1">INDIRECT(""&amp;$E88 &amp; "!AZ27")</f>
        <v>0</v>
      </c>
      <c r="R174" s="252"/>
    </row>
    <row r="175" spans="4:18" x14ac:dyDescent="0.2">
      <c r="D175" s="278"/>
      <c r="E175" s="274" t="str">
        <f>D8</f>
        <v>CrossWalk</v>
      </c>
      <c r="F175" s="99" t="str" cm="1">
        <f t="array" aca="1" ref="F175" ca="1">INDIRECT(""&amp;$E91 &amp; "!AO23")</f>
        <v>High</v>
      </c>
      <c r="G175" s="123" cm="1">
        <f t="array" aca="1" ref="G175" ca="1">INDIRECT(""&amp;$E91 &amp; "!AP23")</f>
        <v>0</v>
      </c>
      <c r="H175" s="212" cm="1">
        <f t="array" aca="1" ref="H175" ca="1">INDIRECT(""&amp;$E91 &amp; "!AQ23")</f>
        <v>0</v>
      </c>
      <c r="I175" s="212" cm="1">
        <f t="array" aca="1" ref="I175" ca="1">INDIRECT(""&amp;$E91 &amp; "!AR23")</f>
        <v>0</v>
      </c>
      <c r="J175" s="212" cm="1">
        <f t="array" aca="1" ref="J175" ca="1">INDIRECT(""&amp;$E91 &amp; "!AS23")</f>
        <v>0</v>
      </c>
      <c r="K175" s="119" cm="1">
        <f t="array" aca="1" ref="K175" ca="1">INDIRECT(""&amp;$E91 &amp; "!AT23")</f>
        <v>0</v>
      </c>
      <c r="L175" s="212" cm="1">
        <f t="array" aca="1" ref="L175" ca="1">INDIRECT(""&amp;$E91 &amp; "!AU23")</f>
        <v>0</v>
      </c>
      <c r="M175" s="119" cm="1">
        <f t="array" aca="1" ref="M175" ca="1">INDIRECT(""&amp;$E91 &amp; "!AV23")</f>
        <v>0</v>
      </c>
      <c r="N175" s="212" cm="1">
        <f t="array" aca="1" ref="N175" ca="1">INDIRECT(""&amp;$E91 &amp; "!AW23")</f>
        <v>0</v>
      </c>
      <c r="O175" s="119" cm="1">
        <f t="array" aca="1" ref="O175" ca="1">INDIRECT(""&amp;$E91 &amp; "!AX23")</f>
        <v>0</v>
      </c>
      <c r="P175" s="215" cm="1">
        <f t="array" aca="1" ref="P175" ca="1">INDIRECT(""&amp;$E91 &amp; "!AY23")</f>
        <v>0</v>
      </c>
      <c r="Q175" s="156" cm="1">
        <f t="array" aca="1" ref="Q175" ca="1">INDIRECT(""&amp;$E91 &amp; "!AZ23")</f>
        <v>0</v>
      </c>
      <c r="R175" s="252" cm="1">
        <f t="array" aca="1" ref="R175" ca="1">INDIRECT(""&amp;$E91 &amp; "!BA23")</f>
        <v>0</v>
      </c>
    </row>
    <row r="176" spans="4:18" x14ac:dyDescent="0.2">
      <c r="D176" s="278"/>
      <c r="E176" s="275"/>
      <c r="F176" s="100" t="str" cm="1">
        <f t="array" aca="1" ref="F176" ca="1">INDIRECT(""&amp;$E91 &amp; "!AO25")</f>
        <v>Med</v>
      </c>
      <c r="G176" s="123" cm="1">
        <f t="array" aca="1" ref="G176" ca="1">INDIRECT(""&amp;$E91 &amp; "!AP25")</f>
        <v>0</v>
      </c>
      <c r="H176" s="212"/>
      <c r="I176" s="212"/>
      <c r="J176" s="212"/>
      <c r="K176" s="119" cm="1">
        <f t="array" aca="1" ref="K176" ca="1">INDIRECT(""&amp;$E91 &amp; "!AT25")</f>
        <v>0</v>
      </c>
      <c r="L176" s="212"/>
      <c r="M176" s="119" cm="1">
        <f t="array" aca="1" ref="M176" ca="1">INDIRECT(""&amp;$E91 &amp; "!AV25")</f>
        <v>0</v>
      </c>
      <c r="N176" s="212"/>
      <c r="O176" s="119" cm="1">
        <f t="array" aca="1" ref="O176" ca="1">INDIRECT(""&amp;$E91 &amp; "!AX25")</f>
        <v>0</v>
      </c>
      <c r="P176" s="215"/>
      <c r="Q176" s="156" cm="1">
        <f t="array" aca="1" ref="Q176" ca="1">INDIRECT(""&amp;$E91 &amp; "!AZ25")</f>
        <v>0</v>
      </c>
      <c r="R176" s="252"/>
    </row>
    <row r="177" spans="4:18" ht="17" thickBot="1" x14ac:dyDescent="0.25">
      <c r="D177" s="278"/>
      <c r="E177" s="276"/>
      <c r="F177" s="101" t="str" cm="1">
        <f t="array" aca="1" ref="F177" ca="1">INDIRECT(""&amp;$E91 &amp; "!AO27")</f>
        <v>Low</v>
      </c>
      <c r="G177" s="123" cm="1">
        <f t="array" aca="1" ref="G177" ca="1">INDIRECT(""&amp;$E91 &amp; "!AP27")</f>
        <v>0</v>
      </c>
      <c r="H177" s="212"/>
      <c r="I177" s="212"/>
      <c r="J177" s="212"/>
      <c r="K177" s="119" cm="1">
        <f t="array" aca="1" ref="K177" ca="1">INDIRECT(""&amp;$E91 &amp; "!AT27")</f>
        <v>0</v>
      </c>
      <c r="L177" s="212"/>
      <c r="M177" s="119" cm="1">
        <f t="array" aca="1" ref="M177" ca="1">INDIRECT(""&amp;$E91 &amp; "!AV27")</f>
        <v>0</v>
      </c>
      <c r="N177" s="212"/>
      <c r="O177" s="119" cm="1">
        <f t="array" aca="1" ref="O177" ca="1">INDIRECT(""&amp;$E91 &amp; "!Ax27")</f>
        <v>0</v>
      </c>
      <c r="P177" s="215"/>
      <c r="Q177" s="156" cm="1">
        <f t="array" aca="1" ref="Q177" ca="1">INDIRECT(""&amp;$E91 &amp; "!AZ27")</f>
        <v>0</v>
      </c>
      <c r="R177" s="252"/>
    </row>
    <row r="178" spans="4:18" x14ac:dyDescent="0.2">
      <c r="D178" s="278"/>
      <c r="E178" s="274" t="str">
        <f>D11</f>
        <v>FoodMarket2</v>
      </c>
      <c r="F178" s="99" t="str" cm="1">
        <f t="array" aca="1" ref="F178" ca="1">INDIRECT(""&amp;$E94 &amp; "!AO23")</f>
        <v>High</v>
      </c>
      <c r="G178" s="123" cm="1">
        <f t="array" aca="1" ref="G178" ca="1">INDIRECT(""&amp;$E94 &amp; "!AP23")</f>
        <v>0</v>
      </c>
      <c r="H178" s="212" cm="1">
        <f t="array" aca="1" ref="H178" ca="1">INDIRECT(""&amp;$E94 &amp; "!AQ23")</f>
        <v>0</v>
      </c>
      <c r="I178" s="212" cm="1">
        <f t="array" aca="1" ref="I178" ca="1">INDIRECT(""&amp;$E94 &amp; "!AR23")</f>
        <v>0</v>
      </c>
      <c r="J178" s="212" cm="1">
        <f t="array" aca="1" ref="J178" ca="1">INDIRECT(""&amp;$E94 &amp; "!AS23")</f>
        <v>0</v>
      </c>
      <c r="K178" s="119" cm="1">
        <f t="array" aca="1" ref="K178" ca="1">INDIRECT(""&amp;$E94 &amp; "!AT23")</f>
        <v>0</v>
      </c>
      <c r="L178" s="212" cm="1">
        <f t="array" aca="1" ref="L178" ca="1">INDIRECT(""&amp;$E94 &amp; "!AU23")</f>
        <v>0</v>
      </c>
      <c r="M178" s="119" cm="1">
        <f t="array" aca="1" ref="M178" ca="1">INDIRECT(""&amp;$E94 &amp; "!AV23")</f>
        <v>0</v>
      </c>
      <c r="N178" s="212" cm="1">
        <f t="array" aca="1" ref="N178" ca="1">INDIRECT(""&amp;$E94 &amp; "!AW23")</f>
        <v>0</v>
      </c>
      <c r="O178" s="119" cm="1">
        <f t="array" aca="1" ref="O178" ca="1">INDIRECT(""&amp;$E94 &amp; "!AX23")</f>
        <v>0</v>
      </c>
      <c r="P178" s="215" cm="1">
        <f t="array" aca="1" ref="P178" ca="1">INDIRECT(""&amp;$E94 &amp; "!AY23")</f>
        <v>0</v>
      </c>
      <c r="Q178" s="156" cm="1">
        <f t="array" aca="1" ref="Q178" ca="1">INDIRECT(""&amp;$E94 &amp; "!AZ23")</f>
        <v>0</v>
      </c>
      <c r="R178" s="252" cm="1">
        <f t="array" aca="1" ref="R178" ca="1">INDIRECT(""&amp;$E94 &amp; "!BA23")</f>
        <v>0</v>
      </c>
    </row>
    <row r="179" spans="4:18" x14ac:dyDescent="0.2">
      <c r="D179" s="278"/>
      <c r="E179" s="275"/>
      <c r="F179" s="100" t="str" cm="1">
        <f t="array" aca="1" ref="F179" ca="1">INDIRECT(""&amp;$E94 &amp; "!AO25")</f>
        <v>Med</v>
      </c>
      <c r="G179" s="123" cm="1">
        <f t="array" aca="1" ref="G179" ca="1">INDIRECT(""&amp;$E94 &amp; "!AP25")</f>
        <v>0</v>
      </c>
      <c r="H179" s="212"/>
      <c r="I179" s="212"/>
      <c r="J179" s="212"/>
      <c r="K179" s="119" cm="1">
        <f t="array" aca="1" ref="K179" ca="1">INDIRECT(""&amp;$E94 &amp; "!AT25")</f>
        <v>0</v>
      </c>
      <c r="L179" s="212"/>
      <c r="M179" s="119" cm="1">
        <f t="array" aca="1" ref="M179" ca="1">INDIRECT(""&amp;$E94 &amp; "!AV25")</f>
        <v>0</v>
      </c>
      <c r="N179" s="212"/>
      <c r="O179" s="119" cm="1">
        <f t="array" aca="1" ref="O179" ca="1">INDIRECT(""&amp;$E94 &amp; "!AX25")</f>
        <v>0</v>
      </c>
      <c r="P179" s="215"/>
      <c r="Q179" s="156" cm="1">
        <f t="array" aca="1" ref="Q179" ca="1">INDIRECT(""&amp;$E94 &amp; "!AZ25")</f>
        <v>0</v>
      </c>
      <c r="R179" s="252"/>
    </row>
    <row r="180" spans="4:18" ht="17" thickBot="1" x14ac:dyDescent="0.25">
      <c r="D180" s="278"/>
      <c r="E180" s="276"/>
      <c r="F180" s="101" t="str" cm="1">
        <f t="array" aca="1" ref="F180" ca="1">INDIRECT(""&amp;$E94 &amp; "!AO27")</f>
        <v>Low</v>
      </c>
      <c r="G180" s="123" cm="1">
        <f t="array" aca="1" ref="G180" ca="1">INDIRECT(""&amp;$E94 &amp; "!AP27")</f>
        <v>0</v>
      </c>
      <c r="H180" s="212"/>
      <c r="I180" s="212"/>
      <c r="J180" s="212"/>
      <c r="K180" s="119" cm="1">
        <f t="array" aca="1" ref="K180" ca="1">INDIRECT(""&amp;$E94 &amp; "!AT27")</f>
        <v>0</v>
      </c>
      <c r="L180" s="212"/>
      <c r="M180" s="119" cm="1">
        <f t="array" aca="1" ref="M180" ca="1">INDIRECT(""&amp;$E94 &amp; "!AV27")</f>
        <v>0</v>
      </c>
      <c r="N180" s="212"/>
      <c r="O180" s="119" cm="1">
        <f t="array" aca="1" ref="O180" ca="1">INDIRECT(""&amp;$E94 &amp; "!Ax27")</f>
        <v>0</v>
      </c>
      <c r="P180" s="215"/>
      <c r="Q180" s="156" cm="1">
        <f t="array" aca="1" ref="Q180" ca="1">INDIRECT(""&amp;$E94 &amp; "!AZ27")</f>
        <v>0</v>
      </c>
      <c r="R180" s="252"/>
    </row>
    <row r="181" spans="4:18" x14ac:dyDescent="0.2">
      <c r="D181" s="278"/>
      <c r="E181" s="274" t="str">
        <f>D14</f>
        <v>Neon1224</v>
      </c>
      <c r="F181" s="99" t="str" cm="1">
        <f t="array" aca="1" ref="F181" ca="1">INDIRECT(""&amp;$E97 &amp; "!AO23")</f>
        <v>High</v>
      </c>
      <c r="G181" s="123" cm="1">
        <f t="array" aca="1" ref="G181" ca="1">INDIRECT(""&amp;$E97 &amp; "!AP23")</f>
        <v>0</v>
      </c>
      <c r="H181" s="212" cm="1">
        <f t="array" aca="1" ref="H181" ca="1">INDIRECT(""&amp;$E97 &amp; "!AQ23")</f>
        <v>0</v>
      </c>
      <c r="I181" s="212" cm="1">
        <f t="array" aca="1" ref="I181" ca="1">INDIRECT(""&amp;$E97 &amp; "!AR23")</f>
        <v>0</v>
      </c>
      <c r="J181" s="212" cm="1">
        <f t="array" aca="1" ref="J181" ca="1">INDIRECT(""&amp;$E97 &amp; "!AS23")</f>
        <v>0</v>
      </c>
      <c r="K181" s="119" cm="1">
        <f t="array" aca="1" ref="K181" ca="1">INDIRECT(""&amp;$E97 &amp; "!AT23")</f>
        <v>0</v>
      </c>
      <c r="L181" s="212" cm="1">
        <f t="array" aca="1" ref="L181" ca="1">INDIRECT(""&amp;$E97 &amp; "!AU23")</f>
        <v>0</v>
      </c>
      <c r="M181" s="119" cm="1">
        <f t="array" aca="1" ref="M181" ca="1">INDIRECT(""&amp;$E97 &amp; "!AV23")</f>
        <v>0</v>
      </c>
      <c r="N181" s="212" cm="1">
        <f t="array" aca="1" ref="N181" ca="1">INDIRECT(""&amp;$E97 &amp; "!AW23")</f>
        <v>0</v>
      </c>
      <c r="O181" s="119" cm="1">
        <f t="array" aca="1" ref="O181" ca="1">INDIRECT(""&amp;$E97 &amp; "!AX23")</f>
        <v>0</v>
      </c>
      <c r="P181" s="215" cm="1">
        <f t="array" aca="1" ref="P181" ca="1">INDIRECT(""&amp;$E97 &amp; "!AY23")</f>
        <v>0</v>
      </c>
      <c r="Q181" s="156" cm="1">
        <f t="array" aca="1" ref="Q181" ca="1">INDIRECT(""&amp;$E97 &amp; "!AZ23")</f>
        <v>0</v>
      </c>
      <c r="R181" s="252" cm="1">
        <f t="array" aca="1" ref="R181" ca="1">INDIRECT(""&amp;$E97 &amp; "!BA23")</f>
        <v>0</v>
      </c>
    </row>
    <row r="182" spans="4:18" x14ac:dyDescent="0.2">
      <c r="D182" s="278"/>
      <c r="E182" s="275"/>
      <c r="F182" s="100" t="str" cm="1">
        <f t="array" aca="1" ref="F182" ca="1">INDIRECT(""&amp;$E97 &amp; "!AO25")</f>
        <v>Med</v>
      </c>
      <c r="G182" s="123" cm="1">
        <f t="array" aca="1" ref="G182" ca="1">INDIRECT(""&amp;$E97 &amp; "!AP25")</f>
        <v>0</v>
      </c>
      <c r="H182" s="212"/>
      <c r="I182" s="212"/>
      <c r="J182" s="212"/>
      <c r="K182" s="119" cm="1">
        <f t="array" aca="1" ref="K182" ca="1">INDIRECT(""&amp;$E97 &amp; "!AT25")</f>
        <v>0</v>
      </c>
      <c r="L182" s="212"/>
      <c r="M182" s="119" cm="1">
        <f t="array" aca="1" ref="M182" ca="1">INDIRECT(""&amp;$E97 &amp; "!AV25")</f>
        <v>0</v>
      </c>
      <c r="N182" s="212"/>
      <c r="O182" s="119" cm="1">
        <f t="array" aca="1" ref="O182" ca="1">INDIRECT(""&amp;$E97 &amp; "!AX25")</f>
        <v>0</v>
      </c>
      <c r="P182" s="215"/>
      <c r="Q182" s="156" cm="1">
        <f t="array" aca="1" ref="Q182" ca="1">INDIRECT(""&amp;$E97 &amp; "!AZ25")</f>
        <v>0</v>
      </c>
      <c r="R182" s="252"/>
    </row>
    <row r="183" spans="4:18" ht="17" thickBot="1" x14ac:dyDescent="0.25">
      <c r="D183" s="278"/>
      <c r="E183" s="276"/>
      <c r="F183" s="101" t="str" cm="1">
        <f t="array" aca="1" ref="F183" ca="1">INDIRECT(""&amp;$E97 &amp; "!AO27")</f>
        <v>Low</v>
      </c>
      <c r="G183" s="123" cm="1">
        <f t="array" aca="1" ref="G183" ca="1">INDIRECT(""&amp;$E97 &amp; "!AP27")</f>
        <v>0</v>
      </c>
      <c r="H183" s="212"/>
      <c r="I183" s="212"/>
      <c r="J183" s="212"/>
      <c r="K183" s="119" cm="1">
        <f t="array" aca="1" ref="K183" ca="1">INDIRECT(""&amp;$E97 &amp; "!AT27")</f>
        <v>0</v>
      </c>
      <c r="L183" s="212"/>
      <c r="M183" s="119" cm="1">
        <f t="array" aca="1" ref="M183" ca="1">INDIRECT(""&amp;$E97 &amp; "!AV27")</f>
        <v>0</v>
      </c>
      <c r="N183" s="212"/>
      <c r="O183" s="119" cm="1">
        <f t="array" aca="1" ref="O183" ca="1">INDIRECT(""&amp;$E97 &amp; "!Ax27")</f>
        <v>0</v>
      </c>
      <c r="P183" s="215"/>
      <c r="Q183" s="156" cm="1">
        <f t="array" aca="1" ref="Q183" ca="1">INDIRECT(""&amp;$E97 &amp; "!AZ27")</f>
        <v>0</v>
      </c>
      <c r="R183" s="252"/>
    </row>
    <row r="184" spans="4:18" x14ac:dyDescent="0.2">
      <c r="D184" s="278"/>
      <c r="E184" s="274" t="str">
        <f>D17</f>
        <v>NocturneDance</v>
      </c>
      <c r="F184" s="99" t="str" cm="1">
        <f t="array" aca="1" ref="F184" ca="1">INDIRECT(""&amp;$E100 &amp; "!AO23")</f>
        <v>High</v>
      </c>
      <c r="G184" s="123" cm="1">
        <f t="array" aca="1" ref="G184" ca="1">INDIRECT(""&amp;$E100 &amp; "!AP23")</f>
        <v>0</v>
      </c>
      <c r="H184" s="212" cm="1">
        <f t="array" aca="1" ref="H184" ca="1">INDIRECT(""&amp;$E100 &amp; "!AQ23")</f>
        <v>0</v>
      </c>
      <c r="I184" s="212" cm="1">
        <f t="array" aca="1" ref="I184" ca="1">INDIRECT(""&amp;$E100 &amp; "!AR23")</f>
        <v>0</v>
      </c>
      <c r="J184" s="212" cm="1">
        <f t="array" aca="1" ref="J184" ca="1">INDIRECT(""&amp;$E100 &amp; "!AS23")</f>
        <v>0</v>
      </c>
      <c r="K184" s="119" cm="1">
        <f t="array" aca="1" ref="K184" ca="1">INDIRECT(""&amp;$E100 &amp; "!AT23")</f>
        <v>0</v>
      </c>
      <c r="L184" s="212" cm="1">
        <f t="array" aca="1" ref="L184" ca="1">INDIRECT(""&amp;$E100 &amp; "!AU23")</f>
        <v>0</v>
      </c>
      <c r="M184" s="119" cm="1">
        <f t="array" aca="1" ref="M184" ca="1">INDIRECT(""&amp;$E100 &amp; "!AV23")</f>
        <v>0</v>
      </c>
      <c r="N184" s="212" cm="1">
        <f t="array" aca="1" ref="N184" ca="1">INDIRECT(""&amp;$E100 &amp; "!AW23")</f>
        <v>0</v>
      </c>
      <c r="O184" s="119" cm="1">
        <f t="array" aca="1" ref="O184" ca="1">INDIRECT(""&amp;$E100 &amp; "!AX23")</f>
        <v>0</v>
      </c>
      <c r="P184" s="215" cm="1">
        <f t="array" aca="1" ref="P184" ca="1">INDIRECT(""&amp;$E100 &amp; "!AY23")</f>
        <v>0</v>
      </c>
      <c r="Q184" s="156" cm="1">
        <f t="array" aca="1" ref="Q184" ca="1">INDIRECT(""&amp;$E100 &amp; "!AZ23")</f>
        <v>0</v>
      </c>
      <c r="R184" s="252" cm="1">
        <f t="array" aca="1" ref="R184" ca="1">INDIRECT(""&amp;$E100 &amp; "!BA23")</f>
        <v>0</v>
      </c>
    </row>
    <row r="185" spans="4:18" x14ac:dyDescent="0.2">
      <c r="D185" s="278"/>
      <c r="E185" s="275"/>
      <c r="F185" s="100" t="str" cm="1">
        <f t="array" aca="1" ref="F185" ca="1">INDIRECT(""&amp;$E100 &amp; "!AO25")</f>
        <v>Med</v>
      </c>
      <c r="G185" s="123" cm="1">
        <f t="array" aca="1" ref="G185" ca="1">INDIRECT(""&amp;$E100 &amp; "!AP25")</f>
        <v>0</v>
      </c>
      <c r="H185" s="212"/>
      <c r="I185" s="212"/>
      <c r="J185" s="212"/>
      <c r="K185" s="119" cm="1">
        <f t="array" aca="1" ref="K185" ca="1">INDIRECT(""&amp;$E100 &amp; "!AT25")</f>
        <v>0</v>
      </c>
      <c r="L185" s="212"/>
      <c r="M185" s="119" cm="1">
        <f t="array" aca="1" ref="M185" ca="1">INDIRECT(""&amp;$E100 &amp; "!AV25")</f>
        <v>0</v>
      </c>
      <c r="N185" s="212"/>
      <c r="O185" s="119" cm="1">
        <f t="array" aca="1" ref="O185" ca="1">INDIRECT(""&amp;$E100 &amp; "!AX25")</f>
        <v>0</v>
      </c>
      <c r="P185" s="215"/>
      <c r="Q185" s="156" cm="1">
        <f t="array" aca="1" ref="Q185" ca="1">INDIRECT(""&amp;$E100 &amp; "!AZ25")</f>
        <v>0</v>
      </c>
      <c r="R185" s="252"/>
    </row>
    <row r="186" spans="4:18" ht="17" thickBot="1" x14ac:dyDescent="0.25">
      <c r="D186" s="278"/>
      <c r="E186" s="276"/>
      <c r="F186" s="101" t="str" cm="1">
        <f t="array" aca="1" ref="F186" ca="1">INDIRECT(""&amp;$E100 &amp; "!AO27")</f>
        <v>Low</v>
      </c>
      <c r="G186" s="123" cm="1">
        <f t="array" aca="1" ref="G186" ca="1">INDIRECT(""&amp;$E100 &amp; "!AP27")</f>
        <v>0</v>
      </c>
      <c r="H186" s="212"/>
      <c r="I186" s="212"/>
      <c r="J186" s="212"/>
      <c r="K186" s="119" cm="1">
        <f t="array" aca="1" ref="K186" ca="1">INDIRECT(""&amp;$E100 &amp; "!AT27")</f>
        <v>0</v>
      </c>
      <c r="L186" s="212"/>
      <c r="M186" s="119" cm="1">
        <f t="array" aca="1" ref="M186" ca="1">INDIRECT(""&amp;$E100 &amp; "!AV27")</f>
        <v>0</v>
      </c>
      <c r="N186" s="212"/>
      <c r="O186" s="119" cm="1">
        <f t="array" aca="1" ref="O186" ca="1">INDIRECT(""&amp;$E100 &amp; "!Ax27")</f>
        <v>0</v>
      </c>
      <c r="P186" s="215"/>
      <c r="Q186" s="156" cm="1">
        <f t="array" aca="1" ref="Q186" ca="1">INDIRECT(""&amp;$E100 &amp; "!AZ27")</f>
        <v>0</v>
      </c>
      <c r="R186" s="252"/>
    </row>
    <row r="187" spans="4:18" x14ac:dyDescent="0.2">
      <c r="D187" s="278"/>
      <c r="E187" s="274" t="str">
        <f>D20</f>
        <v>PierSeaside</v>
      </c>
      <c r="F187" s="99" t="str" cm="1">
        <f t="array" aca="1" ref="F187" ca="1">INDIRECT(""&amp;$E103 &amp; "!AO23")</f>
        <v>High</v>
      </c>
      <c r="G187" s="123" cm="1">
        <f t="array" aca="1" ref="G187" ca="1">INDIRECT(""&amp;$E103 &amp; "!AP23")</f>
        <v>0</v>
      </c>
      <c r="H187" s="212" cm="1">
        <f t="array" aca="1" ref="H187" ca="1">INDIRECT(""&amp;$E103 &amp; "!AQ23")</f>
        <v>0</v>
      </c>
      <c r="I187" s="212" cm="1">
        <f t="array" aca="1" ref="I187" ca="1">INDIRECT(""&amp;$E103 &amp; "!AR23")</f>
        <v>0</v>
      </c>
      <c r="J187" s="212" cm="1">
        <f t="array" aca="1" ref="J187" ca="1">INDIRECT(""&amp;$E103 &amp; "!AS23")</f>
        <v>0</v>
      </c>
      <c r="K187" s="119" cm="1">
        <f t="array" aca="1" ref="K187" ca="1">INDIRECT(""&amp;$E103 &amp; "!AT23")</f>
        <v>0</v>
      </c>
      <c r="L187" s="212" cm="1">
        <f t="array" aca="1" ref="L187" ca="1">INDIRECT(""&amp;$E103 &amp; "!AU23")</f>
        <v>0</v>
      </c>
      <c r="M187" s="119" cm="1">
        <f t="array" aca="1" ref="M187" ca="1">INDIRECT(""&amp;$E103 &amp; "!AV23")</f>
        <v>0</v>
      </c>
      <c r="N187" s="212" cm="1">
        <f t="array" aca="1" ref="N187" ca="1">INDIRECT(""&amp;$E103 &amp; "!AW23")</f>
        <v>0</v>
      </c>
      <c r="O187" s="119" cm="1">
        <f t="array" aca="1" ref="O187" ca="1">INDIRECT(""&amp;$E103 &amp; "!AX23")</f>
        <v>0</v>
      </c>
      <c r="P187" s="215" cm="1">
        <f t="array" aca="1" ref="P187" ca="1">INDIRECT(""&amp;$E103 &amp; "!AY23")</f>
        <v>0</v>
      </c>
      <c r="Q187" s="156" cm="1">
        <f t="array" aca="1" ref="Q187" ca="1">INDIRECT(""&amp;$E103 &amp; "!AZ23")</f>
        <v>0</v>
      </c>
      <c r="R187" s="252" cm="1">
        <f t="array" aca="1" ref="R187" ca="1">INDIRECT(""&amp;$E103 &amp; "!BA23")</f>
        <v>0</v>
      </c>
    </row>
    <row r="188" spans="4:18" x14ac:dyDescent="0.2">
      <c r="D188" s="278"/>
      <c r="E188" s="275"/>
      <c r="F188" s="100" t="str" cm="1">
        <f t="array" aca="1" ref="F188" ca="1">INDIRECT(""&amp;$E103 &amp; "!AO25")</f>
        <v>Med</v>
      </c>
      <c r="G188" s="123" cm="1">
        <f t="array" aca="1" ref="G188" ca="1">INDIRECT(""&amp;$E103 &amp; "!AP25")</f>
        <v>0</v>
      </c>
      <c r="H188" s="212"/>
      <c r="I188" s="212"/>
      <c r="J188" s="212"/>
      <c r="K188" s="119" cm="1">
        <f t="array" aca="1" ref="K188" ca="1">INDIRECT(""&amp;$E103 &amp; "!AT25")</f>
        <v>0</v>
      </c>
      <c r="L188" s="212"/>
      <c r="M188" s="119" cm="1">
        <f t="array" aca="1" ref="M188" ca="1">INDIRECT(""&amp;$E103 &amp; "!AV25")</f>
        <v>0</v>
      </c>
      <c r="N188" s="212"/>
      <c r="O188" s="119" cm="1">
        <f t="array" aca="1" ref="O188" ca="1">INDIRECT(""&amp;$E103 &amp; "!AX25")</f>
        <v>0</v>
      </c>
      <c r="P188" s="215"/>
      <c r="Q188" s="156" cm="1">
        <f t="array" aca="1" ref="Q188" ca="1">INDIRECT(""&amp;$E103 &amp; "!AZ25")</f>
        <v>0</v>
      </c>
      <c r="R188" s="252"/>
    </row>
    <row r="189" spans="4:18" ht="17" thickBot="1" x14ac:dyDescent="0.25">
      <c r="D189" s="278"/>
      <c r="E189" s="276"/>
      <c r="F189" s="101" t="str" cm="1">
        <f t="array" aca="1" ref="F189" ca="1">INDIRECT(""&amp;$E103 &amp; "!AO27")</f>
        <v>Low</v>
      </c>
      <c r="G189" s="123" cm="1">
        <f t="array" aca="1" ref="G189" ca="1">INDIRECT(""&amp;$E103 &amp; "!AP27")</f>
        <v>0</v>
      </c>
      <c r="H189" s="212"/>
      <c r="I189" s="212"/>
      <c r="J189" s="212"/>
      <c r="K189" s="119" cm="1">
        <f t="array" aca="1" ref="K189" ca="1">INDIRECT(""&amp;$E103 &amp; "!AT27")</f>
        <v>0</v>
      </c>
      <c r="L189" s="212"/>
      <c r="M189" s="119" cm="1">
        <f t="array" aca="1" ref="M189" ca="1">INDIRECT(""&amp;$E103 &amp; "!AV27")</f>
        <v>0</v>
      </c>
      <c r="N189" s="212"/>
      <c r="O189" s="119" cm="1">
        <f t="array" aca="1" ref="O189" ca="1">INDIRECT(""&amp;$E103 &amp; "!Ax27")</f>
        <v>0</v>
      </c>
      <c r="P189" s="215"/>
      <c r="Q189" s="156" cm="1">
        <f t="array" aca="1" ref="Q189" ca="1">INDIRECT(""&amp;$E103 &amp; "!AZ27")</f>
        <v>0</v>
      </c>
      <c r="R189" s="252"/>
    </row>
    <row r="190" spans="4:18" x14ac:dyDescent="0.2">
      <c r="D190" s="278"/>
      <c r="E190" s="274" t="str">
        <f>D23</f>
        <v>Tango</v>
      </c>
      <c r="F190" s="99" t="str" cm="1">
        <f t="array" aca="1" ref="F190" ca="1">INDIRECT(""&amp;$E106 &amp; "!AO23")</f>
        <v>High</v>
      </c>
      <c r="G190" s="123" cm="1">
        <f t="array" aca="1" ref="G190" ca="1">INDIRECT(""&amp;$E106 &amp; "!AP23")</f>
        <v>0</v>
      </c>
      <c r="H190" s="212" cm="1">
        <f t="array" aca="1" ref="H190" ca="1">INDIRECT(""&amp;$E106 &amp; "!AQ23")</f>
        <v>0</v>
      </c>
      <c r="I190" s="212" cm="1">
        <f t="array" aca="1" ref="I190" ca="1">INDIRECT(""&amp;$E106 &amp; "!AR23")</f>
        <v>0</v>
      </c>
      <c r="J190" s="212" cm="1">
        <f t="array" aca="1" ref="J190" ca="1">INDIRECT(""&amp;$E106 &amp; "!AS23")</f>
        <v>0</v>
      </c>
      <c r="K190" s="119" cm="1">
        <f t="array" aca="1" ref="K190" ca="1">INDIRECT(""&amp;$E106 &amp; "!AT23")</f>
        <v>0</v>
      </c>
      <c r="L190" s="212" cm="1">
        <f t="array" aca="1" ref="L190" ca="1">INDIRECT(""&amp;$E106 &amp; "!AU23")</f>
        <v>0</v>
      </c>
      <c r="M190" s="119" cm="1">
        <f t="array" aca="1" ref="M190" ca="1">INDIRECT(""&amp;$E106 &amp; "!AV23")</f>
        <v>0</v>
      </c>
      <c r="N190" s="212" cm="1">
        <f t="array" aca="1" ref="N190" ca="1">INDIRECT(""&amp;$E106 &amp; "!AW23")</f>
        <v>0</v>
      </c>
      <c r="O190" s="119" cm="1">
        <f t="array" aca="1" ref="O190" ca="1">INDIRECT(""&amp;$E106 &amp; "!AX23")</f>
        <v>0</v>
      </c>
      <c r="P190" s="215" cm="1">
        <f t="array" aca="1" ref="P190" ca="1">INDIRECT(""&amp;$E106 &amp; "!AY23")</f>
        <v>0</v>
      </c>
      <c r="Q190" s="156" cm="1">
        <f t="array" aca="1" ref="Q190" ca="1">INDIRECT(""&amp;$E106 &amp; "!AZ23")</f>
        <v>0</v>
      </c>
      <c r="R190" s="252" cm="1">
        <f t="array" aca="1" ref="R190" ca="1">INDIRECT(""&amp;$E106 &amp; "!BA23")</f>
        <v>0</v>
      </c>
    </row>
    <row r="191" spans="4:18" x14ac:dyDescent="0.2">
      <c r="D191" s="278"/>
      <c r="E191" s="275"/>
      <c r="F191" s="100" t="str" cm="1">
        <f t="array" aca="1" ref="F191" ca="1">INDIRECT(""&amp;$E106 &amp; "!AO25")</f>
        <v>Med</v>
      </c>
      <c r="G191" s="123" cm="1">
        <f t="array" aca="1" ref="G191" ca="1">INDIRECT(""&amp;$E106 &amp; "!AP25")</f>
        <v>0</v>
      </c>
      <c r="H191" s="212"/>
      <c r="I191" s="212"/>
      <c r="J191" s="212"/>
      <c r="K191" s="119" cm="1">
        <f t="array" aca="1" ref="K191" ca="1">INDIRECT(""&amp;$E106 &amp; "!AT25")</f>
        <v>0</v>
      </c>
      <c r="L191" s="212"/>
      <c r="M191" s="119" cm="1">
        <f t="array" aca="1" ref="M191" ca="1">INDIRECT(""&amp;$E106 &amp; "!AV25")</f>
        <v>0</v>
      </c>
      <c r="N191" s="212"/>
      <c r="O191" s="119" cm="1">
        <f t="array" aca="1" ref="O191" ca="1">INDIRECT(""&amp;$E106 &amp; "!AX25")</f>
        <v>0</v>
      </c>
      <c r="P191" s="215"/>
      <c r="Q191" s="156" cm="1">
        <f t="array" aca="1" ref="Q191" ca="1">INDIRECT(""&amp;$E106 &amp; "!AZ25")</f>
        <v>0</v>
      </c>
      <c r="R191" s="252"/>
    </row>
    <row r="192" spans="4:18" ht="17" thickBot="1" x14ac:dyDescent="0.25">
      <c r="D192" s="278"/>
      <c r="E192" s="276"/>
      <c r="F192" s="101" t="str" cm="1">
        <f t="array" aca="1" ref="F192" ca="1">INDIRECT(""&amp;$E106 &amp; "!AO27")</f>
        <v>Low</v>
      </c>
      <c r="G192" s="123" cm="1">
        <f t="array" aca="1" ref="G192" ca="1">INDIRECT(""&amp;$E106 &amp; "!AP27")</f>
        <v>0</v>
      </c>
      <c r="H192" s="212"/>
      <c r="I192" s="212"/>
      <c r="J192" s="212"/>
      <c r="K192" s="119" cm="1">
        <f t="array" aca="1" ref="K192" ca="1">INDIRECT(""&amp;$E106 &amp; "!AT27")</f>
        <v>0</v>
      </c>
      <c r="L192" s="212"/>
      <c r="M192" s="119" cm="1">
        <f t="array" aca="1" ref="M192" ca="1">INDIRECT(""&amp;$E106 &amp; "!AV27")</f>
        <v>0</v>
      </c>
      <c r="N192" s="212"/>
      <c r="O192" s="119" cm="1">
        <f t="array" aca="1" ref="O192" ca="1">INDIRECT(""&amp;$E106 &amp; "!Ax27")</f>
        <v>0</v>
      </c>
      <c r="P192" s="215"/>
      <c r="Q192" s="156" cm="1">
        <f t="array" aca="1" ref="Q192" ca="1">INDIRECT(""&amp;$E106 &amp; "!AZ27")</f>
        <v>0</v>
      </c>
      <c r="R192" s="252"/>
    </row>
    <row r="193" spans="4:18" x14ac:dyDescent="0.2">
      <c r="D193" s="278"/>
      <c r="E193" s="274" t="str">
        <f>D26</f>
        <v>Timelapse</v>
      </c>
      <c r="F193" s="99" t="str" cm="1">
        <f t="array" aca="1" ref="F193" ca="1">INDIRECT(""&amp;$E109 &amp; "!AO23")</f>
        <v>High</v>
      </c>
      <c r="G193" s="123" cm="1">
        <f t="array" aca="1" ref="G193" ca="1">INDIRECT(""&amp;$E109 &amp; "!AP23")</f>
        <v>0</v>
      </c>
      <c r="H193" s="212" cm="1">
        <f t="array" aca="1" ref="H193" ca="1">INDIRECT(""&amp;$E109 &amp; "!AQ23")</f>
        <v>0</v>
      </c>
      <c r="I193" s="212" cm="1">
        <f t="array" aca="1" ref="I193" ca="1">INDIRECT(""&amp;$E109 &amp; "!AR23")</f>
        <v>0</v>
      </c>
      <c r="J193" s="212" cm="1">
        <f t="array" aca="1" ref="J193" ca="1">INDIRECT(""&amp;$E109 &amp; "!AS23")</f>
        <v>0</v>
      </c>
      <c r="K193" s="119" cm="1">
        <f t="array" aca="1" ref="K193" ca="1">INDIRECT(""&amp;$E109 &amp; "!AT23")</f>
        <v>0</v>
      </c>
      <c r="L193" s="212" cm="1">
        <f t="array" aca="1" ref="L193" ca="1">INDIRECT(""&amp;$E109 &amp; "!AU23")</f>
        <v>0</v>
      </c>
      <c r="M193" s="119" cm="1">
        <f t="array" aca="1" ref="M193" ca="1">INDIRECT(""&amp;$E109 &amp; "!AV23")</f>
        <v>0</v>
      </c>
      <c r="N193" s="212" cm="1">
        <f t="array" aca="1" ref="N193" ca="1">INDIRECT(""&amp;$E109 &amp; "!AW23")</f>
        <v>0</v>
      </c>
      <c r="O193" s="119" cm="1">
        <f t="array" aca="1" ref="O193" ca="1">INDIRECT(""&amp;$E109 &amp; "!AX23")</f>
        <v>0</v>
      </c>
      <c r="P193" s="215" cm="1">
        <f t="array" aca="1" ref="P193" ca="1">INDIRECT(""&amp;$E109 &amp; "!AY23")</f>
        <v>0</v>
      </c>
      <c r="Q193" s="156" cm="1">
        <f t="array" aca="1" ref="Q193" ca="1">INDIRECT(""&amp;$E109 &amp; "!AZ23")</f>
        <v>0</v>
      </c>
      <c r="R193" s="252" cm="1">
        <f t="array" aca="1" ref="R193" ca="1">INDIRECT(""&amp;$E109 &amp; "!BA23")</f>
        <v>0</v>
      </c>
    </row>
    <row r="194" spans="4:18" x14ac:dyDescent="0.2">
      <c r="D194" s="278"/>
      <c r="E194" s="275"/>
      <c r="F194" s="100" t="str" cm="1">
        <f t="array" aca="1" ref="F194" ca="1">INDIRECT(""&amp;$E109 &amp; "!AO25")</f>
        <v>Med</v>
      </c>
      <c r="G194" s="123" cm="1">
        <f t="array" aca="1" ref="G194" ca="1">INDIRECT(""&amp;$E109 &amp; "!AP25")</f>
        <v>0</v>
      </c>
      <c r="H194" s="212"/>
      <c r="I194" s="212"/>
      <c r="J194" s="212"/>
      <c r="K194" s="119" cm="1">
        <f t="array" aca="1" ref="K194" ca="1">INDIRECT(""&amp;$E109 &amp; "!AT25")</f>
        <v>0</v>
      </c>
      <c r="L194" s="212"/>
      <c r="M194" s="119" cm="1">
        <f t="array" aca="1" ref="M194" ca="1">INDIRECT(""&amp;$E109 &amp; "!AV25")</f>
        <v>0</v>
      </c>
      <c r="N194" s="212"/>
      <c r="O194" s="119" cm="1">
        <f t="array" aca="1" ref="O194" ca="1">INDIRECT(""&amp;$E109 &amp; "!AX25")</f>
        <v>0</v>
      </c>
      <c r="P194" s="215"/>
      <c r="Q194" s="156" cm="1">
        <f t="array" aca="1" ref="Q194" ca="1">INDIRECT(""&amp;$E109 &amp; "!AZ25")</f>
        <v>0</v>
      </c>
      <c r="R194" s="252"/>
    </row>
    <row r="195" spans="4:18" ht="17" thickBot="1" x14ac:dyDescent="0.25">
      <c r="D195" s="278"/>
      <c r="E195" s="275"/>
      <c r="F195" s="127" t="str" cm="1">
        <f t="array" aca="1" ref="F195" ca="1">INDIRECT(""&amp;$E109 &amp; "!AO27")</f>
        <v>Low</v>
      </c>
      <c r="G195" s="58" cm="1">
        <f t="array" aca="1" ref="G195" ca="1">INDIRECT(""&amp;$E109 &amp; "!AP27")</f>
        <v>0</v>
      </c>
      <c r="H195" s="248"/>
      <c r="I195" s="248"/>
      <c r="J195" s="248"/>
      <c r="K195" s="122" cm="1">
        <f t="array" aca="1" ref="K195" ca="1">INDIRECT(""&amp;$E109 &amp; "!AT27")</f>
        <v>0</v>
      </c>
      <c r="L195" s="248"/>
      <c r="M195" s="122" cm="1">
        <f t="array" aca="1" ref="M195" ca="1">INDIRECT(""&amp;$E109 &amp; "!AV27")</f>
        <v>0</v>
      </c>
      <c r="N195" s="248"/>
      <c r="O195" s="122" cm="1">
        <f t="array" aca="1" ref="O195" ca="1">INDIRECT(""&amp;$E109 &amp; "!Ax27")</f>
        <v>0</v>
      </c>
      <c r="P195" s="258"/>
      <c r="Q195" s="161" cm="1">
        <f t="array" aca="1" ref="Q195" ca="1">INDIRECT(""&amp;$E109 &amp; "!AZ27")</f>
        <v>0</v>
      </c>
      <c r="R195" s="253"/>
    </row>
    <row r="196" spans="4:18" x14ac:dyDescent="0.2">
      <c r="D196" s="278"/>
      <c r="E196" s="274" t="s">
        <v>98</v>
      </c>
      <c r="F196" s="99" t="s">
        <v>27</v>
      </c>
      <c r="G196" s="53">
        <f ca="1">AVERAGE(G172,G175,G178,G181,G184,G187,G190,G193)</f>
        <v>0</v>
      </c>
      <c r="H196" s="211">
        <f ca="1">AVERAGE(H172:H195)</f>
        <v>0</v>
      </c>
      <c r="I196" s="211">
        <f ca="1">AVERAGE(I172:I195)</f>
        <v>0</v>
      </c>
      <c r="J196" s="211">
        <f ca="1">AVERAGE(J172:J195)</f>
        <v>0</v>
      </c>
      <c r="K196" s="118">
        <f ca="1">AVERAGE(K172,K175,K178,K181,K184,K187,K190,K193)</f>
        <v>0</v>
      </c>
      <c r="L196" s="211">
        <f ca="1">AVERAGE(L172:L195)</f>
        <v>0</v>
      </c>
      <c r="M196" s="118">
        <f ca="1">AVERAGE(M172,M175,M178,M181,M184,M187,M190,M193)</f>
        <v>0</v>
      </c>
      <c r="N196" s="211">
        <f ca="1">AVERAGE(N172:N195)</f>
        <v>0</v>
      </c>
      <c r="O196" s="118">
        <f ca="1">AVERAGE(O172,O175,O178,O181,O184,O187,O190,O193)</f>
        <v>0</v>
      </c>
      <c r="P196" s="214">
        <f ca="1">AVERAGE(P172:P195)</f>
        <v>0</v>
      </c>
      <c r="Q196" s="155">
        <f ca="1">SUM(Q172,Q175,Q178,Q181,Q184,Q187,Q190,Q193)</f>
        <v>0</v>
      </c>
      <c r="R196" s="251">
        <f ca="1">SUM(R172:R195)</f>
        <v>0</v>
      </c>
    </row>
    <row r="197" spans="4:18" x14ac:dyDescent="0.2">
      <c r="D197" s="278"/>
      <c r="E197" s="275"/>
      <c r="F197" s="100" t="s">
        <v>28</v>
      </c>
      <c r="G197" s="123">
        <f ca="1">AVERAGE(G173,G176,G179,G182,G185,G188,G191,G194)</f>
        <v>0</v>
      </c>
      <c r="H197" s="212"/>
      <c r="I197" s="212"/>
      <c r="J197" s="212"/>
      <c r="K197" s="119">
        <f ca="1">AVERAGE(K173,K176,K179,K182,K185,K188,K191,K194)</f>
        <v>0</v>
      </c>
      <c r="L197" s="212"/>
      <c r="M197" s="119">
        <f ca="1">AVERAGE(M173,M176,M179,M182,M185,M188,M191,M194)</f>
        <v>0</v>
      </c>
      <c r="N197" s="212"/>
      <c r="O197" s="119">
        <f ca="1">AVERAGE(O173,O176,O179,O182,O185,O188,O191,O194)</f>
        <v>0</v>
      </c>
      <c r="P197" s="215"/>
      <c r="Q197" s="156">
        <f ca="1">SUM(Q173,Q176,Q179,Q182,Q185,Q188,Q191,Q194)</f>
        <v>0</v>
      </c>
      <c r="R197" s="252"/>
    </row>
    <row r="198" spans="4:18" ht="17" thickBot="1" x14ac:dyDescent="0.25">
      <c r="D198" s="279"/>
      <c r="E198" s="276"/>
      <c r="F198" s="101" t="s">
        <v>29</v>
      </c>
      <c r="G198" s="56">
        <f ca="1">AVERAGE(G174,G177,G180,G183,G186,G189,G192,G195)</f>
        <v>0</v>
      </c>
      <c r="H198" s="213"/>
      <c r="I198" s="213"/>
      <c r="J198" s="213"/>
      <c r="K198" s="120">
        <f ca="1">AVERAGE(K174,K177,K180,K183,K186,K189,K192,K195)</f>
        <v>0</v>
      </c>
      <c r="L198" s="213"/>
      <c r="M198" s="120">
        <f ca="1">AVERAGE(M174,M177,M180,M183,M186,M189,M192,M195)</f>
        <v>0</v>
      </c>
      <c r="N198" s="213"/>
      <c r="O198" s="120">
        <f ca="1">AVERAGE(O174,O177,O180,O183,O186,O189,O192,O195)</f>
        <v>0</v>
      </c>
      <c r="P198" s="228"/>
      <c r="Q198" s="157">
        <f ca="1">SUM(Q174,Q177,Q180,Q183,Q186,Q189,Q192,Q195)</f>
        <v>0</v>
      </c>
      <c r="R198" s="280"/>
    </row>
    <row r="199" spans="4:18" ht="17" thickBot="1" x14ac:dyDescent="0.25">
      <c r="D199" s="103"/>
      <c r="E199" s="104"/>
      <c r="F199" s="134"/>
      <c r="G199" s="124"/>
      <c r="H199" s="98"/>
      <c r="I199" s="98"/>
      <c r="J199" s="98"/>
      <c r="K199" s="121"/>
      <c r="L199" s="98"/>
      <c r="M199" s="121"/>
      <c r="N199" s="98"/>
      <c r="O199" s="121"/>
      <c r="P199" s="135"/>
      <c r="Q199" s="162"/>
      <c r="R199" s="162"/>
    </row>
    <row r="200" spans="4:18" x14ac:dyDescent="0.2">
      <c r="D200" s="277" t="str">
        <f>BoxingPractice!A29</f>
        <v>960x540</v>
      </c>
      <c r="E200" s="274" t="str">
        <f>D5</f>
        <v>BoxingPractice</v>
      </c>
      <c r="F200" s="99" t="str" cm="1">
        <f t="array" aca="1" ref="F200" ca="1">INDIRECT(""&amp;$E88 &amp; "!AO29")</f>
        <v>High</v>
      </c>
      <c r="G200" s="53" cm="1">
        <f t="array" aca="1" ref="G200" ca="1">INDIRECT(""&amp;$E88 &amp; "!AP29")</f>
        <v>0</v>
      </c>
      <c r="H200" s="211" cm="1">
        <f t="array" aca="1" ref="H200" ca="1">INDIRECT(""&amp;$E88 &amp; "!AQ29")</f>
        <v>0</v>
      </c>
      <c r="I200" s="211" cm="1">
        <f t="array" aca="1" ref="I200" ca="1">INDIRECT(""&amp;$E88 &amp; "!AR29")</f>
        <v>0</v>
      </c>
      <c r="J200" s="211" cm="1">
        <f t="array" aca="1" ref="J200" ca="1">INDIRECT(""&amp;$E88 &amp; "!AS29")</f>
        <v>0</v>
      </c>
      <c r="K200" s="118" cm="1">
        <f t="array" aca="1" ref="K200" ca="1">INDIRECT(""&amp;$E88 &amp; "!AT29")</f>
        <v>0</v>
      </c>
      <c r="L200" s="211" cm="1">
        <f t="array" aca="1" ref="L200" ca="1">INDIRECT(""&amp;$E88 &amp; "!AU29")</f>
        <v>0</v>
      </c>
      <c r="M200" s="118" cm="1">
        <f t="array" aca="1" ref="M200" ca="1">INDIRECT(""&amp;$E88 &amp; "!AV29")</f>
        <v>0</v>
      </c>
      <c r="N200" s="211" cm="1">
        <f t="array" aca="1" ref="N200" ca="1">INDIRECT(""&amp;$E88 &amp; "!AW29")</f>
        <v>0</v>
      </c>
      <c r="O200" s="118" cm="1">
        <f t="array" aca="1" ref="O200" ca="1">INDIRECT(""&amp;$E88 &amp; "!AX29")</f>
        <v>0</v>
      </c>
      <c r="P200" s="214" cm="1">
        <f t="array" aca="1" ref="P200" ca="1">INDIRECT(""&amp;$E88 &amp; "!AY29")</f>
        <v>0</v>
      </c>
      <c r="Q200" s="155" cm="1">
        <f t="array" aca="1" ref="Q200" ca="1">INDIRECT(""&amp;$E88 &amp; "!AZ29")</f>
        <v>0</v>
      </c>
      <c r="R200" s="251" cm="1">
        <f t="array" aca="1" ref="R200" ca="1">INDIRECT(""&amp;$E88 &amp; "!BA29")</f>
        <v>0</v>
      </c>
    </row>
    <row r="201" spans="4:18" x14ac:dyDescent="0.2">
      <c r="D201" s="278"/>
      <c r="E201" s="275"/>
      <c r="F201" s="100" t="str" cm="1">
        <f t="array" aca="1" ref="F201" ca="1">INDIRECT(""&amp;$E88 &amp; "!AO31")</f>
        <v>Med</v>
      </c>
      <c r="G201" s="123" cm="1">
        <f t="array" aca="1" ref="G201" ca="1">INDIRECT(""&amp;$E88 &amp; "!AP31")</f>
        <v>0</v>
      </c>
      <c r="H201" s="212"/>
      <c r="I201" s="212"/>
      <c r="J201" s="212"/>
      <c r="K201" s="119" cm="1">
        <f t="array" aca="1" ref="K201" ca="1">INDIRECT(""&amp;$E88 &amp; "!AT31")</f>
        <v>0</v>
      </c>
      <c r="L201" s="212"/>
      <c r="M201" s="119" cm="1">
        <f t="array" aca="1" ref="M201" ca="1">INDIRECT(""&amp;$E88 &amp; "!AV31")</f>
        <v>0</v>
      </c>
      <c r="N201" s="212"/>
      <c r="O201" s="119" cm="1">
        <f t="array" aca="1" ref="O201" ca="1">INDIRECT(""&amp;$E88 &amp; "!AX31")</f>
        <v>0</v>
      </c>
      <c r="P201" s="215"/>
      <c r="Q201" s="156" cm="1">
        <f t="array" aca="1" ref="Q201" ca="1">INDIRECT(""&amp;$E88 &amp; "!AZ31")</f>
        <v>0</v>
      </c>
      <c r="R201" s="252"/>
    </row>
    <row r="202" spans="4:18" ht="17" thickBot="1" x14ac:dyDescent="0.25">
      <c r="D202" s="278"/>
      <c r="E202" s="276"/>
      <c r="F202" s="101" t="str" cm="1">
        <f t="array" aca="1" ref="F202" ca="1">INDIRECT(""&amp;$E88 &amp; "!AO33")</f>
        <v>Low</v>
      </c>
      <c r="G202" s="123" cm="1">
        <f t="array" aca="1" ref="G202" ca="1">INDIRECT(""&amp;$E88 &amp; "!AP33")</f>
        <v>0</v>
      </c>
      <c r="H202" s="212"/>
      <c r="I202" s="212"/>
      <c r="J202" s="212"/>
      <c r="K202" s="119" cm="1">
        <f t="array" aca="1" ref="K202" ca="1">INDIRECT(""&amp;$E88 &amp; "!AT33")</f>
        <v>0</v>
      </c>
      <c r="L202" s="212"/>
      <c r="M202" s="119" cm="1">
        <f t="array" aca="1" ref="M202" ca="1">INDIRECT(""&amp;$E88 &amp; "!AV33")</f>
        <v>0</v>
      </c>
      <c r="N202" s="212"/>
      <c r="O202" s="119" cm="1">
        <f t="array" aca="1" ref="O202" ca="1">INDIRECT(""&amp;$E88 &amp; "!Ax33")</f>
        <v>0</v>
      </c>
      <c r="P202" s="215"/>
      <c r="Q202" s="156" cm="1">
        <f t="array" aca="1" ref="Q202" ca="1">INDIRECT(""&amp;$E88 &amp; "!AZ33")</f>
        <v>0</v>
      </c>
      <c r="R202" s="252"/>
    </row>
    <row r="203" spans="4:18" x14ac:dyDescent="0.2">
      <c r="D203" s="278"/>
      <c r="E203" s="274" t="str">
        <f>D8</f>
        <v>CrossWalk</v>
      </c>
      <c r="F203" s="99" t="str" cm="1">
        <f t="array" aca="1" ref="F203" ca="1">INDIRECT(""&amp;$E91 &amp; "!AO29")</f>
        <v>High</v>
      </c>
      <c r="G203" s="123" cm="1">
        <f t="array" aca="1" ref="G203" ca="1">INDIRECT(""&amp;$E91 &amp; "!AP29")</f>
        <v>0</v>
      </c>
      <c r="H203" s="212" cm="1">
        <f t="array" aca="1" ref="H203" ca="1">INDIRECT(""&amp;$E91 &amp; "!AQ29")</f>
        <v>0</v>
      </c>
      <c r="I203" s="212" cm="1">
        <f t="array" aca="1" ref="I203" ca="1">INDIRECT(""&amp;$E91 &amp; "!AR29")</f>
        <v>0</v>
      </c>
      <c r="J203" s="212" cm="1">
        <f t="array" aca="1" ref="J203" ca="1">INDIRECT(""&amp;$E91 &amp; "!AS29")</f>
        <v>0</v>
      </c>
      <c r="K203" s="119" cm="1">
        <f t="array" aca="1" ref="K203" ca="1">INDIRECT(""&amp;$E91 &amp; "!AT29")</f>
        <v>0</v>
      </c>
      <c r="L203" s="212" cm="1">
        <f t="array" aca="1" ref="L203" ca="1">INDIRECT(""&amp;$E91 &amp; "!AU29")</f>
        <v>0</v>
      </c>
      <c r="M203" s="119" cm="1">
        <f t="array" aca="1" ref="M203" ca="1">INDIRECT(""&amp;$E91 &amp; "!AV29")</f>
        <v>0</v>
      </c>
      <c r="N203" s="212" cm="1">
        <f t="array" aca="1" ref="N203" ca="1">INDIRECT(""&amp;$E91 &amp; "!AW29")</f>
        <v>0</v>
      </c>
      <c r="O203" s="119" cm="1">
        <f t="array" aca="1" ref="O203" ca="1">INDIRECT(""&amp;$E91 &amp; "!AX29")</f>
        <v>0</v>
      </c>
      <c r="P203" s="215" cm="1">
        <f t="array" aca="1" ref="P203" ca="1">INDIRECT(""&amp;$E91 &amp; "!AY29")</f>
        <v>0</v>
      </c>
      <c r="Q203" s="156" cm="1">
        <f t="array" aca="1" ref="Q203" ca="1">INDIRECT(""&amp;$E91 &amp; "!AZ29")</f>
        <v>0</v>
      </c>
      <c r="R203" s="252" cm="1">
        <f t="array" aca="1" ref="R203" ca="1">INDIRECT(""&amp;$E91 &amp; "!BA29")</f>
        <v>0</v>
      </c>
    </row>
    <row r="204" spans="4:18" x14ac:dyDescent="0.2">
      <c r="D204" s="278"/>
      <c r="E204" s="275"/>
      <c r="F204" s="100" t="str" cm="1">
        <f t="array" aca="1" ref="F204" ca="1">INDIRECT(""&amp;$E91 &amp; "!AO31")</f>
        <v>Med</v>
      </c>
      <c r="G204" s="123" cm="1">
        <f t="array" aca="1" ref="G204" ca="1">INDIRECT(""&amp;$E91 &amp; "!AP31")</f>
        <v>0</v>
      </c>
      <c r="H204" s="212"/>
      <c r="I204" s="212"/>
      <c r="J204" s="212"/>
      <c r="K204" s="119" cm="1">
        <f t="array" aca="1" ref="K204" ca="1">INDIRECT(""&amp;$E91 &amp; "!AT31")</f>
        <v>0</v>
      </c>
      <c r="L204" s="212"/>
      <c r="M204" s="119" cm="1">
        <f t="array" aca="1" ref="M204" ca="1">INDIRECT(""&amp;$E91 &amp; "!AV31")</f>
        <v>0</v>
      </c>
      <c r="N204" s="212"/>
      <c r="O204" s="119" cm="1">
        <f t="array" aca="1" ref="O204" ca="1">INDIRECT(""&amp;$E91 &amp; "!AX31")</f>
        <v>0</v>
      </c>
      <c r="P204" s="215"/>
      <c r="Q204" s="156" cm="1">
        <f t="array" aca="1" ref="Q204" ca="1">INDIRECT(""&amp;$E91 &amp; "!AZ31")</f>
        <v>0</v>
      </c>
      <c r="R204" s="252"/>
    </row>
    <row r="205" spans="4:18" ht="17" thickBot="1" x14ac:dyDescent="0.25">
      <c r="D205" s="278"/>
      <c r="E205" s="276"/>
      <c r="F205" s="101" t="str" cm="1">
        <f t="array" aca="1" ref="F205" ca="1">INDIRECT(""&amp;$E91 &amp; "!AO33")</f>
        <v>Low</v>
      </c>
      <c r="G205" s="123" cm="1">
        <f t="array" aca="1" ref="G205" ca="1">INDIRECT(""&amp;$E91 &amp; "!AP33")</f>
        <v>0</v>
      </c>
      <c r="H205" s="212"/>
      <c r="I205" s="212"/>
      <c r="J205" s="212"/>
      <c r="K205" s="119" cm="1">
        <f t="array" aca="1" ref="K205" ca="1">INDIRECT(""&amp;$E91 &amp; "!AT33")</f>
        <v>0</v>
      </c>
      <c r="L205" s="212"/>
      <c r="M205" s="119" cm="1">
        <f t="array" aca="1" ref="M205" ca="1">INDIRECT(""&amp;$E91 &amp; "!AV33")</f>
        <v>0</v>
      </c>
      <c r="N205" s="212"/>
      <c r="O205" s="119" cm="1">
        <f t="array" aca="1" ref="O205" ca="1">INDIRECT(""&amp;$E91 &amp; "!Ax33")</f>
        <v>0</v>
      </c>
      <c r="P205" s="215"/>
      <c r="Q205" s="156" cm="1">
        <f t="array" aca="1" ref="Q205" ca="1">INDIRECT(""&amp;$E91 &amp; "!AZ33")</f>
        <v>0</v>
      </c>
      <c r="R205" s="252"/>
    </row>
    <row r="206" spans="4:18" x14ac:dyDescent="0.2">
      <c r="D206" s="278"/>
      <c r="E206" s="274" t="str">
        <f>D11</f>
        <v>FoodMarket2</v>
      </c>
      <c r="F206" s="99" t="str" cm="1">
        <f t="array" aca="1" ref="F206" ca="1">INDIRECT(""&amp;$E94 &amp; "!AO29")</f>
        <v>High</v>
      </c>
      <c r="G206" s="123" cm="1">
        <f t="array" aca="1" ref="G206" ca="1">INDIRECT(""&amp;$E94 &amp; "!AP29")</f>
        <v>0</v>
      </c>
      <c r="H206" s="212" cm="1">
        <f t="array" aca="1" ref="H206" ca="1">INDIRECT(""&amp;$E94 &amp; "!AQ29")</f>
        <v>0</v>
      </c>
      <c r="I206" s="212" cm="1">
        <f t="array" aca="1" ref="I206" ca="1">INDIRECT(""&amp;$E94 &amp; "!AR29")</f>
        <v>0</v>
      </c>
      <c r="J206" s="212" cm="1">
        <f t="array" aca="1" ref="J206" ca="1">INDIRECT(""&amp;$E94 &amp; "!AS29")</f>
        <v>0</v>
      </c>
      <c r="K206" s="119" cm="1">
        <f t="array" aca="1" ref="K206" ca="1">INDIRECT(""&amp;$E94 &amp; "!AT29")</f>
        <v>0</v>
      </c>
      <c r="L206" s="212" cm="1">
        <f t="array" aca="1" ref="L206" ca="1">INDIRECT(""&amp;$E94 &amp; "!AU29")</f>
        <v>0</v>
      </c>
      <c r="M206" s="119" cm="1">
        <f t="array" aca="1" ref="M206" ca="1">INDIRECT(""&amp;$E94 &amp; "!AV29")</f>
        <v>0</v>
      </c>
      <c r="N206" s="212" cm="1">
        <f t="array" aca="1" ref="N206" ca="1">INDIRECT(""&amp;$E94 &amp; "!AW29")</f>
        <v>0</v>
      </c>
      <c r="O206" s="119" cm="1">
        <f t="array" aca="1" ref="O206" ca="1">INDIRECT(""&amp;$E94 &amp; "!AX29")</f>
        <v>0</v>
      </c>
      <c r="P206" s="215" cm="1">
        <f t="array" aca="1" ref="P206" ca="1">INDIRECT(""&amp;$E94 &amp; "!AY29")</f>
        <v>0</v>
      </c>
      <c r="Q206" s="156" cm="1">
        <f t="array" aca="1" ref="Q206" ca="1">INDIRECT(""&amp;$E94 &amp; "!AZ29")</f>
        <v>0</v>
      </c>
      <c r="R206" s="252" cm="1">
        <f t="array" aca="1" ref="R206" ca="1">INDIRECT(""&amp;$E94 &amp; "!BA29")</f>
        <v>0</v>
      </c>
    </row>
    <row r="207" spans="4:18" x14ac:dyDescent="0.2">
      <c r="D207" s="278"/>
      <c r="E207" s="275"/>
      <c r="F207" s="100" t="str" cm="1">
        <f t="array" aca="1" ref="F207" ca="1">INDIRECT(""&amp;$E94 &amp; "!AO31")</f>
        <v>Med</v>
      </c>
      <c r="G207" s="123" cm="1">
        <f t="array" aca="1" ref="G207" ca="1">INDIRECT(""&amp;$E94 &amp; "!AP31")</f>
        <v>0</v>
      </c>
      <c r="H207" s="212"/>
      <c r="I207" s="212"/>
      <c r="J207" s="212"/>
      <c r="K207" s="119" cm="1">
        <f t="array" aca="1" ref="K207" ca="1">INDIRECT(""&amp;$E94 &amp; "!AT31")</f>
        <v>0</v>
      </c>
      <c r="L207" s="212"/>
      <c r="M207" s="119" cm="1">
        <f t="array" aca="1" ref="M207" ca="1">INDIRECT(""&amp;$E94 &amp; "!AV31")</f>
        <v>0</v>
      </c>
      <c r="N207" s="212"/>
      <c r="O207" s="119" cm="1">
        <f t="array" aca="1" ref="O207" ca="1">INDIRECT(""&amp;$E94 &amp; "!AX31")</f>
        <v>0</v>
      </c>
      <c r="P207" s="215"/>
      <c r="Q207" s="156" cm="1">
        <f t="array" aca="1" ref="Q207" ca="1">INDIRECT(""&amp;$E94 &amp; "!AZ31")</f>
        <v>0</v>
      </c>
      <c r="R207" s="252"/>
    </row>
    <row r="208" spans="4:18" ht="17" thickBot="1" x14ac:dyDescent="0.25">
      <c r="D208" s="278"/>
      <c r="E208" s="276"/>
      <c r="F208" s="101" t="str" cm="1">
        <f t="array" aca="1" ref="F208" ca="1">INDIRECT(""&amp;$E94 &amp; "!AO33")</f>
        <v>Low</v>
      </c>
      <c r="G208" s="123" cm="1">
        <f t="array" aca="1" ref="G208" ca="1">INDIRECT(""&amp;$E94 &amp; "!AP33")</f>
        <v>0</v>
      </c>
      <c r="H208" s="212"/>
      <c r="I208" s="212"/>
      <c r="J208" s="212"/>
      <c r="K208" s="119" cm="1">
        <f t="array" aca="1" ref="K208" ca="1">INDIRECT(""&amp;$E94 &amp; "!AT33")</f>
        <v>0</v>
      </c>
      <c r="L208" s="212"/>
      <c r="M208" s="119" cm="1">
        <f t="array" aca="1" ref="M208" ca="1">INDIRECT(""&amp;$E94 &amp; "!AV33")</f>
        <v>0</v>
      </c>
      <c r="N208" s="212"/>
      <c r="O208" s="119" cm="1">
        <f t="array" aca="1" ref="O208" ca="1">INDIRECT(""&amp;$E94 &amp; "!Ax33")</f>
        <v>0</v>
      </c>
      <c r="P208" s="215"/>
      <c r="Q208" s="156" cm="1">
        <f t="array" aca="1" ref="Q208" ca="1">INDIRECT(""&amp;$E94 &amp; "!AZ33")</f>
        <v>0</v>
      </c>
      <c r="R208" s="252"/>
    </row>
    <row r="209" spans="4:18" x14ac:dyDescent="0.2">
      <c r="D209" s="278"/>
      <c r="E209" s="274" t="str">
        <f>D14</f>
        <v>Neon1224</v>
      </c>
      <c r="F209" s="99" t="str" cm="1">
        <f t="array" aca="1" ref="F209" ca="1">INDIRECT(""&amp;$E97 &amp; "!AO29")</f>
        <v>High</v>
      </c>
      <c r="G209" s="123" cm="1">
        <f t="array" aca="1" ref="G209" ca="1">INDIRECT(""&amp;$E97 &amp; "!AP29")</f>
        <v>0</v>
      </c>
      <c r="H209" s="212" cm="1">
        <f t="array" aca="1" ref="H209" ca="1">INDIRECT(""&amp;$E97 &amp; "!AQ29")</f>
        <v>0</v>
      </c>
      <c r="I209" s="212" cm="1">
        <f t="array" aca="1" ref="I209" ca="1">INDIRECT(""&amp;$E97 &amp; "!AR29")</f>
        <v>0</v>
      </c>
      <c r="J209" s="212" cm="1">
        <f t="array" aca="1" ref="J209" ca="1">INDIRECT(""&amp;$E97 &amp; "!AS29")</f>
        <v>0</v>
      </c>
      <c r="K209" s="119" cm="1">
        <f t="array" aca="1" ref="K209" ca="1">INDIRECT(""&amp;$E97 &amp; "!AT29")</f>
        <v>0</v>
      </c>
      <c r="L209" s="212" cm="1">
        <f t="array" aca="1" ref="L209" ca="1">INDIRECT(""&amp;$E97 &amp; "!AU29")</f>
        <v>0</v>
      </c>
      <c r="M209" s="119" cm="1">
        <f t="array" aca="1" ref="M209" ca="1">INDIRECT(""&amp;$E97 &amp; "!AV29")</f>
        <v>0</v>
      </c>
      <c r="N209" s="212" cm="1">
        <f t="array" aca="1" ref="N209" ca="1">INDIRECT(""&amp;$E97 &amp; "!AW29")</f>
        <v>0</v>
      </c>
      <c r="O209" s="119" cm="1">
        <f t="array" aca="1" ref="O209" ca="1">INDIRECT(""&amp;$E97 &amp; "!AX29")</f>
        <v>0</v>
      </c>
      <c r="P209" s="215" cm="1">
        <f t="array" aca="1" ref="P209" ca="1">INDIRECT(""&amp;$E97 &amp; "!AY29")</f>
        <v>0</v>
      </c>
      <c r="Q209" s="156" cm="1">
        <f t="array" aca="1" ref="Q209" ca="1">INDIRECT(""&amp;$E97 &amp; "!AZ29")</f>
        <v>0</v>
      </c>
      <c r="R209" s="252" cm="1">
        <f t="array" aca="1" ref="R209" ca="1">INDIRECT(""&amp;$E97 &amp; "!BA29")</f>
        <v>0</v>
      </c>
    </row>
    <row r="210" spans="4:18" x14ac:dyDescent="0.2">
      <c r="D210" s="278"/>
      <c r="E210" s="275"/>
      <c r="F210" s="100" t="str" cm="1">
        <f t="array" aca="1" ref="F210" ca="1">INDIRECT(""&amp;$E97 &amp; "!AO31")</f>
        <v>Med</v>
      </c>
      <c r="G210" s="123" cm="1">
        <f t="array" aca="1" ref="G210" ca="1">INDIRECT(""&amp;$E97 &amp; "!AP31")</f>
        <v>0</v>
      </c>
      <c r="H210" s="212"/>
      <c r="I210" s="212"/>
      <c r="J210" s="212"/>
      <c r="K210" s="119" cm="1">
        <f t="array" aca="1" ref="K210" ca="1">INDIRECT(""&amp;$E97 &amp; "!AT31")</f>
        <v>0</v>
      </c>
      <c r="L210" s="212"/>
      <c r="M210" s="119" cm="1">
        <f t="array" aca="1" ref="M210" ca="1">INDIRECT(""&amp;$E97 &amp; "!AV31")</f>
        <v>0</v>
      </c>
      <c r="N210" s="212"/>
      <c r="O210" s="119" cm="1">
        <f t="array" aca="1" ref="O210" ca="1">INDIRECT(""&amp;$E97 &amp; "!AX31")</f>
        <v>0</v>
      </c>
      <c r="P210" s="215"/>
      <c r="Q210" s="156" cm="1">
        <f t="array" aca="1" ref="Q210" ca="1">INDIRECT(""&amp;$E97 &amp; "!AZ31")</f>
        <v>0</v>
      </c>
      <c r="R210" s="252"/>
    </row>
    <row r="211" spans="4:18" ht="17" thickBot="1" x14ac:dyDescent="0.25">
      <c r="D211" s="278"/>
      <c r="E211" s="276"/>
      <c r="F211" s="101" t="str" cm="1">
        <f t="array" aca="1" ref="F211" ca="1">INDIRECT(""&amp;$E97 &amp; "!AO33")</f>
        <v>Low</v>
      </c>
      <c r="G211" s="123" cm="1">
        <f t="array" aca="1" ref="G211" ca="1">INDIRECT(""&amp;$E97 &amp; "!AP33")</f>
        <v>0</v>
      </c>
      <c r="H211" s="212"/>
      <c r="I211" s="212"/>
      <c r="J211" s="212"/>
      <c r="K211" s="119" cm="1">
        <f t="array" aca="1" ref="K211" ca="1">INDIRECT(""&amp;$E97 &amp; "!AT33")</f>
        <v>0</v>
      </c>
      <c r="L211" s="212"/>
      <c r="M211" s="119" cm="1">
        <f t="array" aca="1" ref="M211" ca="1">INDIRECT(""&amp;$E97 &amp; "!AV33")</f>
        <v>0</v>
      </c>
      <c r="N211" s="212"/>
      <c r="O211" s="119" cm="1">
        <f t="array" aca="1" ref="O211" ca="1">INDIRECT(""&amp;$E97 &amp; "!Ax33")</f>
        <v>0</v>
      </c>
      <c r="P211" s="215"/>
      <c r="Q211" s="156" cm="1">
        <f t="array" aca="1" ref="Q211" ca="1">INDIRECT(""&amp;$E97 &amp; "!AZ33")</f>
        <v>0</v>
      </c>
      <c r="R211" s="252"/>
    </row>
    <row r="212" spans="4:18" x14ac:dyDescent="0.2">
      <c r="D212" s="278"/>
      <c r="E212" s="274" t="str">
        <f>D17</f>
        <v>NocturneDance</v>
      </c>
      <c r="F212" s="99" t="str" cm="1">
        <f t="array" aca="1" ref="F212" ca="1">INDIRECT(""&amp;$E100 &amp; "!AO29")</f>
        <v>High</v>
      </c>
      <c r="G212" s="123" cm="1">
        <f t="array" aca="1" ref="G212" ca="1">INDIRECT(""&amp;$E100 &amp; "!AP29")</f>
        <v>0</v>
      </c>
      <c r="H212" s="212" cm="1">
        <f t="array" aca="1" ref="H212" ca="1">INDIRECT(""&amp;$E100 &amp; "!AQ29")</f>
        <v>0</v>
      </c>
      <c r="I212" s="212" cm="1">
        <f t="array" aca="1" ref="I212" ca="1">INDIRECT(""&amp;$E100 &amp; "!AR29")</f>
        <v>0</v>
      </c>
      <c r="J212" s="212" cm="1">
        <f t="array" aca="1" ref="J212" ca="1">INDIRECT(""&amp;$E100 &amp; "!AS29")</f>
        <v>0</v>
      </c>
      <c r="K212" s="119" cm="1">
        <f t="array" aca="1" ref="K212" ca="1">INDIRECT(""&amp;$E100 &amp; "!AT29")</f>
        <v>0</v>
      </c>
      <c r="L212" s="212" cm="1">
        <f t="array" aca="1" ref="L212" ca="1">INDIRECT(""&amp;$E100 &amp; "!AU29")</f>
        <v>0</v>
      </c>
      <c r="M212" s="119" cm="1">
        <f t="array" aca="1" ref="M212" ca="1">INDIRECT(""&amp;$E100 &amp; "!AV29")</f>
        <v>0</v>
      </c>
      <c r="N212" s="212" cm="1">
        <f t="array" aca="1" ref="N212" ca="1">INDIRECT(""&amp;$E100 &amp; "!AW29")</f>
        <v>0</v>
      </c>
      <c r="O212" s="119" cm="1">
        <f t="array" aca="1" ref="O212" ca="1">INDIRECT(""&amp;$E100 &amp; "!AX29")</f>
        <v>0</v>
      </c>
      <c r="P212" s="215" cm="1">
        <f t="array" aca="1" ref="P212" ca="1">INDIRECT(""&amp;$E100 &amp; "!AY29")</f>
        <v>0</v>
      </c>
      <c r="Q212" s="156" cm="1">
        <f t="array" aca="1" ref="Q212" ca="1">INDIRECT(""&amp;$E100 &amp; "!AZ29")</f>
        <v>0</v>
      </c>
      <c r="R212" s="252" cm="1">
        <f t="array" aca="1" ref="R212" ca="1">INDIRECT(""&amp;$E100 &amp; "!BA29")</f>
        <v>0</v>
      </c>
    </row>
    <row r="213" spans="4:18" x14ac:dyDescent="0.2">
      <c r="D213" s="278"/>
      <c r="E213" s="275"/>
      <c r="F213" s="100" t="str" cm="1">
        <f t="array" aca="1" ref="F213" ca="1">INDIRECT(""&amp;$E100 &amp; "!AO31")</f>
        <v>Med</v>
      </c>
      <c r="G213" s="123" cm="1">
        <f t="array" aca="1" ref="G213" ca="1">INDIRECT(""&amp;$E100 &amp; "!AP31")</f>
        <v>0</v>
      </c>
      <c r="H213" s="212"/>
      <c r="I213" s="212"/>
      <c r="J213" s="212"/>
      <c r="K213" s="119" cm="1">
        <f t="array" aca="1" ref="K213" ca="1">INDIRECT(""&amp;$E100 &amp; "!AT31")</f>
        <v>0</v>
      </c>
      <c r="L213" s="212"/>
      <c r="M213" s="119" cm="1">
        <f t="array" aca="1" ref="M213" ca="1">INDIRECT(""&amp;$E100 &amp; "!AV31")</f>
        <v>0</v>
      </c>
      <c r="N213" s="212"/>
      <c r="O213" s="119" cm="1">
        <f t="array" aca="1" ref="O213" ca="1">INDIRECT(""&amp;$E100 &amp; "!AX31")</f>
        <v>0</v>
      </c>
      <c r="P213" s="215"/>
      <c r="Q213" s="156" cm="1">
        <f t="array" aca="1" ref="Q213" ca="1">INDIRECT(""&amp;$E100 &amp; "!AZ31")</f>
        <v>0</v>
      </c>
      <c r="R213" s="252"/>
    </row>
    <row r="214" spans="4:18" ht="17" thickBot="1" x14ac:dyDescent="0.25">
      <c r="D214" s="278"/>
      <c r="E214" s="276"/>
      <c r="F214" s="101" t="str" cm="1">
        <f t="array" aca="1" ref="F214" ca="1">INDIRECT(""&amp;$E100 &amp; "!AO33")</f>
        <v>Low</v>
      </c>
      <c r="G214" s="123" cm="1">
        <f t="array" aca="1" ref="G214" ca="1">INDIRECT(""&amp;$E100 &amp; "!AP33")</f>
        <v>0</v>
      </c>
      <c r="H214" s="212"/>
      <c r="I214" s="212"/>
      <c r="J214" s="212"/>
      <c r="K214" s="119" cm="1">
        <f t="array" aca="1" ref="K214" ca="1">INDIRECT(""&amp;$E100 &amp; "!AT33")</f>
        <v>0</v>
      </c>
      <c r="L214" s="212"/>
      <c r="M214" s="119" cm="1">
        <f t="array" aca="1" ref="M214" ca="1">INDIRECT(""&amp;$E100 &amp; "!AV33")</f>
        <v>0</v>
      </c>
      <c r="N214" s="212"/>
      <c r="O214" s="119" cm="1">
        <f t="array" aca="1" ref="O214" ca="1">INDIRECT(""&amp;$E100 &amp; "!Ax33")</f>
        <v>0</v>
      </c>
      <c r="P214" s="215"/>
      <c r="Q214" s="156" cm="1">
        <f t="array" aca="1" ref="Q214" ca="1">INDIRECT(""&amp;$E100 &amp; "!AZ33")</f>
        <v>0</v>
      </c>
      <c r="R214" s="252"/>
    </row>
    <row r="215" spans="4:18" x14ac:dyDescent="0.2">
      <c r="D215" s="278"/>
      <c r="E215" s="274" t="str">
        <f>D20</f>
        <v>PierSeaside</v>
      </c>
      <c r="F215" s="99" t="str" cm="1">
        <f t="array" aca="1" ref="F215" ca="1">INDIRECT(""&amp;$E103 &amp; "!AO29")</f>
        <v>High</v>
      </c>
      <c r="G215" s="123" cm="1">
        <f t="array" aca="1" ref="G215" ca="1">INDIRECT(""&amp;$E103 &amp; "!AP29")</f>
        <v>0</v>
      </c>
      <c r="H215" s="212" cm="1">
        <f t="array" aca="1" ref="H215" ca="1">INDIRECT(""&amp;$E103 &amp; "!AQ29")</f>
        <v>0</v>
      </c>
      <c r="I215" s="212" cm="1">
        <f t="array" aca="1" ref="I215" ca="1">INDIRECT(""&amp;$E103 &amp; "!AR29")</f>
        <v>0</v>
      </c>
      <c r="J215" s="212" cm="1">
        <f t="array" aca="1" ref="J215" ca="1">INDIRECT(""&amp;$E103 &amp; "!AS29")</f>
        <v>0</v>
      </c>
      <c r="K215" s="119" cm="1">
        <f t="array" aca="1" ref="K215" ca="1">INDIRECT(""&amp;$E103 &amp; "!AT29")</f>
        <v>0</v>
      </c>
      <c r="L215" s="212" cm="1">
        <f t="array" aca="1" ref="L215" ca="1">INDIRECT(""&amp;$E103 &amp; "!AU29")</f>
        <v>0</v>
      </c>
      <c r="M215" s="119" cm="1">
        <f t="array" aca="1" ref="M215" ca="1">INDIRECT(""&amp;$E103 &amp; "!AV29")</f>
        <v>0</v>
      </c>
      <c r="N215" s="212" cm="1">
        <f t="array" aca="1" ref="N215" ca="1">INDIRECT(""&amp;$E103 &amp; "!AW29")</f>
        <v>0</v>
      </c>
      <c r="O215" s="119" cm="1">
        <f t="array" aca="1" ref="O215" ca="1">INDIRECT(""&amp;$E103 &amp; "!AX29")</f>
        <v>0</v>
      </c>
      <c r="P215" s="215" cm="1">
        <f t="array" aca="1" ref="P215" ca="1">INDIRECT(""&amp;$E103 &amp; "!AY29")</f>
        <v>0</v>
      </c>
      <c r="Q215" s="156" cm="1">
        <f t="array" aca="1" ref="Q215" ca="1">INDIRECT(""&amp;$E103 &amp; "!AZ29")</f>
        <v>0</v>
      </c>
      <c r="R215" s="252" cm="1">
        <f t="array" aca="1" ref="R215" ca="1">INDIRECT(""&amp;$E103 &amp; "!BA29")</f>
        <v>0</v>
      </c>
    </row>
    <row r="216" spans="4:18" x14ac:dyDescent="0.2">
      <c r="D216" s="278"/>
      <c r="E216" s="275"/>
      <c r="F216" s="100" t="str" cm="1">
        <f t="array" aca="1" ref="F216" ca="1">INDIRECT(""&amp;$E103 &amp; "!AO31")</f>
        <v>Med</v>
      </c>
      <c r="G216" s="123" cm="1">
        <f t="array" aca="1" ref="G216" ca="1">INDIRECT(""&amp;$E103 &amp; "!AP31")</f>
        <v>0</v>
      </c>
      <c r="H216" s="212"/>
      <c r="I216" s="212"/>
      <c r="J216" s="212"/>
      <c r="K216" s="119" cm="1">
        <f t="array" aca="1" ref="K216" ca="1">INDIRECT(""&amp;$E103 &amp; "!AT31")</f>
        <v>0</v>
      </c>
      <c r="L216" s="212"/>
      <c r="M216" s="119" cm="1">
        <f t="array" aca="1" ref="M216" ca="1">INDIRECT(""&amp;$E103 &amp; "!AV31")</f>
        <v>0</v>
      </c>
      <c r="N216" s="212"/>
      <c r="O216" s="119" cm="1">
        <f t="array" aca="1" ref="O216" ca="1">INDIRECT(""&amp;$E103 &amp; "!AX31")</f>
        <v>0</v>
      </c>
      <c r="P216" s="215"/>
      <c r="Q216" s="156" cm="1">
        <f t="array" aca="1" ref="Q216" ca="1">INDIRECT(""&amp;$E103 &amp; "!AZ31")</f>
        <v>0</v>
      </c>
      <c r="R216" s="252"/>
    </row>
    <row r="217" spans="4:18" ht="17" thickBot="1" x14ac:dyDescent="0.25">
      <c r="D217" s="278"/>
      <c r="E217" s="276"/>
      <c r="F217" s="101" t="str" cm="1">
        <f t="array" aca="1" ref="F217" ca="1">INDIRECT(""&amp;$E103 &amp; "!AO33")</f>
        <v>Low</v>
      </c>
      <c r="G217" s="123" cm="1">
        <f t="array" aca="1" ref="G217" ca="1">INDIRECT(""&amp;$E103 &amp; "!AP33")</f>
        <v>0</v>
      </c>
      <c r="H217" s="212"/>
      <c r="I217" s="212"/>
      <c r="J217" s="212"/>
      <c r="K217" s="119" cm="1">
        <f t="array" aca="1" ref="K217" ca="1">INDIRECT(""&amp;$E103 &amp; "!AT33")</f>
        <v>0</v>
      </c>
      <c r="L217" s="212"/>
      <c r="M217" s="119" cm="1">
        <f t="array" aca="1" ref="M217" ca="1">INDIRECT(""&amp;$E103 &amp; "!AV33")</f>
        <v>0</v>
      </c>
      <c r="N217" s="212"/>
      <c r="O217" s="119" cm="1">
        <f t="array" aca="1" ref="O217" ca="1">INDIRECT(""&amp;$E103 &amp; "!Ax33")</f>
        <v>0</v>
      </c>
      <c r="P217" s="215"/>
      <c r="Q217" s="156" cm="1">
        <f t="array" aca="1" ref="Q217" ca="1">INDIRECT(""&amp;$E103 &amp; "!AZ33")</f>
        <v>0</v>
      </c>
      <c r="R217" s="252"/>
    </row>
    <row r="218" spans="4:18" x14ac:dyDescent="0.2">
      <c r="D218" s="278"/>
      <c r="E218" s="274" t="str">
        <f>D23</f>
        <v>Tango</v>
      </c>
      <c r="F218" s="99" t="str" cm="1">
        <f t="array" aca="1" ref="F218" ca="1">INDIRECT(""&amp;$E106 &amp; "!AO29")</f>
        <v>High</v>
      </c>
      <c r="G218" s="123" cm="1">
        <f t="array" aca="1" ref="G218" ca="1">INDIRECT(""&amp;$E106 &amp; "!AP29")</f>
        <v>0</v>
      </c>
      <c r="H218" s="212" cm="1">
        <f t="array" aca="1" ref="H218" ca="1">INDIRECT(""&amp;$E106 &amp; "!AQ29")</f>
        <v>0</v>
      </c>
      <c r="I218" s="212" cm="1">
        <f t="array" aca="1" ref="I218" ca="1">INDIRECT(""&amp;$E106 &amp; "!AR29")</f>
        <v>0</v>
      </c>
      <c r="J218" s="212" cm="1">
        <f t="array" aca="1" ref="J218" ca="1">INDIRECT(""&amp;$E106 &amp; "!AS29")</f>
        <v>0</v>
      </c>
      <c r="K218" s="119" cm="1">
        <f t="array" aca="1" ref="K218" ca="1">INDIRECT(""&amp;$E106 &amp; "!AT29")</f>
        <v>0</v>
      </c>
      <c r="L218" s="212" cm="1">
        <f t="array" aca="1" ref="L218" ca="1">INDIRECT(""&amp;$E106 &amp; "!AU29")</f>
        <v>0</v>
      </c>
      <c r="M218" s="119" cm="1">
        <f t="array" aca="1" ref="M218" ca="1">INDIRECT(""&amp;$E106 &amp; "!AV29")</f>
        <v>0</v>
      </c>
      <c r="N218" s="212" cm="1">
        <f t="array" aca="1" ref="N218" ca="1">INDIRECT(""&amp;$E106 &amp; "!AW29")</f>
        <v>0</v>
      </c>
      <c r="O218" s="119" cm="1">
        <f t="array" aca="1" ref="O218" ca="1">INDIRECT(""&amp;$E106 &amp; "!AX29")</f>
        <v>0</v>
      </c>
      <c r="P218" s="215" cm="1">
        <f t="array" aca="1" ref="P218" ca="1">INDIRECT(""&amp;$E106 &amp; "!AY29")</f>
        <v>0</v>
      </c>
      <c r="Q218" s="156" cm="1">
        <f t="array" aca="1" ref="Q218" ca="1">INDIRECT(""&amp;$E106 &amp; "!AZ29")</f>
        <v>0</v>
      </c>
      <c r="R218" s="252" cm="1">
        <f t="array" aca="1" ref="R218" ca="1">INDIRECT(""&amp;$E106 &amp; "!BA29")</f>
        <v>0</v>
      </c>
    </row>
    <row r="219" spans="4:18" x14ac:dyDescent="0.2">
      <c r="D219" s="278"/>
      <c r="E219" s="275"/>
      <c r="F219" s="100" t="str" cm="1">
        <f t="array" aca="1" ref="F219" ca="1">INDIRECT(""&amp;$E106 &amp; "!AO31")</f>
        <v>Med</v>
      </c>
      <c r="G219" s="123" cm="1">
        <f t="array" aca="1" ref="G219" ca="1">INDIRECT(""&amp;$E106 &amp; "!AP31")</f>
        <v>0</v>
      </c>
      <c r="H219" s="212"/>
      <c r="I219" s="212"/>
      <c r="J219" s="212"/>
      <c r="K219" s="119" cm="1">
        <f t="array" aca="1" ref="K219" ca="1">INDIRECT(""&amp;$E106 &amp; "!AT31")</f>
        <v>0</v>
      </c>
      <c r="L219" s="212"/>
      <c r="M219" s="119" cm="1">
        <f t="array" aca="1" ref="M219" ca="1">INDIRECT(""&amp;$E106 &amp; "!AV31")</f>
        <v>0</v>
      </c>
      <c r="N219" s="212"/>
      <c r="O219" s="119" cm="1">
        <f t="array" aca="1" ref="O219" ca="1">INDIRECT(""&amp;$E106 &amp; "!AX31")</f>
        <v>0</v>
      </c>
      <c r="P219" s="215"/>
      <c r="Q219" s="156" cm="1">
        <f t="array" aca="1" ref="Q219" ca="1">INDIRECT(""&amp;$E106 &amp; "!AZ31")</f>
        <v>0</v>
      </c>
      <c r="R219" s="252"/>
    </row>
    <row r="220" spans="4:18" ht="17" thickBot="1" x14ac:dyDescent="0.25">
      <c r="D220" s="278"/>
      <c r="E220" s="276"/>
      <c r="F220" s="101" t="str" cm="1">
        <f t="array" aca="1" ref="F220" ca="1">INDIRECT(""&amp;$E106 &amp; "!AO33")</f>
        <v>Low</v>
      </c>
      <c r="G220" s="123" cm="1">
        <f t="array" aca="1" ref="G220" ca="1">INDIRECT(""&amp;$E106 &amp; "!AP33")</f>
        <v>0</v>
      </c>
      <c r="H220" s="212"/>
      <c r="I220" s="212"/>
      <c r="J220" s="212"/>
      <c r="K220" s="119" cm="1">
        <f t="array" aca="1" ref="K220" ca="1">INDIRECT(""&amp;$E106 &amp; "!AT33")</f>
        <v>0</v>
      </c>
      <c r="L220" s="212"/>
      <c r="M220" s="119" cm="1">
        <f t="array" aca="1" ref="M220" ca="1">INDIRECT(""&amp;$E106 &amp; "!AV33")</f>
        <v>0</v>
      </c>
      <c r="N220" s="212"/>
      <c r="O220" s="119" cm="1">
        <f t="array" aca="1" ref="O220" ca="1">INDIRECT(""&amp;$E106 &amp; "!Ax33")</f>
        <v>0</v>
      </c>
      <c r="P220" s="215"/>
      <c r="Q220" s="156" cm="1">
        <f t="array" aca="1" ref="Q220" ca="1">INDIRECT(""&amp;$E106 &amp; "!AZ33")</f>
        <v>0</v>
      </c>
      <c r="R220" s="252"/>
    </row>
    <row r="221" spans="4:18" x14ac:dyDescent="0.2">
      <c r="D221" s="278"/>
      <c r="E221" s="274" t="str">
        <f>D26</f>
        <v>Timelapse</v>
      </c>
      <c r="F221" s="99" t="str" cm="1">
        <f t="array" aca="1" ref="F221" ca="1">INDIRECT(""&amp;$E109 &amp; "!AO29")</f>
        <v>High</v>
      </c>
      <c r="G221" s="123" cm="1">
        <f t="array" aca="1" ref="G221" ca="1">INDIRECT(""&amp;$E109 &amp; "!AP29")</f>
        <v>0</v>
      </c>
      <c r="H221" s="212" cm="1">
        <f t="array" aca="1" ref="H221" ca="1">INDIRECT(""&amp;$E109 &amp; "!AQ29")</f>
        <v>0</v>
      </c>
      <c r="I221" s="212" cm="1">
        <f t="array" aca="1" ref="I221" ca="1">INDIRECT(""&amp;$E109 &amp; "!AR29")</f>
        <v>0</v>
      </c>
      <c r="J221" s="212" cm="1">
        <f t="array" aca="1" ref="J221" ca="1">INDIRECT(""&amp;$E109 &amp; "!AS29")</f>
        <v>0</v>
      </c>
      <c r="K221" s="119" cm="1">
        <f t="array" aca="1" ref="K221" ca="1">INDIRECT(""&amp;$E109 &amp; "!AT29")</f>
        <v>0</v>
      </c>
      <c r="L221" s="212" cm="1">
        <f t="array" aca="1" ref="L221" ca="1">INDIRECT(""&amp;$E109 &amp; "!AU29")</f>
        <v>0</v>
      </c>
      <c r="M221" s="119" cm="1">
        <f t="array" aca="1" ref="M221" ca="1">INDIRECT(""&amp;$E109 &amp; "!AV29")</f>
        <v>0</v>
      </c>
      <c r="N221" s="212" cm="1">
        <f t="array" aca="1" ref="N221" ca="1">INDIRECT(""&amp;$E109 &amp; "!AW29")</f>
        <v>0</v>
      </c>
      <c r="O221" s="119" cm="1">
        <f t="array" aca="1" ref="O221" ca="1">INDIRECT(""&amp;$E109 &amp; "!AX29")</f>
        <v>0</v>
      </c>
      <c r="P221" s="215" cm="1">
        <f t="array" aca="1" ref="P221" ca="1">INDIRECT(""&amp;$E109 &amp; "!AY29")</f>
        <v>0</v>
      </c>
      <c r="Q221" s="156" cm="1">
        <f t="array" aca="1" ref="Q221" ca="1">INDIRECT(""&amp;$E109 &amp; "!AZ29")</f>
        <v>0</v>
      </c>
      <c r="R221" s="252" cm="1">
        <f t="array" aca="1" ref="R221" ca="1">INDIRECT(""&amp;$E109 &amp; "!BA29")</f>
        <v>0</v>
      </c>
    </row>
    <row r="222" spans="4:18" x14ac:dyDescent="0.2">
      <c r="D222" s="278"/>
      <c r="E222" s="275"/>
      <c r="F222" s="100" t="str" cm="1">
        <f t="array" aca="1" ref="F222" ca="1">INDIRECT(""&amp;$E109 &amp; "!AO31")</f>
        <v>Med</v>
      </c>
      <c r="G222" s="123" cm="1">
        <f t="array" aca="1" ref="G222" ca="1">INDIRECT(""&amp;$E109 &amp; "!AP31")</f>
        <v>0</v>
      </c>
      <c r="H222" s="212"/>
      <c r="I222" s="212"/>
      <c r="J222" s="212"/>
      <c r="K222" s="119" cm="1">
        <f t="array" aca="1" ref="K222" ca="1">INDIRECT(""&amp;$E109 &amp; "!AT31")</f>
        <v>0</v>
      </c>
      <c r="L222" s="212"/>
      <c r="M222" s="119" cm="1">
        <f t="array" aca="1" ref="M222" ca="1">INDIRECT(""&amp;$E109 &amp; "!AV31")</f>
        <v>0</v>
      </c>
      <c r="N222" s="212"/>
      <c r="O222" s="119" cm="1">
        <f t="array" aca="1" ref="O222" ca="1">INDIRECT(""&amp;$E109 &amp; "!AX31")</f>
        <v>0</v>
      </c>
      <c r="P222" s="215"/>
      <c r="Q222" s="156" cm="1">
        <f t="array" aca="1" ref="Q222" ca="1">INDIRECT(""&amp;$E109 &amp; "!AZ31")</f>
        <v>0</v>
      </c>
      <c r="R222" s="252"/>
    </row>
    <row r="223" spans="4:18" ht="17" thickBot="1" x14ac:dyDescent="0.25">
      <c r="D223" s="278"/>
      <c r="E223" s="275"/>
      <c r="F223" s="127" t="str" cm="1">
        <f t="array" aca="1" ref="F223" ca="1">INDIRECT(""&amp;$E109 &amp; "!AO33")</f>
        <v>Low</v>
      </c>
      <c r="G223" s="58" cm="1">
        <f t="array" aca="1" ref="G223" ca="1">INDIRECT(""&amp;$E109 &amp; "!AP33")</f>
        <v>0</v>
      </c>
      <c r="H223" s="248"/>
      <c r="I223" s="248"/>
      <c r="J223" s="248"/>
      <c r="K223" s="122" cm="1">
        <f t="array" aca="1" ref="K223" ca="1">INDIRECT(""&amp;$E109 &amp; "!AT33")</f>
        <v>0</v>
      </c>
      <c r="L223" s="248"/>
      <c r="M223" s="122" cm="1">
        <f t="array" aca="1" ref="M223" ca="1">INDIRECT(""&amp;$E109 &amp; "!AV33")</f>
        <v>0</v>
      </c>
      <c r="N223" s="248"/>
      <c r="O223" s="122" cm="1">
        <f t="array" aca="1" ref="O223" ca="1">INDIRECT(""&amp;$E109 &amp; "!Ax33")</f>
        <v>0</v>
      </c>
      <c r="P223" s="258"/>
      <c r="Q223" s="161" cm="1">
        <f t="array" aca="1" ref="Q223" ca="1">INDIRECT(""&amp;$E109 &amp; "!AZ33")</f>
        <v>0</v>
      </c>
      <c r="R223" s="253"/>
    </row>
    <row r="224" spans="4:18" x14ac:dyDescent="0.2">
      <c r="D224" s="278"/>
      <c r="E224" s="274" t="s">
        <v>98</v>
      </c>
      <c r="F224" s="99" t="s">
        <v>27</v>
      </c>
      <c r="G224" s="53">
        <f ca="1">AVERAGE(G200,G203,G206,G209,G212,G215,G218,G221)</f>
        <v>0</v>
      </c>
      <c r="H224" s="211">
        <f ca="1">AVERAGE(H200:H223)</f>
        <v>0</v>
      </c>
      <c r="I224" s="211">
        <f ca="1">AVERAGE(I200:I223)</f>
        <v>0</v>
      </c>
      <c r="J224" s="211">
        <f ca="1">AVERAGE(J200:J223)</f>
        <v>0</v>
      </c>
      <c r="K224" s="118">
        <f ca="1">AVERAGE(K200,K203,K206,K209,K212,K215,K218,K221)</f>
        <v>0</v>
      </c>
      <c r="L224" s="211">
        <f ca="1">AVERAGE(L200:L223)</f>
        <v>0</v>
      </c>
      <c r="M224" s="118">
        <f ca="1">AVERAGE(M200,M203,M206,M209,M212,M215,M218,M221)</f>
        <v>0</v>
      </c>
      <c r="N224" s="211">
        <f ca="1">AVERAGE(N200:N223)</f>
        <v>0</v>
      </c>
      <c r="O224" s="118">
        <f ca="1">AVERAGE(O200,O203,O206,O209,O212,O215,O218,O221)</f>
        <v>0</v>
      </c>
      <c r="P224" s="214">
        <f ca="1">AVERAGE(P200:P223)</f>
        <v>0</v>
      </c>
      <c r="Q224" s="155">
        <f ca="1">SUM(Q200,Q203,Q206,Q209,Q212,Q215,Q218,Q221)</f>
        <v>0</v>
      </c>
      <c r="R224" s="251">
        <f ca="1">SUM(R200:R223)</f>
        <v>0</v>
      </c>
    </row>
    <row r="225" spans="4:18" x14ac:dyDescent="0.2">
      <c r="D225" s="278"/>
      <c r="E225" s="275"/>
      <c r="F225" s="100" t="s">
        <v>28</v>
      </c>
      <c r="G225" s="123">
        <f ca="1">AVERAGE(G201,G204,G207,G210,G213,G216,G219,G222)</f>
        <v>0</v>
      </c>
      <c r="H225" s="212"/>
      <c r="I225" s="212"/>
      <c r="J225" s="212"/>
      <c r="K225" s="119">
        <f ca="1">AVERAGE(K201,K204,K207,K210,K213,K216,K219,K222)</f>
        <v>0</v>
      </c>
      <c r="L225" s="212"/>
      <c r="M225" s="119">
        <f ca="1">AVERAGE(M201,M204,M207,M210,M213,M216,M219,M222)</f>
        <v>0</v>
      </c>
      <c r="N225" s="212"/>
      <c r="O225" s="119">
        <f ca="1">AVERAGE(O201,O204,O207,O210,O213,O216,O219,O222)</f>
        <v>0</v>
      </c>
      <c r="P225" s="215"/>
      <c r="Q225" s="156">
        <f ca="1">SUM(Q201,Q204,Q207,Q210,Q213,Q216,Q219,Q222)</f>
        <v>0</v>
      </c>
      <c r="R225" s="252"/>
    </row>
    <row r="226" spans="4:18" ht="17" thickBot="1" x14ac:dyDescent="0.25">
      <c r="D226" s="279"/>
      <c r="E226" s="276"/>
      <c r="F226" s="101" t="s">
        <v>29</v>
      </c>
      <c r="G226" s="56">
        <f ca="1">AVERAGE(G202,G205,G208,G211,G214,G217,G220,G223)</f>
        <v>0</v>
      </c>
      <c r="H226" s="213"/>
      <c r="I226" s="213"/>
      <c r="J226" s="213"/>
      <c r="K226" s="120">
        <f ca="1">AVERAGE(K202,K205,K208,K211,K214,K217,K220,K223)</f>
        <v>0</v>
      </c>
      <c r="L226" s="213"/>
      <c r="M226" s="120">
        <f ca="1">AVERAGE(M202,M205,M208,M211,M214,M217,M220,M223)</f>
        <v>0</v>
      </c>
      <c r="N226" s="213"/>
      <c r="O226" s="120">
        <f ca="1">AVERAGE(O202,O205,O208,O211,O214,O217,O220,O223)</f>
        <v>0</v>
      </c>
      <c r="P226" s="228"/>
      <c r="Q226" s="157">
        <f ca="1">SUM(Q202,Q205,Q208,Q211,Q214,Q217,Q220,Q223)</f>
        <v>0</v>
      </c>
      <c r="R226" s="280"/>
    </row>
    <row r="227" spans="4:18" ht="17" thickBot="1" x14ac:dyDescent="0.25">
      <c r="D227" s="103"/>
      <c r="E227" s="104"/>
      <c r="F227" s="134"/>
      <c r="G227" s="124"/>
      <c r="H227" s="98"/>
      <c r="I227" s="98"/>
      <c r="J227" s="98"/>
      <c r="K227" s="121"/>
      <c r="L227" s="98"/>
      <c r="M227" s="121"/>
      <c r="N227" s="98"/>
      <c r="O227" s="121"/>
      <c r="P227" s="135"/>
      <c r="Q227" s="162"/>
      <c r="R227" s="162"/>
    </row>
    <row r="228" spans="4:18" x14ac:dyDescent="0.2">
      <c r="D228" s="277" t="str">
        <f>BoxingPractice!A35</f>
        <v>640x360</v>
      </c>
      <c r="E228" s="274" t="str">
        <f>D5</f>
        <v>BoxingPractice</v>
      </c>
      <c r="F228" s="99" t="str" cm="1">
        <f t="array" aca="1" ref="F228" ca="1">INDIRECT(""&amp;$E88 &amp; "!AO35")</f>
        <v>High</v>
      </c>
      <c r="G228" s="53" cm="1">
        <f t="array" aca="1" ref="G228" ca="1">INDIRECT(""&amp;$E88 &amp; "!AP35")</f>
        <v>0</v>
      </c>
      <c r="H228" s="211" cm="1">
        <f t="array" aca="1" ref="H228" ca="1">INDIRECT(""&amp;$E88 &amp; "!AQ35")</f>
        <v>0</v>
      </c>
      <c r="I228" s="211" cm="1">
        <f t="array" aca="1" ref="I228" ca="1">INDIRECT(""&amp;$E88 &amp; "!AR35")</f>
        <v>0</v>
      </c>
      <c r="J228" s="211" cm="1">
        <f t="array" aca="1" ref="J228" ca="1">INDIRECT(""&amp;$E88 &amp; "!AS35")</f>
        <v>0</v>
      </c>
      <c r="K228" s="118" cm="1">
        <f t="array" aca="1" ref="K228" ca="1">INDIRECT(""&amp;$E88 &amp; "!AT35")</f>
        <v>0</v>
      </c>
      <c r="L228" s="211" cm="1">
        <f t="array" aca="1" ref="L228" ca="1">INDIRECT(""&amp;$E88 &amp; "!AU35")</f>
        <v>0</v>
      </c>
      <c r="M228" s="118" cm="1">
        <f t="array" aca="1" ref="M228" ca="1">INDIRECT(""&amp;$E88 &amp; "!AV35")</f>
        <v>0</v>
      </c>
      <c r="N228" s="211" cm="1">
        <f t="array" aca="1" ref="N228" ca="1">INDIRECT(""&amp;$E88 &amp; "!AW35")</f>
        <v>0</v>
      </c>
      <c r="O228" s="118" cm="1">
        <f t="array" aca="1" ref="O228" ca="1">INDIRECT(""&amp;$E88 &amp; "!AX35")</f>
        <v>0</v>
      </c>
      <c r="P228" s="214" cm="1">
        <f t="array" aca="1" ref="P228" ca="1">INDIRECT(""&amp;$E88 &amp; "!AY35")</f>
        <v>0</v>
      </c>
      <c r="Q228" s="155" cm="1">
        <f t="array" aca="1" ref="Q228" ca="1">INDIRECT(""&amp;$E88 &amp; "!AZ35")</f>
        <v>0</v>
      </c>
      <c r="R228" s="251" cm="1">
        <f t="array" aca="1" ref="R228" ca="1">INDIRECT(""&amp;$E88 &amp; "!BA35")</f>
        <v>0</v>
      </c>
    </row>
    <row r="229" spans="4:18" x14ac:dyDescent="0.2">
      <c r="D229" s="278"/>
      <c r="E229" s="275"/>
      <c r="F229" s="100" t="str" cm="1">
        <f t="array" aca="1" ref="F229" ca="1">INDIRECT(""&amp;$E88 &amp; "!AO37")</f>
        <v>Med</v>
      </c>
      <c r="G229" s="123" cm="1">
        <f t="array" aca="1" ref="G229" ca="1">INDIRECT(""&amp;$E88 &amp; "!AP37")</f>
        <v>0</v>
      </c>
      <c r="H229" s="212"/>
      <c r="I229" s="212"/>
      <c r="J229" s="212"/>
      <c r="K229" s="119" cm="1">
        <f t="array" aca="1" ref="K229" ca="1">INDIRECT(""&amp;$E88 &amp; "!AT37")</f>
        <v>0</v>
      </c>
      <c r="L229" s="212"/>
      <c r="M229" s="119" cm="1">
        <f t="array" aca="1" ref="M229" ca="1">INDIRECT(""&amp;$E88 &amp; "!AV37")</f>
        <v>0</v>
      </c>
      <c r="N229" s="212"/>
      <c r="O229" s="119" cm="1">
        <f t="array" aca="1" ref="O229" ca="1">INDIRECT(""&amp;$E88 &amp; "!AX37")</f>
        <v>0</v>
      </c>
      <c r="P229" s="215"/>
      <c r="Q229" s="156" cm="1">
        <f t="array" aca="1" ref="Q229" ca="1">INDIRECT(""&amp;$E88 &amp; "!AZ37")</f>
        <v>0</v>
      </c>
      <c r="R229" s="252"/>
    </row>
    <row r="230" spans="4:18" ht="17" thickBot="1" x14ac:dyDescent="0.25">
      <c r="D230" s="278"/>
      <c r="E230" s="276"/>
      <c r="F230" s="101" t="str" cm="1">
        <f t="array" aca="1" ref="F230" ca="1">INDIRECT(""&amp;$E88 &amp; "!AO39")</f>
        <v>Low</v>
      </c>
      <c r="G230" s="123" cm="1">
        <f t="array" aca="1" ref="G230" ca="1">INDIRECT(""&amp;$E88 &amp; "!AP39")</f>
        <v>0</v>
      </c>
      <c r="H230" s="212"/>
      <c r="I230" s="212"/>
      <c r="J230" s="212"/>
      <c r="K230" s="119" cm="1">
        <f t="array" aca="1" ref="K230" ca="1">INDIRECT(""&amp;$E88 &amp; "!AT39")</f>
        <v>0</v>
      </c>
      <c r="L230" s="212"/>
      <c r="M230" s="119" cm="1">
        <f t="array" aca="1" ref="M230" ca="1">INDIRECT(""&amp;$E88 &amp; "!AV39")</f>
        <v>0</v>
      </c>
      <c r="N230" s="212"/>
      <c r="O230" s="119" cm="1">
        <f t="array" aca="1" ref="O230" ca="1">INDIRECT(""&amp;$E88 &amp; "!Ax39")</f>
        <v>0</v>
      </c>
      <c r="P230" s="215"/>
      <c r="Q230" s="156" cm="1">
        <f t="array" aca="1" ref="Q230" ca="1">INDIRECT(""&amp;$E88 &amp; "!AZ39")</f>
        <v>0</v>
      </c>
      <c r="R230" s="252"/>
    </row>
    <row r="231" spans="4:18" x14ac:dyDescent="0.2">
      <c r="D231" s="278"/>
      <c r="E231" s="274" t="str">
        <f>D8</f>
        <v>CrossWalk</v>
      </c>
      <c r="F231" s="99" t="str" cm="1">
        <f t="array" aca="1" ref="F231" ca="1">INDIRECT(""&amp;$E91 &amp; "!AO35")</f>
        <v>High</v>
      </c>
      <c r="G231" s="123" cm="1">
        <f t="array" aca="1" ref="G231" ca="1">INDIRECT(""&amp;$E91 &amp; "!AP35")</f>
        <v>0</v>
      </c>
      <c r="H231" s="212" cm="1">
        <f t="array" aca="1" ref="H231" ca="1">INDIRECT(""&amp;$E91 &amp; "!AQ35")</f>
        <v>0</v>
      </c>
      <c r="I231" s="212" cm="1">
        <f t="array" aca="1" ref="I231" ca="1">INDIRECT(""&amp;$E91 &amp; "!AR35")</f>
        <v>0</v>
      </c>
      <c r="J231" s="212" cm="1">
        <f t="array" aca="1" ref="J231" ca="1">INDIRECT(""&amp;$E91 &amp; "!AS35")</f>
        <v>0</v>
      </c>
      <c r="K231" s="119" cm="1">
        <f t="array" aca="1" ref="K231" ca="1">INDIRECT(""&amp;$E91 &amp; "!AT35")</f>
        <v>0</v>
      </c>
      <c r="L231" s="212" cm="1">
        <f t="array" aca="1" ref="L231" ca="1">INDIRECT(""&amp;$E91 &amp; "!AU35")</f>
        <v>0</v>
      </c>
      <c r="M231" s="119" cm="1">
        <f t="array" aca="1" ref="M231" ca="1">INDIRECT(""&amp;$E91 &amp; "!AV35")</f>
        <v>0</v>
      </c>
      <c r="N231" s="212" cm="1">
        <f t="array" aca="1" ref="N231" ca="1">INDIRECT(""&amp;$E91 &amp; "!AW35")</f>
        <v>0</v>
      </c>
      <c r="O231" s="119" cm="1">
        <f t="array" aca="1" ref="O231" ca="1">INDIRECT(""&amp;$E91 &amp; "!AX35")</f>
        <v>0</v>
      </c>
      <c r="P231" s="215" cm="1">
        <f t="array" aca="1" ref="P231" ca="1">INDIRECT(""&amp;$E91 &amp; "!AY35")</f>
        <v>0</v>
      </c>
      <c r="Q231" s="156" cm="1">
        <f t="array" aca="1" ref="Q231" ca="1">INDIRECT(""&amp;$E91 &amp; "!AZ35")</f>
        <v>0</v>
      </c>
      <c r="R231" s="252" cm="1">
        <f t="array" aca="1" ref="R231" ca="1">INDIRECT(""&amp;$E91 &amp; "!BA35")</f>
        <v>0</v>
      </c>
    </row>
    <row r="232" spans="4:18" x14ac:dyDescent="0.2">
      <c r="D232" s="278"/>
      <c r="E232" s="275"/>
      <c r="F232" s="100" t="str" cm="1">
        <f t="array" aca="1" ref="F232" ca="1">INDIRECT(""&amp;$E91 &amp; "!AO37")</f>
        <v>Med</v>
      </c>
      <c r="G232" s="123" cm="1">
        <f t="array" aca="1" ref="G232" ca="1">INDIRECT(""&amp;$E91 &amp; "!AP37")</f>
        <v>0</v>
      </c>
      <c r="H232" s="212"/>
      <c r="I232" s="212"/>
      <c r="J232" s="212"/>
      <c r="K232" s="119" cm="1">
        <f t="array" aca="1" ref="K232" ca="1">INDIRECT(""&amp;$E91 &amp; "!AT37")</f>
        <v>0</v>
      </c>
      <c r="L232" s="212"/>
      <c r="M232" s="119" cm="1">
        <f t="array" aca="1" ref="M232" ca="1">INDIRECT(""&amp;$E91 &amp; "!AV37")</f>
        <v>0</v>
      </c>
      <c r="N232" s="212"/>
      <c r="O232" s="119" cm="1">
        <f t="array" aca="1" ref="O232" ca="1">INDIRECT(""&amp;$E91 &amp; "!AX37")</f>
        <v>0</v>
      </c>
      <c r="P232" s="215"/>
      <c r="Q232" s="156" cm="1">
        <f t="array" aca="1" ref="Q232" ca="1">INDIRECT(""&amp;$E91 &amp; "!AZ37")</f>
        <v>0</v>
      </c>
      <c r="R232" s="252"/>
    </row>
    <row r="233" spans="4:18" ht="17" thickBot="1" x14ac:dyDescent="0.25">
      <c r="D233" s="278"/>
      <c r="E233" s="276"/>
      <c r="F233" s="101" t="str" cm="1">
        <f t="array" aca="1" ref="F233" ca="1">INDIRECT(""&amp;$E91 &amp; "!AO39")</f>
        <v>Low</v>
      </c>
      <c r="G233" s="123" cm="1">
        <f t="array" aca="1" ref="G233" ca="1">INDIRECT(""&amp;$E91 &amp; "!AP39")</f>
        <v>0</v>
      </c>
      <c r="H233" s="212"/>
      <c r="I233" s="212"/>
      <c r="J233" s="212"/>
      <c r="K233" s="119" cm="1">
        <f t="array" aca="1" ref="K233" ca="1">INDIRECT(""&amp;$E91 &amp; "!AT39")</f>
        <v>0</v>
      </c>
      <c r="L233" s="212"/>
      <c r="M233" s="119" cm="1">
        <f t="array" aca="1" ref="M233" ca="1">INDIRECT(""&amp;$E91 &amp; "!AV39")</f>
        <v>0</v>
      </c>
      <c r="N233" s="212"/>
      <c r="O233" s="119" cm="1">
        <f t="array" aca="1" ref="O233" ca="1">INDIRECT(""&amp;$E91 &amp; "!Ax39")</f>
        <v>0</v>
      </c>
      <c r="P233" s="215"/>
      <c r="Q233" s="156" cm="1">
        <f t="array" aca="1" ref="Q233" ca="1">INDIRECT(""&amp;$E91 &amp; "!AZ39")</f>
        <v>0</v>
      </c>
      <c r="R233" s="252"/>
    </row>
    <row r="234" spans="4:18" x14ac:dyDescent="0.2">
      <c r="D234" s="278"/>
      <c r="E234" s="274" t="str">
        <f>D11</f>
        <v>FoodMarket2</v>
      </c>
      <c r="F234" s="99" t="str" cm="1">
        <f t="array" aca="1" ref="F234" ca="1">INDIRECT(""&amp;$E94 &amp; "!AO35")</f>
        <v>High</v>
      </c>
      <c r="G234" s="123" cm="1">
        <f t="array" aca="1" ref="G234" ca="1">INDIRECT(""&amp;$E94 &amp; "!AP35")</f>
        <v>0</v>
      </c>
      <c r="H234" s="212" cm="1">
        <f t="array" aca="1" ref="H234" ca="1">INDIRECT(""&amp;$E94 &amp; "!AQ35")</f>
        <v>0</v>
      </c>
      <c r="I234" s="212" cm="1">
        <f t="array" aca="1" ref="I234" ca="1">INDIRECT(""&amp;$E94 &amp; "!AR35")</f>
        <v>0</v>
      </c>
      <c r="J234" s="212" cm="1">
        <f t="array" aca="1" ref="J234" ca="1">INDIRECT(""&amp;$E94 &amp; "!AS35")</f>
        <v>0</v>
      </c>
      <c r="K234" s="119" cm="1">
        <f t="array" aca="1" ref="K234" ca="1">INDIRECT(""&amp;$E94 &amp; "!AT35")</f>
        <v>0</v>
      </c>
      <c r="L234" s="212" cm="1">
        <f t="array" aca="1" ref="L234" ca="1">INDIRECT(""&amp;$E94 &amp; "!AU35")</f>
        <v>0</v>
      </c>
      <c r="M234" s="119" cm="1">
        <f t="array" aca="1" ref="M234" ca="1">INDIRECT(""&amp;$E94 &amp; "!AV35")</f>
        <v>0</v>
      </c>
      <c r="N234" s="212" cm="1">
        <f t="array" aca="1" ref="N234" ca="1">INDIRECT(""&amp;$E94 &amp; "!AW35")</f>
        <v>0</v>
      </c>
      <c r="O234" s="119" cm="1">
        <f t="array" aca="1" ref="O234" ca="1">INDIRECT(""&amp;$E94 &amp; "!AX35")</f>
        <v>0</v>
      </c>
      <c r="P234" s="215" cm="1">
        <f t="array" aca="1" ref="P234" ca="1">INDIRECT(""&amp;$E94 &amp; "!AY35")</f>
        <v>0</v>
      </c>
      <c r="Q234" s="156" cm="1">
        <f t="array" aca="1" ref="Q234" ca="1">INDIRECT(""&amp;$E94 &amp; "!AZ35")</f>
        <v>0</v>
      </c>
      <c r="R234" s="252" cm="1">
        <f t="array" aca="1" ref="R234" ca="1">INDIRECT(""&amp;$E94 &amp; "!BA35")</f>
        <v>0</v>
      </c>
    </row>
    <row r="235" spans="4:18" x14ac:dyDescent="0.2">
      <c r="D235" s="278"/>
      <c r="E235" s="275"/>
      <c r="F235" s="100" t="str" cm="1">
        <f t="array" aca="1" ref="F235" ca="1">INDIRECT(""&amp;$E94 &amp; "!AO37")</f>
        <v>Med</v>
      </c>
      <c r="G235" s="123" cm="1">
        <f t="array" aca="1" ref="G235" ca="1">INDIRECT(""&amp;$E94 &amp; "!AP37")</f>
        <v>0</v>
      </c>
      <c r="H235" s="212"/>
      <c r="I235" s="212"/>
      <c r="J235" s="212"/>
      <c r="K235" s="119" cm="1">
        <f t="array" aca="1" ref="K235" ca="1">INDIRECT(""&amp;$E94 &amp; "!AT37")</f>
        <v>0</v>
      </c>
      <c r="L235" s="212"/>
      <c r="M235" s="119" cm="1">
        <f t="array" aca="1" ref="M235" ca="1">INDIRECT(""&amp;$E94 &amp; "!AV37")</f>
        <v>0</v>
      </c>
      <c r="N235" s="212"/>
      <c r="O235" s="119" cm="1">
        <f t="array" aca="1" ref="O235" ca="1">INDIRECT(""&amp;$E94 &amp; "!AX37")</f>
        <v>0</v>
      </c>
      <c r="P235" s="215"/>
      <c r="Q235" s="156" cm="1">
        <f t="array" aca="1" ref="Q235" ca="1">INDIRECT(""&amp;$E94 &amp; "!AZ37")</f>
        <v>0</v>
      </c>
      <c r="R235" s="252"/>
    </row>
    <row r="236" spans="4:18" ht="17" thickBot="1" x14ac:dyDescent="0.25">
      <c r="D236" s="278"/>
      <c r="E236" s="276"/>
      <c r="F236" s="101" t="str" cm="1">
        <f t="array" aca="1" ref="F236" ca="1">INDIRECT(""&amp;$E94 &amp; "!AO39")</f>
        <v>Low</v>
      </c>
      <c r="G236" s="123" cm="1">
        <f t="array" aca="1" ref="G236" ca="1">INDIRECT(""&amp;$E94 &amp; "!AP39")</f>
        <v>0</v>
      </c>
      <c r="H236" s="212"/>
      <c r="I236" s="212"/>
      <c r="J236" s="212"/>
      <c r="K236" s="119" cm="1">
        <f t="array" aca="1" ref="K236" ca="1">INDIRECT(""&amp;$E94 &amp; "!AT39")</f>
        <v>0</v>
      </c>
      <c r="L236" s="212"/>
      <c r="M236" s="119" cm="1">
        <f t="array" aca="1" ref="M236" ca="1">INDIRECT(""&amp;$E94 &amp; "!AV39")</f>
        <v>0</v>
      </c>
      <c r="N236" s="212"/>
      <c r="O236" s="119" cm="1">
        <f t="array" aca="1" ref="O236" ca="1">INDIRECT(""&amp;$E94 &amp; "!Ax39")</f>
        <v>0</v>
      </c>
      <c r="P236" s="215"/>
      <c r="Q236" s="156" cm="1">
        <f t="array" aca="1" ref="Q236" ca="1">INDIRECT(""&amp;$E94 &amp; "!AZ39")</f>
        <v>0</v>
      </c>
      <c r="R236" s="252"/>
    </row>
    <row r="237" spans="4:18" x14ac:dyDescent="0.2">
      <c r="D237" s="278"/>
      <c r="E237" s="274" t="str">
        <f>D14</f>
        <v>Neon1224</v>
      </c>
      <c r="F237" s="99" t="str" cm="1">
        <f t="array" aca="1" ref="F237" ca="1">INDIRECT(""&amp;$E97 &amp; "!AO35")</f>
        <v>High</v>
      </c>
      <c r="G237" s="123" cm="1">
        <f t="array" aca="1" ref="G237" ca="1">INDIRECT(""&amp;$E97 &amp; "!AP35")</f>
        <v>0</v>
      </c>
      <c r="H237" s="212" cm="1">
        <f t="array" aca="1" ref="H237" ca="1">INDIRECT(""&amp;$E97 &amp; "!AQ35")</f>
        <v>0</v>
      </c>
      <c r="I237" s="212" cm="1">
        <f t="array" aca="1" ref="I237" ca="1">INDIRECT(""&amp;$E97 &amp; "!AR35")</f>
        <v>0</v>
      </c>
      <c r="J237" s="212" cm="1">
        <f t="array" aca="1" ref="J237" ca="1">INDIRECT(""&amp;$E97 &amp; "!AS35")</f>
        <v>0</v>
      </c>
      <c r="K237" s="119" cm="1">
        <f t="array" aca="1" ref="K237" ca="1">INDIRECT(""&amp;$E97 &amp; "!AT35")</f>
        <v>0</v>
      </c>
      <c r="L237" s="212" cm="1">
        <f t="array" aca="1" ref="L237" ca="1">INDIRECT(""&amp;$E97 &amp; "!AU35")</f>
        <v>0</v>
      </c>
      <c r="M237" s="119" cm="1">
        <f t="array" aca="1" ref="M237" ca="1">INDIRECT(""&amp;$E97 &amp; "!AV35")</f>
        <v>0</v>
      </c>
      <c r="N237" s="212" cm="1">
        <f t="array" aca="1" ref="N237" ca="1">INDIRECT(""&amp;$E97 &amp; "!AW35")</f>
        <v>0</v>
      </c>
      <c r="O237" s="119" cm="1">
        <f t="array" aca="1" ref="O237" ca="1">INDIRECT(""&amp;$E97 &amp; "!AX35")</f>
        <v>0</v>
      </c>
      <c r="P237" s="215" cm="1">
        <f t="array" aca="1" ref="P237" ca="1">INDIRECT(""&amp;$E97 &amp; "!AY35")</f>
        <v>0</v>
      </c>
      <c r="Q237" s="156" cm="1">
        <f t="array" aca="1" ref="Q237" ca="1">INDIRECT(""&amp;$E97 &amp; "!AZ35")</f>
        <v>0</v>
      </c>
      <c r="R237" s="252" cm="1">
        <f t="array" aca="1" ref="R237" ca="1">INDIRECT(""&amp;$E97 &amp; "!BA35")</f>
        <v>0</v>
      </c>
    </row>
    <row r="238" spans="4:18" x14ac:dyDescent="0.2">
      <c r="D238" s="278"/>
      <c r="E238" s="275"/>
      <c r="F238" s="100" t="str" cm="1">
        <f t="array" aca="1" ref="F238" ca="1">INDIRECT(""&amp;$E97 &amp; "!AO37")</f>
        <v>Med</v>
      </c>
      <c r="G238" s="123" cm="1">
        <f t="array" aca="1" ref="G238" ca="1">INDIRECT(""&amp;$E97 &amp; "!AP37")</f>
        <v>0</v>
      </c>
      <c r="H238" s="212"/>
      <c r="I238" s="212"/>
      <c r="J238" s="212"/>
      <c r="K238" s="119" cm="1">
        <f t="array" aca="1" ref="K238" ca="1">INDIRECT(""&amp;$E97 &amp; "!AT37")</f>
        <v>0</v>
      </c>
      <c r="L238" s="212"/>
      <c r="M238" s="119" cm="1">
        <f t="array" aca="1" ref="M238" ca="1">INDIRECT(""&amp;$E97 &amp; "!AV37")</f>
        <v>0</v>
      </c>
      <c r="N238" s="212"/>
      <c r="O238" s="119" cm="1">
        <f t="array" aca="1" ref="O238" ca="1">INDIRECT(""&amp;$E97 &amp; "!AX37")</f>
        <v>0</v>
      </c>
      <c r="P238" s="215"/>
      <c r="Q238" s="156" cm="1">
        <f t="array" aca="1" ref="Q238" ca="1">INDIRECT(""&amp;$E97 &amp; "!AZ37")</f>
        <v>0</v>
      </c>
      <c r="R238" s="252"/>
    </row>
    <row r="239" spans="4:18" ht="17" thickBot="1" x14ac:dyDescent="0.25">
      <c r="D239" s="278"/>
      <c r="E239" s="276"/>
      <c r="F239" s="101" t="str" cm="1">
        <f t="array" aca="1" ref="F239" ca="1">INDIRECT(""&amp;$E97 &amp; "!AO39")</f>
        <v>Low</v>
      </c>
      <c r="G239" s="123" cm="1">
        <f t="array" aca="1" ref="G239" ca="1">INDIRECT(""&amp;$E97 &amp; "!AP39")</f>
        <v>0</v>
      </c>
      <c r="H239" s="212"/>
      <c r="I239" s="212"/>
      <c r="J239" s="212"/>
      <c r="K239" s="119" cm="1">
        <f t="array" aca="1" ref="K239" ca="1">INDIRECT(""&amp;$E97 &amp; "!AT39")</f>
        <v>0</v>
      </c>
      <c r="L239" s="212"/>
      <c r="M239" s="119" cm="1">
        <f t="array" aca="1" ref="M239" ca="1">INDIRECT(""&amp;$E97 &amp; "!AV39")</f>
        <v>0</v>
      </c>
      <c r="N239" s="212"/>
      <c r="O239" s="119" cm="1">
        <f t="array" aca="1" ref="O239" ca="1">INDIRECT(""&amp;$E97 &amp; "!Ax39")</f>
        <v>0</v>
      </c>
      <c r="P239" s="215"/>
      <c r="Q239" s="156" cm="1">
        <f t="array" aca="1" ref="Q239" ca="1">INDIRECT(""&amp;$E97 &amp; "!AZ39")</f>
        <v>0</v>
      </c>
      <c r="R239" s="252"/>
    </row>
    <row r="240" spans="4:18" x14ac:dyDescent="0.2">
      <c r="D240" s="278"/>
      <c r="E240" s="274" t="str">
        <f>D17</f>
        <v>NocturneDance</v>
      </c>
      <c r="F240" s="99" t="str" cm="1">
        <f t="array" aca="1" ref="F240" ca="1">INDIRECT(""&amp;$E100 &amp; "!AO35")</f>
        <v>High</v>
      </c>
      <c r="G240" s="123" cm="1">
        <f t="array" aca="1" ref="G240" ca="1">INDIRECT(""&amp;$E100 &amp; "!AP35")</f>
        <v>0</v>
      </c>
      <c r="H240" s="212" cm="1">
        <f t="array" aca="1" ref="H240" ca="1">INDIRECT(""&amp;$E100 &amp; "!AQ35")</f>
        <v>0</v>
      </c>
      <c r="I240" s="212" cm="1">
        <f t="array" aca="1" ref="I240" ca="1">INDIRECT(""&amp;$E100 &amp; "!AR35")</f>
        <v>0</v>
      </c>
      <c r="J240" s="212" cm="1">
        <f t="array" aca="1" ref="J240" ca="1">INDIRECT(""&amp;$E100 &amp; "!AS35")</f>
        <v>0</v>
      </c>
      <c r="K240" s="119" cm="1">
        <f t="array" aca="1" ref="K240" ca="1">INDIRECT(""&amp;$E100 &amp; "!AT35")</f>
        <v>0</v>
      </c>
      <c r="L240" s="212" cm="1">
        <f t="array" aca="1" ref="L240" ca="1">INDIRECT(""&amp;$E100 &amp; "!AU35")</f>
        <v>0</v>
      </c>
      <c r="M240" s="119" cm="1">
        <f t="array" aca="1" ref="M240" ca="1">INDIRECT(""&amp;$E100 &amp; "!AV35")</f>
        <v>0</v>
      </c>
      <c r="N240" s="212" cm="1">
        <f t="array" aca="1" ref="N240" ca="1">INDIRECT(""&amp;$E100 &amp; "!AW35")</f>
        <v>0</v>
      </c>
      <c r="O240" s="119" cm="1">
        <f t="array" aca="1" ref="O240" ca="1">INDIRECT(""&amp;$E100 &amp; "!AX35")</f>
        <v>0</v>
      </c>
      <c r="P240" s="215" cm="1">
        <f t="array" aca="1" ref="P240" ca="1">INDIRECT(""&amp;$E100 &amp; "!AY35")</f>
        <v>0</v>
      </c>
      <c r="Q240" s="156" cm="1">
        <f t="array" aca="1" ref="Q240" ca="1">INDIRECT(""&amp;$E100 &amp; "!AZ35")</f>
        <v>0</v>
      </c>
      <c r="R240" s="252" cm="1">
        <f t="array" aca="1" ref="R240" ca="1">INDIRECT(""&amp;$E100 &amp; "!BA35")</f>
        <v>0</v>
      </c>
    </row>
    <row r="241" spans="4:18" x14ac:dyDescent="0.2">
      <c r="D241" s="278"/>
      <c r="E241" s="275"/>
      <c r="F241" s="100" t="str" cm="1">
        <f t="array" aca="1" ref="F241" ca="1">INDIRECT(""&amp;$E100 &amp; "!AO37")</f>
        <v>Med</v>
      </c>
      <c r="G241" s="123" cm="1">
        <f t="array" aca="1" ref="G241" ca="1">INDIRECT(""&amp;$E100 &amp; "!AP37")</f>
        <v>0</v>
      </c>
      <c r="H241" s="212"/>
      <c r="I241" s="212"/>
      <c r="J241" s="212"/>
      <c r="K241" s="119" cm="1">
        <f t="array" aca="1" ref="K241" ca="1">INDIRECT(""&amp;$E100 &amp; "!AT37")</f>
        <v>0</v>
      </c>
      <c r="L241" s="212"/>
      <c r="M241" s="119" cm="1">
        <f t="array" aca="1" ref="M241" ca="1">INDIRECT(""&amp;$E100 &amp; "!AV37")</f>
        <v>0</v>
      </c>
      <c r="N241" s="212"/>
      <c r="O241" s="119" cm="1">
        <f t="array" aca="1" ref="O241" ca="1">INDIRECT(""&amp;$E100 &amp; "!AX37")</f>
        <v>0</v>
      </c>
      <c r="P241" s="215"/>
      <c r="Q241" s="156" cm="1">
        <f t="array" aca="1" ref="Q241" ca="1">INDIRECT(""&amp;$E100 &amp; "!AZ37")</f>
        <v>0</v>
      </c>
      <c r="R241" s="252"/>
    </row>
    <row r="242" spans="4:18" ht="17" thickBot="1" x14ac:dyDescent="0.25">
      <c r="D242" s="278"/>
      <c r="E242" s="276"/>
      <c r="F242" s="101" t="str" cm="1">
        <f t="array" aca="1" ref="F242" ca="1">INDIRECT(""&amp;$E100 &amp; "!AO39")</f>
        <v>Low</v>
      </c>
      <c r="G242" s="123" cm="1">
        <f t="array" aca="1" ref="G242" ca="1">INDIRECT(""&amp;$E100 &amp; "!AP39")</f>
        <v>0</v>
      </c>
      <c r="H242" s="212"/>
      <c r="I242" s="212"/>
      <c r="J242" s="212"/>
      <c r="K242" s="119" cm="1">
        <f t="array" aca="1" ref="K242" ca="1">INDIRECT(""&amp;$E100 &amp; "!AT39")</f>
        <v>0</v>
      </c>
      <c r="L242" s="212"/>
      <c r="M242" s="119" cm="1">
        <f t="array" aca="1" ref="M242" ca="1">INDIRECT(""&amp;$E100 &amp; "!AV39")</f>
        <v>0</v>
      </c>
      <c r="N242" s="212"/>
      <c r="O242" s="119" cm="1">
        <f t="array" aca="1" ref="O242" ca="1">INDIRECT(""&amp;$E100 &amp; "!Ax39")</f>
        <v>0</v>
      </c>
      <c r="P242" s="215"/>
      <c r="Q242" s="156" cm="1">
        <f t="array" aca="1" ref="Q242" ca="1">INDIRECT(""&amp;$E100 &amp; "!AZ39")</f>
        <v>0</v>
      </c>
      <c r="R242" s="252"/>
    </row>
    <row r="243" spans="4:18" x14ac:dyDescent="0.2">
      <c r="D243" s="278"/>
      <c r="E243" s="274" t="str">
        <f>D20</f>
        <v>PierSeaside</v>
      </c>
      <c r="F243" s="99" t="str" cm="1">
        <f t="array" aca="1" ref="F243" ca="1">INDIRECT(""&amp;$E103 &amp; "!AO35")</f>
        <v>High</v>
      </c>
      <c r="G243" s="123" cm="1">
        <f t="array" aca="1" ref="G243" ca="1">INDIRECT(""&amp;$E103 &amp; "!AP35")</f>
        <v>0</v>
      </c>
      <c r="H243" s="212" cm="1">
        <f t="array" aca="1" ref="H243" ca="1">INDIRECT(""&amp;$E103 &amp; "!AQ35")</f>
        <v>0</v>
      </c>
      <c r="I243" s="212" cm="1">
        <f t="array" aca="1" ref="I243" ca="1">INDIRECT(""&amp;$E103 &amp; "!AR35")</f>
        <v>0</v>
      </c>
      <c r="J243" s="212" cm="1">
        <f t="array" aca="1" ref="J243" ca="1">INDIRECT(""&amp;$E103 &amp; "!AS35")</f>
        <v>0</v>
      </c>
      <c r="K243" s="119" cm="1">
        <f t="array" aca="1" ref="K243" ca="1">INDIRECT(""&amp;$E103 &amp; "!AT35")</f>
        <v>0</v>
      </c>
      <c r="L243" s="212" cm="1">
        <f t="array" aca="1" ref="L243" ca="1">INDIRECT(""&amp;$E103 &amp; "!AU35")</f>
        <v>0</v>
      </c>
      <c r="M243" s="119" cm="1">
        <f t="array" aca="1" ref="M243" ca="1">INDIRECT(""&amp;$E103 &amp; "!AV35")</f>
        <v>0</v>
      </c>
      <c r="N243" s="212" cm="1">
        <f t="array" aca="1" ref="N243" ca="1">INDIRECT(""&amp;$E103 &amp; "!AW35")</f>
        <v>0</v>
      </c>
      <c r="O243" s="119" cm="1">
        <f t="array" aca="1" ref="O243" ca="1">INDIRECT(""&amp;$E103 &amp; "!AX35")</f>
        <v>0</v>
      </c>
      <c r="P243" s="215" cm="1">
        <f t="array" aca="1" ref="P243" ca="1">INDIRECT(""&amp;$E103 &amp; "!AY35")</f>
        <v>0</v>
      </c>
      <c r="Q243" s="156" cm="1">
        <f t="array" aca="1" ref="Q243" ca="1">INDIRECT(""&amp;$E103 &amp; "!AZ35")</f>
        <v>0</v>
      </c>
      <c r="R243" s="252" cm="1">
        <f t="array" aca="1" ref="R243" ca="1">INDIRECT(""&amp;$E103 &amp; "!BA35")</f>
        <v>0</v>
      </c>
    </row>
    <row r="244" spans="4:18" x14ac:dyDescent="0.2">
      <c r="D244" s="278"/>
      <c r="E244" s="275"/>
      <c r="F244" s="100" t="str" cm="1">
        <f t="array" aca="1" ref="F244" ca="1">INDIRECT(""&amp;$E103 &amp; "!AO37")</f>
        <v>Med</v>
      </c>
      <c r="G244" s="123" cm="1">
        <f t="array" aca="1" ref="G244" ca="1">INDIRECT(""&amp;$E103 &amp; "!AP37")</f>
        <v>0</v>
      </c>
      <c r="H244" s="212"/>
      <c r="I244" s="212"/>
      <c r="J244" s="212"/>
      <c r="K244" s="119" cm="1">
        <f t="array" aca="1" ref="K244" ca="1">INDIRECT(""&amp;$E103 &amp; "!AT37")</f>
        <v>0</v>
      </c>
      <c r="L244" s="212"/>
      <c r="M244" s="119" cm="1">
        <f t="array" aca="1" ref="M244" ca="1">INDIRECT(""&amp;$E103 &amp; "!AV37")</f>
        <v>0</v>
      </c>
      <c r="N244" s="212"/>
      <c r="O244" s="119" cm="1">
        <f t="array" aca="1" ref="O244" ca="1">INDIRECT(""&amp;$E103 &amp; "!AX37")</f>
        <v>0</v>
      </c>
      <c r="P244" s="215"/>
      <c r="Q244" s="156" cm="1">
        <f t="array" aca="1" ref="Q244" ca="1">INDIRECT(""&amp;$E103 &amp; "!AZ37")</f>
        <v>0</v>
      </c>
      <c r="R244" s="252"/>
    </row>
    <row r="245" spans="4:18" ht="17" thickBot="1" x14ac:dyDescent="0.25">
      <c r="D245" s="278"/>
      <c r="E245" s="276"/>
      <c r="F245" s="101" t="str" cm="1">
        <f t="array" aca="1" ref="F245" ca="1">INDIRECT(""&amp;$E103 &amp; "!AO39")</f>
        <v>Low</v>
      </c>
      <c r="G245" s="123" cm="1">
        <f t="array" aca="1" ref="G245" ca="1">INDIRECT(""&amp;$E103 &amp; "!AP39")</f>
        <v>0</v>
      </c>
      <c r="H245" s="212"/>
      <c r="I245" s="212"/>
      <c r="J245" s="212"/>
      <c r="K245" s="119" cm="1">
        <f t="array" aca="1" ref="K245" ca="1">INDIRECT(""&amp;$E103 &amp; "!AT39")</f>
        <v>0</v>
      </c>
      <c r="L245" s="212"/>
      <c r="M245" s="119" cm="1">
        <f t="array" aca="1" ref="M245" ca="1">INDIRECT(""&amp;$E103 &amp; "!AV39")</f>
        <v>0</v>
      </c>
      <c r="N245" s="212"/>
      <c r="O245" s="119" cm="1">
        <f t="array" aca="1" ref="O245" ca="1">INDIRECT(""&amp;$E103 &amp; "!Ax39")</f>
        <v>0</v>
      </c>
      <c r="P245" s="215"/>
      <c r="Q245" s="156" cm="1">
        <f t="array" aca="1" ref="Q245" ca="1">INDIRECT(""&amp;$E103 &amp; "!AZ39")</f>
        <v>0</v>
      </c>
      <c r="R245" s="252"/>
    </row>
    <row r="246" spans="4:18" x14ac:dyDescent="0.2">
      <c r="D246" s="278"/>
      <c r="E246" s="274" t="str">
        <f>D23</f>
        <v>Tango</v>
      </c>
      <c r="F246" s="99" t="str" cm="1">
        <f t="array" aca="1" ref="F246" ca="1">INDIRECT(""&amp;$E106 &amp; "!AO35")</f>
        <v>High</v>
      </c>
      <c r="G246" s="123" cm="1">
        <f t="array" aca="1" ref="G246" ca="1">INDIRECT(""&amp;$E106 &amp; "!AP35")</f>
        <v>0</v>
      </c>
      <c r="H246" s="212" cm="1">
        <f t="array" aca="1" ref="H246" ca="1">INDIRECT(""&amp;$E106 &amp; "!AQ35")</f>
        <v>0</v>
      </c>
      <c r="I246" s="212" cm="1">
        <f t="array" aca="1" ref="I246" ca="1">INDIRECT(""&amp;$E106 &amp; "!AR35")</f>
        <v>0</v>
      </c>
      <c r="J246" s="212" cm="1">
        <f t="array" aca="1" ref="J246" ca="1">INDIRECT(""&amp;$E106 &amp; "!AS35")</f>
        <v>0</v>
      </c>
      <c r="K246" s="119" cm="1">
        <f t="array" aca="1" ref="K246" ca="1">INDIRECT(""&amp;$E106 &amp; "!AT35")</f>
        <v>0</v>
      </c>
      <c r="L246" s="212" cm="1">
        <f t="array" aca="1" ref="L246" ca="1">INDIRECT(""&amp;$E106 &amp; "!AU35")</f>
        <v>0</v>
      </c>
      <c r="M246" s="119" cm="1">
        <f t="array" aca="1" ref="M246" ca="1">INDIRECT(""&amp;$E106 &amp; "!AV35")</f>
        <v>0</v>
      </c>
      <c r="N246" s="212" cm="1">
        <f t="array" aca="1" ref="N246" ca="1">INDIRECT(""&amp;$E106 &amp; "!AW35")</f>
        <v>0</v>
      </c>
      <c r="O246" s="119" cm="1">
        <f t="array" aca="1" ref="O246" ca="1">INDIRECT(""&amp;$E106 &amp; "!AX35")</f>
        <v>0</v>
      </c>
      <c r="P246" s="215" cm="1">
        <f t="array" aca="1" ref="P246" ca="1">INDIRECT(""&amp;$E106 &amp; "!AY35")</f>
        <v>0</v>
      </c>
      <c r="Q246" s="156" cm="1">
        <f t="array" aca="1" ref="Q246" ca="1">INDIRECT(""&amp;$E106 &amp; "!AZ35")</f>
        <v>0</v>
      </c>
      <c r="R246" s="252" cm="1">
        <f t="array" aca="1" ref="R246" ca="1">INDIRECT(""&amp;$E106 &amp; "!BA35")</f>
        <v>0</v>
      </c>
    </row>
    <row r="247" spans="4:18" x14ac:dyDescent="0.2">
      <c r="D247" s="278"/>
      <c r="E247" s="275"/>
      <c r="F247" s="100" t="str" cm="1">
        <f t="array" aca="1" ref="F247" ca="1">INDIRECT(""&amp;$E106 &amp; "!AO37")</f>
        <v>Med</v>
      </c>
      <c r="G247" s="123" cm="1">
        <f t="array" aca="1" ref="G247" ca="1">INDIRECT(""&amp;$E106 &amp; "!AP37")</f>
        <v>0</v>
      </c>
      <c r="H247" s="212"/>
      <c r="I247" s="212"/>
      <c r="J247" s="212"/>
      <c r="K247" s="119" cm="1">
        <f t="array" aca="1" ref="K247" ca="1">INDIRECT(""&amp;$E106 &amp; "!AT37")</f>
        <v>0</v>
      </c>
      <c r="L247" s="212"/>
      <c r="M247" s="119" cm="1">
        <f t="array" aca="1" ref="M247" ca="1">INDIRECT(""&amp;$E106 &amp; "!AV37")</f>
        <v>0</v>
      </c>
      <c r="N247" s="212"/>
      <c r="O247" s="119" cm="1">
        <f t="array" aca="1" ref="O247" ca="1">INDIRECT(""&amp;$E106 &amp; "!AX37")</f>
        <v>0</v>
      </c>
      <c r="P247" s="215"/>
      <c r="Q247" s="156" cm="1">
        <f t="array" aca="1" ref="Q247" ca="1">INDIRECT(""&amp;$E106 &amp; "!AZ37")</f>
        <v>0</v>
      </c>
      <c r="R247" s="252"/>
    </row>
    <row r="248" spans="4:18" ht="17" thickBot="1" x14ac:dyDescent="0.25">
      <c r="D248" s="278"/>
      <c r="E248" s="276"/>
      <c r="F248" s="101" t="str" cm="1">
        <f t="array" aca="1" ref="F248" ca="1">INDIRECT(""&amp;$E106 &amp; "!AO39")</f>
        <v>Low</v>
      </c>
      <c r="G248" s="123" cm="1">
        <f t="array" aca="1" ref="G248" ca="1">INDIRECT(""&amp;$E106 &amp; "!AP39")</f>
        <v>0</v>
      </c>
      <c r="H248" s="212"/>
      <c r="I248" s="212"/>
      <c r="J248" s="212"/>
      <c r="K248" s="119" cm="1">
        <f t="array" aca="1" ref="K248" ca="1">INDIRECT(""&amp;$E106 &amp; "!AT39")</f>
        <v>0</v>
      </c>
      <c r="L248" s="212"/>
      <c r="M248" s="119" cm="1">
        <f t="array" aca="1" ref="M248" ca="1">INDIRECT(""&amp;$E106 &amp; "!AV39")</f>
        <v>0</v>
      </c>
      <c r="N248" s="212"/>
      <c r="O248" s="119" cm="1">
        <f t="array" aca="1" ref="O248" ca="1">INDIRECT(""&amp;$E106 &amp; "!Ax39")</f>
        <v>0</v>
      </c>
      <c r="P248" s="215"/>
      <c r="Q248" s="156" cm="1">
        <f t="array" aca="1" ref="Q248" ca="1">INDIRECT(""&amp;$E106 &amp; "!AZ39")</f>
        <v>0</v>
      </c>
      <c r="R248" s="252"/>
    </row>
    <row r="249" spans="4:18" x14ac:dyDescent="0.2">
      <c r="D249" s="278"/>
      <c r="E249" s="274" t="str">
        <f>D26</f>
        <v>Timelapse</v>
      </c>
      <c r="F249" s="99" t="str" cm="1">
        <f t="array" aca="1" ref="F249" ca="1">INDIRECT(""&amp;$E109 &amp; "!AO35")</f>
        <v>High</v>
      </c>
      <c r="G249" s="123" cm="1">
        <f t="array" aca="1" ref="G249" ca="1">INDIRECT(""&amp;$E109 &amp; "!AP35")</f>
        <v>0</v>
      </c>
      <c r="H249" s="212" cm="1">
        <f t="array" aca="1" ref="H249" ca="1">INDIRECT(""&amp;$E109 &amp; "!AQ35")</f>
        <v>0</v>
      </c>
      <c r="I249" s="212" cm="1">
        <f t="array" aca="1" ref="I249" ca="1">INDIRECT(""&amp;$E109 &amp; "!AR35")</f>
        <v>0</v>
      </c>
      <c r="J249" s="212" cm="1">
        <f t="array" aca="1" ref="J249" ca="1">INDIRECT(""&amp;$E109 &amp; "!AS35")</f>
        <v>0</v>
      </c>
      <c r="K249" s="119" cm="1">
        <f t="array" aca="1" ref="K249" ca="1">INDIRECT(""&amp;$E109 &amp; "!AT35")</f>
        <v>0</v>
      </c>
      <c r="L249" s="212" cm="1">
        <f t="array" aca="1" ref="L249" ca="1">INDIRECT(""&amp;$E109 &amp; "!AU35")</f>
        <v>0</v>
      </c>
      <c r="M249" s="119" cm="1">
        <f t="array" aca="1" ref="M249" ca="1">INDIRECT(""&amp;$E109 &amp; "!AV35")</f>
        <v>0</v>
      </c>
      <c r="N249" s="212" cm="1">
        <f t="array" aca="1" ref="N249" ca="1">INDIRECT(""&amp;$E109 &amp; "!AW35")</f>
        <v>0</v>
      </c>
      <c r="O249" s="119" cm="1">
        <f t="array" aca="1" ref="O249" ca="1">INDIRECT(""&amp;$E109 &amp; "!AX35")</f>
        <v>0</v>
      </c>
      <c r="P249" s="215" cm="1">
        <f t="array" aca="1" ref="P249" ca="1">INDIRECT(""&amp;$E109 &amp; "!AY35")</f>
        <v>0</v>
      </c>
      <c r="Q249" s="156" cm="1">
        <f t="array" aca="1" ref="Q249" ca="1">INDIRECT(""&amp;$E109 &amp; "!AZ35")</f>
        <v>0</v>
      </c>
      <c r="R249" s="252" cm="1">
        <f t="array" aca="1" ref="R249" ca="1">INDIRECT(""&amp;$E109 &amp; "!BA35")</f>
        <v>0</v>
      </c>
    </row>
    <row r="250" spans="4:18" x14ac:dyDescent="0.2">
      <c r="D250" s="278"/>
      <c r="E250" s="275"/>
      <c r="F250" s="100" t="str" cm="1">
        <f t="array" aca="1" ref="F250" ca="1">INDIRECT(""&amp;$E109 &amp; "!AO37")</f>
        <v>Med</v>
      </c>
      <c r="G250" s="123" cm="1">
        <f t="array" aca="1" ref="G250" ca="1">INDIRECT(""&amp;$E109 &amp; "!AP37")</f>
        <v>0</v>
      </c>
      <c r="H250" s="212"/>
      <c r="I250" s="212"/>
      <c r="J250" s="212"/>
      <c r="K250" s="119" cm="1">
        <f t="array" aca="1" ref="K250" ca="1">INDIRECT(""&amp;$E109 &amp; "!AT37")</f>
        <v>0</v>
      </c>
      <c r="L250" s="212"/>
      <c r="M250" s="119" cm="1">
        <f t="array" aca="1" ref="M250" ca="1">INDIRECT(""&amp;$E109 &amp; "!AV37")</f>
        <v>0</v>
      </c>
      <c r="N250" s="212"/>
      <c r="O250" s="119" cm="1">
        <f t="array" aca="1" ref="O250" ca="1">INDIRECT(""&amp;$E109 &amp; "!AX37")</f>
        <v>0</v>
      </c>
      <c r="P250" s="215"/>
      <c r="Q250" s="156" cm="1">
        <f t="array" aca="1" ref="Q250" ca="1">INDIRECT(""&amp;$E109 &amp; "!AZ37")</f>
        <v>0</v>
      </c>
      <c r="R250" s="252"/>
    </row>
    <row r="251" spans="4:18" ht="17" thickBot="1" x14ac:dyDescent="0.25">
      <c r="D251" s="278"/>
      <c r="E251" s="275"/>
      <c r="F251" s="127" t="str" cm="1">
        <f t="array" aca="1" ref="F251" ca="1">INDIRECT(""&amp;$E109 &amp; "!AO39")</f>
        <v>Low</v>
      </c>
      <c r="G251" s="58" cm="1">
        <f t="array" aca="1" ref="G251" ca="1">INDIRECT(""&amp;$E109 &amp; "!AP39")</f>
        <v>0</v>
      </c>
      <c r="H251" s="248"/>
      <c r="I251" s="248"/>
      <c r="J251" s="248"/>
      <c r="K251" s="122" cm="1">
        <f t="array" aca="1" ref="K251" ca="1">INDIRECT(""&amp;$E109 &amp; "!AT39")</f>
        <v>0</v>
      </c>
      <c r="L251" s="248"/>
      <c r="M251" s="122" cm="1">
        <f t="array" aca="1" ref="M251" ca="1">INDIRECT(""&amp;$E109 &amp; "!AV39")</f>
        <v>0</v>
      </c>
      <c r="N251" s="248"/>
      <c r="O251" s="122" cm="1">
        <f t="array" aca="1" ref="O251" ca="1">INDIRECT(""&amp;$E109 &amp; "!Ax39")</f>
        <v>0</v>
      </c>
      <c r="P251" s="258"/>
      <c r="Q251" s="161" cm="1">
        <f t="array" aca="1" ref="Q251" ca="1">INDIRECT(""&amp;$E109 &amp; "!AZ39")</f>
        <v>0</v>
      </c>
      <c r="R251" s="253"/>
    </row>
    <row r="252" spans="4:18" x14ac:dyDescent="0.2">
      <c r="D252" s="278"/>
      <c r="E252" s="274" t="s">
        <v>98</v>
      </c>
      <c r="F252" s="99" t="s">
        <v>27</v>
      </c>
      <c r="G252" s="53">
        <f ca="1">AVERAGE(G228,G231,G234,G237,G240,G243,G246,G249)</f>
        <v>0</v>
      </c>
      <c r="H252" s="211">
        <f ca="1">AVERAGE(H228:H251)</f>
        <v>0</v>
      </c>
      <c r="I252" s="211">
        <f ca="1">AVERAGE(I228:I251)</f>
        <v>0</v>
      </c>
      <c r="J252" s="211">
        <f ca="1">AVERAGE(J228:J251)</f>
        <v>0</v>
      </c>
      <c r="K252" s="118">
        <f ca="1">AVERAGE(K228,K231,K234,K237,K240,K243,K246,K249)</f>
        <v>0</v>
      </c>
      <c r="L252" s="211">
        <f ca="1">AVERAGE(L228:L251)</f>
        <v>0</v>
      </c>
      <c r="M252" s="118">
        <f ca="1">AVERAGE(M228,M231,M234,M237,M240,M243,M246,M249)</f>
        <v>0</v>
      </c>
      <c r="N252" s="211">
        <f ca="1">AVERAGE(N228:N251)</f>
        <v>0</v>
      </c>
      <c r="O252" s="118">
        <f ca="1">AVERAGE(O228,O231,O234,O237,O240,O243,O246,O249)</f>
        <v>0</v>
      </c>
      <c r="P252" s="214">
        <f ca="1">AVERAGE(P228:P251)</f>
        <v>0</v>
      </c>
      <c r="Q252" s="155">
        <f ca="1">SUM(Q228,Q231,Q234,Q237,Q240,Q243,Q246,Q249)</f>
        <v>0</v>
      </c>
      <c r="R252" s="251">
        <f ca="1">SUM(R228:R251)</f>
        <v>0</v>
      </c>
    </row>
    <row r="253" spans="4:18" x14ac:dyDescent="0.2">
      <c r="D253" s="278"/>
      <c r="E253" s="275"/>
      <c r="F253" s="100" t="s">
        <v>28</v>
      </c>
      <c r="G253" s="123">
        <f ca="1">AVERAGE(G229,G232,G235,G238,G241,G244,G247,G250)</f>
        <v>0</v>
      </c>
      <c r="H253" s="212"/>
      <c r="I253" s="212"/>
      <c r="J253" s="212"/>
      <c r="K253" s="119">
        <f ca="1">AVERAGE(K229,K232,K235,K238,K241,K244,K247,K250)</f>
        <v>0</v>
      </c>
      <c r="L253" s="212"/>
      <c r="M253" s="119">
        <f ca="1">AVERAGE(M229,M232,M235,M238,M241,M244,M247,M250)</f>
        <v>0</v>
      </c>
      <c r="N253" s="212"/>
      <c r="O253" s="119">
        <f ca="1">AVERAGE(O229,O232,O235,O238,O241,O244,O247,O250)</f>
        <v>0</v>
      </c>
      <c r="P253" s="215"/>
      <c r="Q253" s="156">
        <f ca="1">SUM(Q229,Q232,Q235,Q238,Q241,Q244,Q247,Q250)</f>
        <v>0</v>
      </c>
      <c r="R253" s="252"/>
    </row>
    <row r="254" spans="4:18" ht="17" thickBot="1" x14ac:dyDescent="0.25">
      <c r="D254" s="279"/>
      <c r="E254" s="276"/>
      <c r="F254" s="101" t="s">
        <v>29</v>
      </c>
      <c r="G254" s="56">
        <f ca="1">AVERAGE(G230,G233,G236,G239,G242,G245,G248,G251)</f>
        <v>0</v>
      </c>
      <c r="H254" s="213"/>
      <c r="I254" s="213"/>
      <c r="J254" s="213"/>
      <c r="K254" s="120">
        <f ca="1">AVERAGE(K230,K233,K236,K239,K242,K245,K248,K251)</f>
        <v>0</v>
      </c>
      <c r="L254" s="213"/>
      <c r="M254" s="120">
        <f ca="1">AVERAGE(M230,M233,M236,M239,M242,M245,M248,M251)</f>
        <v>0</v>
      </c>
      <c r="N254" s="213"/>
      <c r="O254" s="120">
        <f ca="1">AVERAGE(O230,O233,O236,O239,O242,O245,O248,O251)</f>
        <v>0</v>
      </c>
      <c r="P254" s="228"/>
      <c r="Q254" s="157">
        <f ca="1">SUM(Q230,Q233,Q236,Q239,Q242,Q245,Q248,Q251)</f>
        <v>0</v>
      </c>
      <c r="R254" s="280"/>
    </row>
  </sheetData>
  <mergeCells count="761">
    <mergeCell ref="R231:R233"/>
    <mergeCell ref="R234:R236"/>
    <mergeCell ref="R237:R239"/>
    <mergeCell ref="R240:R242"/>
    <mergeCell ref="R243:R245"/>
    <mergeCell ref="R246:R248"/>
    <mergeCell ref="R249:R251"/>
    <mergeCell ref="R200:R202"/>
    <mergeCell ref="R203:R205"/>
    <mergeCell ref="R206:R208"/>
    <mergeCell ref="R209:R211"/>
    <mergeCell ref="R212:R214"/>
    <mergeCell ref="R215:R217"/>
    <mergeCell ref="R218:R220"/>
    <mergeCell ref="R221:R223"/>
    <mergeCell ref="R228:R230"/>
    <mergeCell ref="R131:R133"/>
    <mergeCell ref="R134:R136"/>
    <mergeCell ref="R137:R139"/>
    <mergeCell ref="R140:R142"/>
    <mergeCell ref="R168:R170"/>
    <mergeCell ref="R196:R198"/>
    <mergeCell ref="R224:R226"/>
    <mergeCell ref="R252:R254"/>
    <mergeCell ref="R144:R146"/>
    <mergeCell ref="R147:R149"/>
    <mergeCell ref="R150:R152"/>
    <mergeCell ref="R153:R155"/>
    <mergeCell ref="R156:R158"/>
    <mergeCell ref="R159:R161"/>
    <mergeCell ref="R162:R164"/>
    <mergeCell ref="R165:R167"/>
    <mergeCell ref="R172:R174"/>
    <mergeCell ref="R175:R177"/>
    <mergeCell ref="R178:R180"/>
    <mergeCell ref="R181:R183"/>
    <mergeCell ref="R184:R186"/>
    <mergeCell ref="R187:R189"/>
    <mergeCell ref="R190:R192"/>
    <mergeCell ref="R193:R195"/>
    <mergeCell ref="R112:R114"/>
    <mergeCell ref="F84:R84"/>
    <mergeCell ref="R116:R118"/>
    <mergeCell ref="R119:R121"/>
    <mergeCell ref="R122:R124"/>
    <mergeCell ref="R125:R127"/>
    <mergeCell ref="R128:R130"/>
    <mergeCell ref="Q85:R85"/>
    <mergeCell ref="R88:R90"/>
    <mergeCell ref="R91:R93"/>
    <mergeCell ref="R94:R96"/>
    <mergeCell ref="R97:R99"/>
    <mergeCell ref="R100:R102"/>
    <mergeCell ref="R103:R105"/>
    <mergeCell ref="R106:R108"/>
    <mergeCell ref="R109:R111"/>
    <mergeCell ref="P112:P114"/>
    <mergeCell ref="N112:N114"/>
    <mergeCell ref="L112:L114"/>
    <mergeCell ref="J112:J114"/>
    <mergeCell ref="I112:I114"/>
    <mergeCell ref="H112:H114"/>
    <mergeCell ref="P128:P130"/>
    <mergeCell ref="L122:L124"/>
    <mergeCell ref="E249:E251"/>
    <mergeCell ref="H249:H251"/>
    <mergeCell ref="I249:I251"/>
    <mergeCell ref="J249:J251"/>
    <mergeCell ref="L249:L251"/>
    <mergeCell ref="N249:N251"/>
    <mergeCell ref="P249:P251"/>
    <mergeCell ref="E243:E245"/>
    <mergeCell ref="H243:H245"/>
    <mergeCell ref="I243:I245"/>
    <mergeCell ref="J243:J245"/>
    <mergeCell ref="L243:L245"/>
    <mergeCell ref="N243:N245"/>
    <mergeCell ref="P243:P245"/>
    <mergeCell ref="E246:E248"/>
    <mergeCell ref="H246:H248"/>
    <mergeCell ref="I246:I248"/>
    <mergeCell ref="J246:J248"/>
    <mergeCell ref="L246:L248"/>
    <mergeCell ref="N246:N248"/>
    <mergeCell ref="P246:P248"/>
    <mergeCell ref="E237:E239"/>
    <mergeCell ref="H237:H239"/>
    <mergeCell ref="I237:I239"/>
    <mergeCell ref="J237:J239"/>
    <mergeCell ref="L237:L239"/>
    <mergeCell ref="N237:N239"/>
    <mergeCell ref="P237:P239"/>
    <mergeCell ref="E240:E242"/>
    <mergeCell ref="H240:H242"/>
    <mergeCell ref="I240:I242"/>
    <mergeCell ref="J240:J242"/>
    <mergeCell ref="L240:L242"/>
    <mergeCell ref="N240:N242"/>
    <mergeCell ref="P240:P242"/>
    <mergeCell ref="N231:N233"/>
    <mergeCell ref="P231:P233"/>
    <mergeCell ref="E234:E236"/>
    <mergeCell ref="H234:H236"/>
    <mergeCell ref="I234:I236"/>
    <mergeCell ref="J234:J236"/>
    <mergeCell ref="L234:L236"/>
    <mergeCell ref="N234:N236"/>
    <mergeCell ref="P234:P236"/>
    <mergeCell ref="J218:J220"/>
    <mergeCell ref="L218:L220"/>
    <mergeCell ref="N218:N220"/>
    <mergeCell ref="P218:P220"/>
    <mergeCell ref="E221:E223"/>
    <mergeCell ref="H221:H223"/>
    <mergeCell ref="I221:I223"/>
    <mergeCell ref="J221:J223"/>
    <mergeCell ref="L221:L223"/>
    <mergeCell ref="N221:N223"/>
    <mergeCell ref="P221:P223"/>
    <mergeCell ref="J212:J214"/>
    <mergeCell ref="L212:L214"/>
    <mergeCell ref="N212:N214"/>
    <mergeCell ref="P212:P214"/>
    <mergeCell ref="E215:E217"/>
    <mergeCell ref="H215:H217"/>
    <mergeCell ref="I215:I217"/>
    <mergeCell ref="J215:J217"/>
    <mergeCell ref="L215:L217"/>
    <mergeCell ref="N215:N217"/>
    <mergeCell ref="P215:P217"/>
    <mergeCell ref="J206:J208"/>
    <mergeCell ref="L206:L208"/>
    <mergeCell ref="N206:N208"/>
    <mergeCell ref="P206:P208"/>
    <mergeCell ref="E209:E211"/>
    <mergeCell ref="H209:H211"/>
    <mergeCell ref="I209:I211"/>
    <mergeCell ref="J209:J211"/>
    <mergeCell ref="L209:L211"/>
    <mergeCell ref="N209:N211"/>
    <mergeCell ref="P209:P211"/>
    <mergeCell ref="J200:J202"/>
    <mergeCell ref="L200:L202"/>
    <mergeCell ref="N200:N202"/>
    <mergeCell ref="P200:P202"/>
    <mergeCell ref="E203:E205"/>
    <mergeCell ref="H203:H205"/>
    <mergeCell ref="I203:I205"/>
    <mergeCell ref="J203:J205"/>
    <mergeCell ref="L203:L205"/>
    <mergeCell ref="N203:N205"/>
    <mergeCell ref="P203:P205"/>
    <mergeCell ref="J224:J226"/>
    <mergeCell ref="L224:L226"/>
    <mergeCell ref="N224:N226"/>
    <mergeCell ref="P224:P226"/>
    <mergeCell ref="D228:D254"/>
    <mergeCell ref="E252:E254"/>
    <mergeCell ref="H252:H254"/>
    <mergeCell ref="I252:I254"/>
    <mergeCell ref="J252:J254"/>
    <mergeCell ref="L252:L254"/>
    <mergeCell ref="N252:N254"/>
    <mergeCell ref="P252:P254"/>
    <mergeCell ref="E228:E230"/>
    <mergeCell ref="H228:H230"/>
    <mergeCell ref="I228:I230"/>
    <mergeCell ref="J228:J230"/>
    <mergeCell ref="L228:L230"/>
    <mergeCell ref="N228:N230"/>
    <mergeCell ref="P228:P230"/>
    <mergeCell ref="E231:E233"/>
    <mergeCell ref="H231:H233"/>
    <mergeCell ref="I231:I233"/>
    <mergeCell ref="J231:J233"/>
    <mergeCell ref="L231:L233"/>
    <mergeCell ref="H196:H198"/>
    <mergeCell ref="I196:I198"/>
    <mergeCell ref="D200:D226"/>
    <mergeCell ref="E224:E226"/>
    <mergeCell ref="H224:H226"/>
    <mergeCell ref="I224:I226"/>
    <mergeCell ref="E200:E202"/>
    <mergeCell ref="H200:H202"/>
    <mergeCell ref="I200:I202"/>
    <mergeCell ref="E206:E208"/>
    <mergeCell ref="H206:H208"/>
    <mergeCell ref="I206:I208"/>
    <mergeCell ref="E212:E214"/>
    <mergeCell ref="H212:H214"/>
    <mergeCell ref="I212:I214"/>
    <mergeCell ref="E218:E220"/>
    <mergeCell ref="H218:H220"/>
    <mergeCell ref="I218:I220"/>
    <mergeCell ref="J193:J195"/>
    <mergeCell ref="L193:L195"/>
    <mergeCell ref="N193:N195"/>
    <mergeCell ref="P193:P195"/>
    <mergeCell ref="J196:J198"/>
    <mergeCell ref="L196:L198"/>
    <mergeCell ref="N196:N198"/>
    <mergeCell ref="P196:P198"/>
    <mergeCell ref="H172:H174"/>
    <mergeCell ref="I172:I174"/>
    <mergeCell ref="H175:H177"/>
    <mergeCell ref="I175:I177"/>
    <mergeCell ref="H178:H180"/>
    <mergeCell ref="I178:I180"/>
    <mergeCell ref="H181:H183"/>
    <mergeCell ref="I181:I183"/>
    <mergeCell ref="H184:H186"/>
    <mergeCell ref="I184:I186"/>
    <mergeCell ref="H187:H189"/>
    <mergeCell ref="I187:I189"/>
    <mergeCell ref="H190:H192"/>
    <mergeCell ref="I190:I192"/>
    <mergeCell ref="H193:H195"/>
    <mergeCell ref="I193:I195"/>
    <mergeCell ref="J184:J186"/>
    <mergeCell ref="L184:L186"/>
    <mergeCell ref="N184:N186"/>
    <mergeCell ref="P184:P186"/>
    <mergeCell ref="J187:J189"/>
    <mergeCell ref="L187:L189"/>
    <mergeCell ref="N187:N189"/>
    <mergeCell ref="P187:P189"/>
    <mergeCell ref="J190:J192"/>
    <mergeCell ref="L190:L192"/>
    <mergeCell ref="N190:N192"/>
    <mergeCell ref="P190:P192"/>
    <mergeCell ref="P175:P177"/>
    <mergeCell ref="J178:J180"/>
    <mergeCell ref="L178:L180"/>
    <mergeCell ref="N178:N180"/>
    <mergeCell ref="P178:P180"/>
    <mergeCell ref="J181:J183"/>
    <mergeCell ref="L181:L183"/>
    <mergeCell ref="N181:N183"/>
    <mergeCell ref="P181:P183"/>
    <mergeCell ref="E168:E170"/>
    <mergeCell ref="H168:H170"/>
    <mergeCell ref="I168:I170"/>
    <mergeCell ref="J168:J170"/>
    <mergeCell ref="L168:L170"/>
    <mergeCell ref="N168:N170"/>
    <mergeCell ref="P168:P170"/>
    <mergeCell ref="D172:D198"/>
    <mergeCell ref="E172:E174"/>
    <mergeCell ref="E175:E177"/>
    <mergeCell ref="E178:E180"/>
    <mergeCell ref="E181:E183"/>
    <mergeCell ref="E184:E186"/>
    <mergeCell ref="E187:E189"/>
    <mergeCell ref="E190:E192"/>
    <mergeCell ref="E193:E195"/>
    <mergeCell ref="E196:E198"/>
    <mergeCell ref="J172:J174"/>
    <mergeCell ref="L172:L174"/>
    <mergeCell ref="N172:N174"/>
    <mergeCell ref="P172:P174"/>
    <mergeCell ref="J175:J177"/>
    <mergeCell ref="L175:L177"/>
    <mergeCell ref="N175:N177"/>
    <mergeCell ref="E162:E164"/>
    <mergeCell ref="H162:H164"/>
    <mergeCell ref="I162:I164"/>
    <mergeCell ref="J162:J164"/>
    <mergeCell ref="L162:L164"/>
    <mergeCell ref="N162:N164"/>
    <mergeCell ref="P162:P164"/>
    <mergeCell ref="E165:E167"/>
    <mergeCell ref="H165:H167"/>
    <mergeCell ref="I165:I167"/>
    <mergeCell ref="J165:J167"/>
    <mergeCell ref="L165:L167"/>
    <mergeCell ref="N165:N167"/>
    <mergeCell ref="P165:P167"/>
    <mergeCell ref="E156:E158"/>
    <mergeCell ref="H156:H158"/>
    <mergeCell ref="I156:I158"/>
    <mergeCell ref="J156:J158"/>
    <mergeCell ref="L156:L158"/>
    <mergeCell ref="N156:N158"/>
    <mergeCell ref="P156:P158"/>
    <mergeCell ref="E159:E161"/>
    <mergeCell ref="H159:H161"/>
    <mergeCell ref="I159:I161"/>
    <mergeCell ref="J159:J161"/>
    <mergeCell ref="L159:L161"/>
    <mergeCell ref="N159:N161"/>
    <mergeCell ref="P159:P161"/>
    <mergeCell ref="I150:I152"/>
    <mergeCell ref="J150:J152"/>
    <mergeCell ref="L150:L152"/>
    <mergeCell ref="N150:N152"/>
    <mergeCell ref="P150:P152"/>
    <mergeCell ref="E153:E155"/>
    <mergeCell ref="H153:H155"/>
    <mergeCell ref="I153:I155"/>
    <mergeCell ref="J153:J155"/>
    <mergeCell ref="L153:L155"/>
    <mergeCell ref="N153:N155"/>
    <mergeCell ref="P153:P155"/>
    <mergeCell ref="E131:E133"/>
    <mergeCell ref="D144:D170"/>
    <mergeCell ref="E144:E146"/>
    <mergeCell ref="H144:H146"/>
    <mergeCell ref="I144:I146"/>
    <mergeCell ref="J144:J146"/>
    <mergeCell ref="L144:L146"/>
    <mergeCell ref="N144:N146"/>
    <mergeCell ref="P144:P146"/>
    <mergeCell ref="E147:E149"/>
    <mergeCell ref="H147:H149"/>
    <mergeCell ref="I147:I149"/>
    <mergeCell ref="J147:J149"/>
    <mergeCell ref="L147:L149"/>
    <mergeCell ref="N147:N149"/>
    <mergeCell ref="P147:P149"/>
    <mergeCell ref="E150:E152"/>
    <mergeCell ref="H150:H152"/>
    <mergeCell ref="E134:E136"/>
    <mergeCell ref="H134:H136"/>
    <mergeCell ref="I134:I136"/>
    <mergeCell ref="J134:J136"/>
    <mergeCell ref="L134:L136"/>
    <mergeCell ref="N134:N136"/>
    <mergeCell ref="P134:P136"/>
    <mergeCell ref="D88:D114"/>
    <mergeCell ref="D116:D142"/>
    <mergeCell ref="E140:E142"/>
    <mergeCell ref="H140:H142"/>
    <mergeCell ref="I140:I142"/>
    <mergeCell ref="J140:J142"/>
    <mergeCell ref="L140:L142"/>
    <mergeCell ref="N140:N142"/>
    <mergeCell ref="P140:P142"/>
    <mergeCell ref="E137:E139"/>
    <mergeCell ref="H137:H139"/>
    <mergeCell ref="I137:I139"/>
    <mergeCell ref="J137:J139"/>
    <mergeCell ref="L137:L139"/>
    <mergeCell ref="N137:N139"/>
    <mergeCell ref="P137:P139"/>
    <mergeCell ref="E112:E114"/>
    <mergeCell ref="E128:E130"/>
    <mergeCell ref="H128:H130"/>
    <mergeCell ref="I128:I130"/>
    <mergeCell ref="J128:J130"/>
    <mergeCell ref="L128:L130"/>
    <mergeCell ref="N128:N130"/>
    <mergeCell ref="H131:H133"/>
    <mergeCell ref="I131:I133"/>
    <mergeCell ref="J131:J133"/>
    <mergeCell ref="L131:L133"/>
    <mergeCell ref="N131:N133"/>
    <mergeCell ref="P131:P133"/>
    <mergeCell ref="E116:E118"/>
    <mergeCell ref="H116:H118"/>
    <mergeCell ref="I116:I118"/>
    <mergeCell ref="J116:J118"/>
    <mergeCell ref="L116:L118"/>
    <mergeCell ref="N116:N118"/>
    <mergeCell ref="P116:P118"/>
    <mergeCell ref="E119:E121"/>
    <mergeCell ref="H119:H121"/>
    <mergeCell ref="I119:I121"/>
    <mergeCell ref="J119:J121"/>
    <mergeCell ref="L119:L121"/>
    <mergeCell ref="N119:N121"/>
    <mergeCell ref="P119:P121"/>
    <mergeCell ref="E122:E124"/>
    <mergeCell ref="H122:H124"/>
    <mergeCell ref="I122:I124"/>
    <mergeCell ref="J122:J124"/>
    <mergeCell ref="N122:N124"/>
    <mergeCell ref="P122:P124"/>
    <mergeCell ref="E125:E127"/>
    <mergeCell ref="H125:H127"/>
    <mergeCell ref="I125:I127"/>
    <mergeCell ref="J125:J127"/>
    <mergeCell ref="L125:L127"/>
    <mergeCell ref="N125:N127"/>
    <mergeCell ref="P125:P127"/>
    <mergeCell ref="E109:E111"/>
    <mergeCell ref="H109:H111"/>
    <mergeCell ref="I109:I111"/>
    <mergeCell ref="J109:J111"/>
    <mergeCell ref="L109:L111"/>
    <mergeCell ref="N109:N111"/>
    <mergeCell ref="P109:P111"/>
    <mergeCell ref="K85:L85"/>
    <mergeCell ref="E103:E105"/>
    <mergeCell ref="H103:H105"/>
    <mergeCell ref="I103:I105"/>
    <mergeCell ref="J103:J105"/>
    <mergeCell ref="L103:L105"/>
    <mergeCell ref="N103:N105"/>
    <mergeCell ref="P103:P105"/>
    <mergeCell ref="E106:E108"/>
    <mergeCell ref="H106:H108"/>
    <mergeCell ref="I106:I108"/>
    <mergeCell ref="J106:J108"/>
    <mergeCell ref="L106:L108"/>
    <mergeCell ref="N106:N108"/>
    <mergeCell ref="P106:P108"/>
    <mergeCell ref="P94:P96"/>
    <mergeCell ref="E97:E99"/>
    <mergeCell ref="H97:H99"/>
    <mergeCell ref="I97:I99"/>
    <mergeCell ref="J97:J99"/>
    <mergeCell ref="L97:L99"/>
    <mergeCell ref="N97:N99"/>
    <mergeCell ref="P97:P99"/>
    <mergeCell ref="E100:E102"/>
    <mergeCell ref="H100:H102"/>
    <mergeCell ref="I100:I102"/>
    <mergeCell ref="J100:J102"/>
    <mergeCell ref="L100:L102"/>
    <mergeCell ref="N100:N102"/>
    <mergeCell ref="P100:P102"/>
    <mergeCell ref="H94:H96"/>
    <mergeCell ref="I94:I96"/>
    <mergeCell ref="E94:E96"/>
    <mergeCell ref="J94:J96"/>
    <mergeCell ref="L94:L96"/>
    <mergeCell ref="N94:N96"/>
    <mergeCell ref="H88:H90"/>
    <mergeCell ref="I88:I90"/>
    <mergeCell ref="J88:J90"/>
    <mergeCell ref="L88:L90"/>
    <mergeCell ref="N88:N90"/>
    <mergeCell ref="P88:P90"/>
    <mergeCell ref="E88:E90"/>
    <mergeCell ref="E91:E93"/>
    <mergeCell ref="H91:H93"/>
    <mergeCell ref="I91:I93"/>
    <mergeCell ref="J91:J93"/>
    <mergeCell ref="L91:L93"/>
    <mergeCell ref="N91:N93"/>
    <mergeCell ref="P91:P93"/>
    <mergeCell ref="E84:E87"/>
    <mergeCell ref="D84:D87"/>
    <mergeCell ref="F87:G87"/>
    <mergeCell ref="F85:J85"/>
    <mergeCell ref="M85:N85"/>
    <mergeCell ref="O85:P85"/>
    <mergeCell ref="V17:V19"/>
    <mergeCell ref="K17:K19"/>
    <mergeCell ref="O17:O19"/>
    <mergeCell ref="P17:P19"/>
    <mergeCell ref="Q17:Q19"/>
    <mergeCell ref="R17:R19"/>
    <mergeCell ref="S17:S19"/>
    <mergeCell ref="T17:T19"/>
    <mergeCell ref="U17:U19"/>
    <mergeCell ref="I20:I22"/>
    <mergeCell ref="J20:J22"/>
    <mergeCell ref="L20:L22"/>
    <mergeCell ref="M20:M22"/>
    <mergeCell ref="N20:N22"/>
    <mergeCell ref="G17:G19"/>
    <mergeCell ref="H17:H19"/>
    <mergeCell ref="I17:I19"/>
    <mergeCell ref="D20:D22"/>
    <mergeCell ref="D23:D25"/>
    <mergeCell ref="D26:D28"/>
    <mergeCell ref="G5:G7"/>
    <mergeCell ref="H5:H7"/>
    <mergeCell ref="G8:G10"/>
    <mergeCell ref="H8:H10"/>
    <mergeCell ref="G20:G22"/>
    <mergeCell ref="H20:H22"/>
    <mergeCell ref="G26:G28"/>
    <mergeCell ref="H26:H28"/>
    <mergeCell ref="D11:D13"/>
    <mergeCell ref="D5:D7"/>
    <mergeCell ref="D8:D10"/>
    <mergeCell ref="D14:D16"/>
    <mergeCell ref="D17:D19"/>
    <mergeCell ref="G11:G13"/>
    <mergeCell ref="H11:H13"/>
    <mergeCell ref="G14:G16"/>
    <mergeCell ref="H14:H16"/>
    <mergeCell ref="G23:G25"/>
    <mergeCell ref="H23:H25"/>
    <mergeCell ref="U5:U7"/>
    <mergeCell ref="O5:O7"/>
    <mergeCell ref="P5:P7"/>
    <mergeCell ref="Q5:Q7"/>
    <mergeCell ref="R5:R7"/>
    <mergeCell ref="S5:S7"/>
    <mergeCell ref="K14:K16"/>
    <mergeCell ref="V11:V13"/>
    <mergeCell ref="K11:K13"/>
    <mergeCell ref="V5:V7"/>
    <mergeCell ref="K5:K7"/>
    <mergeCell ref="L8:L10"/>
    <mergeCell ref="U11:U13"/>
    <mergeCell ref="U8:U10"/>
    <mergeCell ref="V8:V10"/>
    <mergeCell ref="N11:N13"/>
    <mergeCell ref="O11:O13"/>
    <mergeCell ref="P11:P13"/>
    <mergeCell ref="V14:V16"/>
    <mergeCell ref="S14:S16"/>
    <mergeCell ref="T14:T16"/>
    <mergeCell ref="U14:U16"/>
    <mergeCell ref="I5:I7"/>
    <mergeCell ref="J5:J7"/>
    <mergeCell ref="L5:L7"/>
    <mergeCell ref="M5:M7"/>
    <mergeCell ref="N5:N7"/>
    <mergeCell ref="Q11:Q13"/>
    <mergeCell ref="R11:R13"/>
    <mergeCell ref="S11:S13"/>
    <mergeCell ref="T11:T13"/>
    <mergeCell ref="M8:M10"/>
    <mergeCell ref="N8:N10"/>
    <mergeCell ref="T5:T7"/>
    <mergeCell ref="I8:I10"/>
    <mergeCell ref="J8:J10"/>
    <mergeCell ref="T8:T10"/>
    <mergeCell ref="O8:O10"/>
    <mergeCell ref="P8:P10"/>
    <mergeCell ref="Q8:Q10"/>
    <mergeCell ref="R8:R10"/>
    <mergeCell ref="S8:S10"/>
    <mergeCell ref="I11:I13"/>
    <mergeCell ref="J11:J13"/>
    <mergeCell ref="L11:L13"/>
    <mergeCell ref="M11:M13"/>
    <mergeCell ref="I14:I16"/>
    <mergeCell ref="J14:J16"/>
    <mergeCell ref="L14:L16"/>
    <mergeCell ref="M14:M16"/>
    <mergeCell ref="N14:N16"/>
    <mergeCell ref="O14:O16"/>
    <mergeCell ref="P14:P16"/>
    <mergeCell ref="Q14:Q16"/>
    <mergeCell ref="R14:R16"/>
    <mergeCell ref="J17:J19"/>
    <mergeCell ref="L17:L19"/>
    <mergeCell ref="M17:M19"/>
    <mergeCell ref="N17:N19"/>
    <mergeCell ref="K20:K22"/>
    <mergeCell ref="Q23:Q25"/>
    <mergeCell ref="R23:R25"/>
    <mergeCell ref="S23:S25"/>
    <mergeCell ref="T23:T25"/>
    <mergeCell ref="U23:U25"/>
    <mergeCell ref="T20:T22"/>
    <mergeCell ref="U20:U22"/>
    <mergeCell ref="V20:V22"/>
    <mergeCell ref="O20:O22"/>
    <mergeCell ref="P20:P22"/>
    <mergeCell ref="Q20:Q22"/>
    <mergeCell ref="R20:R22"/>
    <mergeCell ref="S20:S22"/>
    <mergeCell ref="V23:V25"/>
    <mergeCell ref="I23:I25"/>
    <mergeCell ref="J23:J25"/>
    <mergeCell ref="L23:L25"/>
    <mergeCell ref="M23:M25"/>
    <mergeCell ref="N23:N25"/>
    <mergeCell ref="O23:O25"/>
    <mergeCell ref="P23:P25"/>
    <mergeCell ref="K23:K25"/>
    <mergeCell ref="P26:P28"/>
    <mergeCell ref="Q26:Q28"/>
    <mergeCell ref="R26:R28"/>
    <mergeCell ref="S26:S28"/>
    <mergeCell ref="I26:I28"/>
    <mergeCell ref="J26:J28"/>
    <mergeCell ref="L26:L28"/>
    <mergeCell ref="M26:M28"/>
    <mergeCell ref="N26:N28"/>
    <mergeCell ref="K26:K28"/>
    <mergeCell ref="L29:L31"/>
    <mergeCell ref="M29:M31"/>
    <mergeCell ref="R3:V3"/>
    <mergeCell ref="G3:K3"/>
    <mergeCell ref="A40:B40"/>
    <mergeCell ref="A48:B49"/>
    <mergeCell ref="A56:B57"/>
    <mergeCell ref="K8:K10"/>
    <mergeCell ref="D45:D47"/>
    <mergeCell ref="D54:D56"/>
    <mergeCell ref="A33:B33"/>
    <mergeCell ref="V26:V28"/>
    <mergeCell ref="N29:N31"/>
    <mergeCell ref="O29:O31"/>
    <mergeCell ref="P29:P31"/>
    <mergeCell ref="Q29:Q31"/>
    <mergeCell ref="R29:R31"/>
    <mergeCell ref="S29:S31"/>
    <mergeCell ref="T29:T31"/>
    <mergeCell ref="U29:U31"/>
    <mergeCell ref="V29:V31"/>
    <mergeCell ref="T26:T28"/>
    <mergeCell ref="U26:U28"/>
    <mergeCell ref="O26:O28"/>
    <mergeCell ref="R37:W37"/>
    <mergeCell ref="D39:D41"/>
    <mergeCell ref="H37:I37"/>
    <mergeCell ref="J37:K37"/>
    <mergeCell ref="L37:M37"/>
    <mergeCell ref="N37:O37"/>
    <mergeCell ref="P37:Q37"/>
    <mergeCell ref="E2:V2"/>
    <mergeCell ref="D1:D4"/>
    <mergeCell ref="D35:D38"/>
    <mergeCell ref="F36:G36"/>
    <mergeCell ref="H36:I36"/>
    <mergeCell ref="J36:K36"/>
    <mergeCell ref="L36:M36"/>
    <mergeCell ref="N36:O36"/>
    <mergeCell ref="P36:Q36"/>
    <mergeCell ref="R36:W36"/>
    <mergeCell ref="F37:G37"/>
    <mergeCell ref="D29:D31"/>
    <mergeCell ref="G29:G31"/>
    <mergeCell ref="H29:H31"/>
    <mergeCell ref="I29:I31"/>
    <mergeCell ref="J29:J31"/>
    <mergeCell ref="K29:K31"/>
    <mergeCell ref="G42:G44"/>
    <mergeCell ref="U39:U41"/>
    <mergeCell ref="V39:V41"/>
    <mergeCell ref="W39:W41"/>
    <mergeCell ref="D42:D44"/>
    <mergeCell ref="M39:M41"/>
    <mergeCell ref="O39:O41"/>
    <mergeCell ref="Q39:Q41"/>
    <mergeCell ref="S39:S41"/>
    <mergeCell ref="T39:T41"/>
    <mergeCell ref="G39:G41"/>
    <mergeCell ref="I39:I41"/>
    <mergeCell ref="K39:K41"/>
    <mergeCell ref="S42:S44"/>
    <mergeCell ref="T42:T44"/>
    <mergeCell ref="U42:U44"/>
    <mergeCell ref="V42:V44"/>
    <mergeCell ref="W42:W44"/>
    <mergeCell ref="I42:I44"/>
    <mergeCell ref="K42:K44"/>
    <mergeCell ref="M42:M44"/>
    <mergeCell ref="O42:O44"/>
    <mergeCell ref="Q42:Q44"/>
    <mergeCell ref="V45:V47"/>
    <mergeCell ref="W45:W47"/>
    <mergeCell ref="D48:D50"/>
    <mergeCell ref="O45:O47"/>
    <mergeCell ref="Q45:Q47"/>
    <mergeCell ref="S45:S47"/>
    <mergeCell ref="T45:T47"/>
    <mergeCell ref="U45:U47"/>
    <mergeCell ref="G45:G47"/>
    <mergeCell ref="I45:I47"/>
    <mergeCell ref="K45:K47"/>
    <mergeCell ref="M45:M47"/>
    <mergeCell ref="W51:W53"/>
    <mergeCell ref="I51:I53"/>
    <mergeCell ref="K51:K53"/>
    <mergeCell ref="M51:M53"/>
    <mergeCell ref="O51:O53"/>
    <mergeCell ref="Q51:Q53"/>
    <mergeCell ref="G51:G53"/>
    <mergeCell ref="U48:U50"/>
    <mergeCell ref="V48:V50"/>
    <mergeCell ref="W48:W50"/>
    <mergeCell ref="K48:K50"/>
    <mergeCell ref="M48:M50"/>
    <mergeCell ref="O48:O50"/>
    <mergeCell ref="Q48:Q50"/>
    <mergeCell ref="S48:S50"/>
    <mergeCell ref="T48:T50"/>
    <mergeCell ref="G48:G50"/>
    <mergeCell ref="I48:I50"/>
    <mergeCell ref="W57:W59"/>
    <mergeCell ref="I57:I59"/>
    <mergeCell ref="K57:K59"/>
    <mergeCell ref="M57:M59"/>
    <mergeCell ref="O57:O59"/>
    <mergeCell ref="Q57:Q59"/>
    <mergeCell ref="G57:G59"/>
    <mergeCell ref="U54:U56"/>
    <mergeCell ref="V54:V56"/>
    <mergeCell ref="W54:W56"/>
    <mergeCell ref="M54:M56"/>
    <mergeCell ref="O54:O56"/>
    <mergeCell ref="Q54:Q56"/>
    <mergeCell ref="S54:S56"/>
    <mergeCell ref="T54:T56"/>
    <mergeCell ref="G54:G56"/>
    <mergeCell ref="I54:I56"/>
    <mergeCell ref="K54:K56"/>
    <mergeCell ref="K63:K65"/>
    <mergeCell ref="M63:M65"/>
    <mergeCell ref="O63:O65"/>
    <mergeCell ref="Q63:Q65"/>
    <mergeCell ref="G63:G65"/>
    <mergeCell ref="U60:U62"/>
    <mergeCell ref="V60:V62"/>
    <mergeCell ref="W60:W62"/>
    <mergeCell ref="M60:M62"/>
    <mergeCell ref="O60:O62"/>
    <mergeCell ref="Q60:Q62"/>
    <mergeCell ref="S60:S62"/>
    <mergeCell ref="T60:T62"/>
    <mergeCell ref="G60:G62"/>
    <mergeCell ref="I60:I62"/>
    <mergeCell ref="K60:K62"/>
    <mergeCell ref="E70:H70"/>
    <mergeCell ref="I70:J70"/>
    <mergeCell ref="K70:L70"/>
    <mergeCell ref="M70:N70"/>
    <mergeCell ref="E69:N69"/>
    <mergeCell ref="D69:D71"/>
    <mergeCell ref="E1:V1"/>
    <mergeCell ref="S63:S65"/>
    <mergeCell ref="T63:T65"/>
    <mergeCell ref="U63:U65"/>
    <mergeCell ref="V63:V65"/>
    <mergeCell ref="D63:D65"/>
    <mergeCell ref="D60:D62"/>
    <mergeCell ref="S57:S59"/>
    <mergeCell ref="T57:T59"/>
    <mergeCell ref="U57:U59"/>
    <mergeCell ref="V57:V59"/>
    <mergeCell ref="D57:D59"/>
    <mergeCell ref="S51:S53"/>
    <mergeCell ref="T51:T53"/>
    <mergeCell ref="U51:U53"/>
    <mergeCell ref="V51:V53"/>
    <mergeCell ref="D51:D53"/>
    <mergeCell ref="I63:I65"/>
    <mergeCell ref="E35:AA35"/>
    <mergeCell ref="Y60:Y62"/>
    <mergeCell ref="Y63:Y65"/>
    <mergeCell ref="Z36:AA36"/>
    <mergeCell ref="Z37:AA37"/>
    <mergeCell ref="AA39:AA41"/>
    <mergeCell ref="AA42:AA44"/>
    <mergeCell ref="AA45:AA47"/>
    <mergeCell ref="AA48:AA50"/>
    <mergeCell ref="AA51:AA53"/>
    <mergeCell ref="AA54:AA56"/>
    <mergeCell ref="AA57:AA59"/>
    <mergeCell ref="AA60:AA62"/>
    <mergeCell ref="AA63:AA65"/>
    <mergeCell ref="X36:Y36"/>
    <mergeCell ref="X37:Y37"/>
    <mergeCell ref="Y39:Y41"/>
    <mergeCell ref="Y42:Y44"/>
    <mergeCell ref="Y45:Y47"/>
    <mergeCell ref="Y48:Y50"/>
    <mergeCell ref="Y51:Y53"/>
    <mergeCell ref="Y54:Y56"/>
    <mergeCell ref="Y57:Y59"/>
    <mergeCell ref="W63:W65"/>
  </mergeCells>
  <conditionalFormatting sqref="G88">
    <cfRule type="cellIs" dxfId="4645" priority="1253" stopIfTrue="1" operator="greaterThan">
      <formula>0.03</formula>
    </cfRule>
    <cfRule type="cellIs" dxfId="4644" priority="1254" stopIfTrue="1" operator="lessThan">
      <formula>-0.03</formula>
    </cfRule>
  </conditionalFormatting>
  <conditionalFormatting sqref="Y45">
    <cfRule type="cellIs" dxfId="4643" priority="641" stopIfTrue="1" operator="greaterThan">
      <formula>0.03</formula>
    </cfRule>
    <cfRule type="cellIs" dxfId="4642" priority="642" stopIfTrue="1" operator="lessThan">
      <formula>-0.03</formula>
    </cfRule>
  </conditionalFormatting>
  <conditionalFormatting sqref="Y42">
    <cfRule type="cellIs" dxfId="4641" priority="653" stopIfTrue="1" operator="greaterThan">
      <formula>0.03</formula>
    </cfRule>
    <cfRule type="cellIs" dxfId="4640" priority="654" stopIfTrue="1" operator="lessThan">
      <formula>-0.03</formula>
    </cfRule>
  </conditionalFormatting>
  <conditionalFormatting sqref="Y51">
    <cfRule type="cellIs" dxfId="4639" priority="617" stopIfTrue="1" operator="greaterThan">
      <formula>0.03</formula>
    </cfRule>
    <cfRule type="cellIs" dxfId="4638" priority="618" stopIfTrue="1" operator="lessThan">
      <formula>-0.03</formula>
    </cfRule>
  </conditionalFormatting>
  <conditionalFormatting sqref="Y57">
    <cfRule type="cellIs" dxfId="4637" priority="593" stopIfTrue="1" operator="greaterThan">
      <formula>0.03</formula>
    </cfRule>
    <cfRule type="cellIs" dxfId="4636" priority="594" stopIfTrue="1" operator="lessThan">
      <formula>-0.03</formula>
    </cfRule>
  </conditionalFormatting>
  <conditionalFormatting sqref="Y60">
    <cfRule type="cellIs" dxfId="4635" priority="581" stopIfTrue="1" operator="greaterThan">
      <formula>0.03</formula>
    </cfRule>
    <cfRule type="cellIs" dxfId="4634" priority="582" stopIfTrue="1" operator="lessThan">
      <formula>-0.03</formula>
    </cfRule>
  </conditionalFormatting>
  <conditionalFormatting sqref="F7 F10 F13 F16 F19 F22 F25 F28 F31">
    <cfRule type="cellIs" dxfId="4633" priority="561" stopIfTrue="1" operator="greaterThan">
      <formula>0.03</formula>
    </cfRule>
    <cfRule type="cellIs" dxfId="4632" priority="562" stopIfTrue="1" operator="lessThan">
      <formula>-0.03</formula>
    </cfRule>
  </conditionalFormatting>
  <conditionalFormatting sqref="M88:M254">
    <cfRule type="cellIs" dxfId="4631" priority="539" stopIfTrue="1" operator="greaterThan">
      <formula>0.03</formula>
    </cfRule>
    <cfRule type="cellIs" dxfId="4630" priority="540" stopIfTrue="1" operator="lessThan">
      <formula>-0.03</formula>
    </cfRule>
  </conditionalFormatting>
  <conditionalFormatting sqref="H39:H40 H42:H43 H45:H46 H48:H49 H51:H52 H54:H55 H57:H58 H60:H61 H63:H64">
    <cfRule type="cellIs" dxfId="4629" priority="519" stopIfTrue="1" operator="greaterThan">
      <formula>0.03</formula>
    </cfRule>
    <cfRule type="cellIs" dxfId="4628" priority="520" stopIfTrue="1" operator="lessThan">
      <formula>-0.03</formula>
    </cfRule>
  </conditionalFormatting>
  <conditionalFormatting sqref="G255:G258">
    <cfRule type="cellIs" dxfId="4627" priority="731" stopIfTrue="1" operator="greaterThan">
      <formula>0.03</formula>
    </cfRule>
    <cfRule type="cellIs" dxfId="4626" priority="732" stopIfTrue="1" operator="lessThan">
      <formula>-0.03</formula>
    </cfRule>
  </conditionalFormatting>
  <conditionalFormatting sqref="L39:L40 L42:L43 L45:L46 L48:L49 L51:L52 L54:L55 L57:L58 L60:L61 L63:L64">
    <cfRule type="cellIs" dxfId="4625" priority="499" stopIfTrue="1" operator="greaterThan">
      <formula>0.03</formula>
    </cfRule>
    <cfRule type="cellIs" dxfId="4624" priority="500" stopIfTrue="1" operator="lessThan">
      <formula>-0.03</formula>
    </cfRule>
  </conditionalFormatting>
  <conditionalFormatting sqref="K255:K258">
    <cfRule type="cellIs" dxfId="4623" priority="729" stopIfTrue="1" operator="greaterThan">
      <formula>0.03</formula>
    </cfRule>
    <cfRule type="cellIs" dxfId="4622" priority="730" stopIfTrue="1" operator="lessThan">
      <formula>-0.03</formula>
    </cfRule>
  </conditionalFormatting>
  <conditionalFormatting sqref="M255:M258">
    <cfRule type="cellIs" dxfId="4621" priority="727" stopIfTrue="1" operator="greaterThan">
      <formula>0.03</formula>
    </cfRule>
    <cfRule type="cellIs" dxfId="4620" priority="728" stopIfTrue="1" operator="lessThan">
      <formula>-0.03</formula>
    </cfRule>
  </conditionalFormatting>
  <conditionalFormatting sqref="O255 O257:O258">
    <cfRule type="cellIs" dxfId="4619" priority="715" stopIfTrue="1" operator="greaterThan">
      <formula>0.03</formula>
    </cfRule>
    <cfRule type="cellIs" dxfId="4618" priority="716" stopIfTrue="1" operator="lessThan">
      <formula>-0.03</formula>
    </cfRule>
  </conditionalFormatting>
  <conditionalFormatting sqref="O80">
    <cfRule type="cellIs" dxfId="4617" priority="712" stopIfTrue="1" operator="lessThan">
      <formula>1</formula>
    </cfRule>
  </conditionalFormatting>
  <conditionalFormatting sqref="E80:O80">
    <cfRule type="cellIs" dxfId="4616" priority="710" stopIfTrue="1" operator="greaterThan">
      <formula>2</formula>
    </cfRule>
    <cfRule type="cellIs" dxfId="4615" priority="711" stopIfTrue="1" operator="lessThan">
      <formula>0.5</formula>
    </cfRule>
  </conditionalFormatting>
  <conditionalFormatting sqref="O72:O79">
    <cfRule type="cellIs" dxfId="4614" priority="709" stopIfTrue="1" operator="lessThan">
      <formula>1</formula>
    </cfRule>
  </conditionalFormatting>
  <conditionalFormatting sqref="E72:O79">
    <cfRule type="cellIs" dxfId="4613" priority="707" stopIfTrue="1" operator="greaterThan">
      <formula>2</formula>
    </cfRule>
    <cfRule type="cellIs" dxfId="4612" priority="708" stopIfTrue="1" operator="lessThan">
      <formula>0.5</formula>
    </cfRule>
  </conditionalFormatting>
  <conditionalFormatting sqref="H41 H44 H47 H50 H53 H56 H59 H62 H65">
    <cfRule type="cellIs" dxfId="4611" priority="515" stopIfTrue="1" operator="greaterThan">
      <formula>0.03</formula>
    </cfRule>
    <cfRule type="cellIs" dxfId="4610" priority="516" stopIfTrue="1" operator="lessThan">
      <formula>-0.03</formula>
    </cfRule>
  </conditionalFormatting>
  <conditionalFormatting sqref="Y39">
    <cfRule type="cellIs" dxfId="4609" priority="705" stopIfTrue="1" operator="greaterThan">
      <formula>0.03</formula>
    </cfRule>
    <cfRule type="cellIs" dxfId="4608" priority="706" stopIfTrue="1" operator="lessThan">
      <formula>-0.03</formula>
    </cfRule>
  </conditionalFormatting>
  <conditionalFormatting sqref="Y63">
    <cfRule type="cellIs" dxfId="4607" priority="689" stopIfTrue="1" operator="greaterThan">
      <formula>0.03</formula>
    </cfRule>
    <cfRule type="cellIs" dxfId="4606" priority="690" stopIfTrue="1" operator="lessThan">
      <formula>-0.03</formula>
    </cfRule>
  </conditionalFormatting>
  <conditionalFormatting sqref="N41 N44 N47 N50 N53 N56 N59 N62 N65">
    <cfRule type="cellIs" dxfId="4605" priority="485" stopIfTrue="1" operator="greaterThan">
      <formula>0.03</formula>
    </cfRule>
    <cfRule type="cellIs" dxfId="4604" priority="486" stopIfTrue="1" operator="lessThan">
      <formula>-0.03</formula>
    </cfRule>
  </conditionalFormatting>
  <conditionalFormatting sqref="G89:G254">
    <cfRule type="cellIs" dxfId="4603" priority="547" stopIfTrue="1" operator="greaterThan">
      <formula>0.03</formula>
    </cfRule>
    <cfRule type="cellIs" dxfId="4602" priority="548" stopIfTrue="1" operator="lessThan">
      <formula>-0.03</formula>
    </cfRule>
  </conditionalFormatting>
  <conditionalFormatting sqref="R39:R40 R42:R43 R45:R46 R48:R49 R51:R52 R54:R55 R57:R58 R60:R61 R63:R64">
    <cfRule type="cellIs" dxfId="4601" priority="469" stopIfTrue="1" operator="greaterThan">
      <formula>0.03</formula>
    </cfRule>
    <cfRule type="cellIs" dxfId="4600" priority="470" stopIfTrue="1" operator="lessThan">
      <formula>-0.03</formula>
    </cfRule>
  </conditionalFormatting>
  <conditionalFormatting sqref="P41 P44 P47 P50 P53 P56 P59 P62 P65">
    <cfRule type="cellIs" dxfId="4599" priority="475" stopIfTrue="1" operator="greaterThan">
      <formula>0.03</formula>
    </cfRule>
    <cfRule type="cellIs" dxfId="4598" priority="476" stopIfTrue="1" operator="lessThan">
      <formula>-0.03</formula>
    </cfRule>
  </conditionalFormatting>
  <conditionalFormatting sqref="O88:O254">
    <cfRule type="cellIs" dxfId="4597" priority="535" stopIfTrue="1" operator="greaterThan">
      <formula>0.03</formula>
    </cfRule>
    <cfRule type="cellIs" dxfId="4596" priority="536" stopIfTrue="1" operator="lessThan">
      <formula>-0.03</formula>
    </cfRule>
  </conditionalFormatting>
  <conditionalFormatting sqref="X39:X40 X42:X43 X45:X46 X48:X49 X51:X52 X54:X55 X57:X58 X60:X61 X63:X64">
    <cfRule type="cellIs" dxfId="4595" priority="459" stopIfTrue="1" operator="greaterThan">
      <formula>0.03</formula>
    </cfRule>
    <cfRule type="cellIs" dxfId="4594" priority="460" stopIfTrue="1" operator="lessThan">
      <formula>-0.03</formula>
    </cfRule>
  </conditionalFormatting>
  <conditionalFormatting sqref="Y48">
    <cfRule type="cellIs" dxfId="4593" priority="629" stopIfTrue="1" operator="greaterThan">
      <formula>0.03</formula>
    </cfRule>
    <cfRule type="cellIs" dxfId="4592" priority="630" stopIfTrue="1" operator="lessThan">
      <formula>-0.03</formula>
    </cfRule>
  </conditionalFormatting>
  <conditionalFormatting sqref="Z41 Z44 Z47 Z50 Z53 Z56 Z59 Z62 Z65">
    <cfRule type="cellIs" dxfId="4591" priority="445" stopIfTrue="1" operator="greaterThan">
      <formula>0.03</formula>
    </cfRule>
    <cfRule type="cellIs" dxfId="4590" priority="446" stopIfTrue="1" operator="lessThan">
      <formula>-0.03</formula>
    </cfRule>
  </conditionalFormatting>
  <conditionalFormatting sqref="Z39:Z40 Z42:Z43 Z45:Z46 Z48:Z49 Z51:Z52 Z54:Z55 Z57:Z58 Z60:Z61 Z63:Z64">
    <cfRule type="cellIs" dxfId="4589" priority="449" stopIfTrue="1" operator="greaterThan">
      <formula>0.03</formula>
    </cfRule>
    <cfRule type="cellIs" dxfId="4588" priority="450" stopIfTrue="1" operator="lessThan">
      <formula>-0.03</formula>
    </cfRule>
  </conditionalFormatting>
  <conditionalFormatting sqref="G8 G11 G14 G17 G20 G23 G26 G29">
    <cfRule type="cellIs" dxfId="4587" priority="433" stopIfTrue="1" operator="greaterThan">
      <formula>0.03</formula>
    </cfRule>
    <cfRule type="cellIs" dxfId="4586" priority="434" stopIfTrue="1" operator="lessThan">
      <formula>-0.03</formula>
    </cfRule>
  </conditionalFormatting>
  <conditionalFormatting sqref="Y54">
    <cfRule type="cellIs" dxfId="4585" priority="605" stopIfTrue="1" operator="greaterThan">
      <formula>0.03</formula>
    </cfRule>
    <cfRule type="cellIs" dxfId="4584" priority="606" stopIfTrue="1" operator="lessThan">
      <formula>-0.03</formula>
    </cfRule>
  </conditionalFormatting>
  <conditionalFormatting sqref="G39 G42 G45 G48 G51 G54 G57 G60 G63">
    <cfRule type="cellIs" dxfId="4583" priority="421" stopIfTrue="1" operator="greaterThan">
      <formula>0.03</formula>
    </cfRule>
    <cfRule type="cellIs" dxfId="4582" priority="422" stopIfTrue="1" operator="lessThan">
      <formula>-0.03</formula>
    </cfRule>
  </conditionalFormatting>
  <conditionalFormatting sqref="I5:V5 I8:V8 I11:V11 I14:V14 I17:V17 I20:V20 I23:V23 I26:V26 I29:V29">
    <cfRule type="cellIs" dxfId="4581" priority="425" stopIfTrue="1" operator="greaterThan">
      <formula>0.03</formula>
    </cfRule>
    <cfRule type="cellIs" dxfId="4580" priority="426" stopIfTrue="1" operator="lessThan">
      <formula>-0.03</formula>
    </cfRule>
  </conditionalFormatting>
  <conditionalFormatting sqref="M39 M42 M45 M48 M51 M54 M57 M60 M63">
    <cfRule type="cellIs" dxfId="4579" priority="409" stopIfTrue="1" operator="greaterThan">
      <formula>0.03</formula>
    </cfRule>
    <cfRule type="cellIs" dxfId="4578" priority="410" stopIfTrue="1" operator="lessThan">
      <formula>-0.03</formula>
    </cfRule>
  </conditionalFormatting>
  <conditionalFormatting sqref="K39 K42 K45 K48 K51 K54 K57 K60 K63">
    <cfRule type="cellIs" dxfId="4577" priority="413" stopIfTrue="1" operator="greaterThan">
      <formula>0.03</formula>
    </cfRule>
    <cfRule type="cellIs" dxfId="4576" priority="414" stopIfTrue="1" operator="lessThan">
      <formula>-0.03</formula>
    </cfRule>
  </conditionalFormatting>
  <conditionalFormatting sqref="F5:F6 F8:F9 F11:F12 F14:F15 F17:F18 F20:F21 F23:F24 F26:F27 F29:F30">
    <cfRule type="cellIs" dxfId="4575" priority="565" stopIfTrue="1" operator="greaterThan">
      <formula>0.03</formula>
    </cfRule>
    <cfRule type="cellIs" dxfId="4574" priority="566" stopIfTrue="1" operator="lessThan">
      <formula>-0.03</formula>
    </cfRule>
  </conditionalFormatting>
  <conditionalFormatting sqref="F5 F8 F11 F14 F17 F20 F23 F26 F29">
    <cfRule type="cellIs" dxfId="4573" priority="569" stopIfTrue="1" operator="greaterThan">
      <formula>0</formula>
    </cfRule>
    <cfRule type="cellIs" dxfId="4572" priority="570" stopIfTrue="1" operator="lessThan">
      <formula>0</formula>
    </cfRule>
  </conditionalFormatting>
  <conditionalFormatting sqref="F6 F9 F12 F15 F18 F21 F24 F27 F30">
    <cfRule type="cellIs" dxfId="4571" priority="567" stopIfTrue="1" operator="lessThan">
      <formula>0</formula>
    </cfRule>
    <cfRule type="cellIs" dxfId="4570" priority="568" stopIfTrue="1" operator="greaterThan">
      <formula>0</formula>
    </cfRule>
  </conditionalFormatting>
  <conditionalFormatting sqref="F7 F10 F13 F16 F19 F22 F25 F28 F31">
    <cfRule type="cellIs" dxfId="4569" priority="564" stopIfTrue="1" operator="greaterThan">
      <formula>0</formula>
    </cfRule>
  </conditionalFormatting>
  <conditionalFormatting sqref="F7 F10 F13 F16 F19 F22 F25 F28 F31">
    <cfRule type="cellIs" dxfId="4568" priority="563" stopIfTrue="1" operator="lessThan">
      <formula>0</formula>
    </cfRule>
  </conditionalFormatting>
  <conditionalFormatting sqref="N200 N203 N206 N209 N212 N215 N218 N221 N224">
    <cfRule type="cellIs" dxfId="4567" priority="317" stopIfTrue="1" operator="greaterThan">
      <formula>0.03</formula>
    </cfRule>
    <cfRule type="cellIs" dxfId="4566" priority="318" stopIfTrue="1" operator="lessThan">
      <formula>-0.03</formula>
    </cfRule>
  </conditionalFormatting>
  <conditionalFormatting sqref="P200 P203 P206 P209 P212 P215 P218 P221 P224">
    <cfRule type="cellIs" dxfId="4565" priority="313" stopIfTrue="1" operator="greaterThan">
      <formula>0.03</formula>
    </cfRule>
    <cfRule type="cellIs" dxfId="4564" priority="314" stopIfTrue="1" operator="lessThan">
      <formula>-0.03</formula>
    </cfRule>
  </conditionalFormatting>
  <conditionalFormatting sqref="P200 P203 P206 P209 P212 P215 P218 P221 P224">
    <cfRule type="cellIs" dxfId="4563" priority="316" stopIfTrue="1" operator="greaterThan">
      <formula>0</formula>
    </cfRule>
  </conditionalFormatting>
  <conditionalFormatting sqref="P200 P203 P206 P209 P212 P215 P218 P221 P224">
    <cfRule type="cellIs" dxfId="4562" priority="315" stopIfTrue="1" operator="lessThan">
      <formula>0</formula>
    </cfRule>
  </conditionalFormatting>
  <conditionalFormatting sqref="G89:G254">
    <cfRule type="cellIs" dxfId="4561" priority="549" stopIfTrue="1" operator="greaterThan">
      <formula>0</formula>
    </cfRule>
    <cfRule type="cellIs" dxfId="4560" priority="550" stopIfTrue="1" operator="lessThan">
      <formula>0</formula>
    </cfRule>
  </conditionalFormatting>
  <conditionalFormatting sqref="K88:K254">
    <cfRule type="cellIs" dxfId="4559" priority="543" stopIfTrue="1" operator="greaterThan">
      <formula>0.03</formula>
    </cfRule>
    <cfRule type="cellIs" dxfId="4558" priority="544" stopIfTrue="1" operator="lessThan">
      <formula>-0.03</formula>
    </cfRule>
  </conditionalFormatting>
  <conditionalFormatting sqref="K88:K254">
    <cfRule type="cellIs" dxfId="4557" priority="545" stopIfTrue="1" operator="greaterThan">
      <formula>0</formula>
    </cfRule>
    <cfRule type="cellIs" dxfId="4556" priority="546" stopIfTrue="1" operator="lessThan">
      <formula>0</formula>
    </cfRule>
  </conditionalFormatting>
  <conditionalFormatting sqref="M88:M254">
    <cfRule type="cellIs" dxfId="4555" priority="541" stopIfTrue="1" operator="greaterThan">
      <formula>0</formula>
    </cfRule>
    <cfRule type="cellIs" dxfId="4554" priority="542" stopIfTrue="1" operator="lessThan">
      <formula>0</formula>
    </cfRule>
  </conditionalFormatting>
  <conditionalFormatting sqref="O88:O254">
    <cfRule type="cellIs" dxfId="4553" priority="537" stopIfTrue="1" operator="greaterThan">
      <formula>0</formula>
    </cfRule>
    <cfRule type="cellIs" dxfId="4552" priority="538" stopIfTrue="1" operator="lessThan">
      <formula>0</formula>
    </cfRule>
  </conditionalFormatting>
  <conditionalFormatting sqref="F39:F40 F42:F43 F45:F46 F48:F49 F51:F52 F54:F55 F57:F58 F60:F61 F63:F64">
    <cfRule type="cellIs" dxfId="4551" priority="529" stopIfTrue="1" operator="greaterThan">
      <formula>0.03</formula>
    </cfRule>
    <cfRule type="cellIs" dxfId="4550" priority="530" stopIfTrue="1" operator="lessThan">
      <formula>-0.03</formula>
    </cfRule>
  </conditionalFormatting>
  <conditionalFormatting sqref="F39 F42 F45 F48 F51 F54 F57 F60 F63">
    <cfRule type="cellIs" dxfId="4549" priority="533" stopIfTrue="1" operator="greaterThan">
      <formula>0</formula>
    </cfRule>
    <cfRule type="cellIs" dxfId="4548" priority="534" stopIfTrue="1" operator="lessThan">
      <formula>0</formula>
    </cfRule>
  </conditionalFormatting>
  <conditionalFormatting sqref="F40 F43 F46 F49 F52 F55 F58 F61 F64">
    <cfRule type="cellIs" dxfId="4547" priority="531" stopIfTrue="1" operator="lessThan">
      <formula>0</formula>
    </cfRule>
    <cfRule type="cellIs" dxfId="4546" priority="532" stopIfTrue="1" operator="greaterThan">
      <formula>0</formula>
    </cfRule>
  </conditionalFormatting>
  <conditionalFormatting sqref="F41 F44 F47 F50 F53 F56 F59 F62 F65">
    <cfRule type="cellIs" dxfId="4545" priority="525" stopIfTrue="1" operator="greaterThan">
      <formula>0.03</formula>
    </cfRule>
    <cfRule type="cellIs" dxfId="4544" priority="526" stopIfTrue="1" operator="lessThan">
      <formula>-0.03</formula>
    </cfRule>
  </conditionalFormatting>
  <conditionalFormatting sqref="F41 F44 F47 F50 F53 F56 F59 F62 F65">
    <cfRule type="cellIs" dxfId="4543" priority="528" stopIfTrue="1" operator="greaterThan">
      <formula>0</formula>
    </cfRule>
  </conditionalFormatting>
  <conditionalFormatting sqref="F41 F44 F47 F50 F53 F56 F59 F62 F65">
    <cfRule type="cellIs" dxfId="4542" priority="527" stopIfTrue="1" operator="lessThan">
      <formula>0</formula>
    </cfRule>
  </conditionalFormatting>
  <conditionalFormatting sqref="H39 H42 H45 H48 H51 H54 H57 H60 H63">
    <cfRule type="cellIs" dxfId="4541" priority="523" stopIfTrue="1" operator="greaterThan">
      <formula>0</formula>
    </cfRule>
    <cfRule type="cellIs" dxfId="4540" priority="524" stopIfTrue="1" operator="lessThan">
      <formula>0</formula>
    </cfRule>
  </conditionalFormatting>
  <conditionalFormatting sqref="H40 H43 H46 H49 H52 H55 H58 H61 H64">
    <cfRule type="cellIs" dxfId="4539" priority="521" stopIfTrue="1" operator="lessThan">
      <formula>0</formula>
    </cfRule>
    <cfRule type="cellIs" dxfId="4538" priority="522" stopIfTrue="1" operator="greaterThan">
      <formula>0</formula>
    </cfRule>
  </conditionalFormatting>
  <conditionalFormatting sqref="H41 H44 H47 H50 H53 H56 H59 H62 H65">
    <cfRule type="cellIs" dxfId="4537" priority="518" stopIfTrue="1" operator="greaterThan">
      <formula>0</formula>
    </cfRule>
  </conditionalFormatting>
  <conditionalFormatting sqref="H41 H44 H47 H50 H53 H56 H59 H62 H65">
    <cfRule type="cellIs" dxfId="4536" priority="517" stopIfTrue="1" operator="lessThan">
      <formula>0</formula>
    </cfRule>
  </conditionalFormatting>
  <conditionalFormatting sqref="J39:J40 J42:J43 J45:J46 J48:J49 J51:J52 J54:J55 J57:J58 J60:J61 J63:J64">
    <cfRule type="cellIs" dxfId="4535" priority="509" stopIfTrue="1" operator="greaterThan">
      <formula>0.03</formula>
    </cfRule>
    <cfRule type="cellIs" dxfId="4534" priority="510" stopIfTrue="1" operator="lessThan">
      <formula>-0.03</formula>
    </cfRule>
  </conditionalFormatting>
  <conditionalFormatting sqref="J39 J42 J45 J48 J51 J54 J57 J60 J63">
    <cfRule type="cellIs" dxfId="4533" priority="513" stopIfTrue="1" operator="greaterThan">
      <formula>0</formula>
    </cfRule>
    <cfRule type="cellIs" dxfId="4532" priority="514" stopIfTrue="1" operator="lessThan">
      <formula>0</formula>
    </cfRule>
  </conditionalFormatting>
  <conditionalFormatting sqref="J40 J43 J46 J49 J52 J55 J58 J61 J64">
    <cfRule type="cellIs" dxfId="4531" priority="511" stopIfTrue="1" operator="lessThan">
      <formula>0</formula>
    </cfRule>
    <cfRule type="cellIs" dxfId="4530" priority="512" stopIfTrue="1" operator="greaterThan">
      <formula>0</formula>
    </cfRule>
  </conditionalFormatting>
  <conditionalFormatting sqref="J41 J44 J47 J50 J53 J56 J59 J62 J65">
    <cfRule type="cellIs" dxfId="4529" priority="505" stopIfTrue="1" operator="greaterThan">
      <formula>0.03</formula>
    </cfRule>
    <cfRule type="cellIs" dxfId="4528" priority="506" stopIfTrue="1" operator="lessThan">
      <formula>-0.03</formula>
    </cfRule>
  </conditionalFormatting>
  <conditionalFormatting sqref="J41 J44 J47 J50 J53 J56 J59 J62 J65">
    <cfRule type="cellIs" dxfId="4527" priority="508" stopIfTrue="1" operator="greaterThan">
      <formula>0</formula>
    </cfRule>
  </conditionalFormatting>
  <conditionalFormatting sqref="J41 J44 J47 J50 J53 J56 J59 J62 J65">
    <cfRule type="cellIs" dxfId="4526" priority="507" stopIfTrue="1" operator="lessThan">
      <formula>0</formula>
    </cfRule>
  </conditionalFormatting>
  <conditionalFormatting sqref="L39 L42 L45 L48 L51 L54 L57 L60 L63">
    <cfRule type="cellIs" dxfId="4525" priority="503" stopIfTrue="1" operator="greaterThan">
      <formula>0</formula>
    </cfRule>
    <cfRule type="cellIs" dxfId="4524" priority="504" stopIfTrue="1" operator="lessThan">
      <formula>0</formula>
    </cfRule>
  </conditionalFormatting>
  <conditionalFormatting sqref="L40 L43 L46 L49 L52 L55 L58 L61 L64">
    <cfRule type="cellIs" dxfId="4523" priority="501" stopIfTrue="1" operator="lessThan">
      <formula>0</formula>
    </cfRule>
    <cfRule type="cellIs" dxfId="4522" priority="502" stopIfTrue="1" operator="greaterThan">
      <formula>0</formula>
    </cfRule>
  </conditionalFormatting>
  <conditionalFormatting sqref="L41 L44 L47 L50 L53 L56 L59 L62 L65">
    <cfRule type="cellIs" dxfId="4521" priority="495" stopIfTrue="1" operator="greaterThan">
      <formula>0.03</formula>
    </cfRule>
    <cfRule type="cellIs" dxfId="4520" priority="496" stopIfTrue="1" operator="lessThan">
      <formula>-0.03</formula>
    </cfRule>
  </conditionalFormatting>
  <conditionalFormatting sqref="L41 L44 L47 L50 L53 L56 L59 L62 L65">
    <cfRule type="cellIs" dxfId="4519" priority="498" stopIfTrue="1" operator="greaterThan">
      <formula>0</formula>
    </cfRule>
  </conditionalFormatting>
  <conditionalFormatting sqref="L41 L44 L47 L50 L53 L56 L59 L62 L65">
    <cfRule type="cellIs" dxfId="4518" priority="497" stopIfTrue="1" operator="lessThan">
      <formula>0</formula>
    </cfRule>
  </conditionalFormatting>
  <conditionalFormatting sqref="N39:N40 N42:N43 N45:N46 N48:N49 N51:N52 N54:N55 N57:N58 N60:N61 N63:N64">
    <cfRule type="cellIs" dxfId="4517" priority="489" stopIfTrue="1" operator="greaterThan">
      <formula>0.03</formula>
    </cfRule>
    <cfRule type="cellIs" dxfId="4516" priority="490" stopIfTrue="1" operator="lessThan">
      <formula>-0.03</formula>
    </cfRule>
  </conditionalFormatting>
  <conditionalFormatting sqref="N39 N42 N45 N48 N51 N54 N57 N60 N63">
    <cfRule type="cellIs" dxfId="4515" priority="493" stopIfTrue="1" operator="greaterThan">
      <formula>0</formula>
    </cfRule>
    <cfRule type="cellIs" dxfId="4514" priority="494" stopIfTrue="1" operator="lessThan">
      <formula>0</formula>
    </cfRule>
  </conditionalFormatting>
  <conditionalFormatting sqref="N40 N43 N46 N49 N52 N55 N58 N61 N64">
    <cfRule type="cellIs" dxfId="4513" priority="491" stopIfTrue="1" operator="lessThan">
      <formula>0</formula>
    </cfRule>
    <cfRule type="cellIs" dxfId="4512" priority="492" stopIfTrue="1" operator="greaterThan">
      <formula>0</formula>
    </cfRule>
  </conditionalFormatting>
  <conditionalFormatting sqref="N41 N44 N47 N50 N53 N56 N59 N62 N65">
    <cfRule type="cellIs" dxfId="4511" priority="488" stopIfTrue="1" operator="greaterThan">
      <formula>0</formula>
    </cfRule>
  </conditionalFormatting>
  <conditionalFormatting sqref="N41 N44 N47 N50 N53 N56 N59 N62 N65">
    <cfRule type="cellIs" dxfId="4510" priority="487" stopIfTrue="1" operator="lessThan">
      <formula>0</formula>
    </cfRule>
  </conditionalFormatting>
  <conditionalFormatting sqref="P39:P40 P42:P43 P45:P46 P48:P49 P51:P52 P54:P55 P57:P58 P60:P61 P63:P64">
    <cfRule type="cellIs" dxfId="4509" priority="479" stopIfTrue="1" operator="greaterThan">
      <formula>0.03</formula>
    </cfRule>
    <cfRule type="cellIs" dxfId="4508" priority="480" stopIfTrue="1" operator="lessThan">
      <formula>-0.03</formula>
    </cfRule>
  </conditionalFormatting>
  <conditionalFormatting sqref="P39 P42 P45 P48 P51 P54 P57 P60 P63">
    <cfRule type="cellIs" dxfId="4507" priority="483" stopIfTrue="1" operator="greaterThan">
      <formula>0</formula>
    </cfRule>
    <cfRule type="cellIs" dxfId="4506" priority="484" stopIfTrue="1" operator="lessThan">
      <formula>0</formula>
    </cfRule>
  </conditionalFormatting>
  <conditionalFormatting sqref="P40 P43 P46 P49 P52 P55 P58 P61 P64">
    <cfRule type="cellIs" dxfId="4505" priority="481" stopIfTrue="1" operator="lessThan">
      <formula>0</formula>
    </cfRule>
    <cfRule type="cellIs" dxfId="4504" priority="482" stopIfTrue="1" operator="greaterThan">
      <formula>0</formula>
    </cfRule>
  </conditionalFormatting>
  <conditionalFormatting sqref="P41 P44 P47 P50 P53 P56 P59 P62 P65">
    <cfRule type="cellIs" dxfId="4503" priority="478" stopIfTrue="1" operator="greaterThan">
      <formula>0</formula>
    </cfRule>
  </conditionalFormatting>
  <conditionalFormatting sqref="P41 P44 P47 P50 P53 P56 P59 P62 P65">
    <cfRule type="cellIs" dxfId="4502" priority="477" stopIfTrue="1" operator="lessThan">
      <formula>0</formula>
    </cfRule>
  </conditionalFormatting>
  <conditionalFormatting sqref="R39 R42 R45 R48 R51 R54 R57 R60 R63">
    <cfRule type="cellIs" dxfId="4501" priority="473" stopIfTrue="1" operator="greaterThan">
      <formula>0</formula>
    </cfRule>
    <cfRule type="cellIs" dxfId="4500" priority="474" stopIfTrue="1" operator="lessThan">
      <formula>0</formula>
    </cfRule>
  </conditionalFormatting>
  <conditionalFormatting sqref="R40 R43 R46 R49 R52 R55 R58 R61 R64">
    <cfRule type="cellIs" dxfId="4499" priority="471" stopIfTrue="1" operator="lessThan">
      <formula>0</formula>
    </cfRule>
    <cfRule type="cellIs" dxfId="4498" priority="472" stopIfTrue="1" operator="greaterThan">
      <formula>0</formula>
    </cfRule>
  </conditionalFormatting>
  <conditionalFormatting sqref="R41 R44 R47 R50 R53 R56 R59 R62 R65">
    <cfRule type="cellIs" dxfId="4497" priority="465" stopIfTrue="1" operator="greaterThan">
      <formula>0.03</formula>
    </cfRule>
    <cfRule type="cellIs" dxfId="4496" priority="466" stopIfTrue="1" operator="lessThan">
      <formula>-0.03</formula>
    </cfRule>
  </conditionalFormatting>
  <conditionalFormatting sqref="R41 R44 R47 R50 R53 R56 R59 R62 R65">
    <cfRule type="cellIs" dxfId="4495" priority="468" stopIfTrue="1" operator="greaterThan">
      <formula>0</formula>
    </cfRule>
  </conditionalFormatting>
  <conditionalFormatting sqref="R41 R44 R47 R50 R53 R56 R59 R62 R65">
    <cfRule type="cellIs" dxfId="4494" priority="467" stopIfTrue="1" operator="lessThan">
      <formula>0</formula>
    </cfRule>
  </conditionalFormatting>
  <conditionalFormatting sqref="X39 X42 X45 X48 X51 X54 X57 X60 X63">
    <cfRule type="cellIs" dxfId="4493" priority="463" stopIfTrue="1" operator="greaterThan">
      <formula>0</formula>
    </cfRule>
    <cfRule type="cellIs" dxfId="4492" priority="464" stopIfTrue="1" operator="lessThan">
      <formula>0</formula>
    </cfRule>
  </conditionalFormatting>
  <conditionalFormatting sqref="X40 X43 X46 X49 X52 X55 X58 X61 X64">
    <cfRule type="cellIs" dxfId="4491" priority="461" stopIfTrue="1" operator="lessThan">
      <formula>0</formula>
    </cfRule>
    <cfRule type="cellIs" dxfId="4490" priority="462" stopIfTrue="1" operator="greaterThan">
      <formula>0</formula>
    </cfRule>
  </conditionalFormatting>
  <conditionalFormatting sqref="X41 X44 X47 X50 X53 X56 X59 X62 X65">
    <cfRule type="cellIs" dxfId="4489" priority="455" stopIfTrue="1" operator="greaterThan">
      <formula>0.03</formula>
    </cfRule>
    <cfRule type="cellIs" dxfId="4488" priority="456" stopIfTrue="1" operator="lessThan">
      <formula>-0.03</formula>
    </cfRule>
  </conditionalFormatting>
  <conditionalFormatting sqref="X41 X44 X47 X50 X53 X56 X59 X62 X65">
    <cfRule type="cellIs" dxfId="4487" priority="458" stopIfTrue="1" operator="greaterThan">
      <formula>0</formula>
    </cfRule>
  </conditionalFormatting>
  <conditionalFormatting sqref="X41 X44 X47 X50 X53 X56 X59 X62 X65">
    <cfRule type="cellIs" dxfId="4486" priority="457" stopIfTrue="1" operator="lessThan">
      <formula>0</formula>
    </cfRule>
  </conditionalFormatting>
  <conditionalFormatting sqref="Z39 Z42 Z45 Z48 Z51 Z54 Z57 Z60 Z63">
    <cfRule type="cellIs" dxfId="4485" priority="453" stopIfTrue="1" operator="greaterThan">
      <formula>0</formula>
    </cfRule>
    <cfRule type="cellIs" dxfId="4484" priority="454" stopIfTrue="1" operator="lessThan">
      <formula>0</formula>
    </cfRule>
  </conditionalFormatting>
  <conditionalFormatting sqref="Z40 Z43 Z46 Z49 Z52 Z55 Z58 Z61 Z64">
    <cfRule type="cellIs" dxfId="4483" priority="451" stopIfTrue="1" operator="lessThan">
      <formula>0</formula>
    </cfRule>
    <cfRule type="cellIs" dxfId="4482" priority="452" stopIfTrue="1" operator="greaterThan">
      <formula>0</formula>
    </cfRule>
  </conditionalFormatting>
  <conditionalFormatting sqref="Z41 Z44 Z47 Z50 Z53 Z56 Z59 Z62 Z65">
    <cfRule type="cellIs" dxfId="4481" priority="448" stopIfTrue="1" operator="greaterThan">
      <formula>0</formula>
    </cfRule>
  </conditionalFormatting>
  <conditionalFormatting sqref="Z41 Z44 Z47 Z50 Z53 Z56 Z59 Z62 Z65">
    <cfRule type="cellIs" dxfId="4480" priority="447" stopIfTrue="1" operator="lessThan">
      <formula>0</formula>
    </cfRule>
  </conditionalFormatting>
  <conditionalFormatting sqref="G5">
    <cfRule type="cellIs" dxfId="4479" priority="441" stopIfTrue="1" operator="greaterThan">
      <formula>0.03</formula>
    </cfRule>
    <cfRule type="cellIs" dxfId="4478" priority="442" stopIfTrue="1" operator="lessThan">
      <formula>-0.03</formula>
    </cfRule>
  </conditionalFormatting>
  <conditionalFormatting sqref="G5">
    <cfRule type="cellIs" dxfId="4477" priority="444" stopIfTrue="1" operator="greaterThan">
      <formula>0</formula>
    </cfRule>
  </conditionalFormatting>
  <conditionalFormatting sqref="G5">
    <cfRule type="cellIs" dxfId="4476" priority="443" stopIfTrue="1" operator="lessThan">
      <formula>0</formula>
    </cfRule>
  </conditionalFormatting>
  <conditionalFormatting sqref="L228 L231 L234 L237 L240 L243 L246 L249 L252">
    <cfRule type="cellIs" dxfId="4475" priority="305" stopIfTrue="1" operator="greaterThan">
      <formula>0.03</formula>
    </cfRule>
    <cfRule type="cellIs" dxfId="4474" priority="306" stopIfTrue="1" operator="lessThan">
      <formula>-0.03</formula>
    </cfRule>
  </conditionalFormatting>
  <conditionalFormatting sqref="L228 L231 L234 L237 L240 L243 L246 L249 L252">
    <cfRule type="cellIs" dxfId="4473" priority="308" stopIfTrue="1" operator="greaterThan">
      <formula>0</formula>
    </cfRule>
  </conditionalFormatting>
  <conditionalFormatting sqref="L228 L231 L234 L237 L240 L243 L246 L249 L252">
    <cfRule type="cellIs" dxfId="4472" priority="307" stopIfTrue="1" operator="lessThan">
      <formula>0</formula>
    </cfRule>
  </conditionalFormatting>
  <conditionalFormatting sqref="G8 G11 G14 G17 G20 G23 G26 G29">
    <cfRule type="cellIs" dxfId="4471" priority="436" stopIfTrue="1" operator="greaterThan">
      <formula>0</formula>
    </cfRule>
  </conditionalFormatting>
  <conditionalFormatting sqref="G8 G11 G14 G17 G20 G23 G26 G29">
    <cfRule type="cellIs" dxfId="4470" priority="435" stopIfTrue="1" operator="lessThan">
      <formula>0</formula>
    </cfRule>
  </conditionalFormatting>
  <conditionalFormatting sqref="H5 H8 H11 H14 H17 H20 H23 H26 H29">
    <cfRule type="cellIs" dxfId="4469" priority="429" stopIfTrue="1" operator="greaterThan">
      <formula>0.03</formula>
    </cfRule>
    <cfRule type="cellIs" dxfId="4468" priority="430" stopIfTrue="1" operator="lessThan">
      <formula>-0.03</formula>
    </cfRule>
  </conditionalFormatting>
  <conditionalFormatting sqref="H5 H8 H11 H14 H17 H20 H23 H26 H29">
    <cfRule type="cellIs" dxfId="4467" priority="432" stopIfTrue="1" operator="greaterThan">
      <formula>0</formula>
    </cfRule>
  </conditionalFormatting>
  <conditionalFormatting sqref="H5 H8 H11 H14 H17 H20 H23 H26 H29">
    <cfRule type="cellIs" dxfId="4466" priority="431" stopIfTrue="1" operator="lessThan">
      <formula>0</formula>
    </cfRule>
  </conditionalFormatting>
  <conditionalFormatting sqref="I5:V5 I8:V8 I11:V11 I14:V14 I17:V17 I20:V20 I23:V23 I26:V26 I29:V29">
    <cfRule type="cellIs" dxfId="4465" priority="428" stopIfTrue="1" operator="greaterThan">
      <formula>0</formula>
    </cfRule>
  </conditionalFormatting>
  <conditionalFormatting sqref="I5:V5 I8:V8 I11:V11 I14:V14 I17:V17 I20:V20 I23:V23 I26:V26 I29:V29">
    <cfRule type="cellIs" dxfId="4464" priority="427" stopIfTrue="1" operator="lessThan">
      <formula>0</formula>
    </cfRule>
  </conditionalFormatting>
  <conditionalFormatting sqref="G39 G42 G45 G48 G51 G54 G57 G60 G63">
    <cfRule type="cellIs" dxfId="4463" priority="424" stopIfTrue="1" operator="greaterThan">
      <formula>0</formula>
    </cfRule>
  </conditionalFormatting>
  <conditionalFormatting sqref="G39 G42 G45 G48 G51 G54 G57 G60 G63">
    <cfRule type="cellIs" dxfId="4462" priority="423" stopIfTrue="1" operator="lessThan">
      <formula>0</formula>
    </cfRule>
  </conditionalFormatting>
  <conditionalFormatting sqref="I39 I42 I45 I48 I51 I54 I57 I60 I63">
    <cfRule type="cellIs" dxfId="4461" priority="417" stopIfTrue="1" operator="greaterThan">
      <formula>0.03</formula>
    </cfRule>
    <cfRule type="cellIs" dxfId="4460" priority="418" stopIfTrue="1" operator="lessThan">
      <formula>-0.03</formula>
    </cfRule>
  </conditionalFormatting>
  <conditionalFormatting sqref="I39 I42 I45 I48 I51 I54 I57 I60 I63">
    <cfRule type="cellIs" dxfId="4459" priority="420" stopIfTrue="1" operator="greaterThan">
      <formula>0</formula>
    </cfRule>
  </conditionalFormatting>
  <conditionalFormatting sqref="I39 I42 I45 I48 I51 I54 I57 I60 I63">
    <cfRule type="cellIs" dxfId="4458" priority="419" stopIfTrue="1" operator="lessThan">
      <formula>0</formula>
    </cfRule>
  </conditionalFormatting>
  <conditionalFormatting sqref="K39 K42 K45 K48 K51 K54 K57 K60 K63">
    <cfRule type="cellIs" dxfId="4457" priority="416" stopIfTrue="1" operator="greaterThan">
      <formula>0</formula>
    </cfRule>
  </conditionalFormatting>
  <conditionalFormatting sqref="K39 K42 K45 K48 K51 K54 K57 K60 K63">
    <cfRule type="cellIs" dxfId="4456" priority="415" stopIfTrue="1" operator="lessThan">
      <formula>0</formula>
    </cfRule>
  </conditionalFormatting>
  <conditionalFormatting sqref="M39 M42 M45 M48 M51 M54 M57 M60 M63">
    <cfRule type="cellIs" dxfId="4455" priority="412" stopIfTrue="1" operator="greaterThan">
      <formula>0</formula>
    </cfRule>
  </conditionalFormatting>
  <conditionalFormatting sqref="M39 M42 M45 M48 M51 M54 M57 M60 M63">
    <cfRule type="cellIs" dxfId="4454" priority="411" stopIfTrue="1" operator="lessThan">
      <formula>0</formula>
    </cfRule>
  </conditionalFormatting>
  <conditionalFormatting sqref="O39 O42 O45 O48 O51 O54 O57 O60 O63">
    <cfRule type="cellIs" dxfId="4453" priority="405" stopIfTrue="1" operator="greaterThan">
      <formula>0.03</formula>
    </cfRule>
    <cfRule type="cellIs" dxfId="4452" priority="406" stopIfTrue="1" operator="lessThan">
      <formula>-0.03</formula>
    </cfRule>
  </conditionalFormatting>
  <conditionalFormatting sqref="O39 O42 O45 O48 O51 O54 O57 O60 O63">
    <cfRule type="cellIs" dxfId="4451" priority="408" stopIfTrue="1" operator="greaterThan">
      <formula>0</formula>
    </cfRule>
  </conditionalFormatting>
  <conditionalFormatting sqref="O39 O42 O45 O48 O51 O54 O57 O60 O63">
    <cfRule type="cellIs" dxfId="4450" priority="407" stopIfTrue="1" operator="lessThan">
      <formula>0</formula>
    </cfRule>
  </conditionalFormatting>
  <conditionalFormatting sqref="Q39 Q42 Q45 Q48 Q51 Q54 Q57 Q60 Q63">
    <cfRule type="cellIs" dxfId="4449" priority="401" stopIfTrue="1" operator="greaterThan">
      <formula>0.03</formula>
    </cfRule>
    <cfRule type="cellIs" dxfId="4448" priority="402" stopIfTrue="1" operator="lessThan">
      <formula>-0.03</formula>
    </cfRule>
  </conditionalFormatting>
  <conditionalFormatting sqref="Q39 Q42 Q45 Q48 Q51 Q54 Q57 Q60 Q63">
    <cfRule type="cellIs" dxfId="4447" priority="404" stopIfTrue="1" operator="greaterThan">
      <formula>0</formula>
    </cfRule>
  </conditionalFormatting>
  <conditionalFormatting sqref="Q39 Q42 Q45 Q48 Q51 Q54 Q57 Q60 Q63">
    <cfRule type="cellIs" dxfId="4446" priority="403" stopIfTrue="1" operator="lessThan">
      <formula>0</formula>
    </cfRule>
  </conditionalFormatting>
  <conditionalFormatting sqref="S39:W39 S42:W42 S45:W45 S48:W48 S51:W51 S54:W54 S57:W57 S60:W60 S63:W63">
    <cfRule type="cellIs" dxfId="4445" priority="397" stopIfTrue="1" operator="greaterThan">
      <formula>0.03</formula>
    </cfRule>
    <cfRule type="cellIs" dxfId="4444" priority="398" stopIfTrue="1" operator="lessThan">
      <formula>-0.03</formula>
    </cfRule>
  </conditionalFormatting>
  <conditionalFormatting sqref="S39:W39 S42:W42 S45:W45 S48:W48 S51:W51 S54:W54 S57:W57 S60:W60 S63:W63">
    <cfRule type="cellIs" dxfId="4443" priority="400" stopIfTrue="1" operator="greaterThan">
      <formula>0</formula>
    </cfRule>
  </conditionalFormatting>
  <conditionalFormatting sqref="S39:W39 S42:W42 S45:W45 S48:W48 S51:W51 S54:W54 S57:W57 S60:W60 S63:W63">
    <cfRule type="cellIs" dxfId="4442" priority="399" stopIfTrue="1" operator="lessThan">
      <formula>0</formula>
    </cfRule>
  </conditionalFormatting>
  <conditionalFormatting sqref="AA39 AA42 AA45 AA48 AA51 AA54 AA57 AA60 AA63">
    <cfRule type="cellIs" dxfId="4441" priority="393" stopIfTrue="1" operator="greaterThan">
      <formula>0.03</formula>
    </cfRule>
    <cfRule type="cellIs" dxfId="4440" priority="394" stopIfTrue="1" operator="lessThan">
      <formula>-0.03</formula>
    </cfRule>
  </conditionalFormatting>
  <conditionalFormatting sqref="AA39 AA42 AA45 AA48 AA51 AA54 AA57 AA60 AA63">
    <cfRule type="cellIs" dxfId="4439" priority="396" stopIfTrue="1" operator="greaterThan">
      <formula>0</formula>
    </cfRule>
  </conditionalFormatting>
  <conditionalFormatting sqref="AA39 AA42 AA45 AA48 AA51 AA54 AA57 AA60 AA63">
    <cfRule type="cellIs" dxfId="4438" priority="395" stopIfTrue="1" operator="lessThan">
      <formula>0</formula>
    </cfRule>
  </conditionalFormatting>
  <conditionalFormatting sqref="P228 P231 P234 P237 P240 P243 P246 P249 P252">
    <cfRule type="cellIs" dxfId="4437" priority="297" stopIfTrue="1" operator="greaterThan">
      <formula>0.03</formula>
    </cfRule>
    <cfRule type="cellIs" dxfId="4436" priority="298" stopIfTrue="1" operator="lessThan">
      <formula>-0.03</formula>
    </cfRule>
  </conditionalFormatting>
  <conditionalFormatting sqref="H88:J88 H91:J91 H94:J94 H97:J97 H100:J100 H103:J103 H106:J106 H109:J109 H112:J112">
    <cfRule type="cellIs" dxfId="4435" priority="389" stopIfTrue="1" operator="greaterThan">
      <formula>0.03</formula>
    </cfRule>
    <cfRule type="cellIs" dxfId="4434" priority="390" stopIfTrue="1" operator="lessThan">
      <formula>-0.03</formula>
    </cfRule>
  </conditionalFormatting>
  <conditionalFormatting sqref="H88:J88 H91:J91 H94:J94 H97:J97 H100:J100 H103:J103 H106:J106 H109:J109 H112:J112">
    <cfRule type="cellIs" dxfId="4433" priority="392" stopIfTrue="1" operator="greaterThan">
      <formula>0</formula>
    </cfRule>
  </conditionalFormatting>
  <conditionalFormatting sqref="H88:J88 H91:J91 H94:J94 H97:J97 H100:J100 H103:J103 H106:J106 H109:J109 H112:J112">
    <cfRule type="cellIs" dxfId="4432" priority="391" stopIfTrue="1" operator="lessThan">
      <formula>0</formula>
    </cfRule>
  </conditionalFormatting>
  <conditionalFormatting sqref="L88 L91 L94 L97 L100 L103 L106 L109 L112">
    <cfRule type="cellIs" dxfId="4431" priority="385" stopIfTrue="1" operator="greaterThan">
      <formula>0.03</formula>
    </cfRule>
    <cfRule type="cellIs" dxfId="4430" priority="386" stopIfTrue="1" operator="lessThan">
      <formula>-0.03</formula>
    </cfRule>
  </conditionalFormatting>
  <conditionalFormatting sqref="L88 L91 L94 L97 L100 L103 L106 L109 L112">
    <cfRule type="cellIs" dxfId="4429" priority="388" stopIfTrue="1" operator="greaterThan">
      <formula>0</formula>
    </cfRule>
  </conditionalFormatting>
  <conditionalFormatting sqref="L88 L91 L94 L97 L100 L103 L106 L109 L112">
    <cfRule type="cellIs" dxfId="4428" priority="387" stopIfTrue="1" operator="lessThan">
      <formula>0</formula>
    </cfRule>
  </conditionalFormatting>
  <conditionalFormatting sqref="N88 N91 N94 N97 N100 N103 N106 N109 N112">
    <cfRule type="cellIs" dxfId="4427" priority="381" stopIfTrue="1" operator="greaterThan">
      <formula>0.03</formula>
    </cfRule>
    <cfRule type="cellIs" dxfId="4426" priority="382" stopIfTrue="1" operator="lessThan">
      <formula>-0.03</formula>
    </cfRule>
  </conditionalFormatting>
  <conditionalFormatting sqref="N88 N91 N94 N97 N100 N103 N106 N109 N112">
    <cfRule type="cellIs" dxfId="4425" priority="384" stopIfTrue="1" operator="greaterThan">
      <formula>0</formula>
    </cfRule>
  </conditionalFormatting>
  <conditionalFormatting sqref="N88 N91 N94 N97 N100 N103 N106 N109 N112">
    <cfRule type="cellIs" dxfId="4424" priority="383" stopIfTrue="1" operator="lessThan">
      <formula>0</formula>
    </cfRule>
  </conditionalFormatting>
  <conditionalFormatting sqref="P88 P91 P94 P97 P100 P103 P106 P109 P112">
    <cfRule type="cellIs" dxfId="4423" priority="377" stopIfTrue="1" operator="greaterThan">
      <formula>0.03</formula>
    </cfRule>
    <cfRule type="cellIs" dxfId="4422" priority="378" stopIfTrue="1" operator="lessThan">
      <formula>-0.03</formula>
    </cfRule>
  </conditionalFormatting>
  <conditionalFormatting sqref="P88 P91 P94 P97 P100 P103 P106 P109 P112">
    <cfRule type="cellIs" dxfId="4421" priority="380" stopIfTrue="1" operator="greaterThan">
      <formula>0</formula>
    </cfRule>
  </conditionalFormatting>
  <conditionalFormatting sqref="P88 P91 P94 P97 P100 P103 P106 P109 P112">
    <cfRule type="cellIs" dxfId="4420" priority="379" stopIfTrue="1" operator="lessThan">
      <formula>0</formula>
    </cfRule>
  </conditionalFormatting>
  <conditionalFormatting sqref="H116:J116 H119:J119 H122:J122 H125:J125 H128:J128 H131:J131 H134:J134 H137:J137 H140:J140">
    <cfRule type="cellIs" dxfId="4419" priority="373" stopIfTrue="1" operator="greaterThan">
      <formula>0.03</formula>
    </cfRule>
    <cfRule type="cellIs" dxfId="4418" priority="374" stopIfTrue="1" operator="lessThan">
      <formula>-0.03</formula>
    </cfRule>
  </conditionalFormatting>
  <conditionalFormatting sqref="H116:J116 H119:J119 H122:J122 H125:J125 H128:J128 H131:J131 H134:J134 H137:J137 H140:J140">
    <cfRule type="cellIs" dxfId="4417" priority="376" stopIfTrue="1" operator="greaterThan">
      <formula>0</formula>
    </cfRule>
  </conditionalFormatting>
  <conditionalFormatting sqref="H116:J116 H119:J119 H122:J122 H125:J125 H128:J128 H131:J131 H134:J134 H137:J137 H140:J140">
    <cfRule type="cellIs" dxfId="4416" priority="375" stopIfTrue="1" operator="lessThan">
      <formula>0</formula>
    </cfRule>
  </conditionalFormatting>
  <conditionalFormatting sqref="L116 L119 L122 L125 L128 L131 L134 L137 L140">
    <cfRule type="cellIs" dxfId="4415" priority="369" stopIfTrue="1" operator="greaterThan">
      <formula>0.03</formula>
    </cfRule>
    <cfRule type="cellIs" dxfId="4414" priority="370" stopIfTrue="1" operator="lessThan">
      <formula>-0.03</formula>
    </cfRule>
  </conditionalFormatting>
  <conditionalFormatting sqref="L116 L119 L122 L125 L128 L131 L134 L137 L140">
    <cfRule type="cellIs" dxfId="4413" priority="372" stopIfTrue="1" operator="greaterThan">
      <formula>0</formula>
    </cfRule>
  </conditionalFormatting>
  <conditionalFormatting sqref="L116 L119 L122 L125 L128 L131 L134 L137 L140">
    <cfRule type="cellIs" dxfId="4412" priority="371" stopIfTrue="1" operator="lessThan">
      <formula>0</formula>
    </cfRule>
  </conditionalFormatting>
  <conditionalFormatting sqref="N116 N119 N122 N125 N128 N131 N134 N137 N140">
    <cfRule type="cellIs" dxfId="4411" priority="365" stopIfTrue="1" operator="greaterThan">
      <formula>0.03</formula>
    </cfRule>
    <cfRule type="cellIs" dxfId="4410" priority="366" stopIfTrue="1" operator="lessThan">
      <formula>-0.03</formula>
    </cfRule>
  </conditionalFormatting>
  <conditionalFormatting sqref="N116 N119 N122 N125 N128 N131 N134 N137 N140">
    <cfRule type="cellIs" dxfId="4409" priority="368" stopIfTrue="1" operator="greaterThan">
      <formula>0</formula>
    </cfRule>
  </conditionalFormatting>
  <conditionalFormatting sqref="N116 N119 N122 N125 N128 N131 N134 N137 N140">
    <cfRule type="cellIs" dxfId="4408" priority="367" stopIfTrue="1" operator="lessThan">
      <formula>0</formula>
    </cfRule>
  </conditionalFormatting>
  <conditionalFormatting sqref="P119 P122 P125 P128 P131 P134 P137 P140">
    <cfRule type="cellIs" dxfId="4407" priority="361" stopIfTrue="1" operator="greaterThan">
      <formula>0.03</formula>
    </cfRule>
    <cfRule type="cellIs" dxfId="4406" priority="362" stopIfTrue="1" operator="lessThan">
      <formula>-0.03</formula>
    </cfRule>
  </conditionalFormatting>
  <conditionalFormatting sqref="P119 P122 P125 P128 P131 P134 P137 P140">
    <cfRule type="cellIs" dxfId="4405" priority="364" stopIfTrue="1" operator="greaterThan">
      <formula>0</formula>
    </cfRule>
  </conditionalFormatting>
  <conditionalFormatting sqref="P119 P122 P125 P128 P131 P134 P137 P140">
    <cfRule type="cellIs" dxfId="4404" priority="363" stopIfTrue="1" operator="lessThan">
      <formula>0</formula>
    </cfRule>
  </conditionalFormatting>
  <conditionalFormatting sqref="H144:J144 H147:J147 H150:J150 H153:J153 H156:J156 H159:J159 H162:J162 H165:J165 H168:J168">
    <cfRule type="cellIs" dxfId="4403" priority="357" stopIfTrue="1" operator="greaterThan">
      <formula>0.03</formula>
    </cfRule>
    <cfRule type="cellIs" dxfId="4402" priority="358" stopIfTrue="1" operator="lessThan">
      <formula>-0.03</formula>
    </cfRule>
  </conditionalFormatting>
  <conditionalFormatting sqref="H144:J144 H147:J147 H150:J150 H153:J153 H156:J156 H159:J159 H162:J162 H165:J165 H168:J168">
    <cfRule type="cellIs" dxfId="4401" priority="360" stopIfTrue="1" operator="greaterThan">
      <formula>0</formula>
    </cfRule>
  </conditionalFormatting>
  <conditionalFormatting sqref="H144:J144 H147:J147 H150:J150 H153:J153 H156:J156 H159:J159 H162:J162 H165:J165 H168:J168">
    <cfRule type="cellIs" dxfId="4400" priority="359" stopIfTrue="1" operator="lessThan">
      <formula>0</formula>
    </cfRule>
  </conditionalFormatting>
  <conditionalFormatting sqref="L144 L147 L150 L153 L156 L159 L162 L165 L168">
    <cfRule type="cellIs" dxfId="4399" priority="353" stopIfTrue="1" operator="greaterThan">
      <formula>0.03</formula>
    </cfRule>
    <cfRule type="cellIs" dxfId="4398" priority="354" stopIfTrue="1" operator="lessThan">
      <formula>-0.03</formula>
    </cfRule>
  </conditionalFormatting>
  <conditionalFormatting sqref="L144 L147 L150 L153 L156 L159 L162 L165 L168">
    <cfRule type="cellIs" dxfId="4397" priority="356" stopIfTrue="1" operator="greaterThan">
      <formula>0</formula>
    </cfRule>
  </conditionalFormatting>
  <conditionalFormatting sqref="L144 L147 L150 L153 L156 L159 L162 L165 L168">
    <cfRule type="cellIs" dxfId="4396" priority="355" stopIfTrue="1" operator="lessThan">
      <formula>0</formula>
    </cfRule>
  </conditionalFormatting>
  <conditionalFormatting sqref="N144 N147 N150 N153 N156 N159 N162 N165 N168">
    <cfRule type="cellIs" dxfId="4395" priority="349" stopIfTrue="1" operator="greaterThan">
      <formula>0.03</formula>
    </cfRule>
    <cfRule type="cellIs" dxfId="4394" priority="350" stopIfTrue="1" operator="lessThan">
      <formula>-0.03</formula>
    </cfRule>
  </conditionalFormatting>
  <conditionalFormatting sqref="N144 N147 N150 N153 N156 N159 N162 N165 N168">
    <cfRule type="cellIs" dxfId="4393" priority="352" stopIfTrue="1" operator="greaterThan">
      <formula>0</formula>
    </cfRule>
  </conditionalFormatting>
  <conditionalFormatting sqref="N144 N147 N150 N153 N156 N159 N162 N165 N168">
    <cfRule type="cellIs" dxfId="4392" priority="351" stopIfTrue="1" operator="lessThan">
      <formula>0</formula>
    </cfRule>
  </conditionalFormatting>
  <conditionalFormatting sqref="P144 P147 P150 P153 P156 P159 P162 P165 P168">
    <cfRule type="cellIs" dxfId="4391" priority="345" stopIfTrue="1" operator="greaterThan">
      <formula>0.03</formula>
    </cfRule>
    <cfRule type="cellIs" dxfId="4390" priority="346" stopIfTrue="1" operator="lessThan">
      <formula>-0.03</formula>
    </cfRule>
  </conditionalFormatting>
  <conditionalFormatting sqref="P144 P147 P150 P153 P156 P159 P162 P165 P168">
    <cfRule type="cellIs" dxfId="4389" priority="348" stopIfTrue="1" operator="greaterThan">
      <formula>0</formula>
    </cfRule>
  </conditionalFormatting>
  <conditionalFormatting sqref="P144 P147 P150 P153 P156 P159 P162 P165 P168">
    <cfRule type="cellIs" dxfId="4388" priority="347" stopIfTrue="1" operator="lessThan">
      <formula>0</formula>
    </cfRule>
  </conditionalFormatting>
  <conditionalFormatting sqref="H172:J172 H175:J175 H178:J178 H181:J181 H184:J184 H187:J187 H190:J190 H193:J193 H196:J196">
    <cfRule type="cellIs" dxfId="4387" priority="341" stopIfTrue="1" operator="greaterThan">
      <formula>0.03</formula>
    </cfRule>
    <cfRule type="cellIs" dxfId="4386" priority="342" stopIfTrue="1" operator="lessThan">
      <formula>-0.03</formula>
    </cfRule>
  </conditionalFormatting>
  <conditionalFormatting sqref="H172:J172 H175:J175 H178:J178 H181:J181 H184:J184 H187:J187 H190:J190 H193:J193 H196:J196">
    <cfRule type="cellIs" dxfId="4385" priority="344" stopIfTrue="1" operator="greaterThan">
      <formula>0</formula>
    </cfRule>
  </conditionalFormatting>
  <conditionalFormatting sqref="H172:J172 H175:J175 H178:J178 H181:J181 H184:J184 H187:J187 H190:J190 H193:J193 H196:J196">
    <cfRule type="cellIs" dxfId="4384" priority="343" stopIfTrue="1" operator="lessThan">
      <formula>0</formula>
    </cfRule>
  </conditionalFormatting>
  <conditionalFormatting sqref="L172 L175 L178 L181 L184 L187 L190 L193 L196">
    <cfRule type="cellIs" dxfId="4383" priority="337" stopIfTrue="1" operator="greaterThan">
      <formula>0.03</formula>
    </cfRule>
    <cfRule type="cellIs" dxfId="4382" priority="338" stopIfTrue="1" operator="lessThan">
      <formula>-0.03</formula>
    </cfRule>
  </conditionalFormatting>
  <conditionalFormatting sqref="L172 L175 L178 L181 L184 L187 L190 L193 L196">
    <cfRule type="cellIs" dxfId="4381" priority="340" stopIfTrue="1" operator="greaterThan">
      <formula>0</formula>
    </cfRule>
  </conditionalFormatting>
  <conditionalFormatting sqref="L172 L175 L178 L181 L184 L187 L190 L193 L196">
    <cfRule type="cellIs" dxfId="4380" priority="339" stopIfTrue="1" operator="lessThan">
      <formula>0</formula>
    </cfRule>
  </conditionalFormatting>
  <conditionalFormatting sqref="N172 N175 N178 N181 N184 N187 N190 N193 N196">
    <cfRule type="cellIs" dxfId="4379" priority="333" stopIfTrue="1" operator="greaterThan">
      <formula>0.03</formula>
    </cfRule>
    <cfRule type="cellIs" dxfId="4378" priority="334" stopIfTrue="1" operator="lessThan">
      <formula>-0.03</formula>
    </cfRule>
  </conditionalFormatting>
  <conditionalFormatting sqref="N172 N175 N178 N181 N184 N187 N190 N193 N196">
    <cfRule type="cellIs" dxfId="4377" priority="336" stopIfTrue="1" operator="greaterThan">
      <formula>0</formula>
    </cfRule>
  </conditionalFormatting>
  <conditionalFormatting sqref="N172 N175 N178 N181 N184 N187 N190 N193 N196">
    <cfRule type="cellIs" dxfId="4376" priority="335" stopIfTrue="1" operator="lessThan">
      <formula>0</formula>
    </cfRule>
  </conditionalFormatting>
  <conditionalFormatting sqref="P172 P175 P178 P181 P184 P187 P190 P193 P196">
    <cfRule type="cellIs" dxfId="4375" priority="329" stopIfTrue="1" operator="greaterThan">
      <formula>0.03</formula>
    </cfRule>
    <cfRule type="cellIs" dxfId="4374" priority="330" stopIfTrue="1" operator="lessThan">
      <formula>-0.03</formula>
    </cfRule>
  </conditionalFormatting>
  <conditionalFormatting sqref="P172 P175 P178 P181 P184 P187 P190 P193 P196">
    <cfRule type="cellIs" dxfId="4373" priority="332" stopIfTrue="1" operator="greaterThan">
      <formula>0</formula>
    </cfRule>
  </conditionalFormatting>
  <conditionalFormatting sqref="P172 P175 P178 P181 P184 P187 P190 P193 P196">
    <cfRule type="cellIs" dxfId="4372" priority="331" stopIfTrue="1" operator="lessThan">
      <formula>0</formula>
    </cfRule>
  </conditionalFormatting>
  <conditionalFormatting sqref="H200:J200 H203:J203 H206:J206 H209:J209 H212:J212 H215:J215 H218:J218 H221:J221 H224:J224">
    <cfRule type="cellIs" dxfId="4371" priority="325" stopIfTrue="1" operator="greaterThan">
      <formula>0.03</formula>
    </cfRule>
    <cfRule type="cellIs" dxfId="4370" priority="326" stopIfTrue="1" operator="lessThan">
      <formula>-0.03</formula>
    </cfRule>
  </conditionalFormatting>
  <conditionalFormatting sqref="H200:J200 H203:J203 H206:J206 H209:J209 H212:J212 H215:J215 H218:J218 H221:J221 H224:J224">
    <cfRule type="cellIs" dxfId="4369" priority="328" stopIfTrue="1" operator="greaterThan">
      <formula>0</formula>
    </cfRule>
  </conditionalFormatting>
  <conditionalFormatting sqref="H200:J200 H203:J203 H206:J206 H209:J209 H212:J212 H215:J215 H218:J218 H221:J221 H224:J224">
    <cfRule type="cellIs" dxfId="4368" priority="327" stopIfTrue="1" operator="lessThan">
      <formula>0</formula>
    </cfRule>
  </conditionalFormatting>
  <conditionalFormatting sqref="L200 L203 L206 L209 L212 L215 L218 L221 L224">
    <cfRule type="cellIs" dxfId="4367" priority="321" stopIfTrue="1" operator="greaterThan">
      <formula>0.03</formula>
    </cfRule>
    <cfRule type="cellIs" dxfId="4366" priority="322" stopIfTrue="1" operator="lessThan">
      <formula>-0.03</formula>
    </cfRule>
  </conditionalFormatting>
  <conditionalFormatting sqref="L200 L203 L206 L209 L212 L215 L218 L221 L224">
    <cfRule type="cellIs" dxfId="4365" priority="324" stopIfTrue="1" operator="greaterThan">
      <formula>0</formula>
    </cfRule>
  </conditionalFormatting>
  <conditionalFormatting sqref="L200 L203 L206 L209 L212 L215 L218 L221 L224">
    <cfRule type="cellIs" dxfId="4364" priority="323" stopIfTrue="1" operator="lessThan">
      <formula>0</formula>
    </cfRule>
  </conditionalFormatting>
  <conditionalFormatting sqref="N200 N203 N206 N209 N212 N215 N218 N221 N224">
    <cfRule type="cellIs" dxfId="4363" priority="320" stopIfTrue="1" operator="greaterThan">
      <formula>0</formula>
    </cfRule>
  </conditionalFormatting>
  <conditionalFormatting sqref="N200 N203 N206 N209 N212 N215 N218 N221 N224">
    <cfRule type="cellIs" dxfId="4362" priority="319" stopIfTrue="1" operator="lessThan">
      <formula>0</formula>
    </cfRule>
  </conditionalFormatting>
  <conditionalFormatting sqref="H228:J228 H231:J231 H234:J234 H237:J237 H240:J240 H243:J243 H246:J246 H249:J249 H252:J252">
    <cfRule type="cellIs" dxfId="4361" priority="309" stopIfTrue="1" operator="greaterThan">
      <formula>0.03</formula>
    </cfRule>
    <cfRule type="cellIs" dxfId="4360" priority="310" stopIfTrue="1" operator="lessThan">
      <formula>-0.03</formula>
    </cfRule>
  </conditionalFormatting>
  <conditionalFormatting sqref="H228:J228 H231:J231 H234:J234 H237:J237 H240:J240 H243:J243 H246:J246 H249:J249 H252:J252">
    <cfRule type="cellIs" dxfId="4359" priority="312" stopIfTrue="1" operator="greaterThan">
      <formula>0</formula>
    </cfRule>
  </conditionalFormatting>
  <conditionalFormatting sqref="H228:J228 H231:J231 H234:J234 H237:J237 H240:J240 H243:J243 H246:J246 H249:J249 H252:J252">
    <cfRule type="cellIs" dxfId="4358" priority="311" stopIfTrue="1" operator="lessThan">
      <formula>0</formula>
    </cfRule>
  </conditionalFormatting>
  <conditionalFormatting sqref="N228 N231 N234 N237 N240 N243 N246 N249 N252">
    <cfRule type="cellIs" dxfId="4357" priority="301" stopIfTrue="1" operator="greaterThan">
      <formula>0.03</formula>
    </cfRule>
    <cfRule type="cellIs" dxfId="4356" priority="302" stopIfTrue="1" operator="lessThan">
      <formula>-0.03</formula>
    </cfRule>
  </conditionalFormatting>
  <conditionalFormatting sqref="N228 N231 N234 N237 N240 N243 N246 N249 N252">
    <cfRule type="cellIs" dxfId="4355" priority="304" stopIfTrue="1" operator="greaterThan">
      <formula>0</formula>
    </cfRule>
  </conditionalFormatting>
  <conditionalFormatting sqref="N228 N231 N234 N237 N240 N243 N246 N249 N252">
    <cfRule type="cellIs" dxfId="4354" priority="303" stopIfTrue="1" operator="lessThan">
      <formula>0</formula>
    </cfRule>
  </conditionalFormatting>
  <conditionalFormatting sqref="P228 P231 P234 P237 P240 P243 P246 P249 P252">
    <cfRule type="cellIs" dxfId="4353" priority="300" stopIfTrue="1" operator="greaterThan">
      <formula>0</formula>
    </cfRule>
  </conditionalFormatting>
  <conditionalFormatting sqref="P228 P231 P234 P237 P240 P243 P246 P249 P252">
    <cfRule type="cellIs" dxfId="4352" priority="299" stopIfTrue="1" operator="lessThan">
      <formula>0</formula>
    </cfRule>
  </conditionalFormatting>
  <conditionalFormatting sqref="Q88:Q90">
    <cfRule type="cellIs" dxfId="4351" priority="293" stopIfTrue="1" operator="greaterThan">
      <formula>0.03</formula>
    </cfRule>
    <cfRule type="cellIs" dxfId="4350" priority="294" stopIfTrue="1" operator="lessThan">
      <formula>-0.03</formula>
    </cfRule>
  </conditionalFormatting>
  <conditionalFormatting sqref="Q88:Q90">
    <cfRule type="cellIs" dxfId="4349" priority="295" stopIfTrue="1" operator="greaterThan">
      <formula>0</formula>
    </cfRule>
    <cfRule type="cellIs" dxfId="4348" priority="296" stopIfTrue="1" operator="lessThan">
      <formula>0</formula>
    </cfRule>
  </conditionalFormatting>
  <conditionalFormatting sqref="R88">
    <cfRule type="cellIs" dxfId="4347" priority="289" stopIfTrue="1" operator="greaterThan">
      <formula>0.03</formula>
    </cfRule>
    <cfRule type="cellIs" dxfId="4346" priority="290" stopIfTrue="1" operator="lessThan">
      <formula>-0.03</formula>
    </cfRule>
  </conditionalFormatting>
  <conditionalFormatting sqref="R88">
    <cfRule type="cellIs" dxfId="4345" priority="292" stopIfTrue="1" operator="greaterThan">
      <formula>0</formula>
    </cfRule>
  </conditionalFormatting>
  <conditionalFormatting sqref="R88">
    <cfRule type="cellIs" dxfId="4344" priority="291" stopIfTrue="1" operator="lessThan">
      <formula>0</formula>
    </cfRule>
  </conditionalFormatting>
  <conditionalFormatting sqref="Q91:Q93">
    <cfRule type="cellIs" dxfId="4343" priority="285" stopIfTrue="1" operator="greaterThan">
      <formula>0.03</formula>
    </cfRule>
    <cfRule type="cellIs" dxfId="4342" priority="286" stopIfTrue="1" operator="lessThan">
      <formula>-0.03</formula>
    </cfRule>
  </conditionalFormatting>
  <conditionalFormatting sqref="Q91:Q93">
    <cfRule type="cellIs" dxfId="4341" priority="287" stopIfTrue="1" operator="greaterThan">
      <formula>0</formula>
    </cfRule>
    <cfRule type="cellIs" dxfId="4340" priority="288" stopIfTrue="1" operator="lessThan">
      <formula>0</formula>
    </cfRule>
  </conditionalFormatting>
  <conditionalFormatting sqref="R91">
    <cfRule type="cellIs" dxfId="4339" priority="281" stopIfTrue="1" operator="greaterThan">
      <formula>0.03</formula>
    </cfRule>
    <cfRule type="cellIs" dxfId="4338" priority="282" stopIfTrue="1" operator="lessThan">
      <formula>-0.03</formula>
    </cfRule>
  </conditionalFormatting>
  <conditionalFormatting sqref="R91">
    <cfRule type="cellIs" dxfId="4337" priority="284" stopIfTrue="1" operator="greaterThan">
      <formula>0</formula>
    </cfRule>
  </conditionalFormatting>
  <conditionalFormatting sqref="R91">
    <cfRule type="cellIs" dxfId="4336" priority="283" stopIfTrue="1" operator="lessThan">
      <formula>0</formula>
    </cfRule>
  </conditionalFormatting>
  <conditionalFormatting sqref="Q94:Q96">
    <cfRule type="cellIs" dxfId="4335" priority="277" stopIfTrue="1" operator="greaterThan">
      <formula>0.03</formula>
    </cfRule>
    <cfRule type="cellIs" dxfId="4334" priority="278" stopIfTrue="1" operator="lessThan">
      <formula>-0.03</formula>
    </cfRule>
  </conditionalFormatting>
  <conditionalFormatting sqref="Q94:Q96">
    <cfRule type="cellIs" dxfId="4333" priority="279" stopIfTrue="1" operator="greaterThan">
      <formula>0</formula>
    </cfRule>
    <cfRule type="cellIs" dxfId="4332" priority="280" stopIfTrue="1" operator="lessThan">
      <formula>0</formula>
    </cfRule>
  </conditionalFormatting>
  <conditionalFormatting sqref="R94">
    <cfRule type="cellIs" dxfId="4331" priority="273" stopIfTrue="1" operator="greaterThan">
      <formula>0.03</formula>
    </cfRule>
    <cfRule type="cellIs" dxfId="4330" priority="274" stopIfTrue="1" operator="lessThan">
      <formula>-0.03</formula>
    </cfRule>
  </conditionalFormatting>
  <conditionalFormatting sqref="R94">
    <cfRule type="cellIs" dxfId="4329" priority="276" stopIfTrue="1" operator="greaterThan">
      <formula>0</formula>
    </cfRule>
  </conditionalFormatting>
  <conditionalFormatting sqref="R94">
    <cfRule type="cellIs" dxfId="4328" priority="275" stopIfTrue="1" operator="lessThan">
      <formula>0</formula>
    </cfRule>
  </conditionalFormatting>
  <conditionalFormatting sqref="Q97:Q99">
    <cfRule type="cellIs" dxfId="4327" priority="269" stopIfTrue="1" operator="greaterThan">
      <formula>0.03</formula>
    </cfRule>
    <cfRule type="cellIs" dxfId="4326" priority="270" stopIfTrue="1" operator="lessThan">
      <formula>-0.03</formula>
    </cfRule>
  </conditionalFormatting>
  <conditionalFormatting sqref="Q97:Q99">
    <cfRule type="cellIs" dxfId="4325" priority="271" stopIfTrue="1" operator="greaterThan">
      <formula>0</formula>
    </cfRule>
    <cfRule type="cellIs" dxfId="4324" priority="272" stopIfTrue="1" operator="lessThan">
      <formula>0</formula>
    </cfRule>
  </conditionalFormatting>
  <conditionalFormatting sqref="R97">
    <cfRule type="cellIs" dxfId="4323" priority="265" stopIfTrue="1" operator="greaterThan">
      <formula>0.03</formula>
    </cfRule>
    <cfRule type="cellIs" dxfId="4322" priority="266" stopIfTrue="1" operator="lessThan">
      <formula>-0.03</formula>
    </cfRule>
  </conditionalFormatting>
  <conditionalFormatting sqref="R97">
    <cfRule type="cellIs" dxfId="4321" priority="268" stopIfTrue="1" operator="greaterThan">
      <formula>0</formula>
    </cfRule>
  </conditionalFormatting>
  <conditionalFormatting sqref="R97">
    <cfRule type="cellIs" dxfId="4320" priority="267" stopIfTrue="1" operator="lessThan">
      <formula>0</formula>
    </cfRule>
  </conditionalFormatting>
  <conditionalFormatting sqref="Q100:Q102">
    <cfRule type="cellIs" dxfId="4319" priority="261" stopIfTrue="1" operator="greaterThan">
      <formula>0.03</formula>
    </cfRule>
    <cfRule type="cellIs" dxfId="4318" priority="262" stopIfTrue="1" operator="lessThan">
      <formula>-0.03</formula>
    </cfRule>
  </conditionalFormatting>
  <conditionalFormatting sqref="Q100:Q102">
    <cfRule type="cellIs" dxfId="4317" priority="263" stopIfTrue="1" operator="greaterThan">
      <formula>0</formula>
    </cfRule>
    <cfRule type="cellIs" dxfId="4316" priority="264" stopIfTrue="1" operator="lessThan">
      <formula>0</formula>
    </cfRule>
  </conditionalFormatting>
  <conditionalFormatting sqref="R100">
    <cfRule type="cellIs" dxfId="4315" priority="257" stopIfTrue="1" operator="greaterThan">
      <formula>0.03</formula>
    </cfRule>
    <cfRule type="cellIs" dxfId="4314" priority="258" stopIfTrue="1" operator="lessThan">
      <formula>-0.03</formula>
    </cfRule>
  </conditionalFormatting>
  <conditionalFormatting sqref="R100">
    <cfRule type="cellIs" dxfId="4313" priority="260" stopIfTrue="1" operator="greaterThan">
      <formula>0</formula>
    </cfRule>
  </conditionalFormatting>
  <conditionalFormatting sqref="R100">
    <cfRule type="cellIs" dxfId="4312" priority="259" stopIfTrue="1" operator="lessThan">
      <formula>0</formula>
    </cfRule>
  </conditionalFormatting>
  <conditionalFormatting sqref="Q103:Q105">
    <cfRule type="cellIs" dxfId="4311" priority="253" stopIfTrue="1" operator="greaterThan">
      <formula>0.03</formula>
    </cfRule>
    <cfRule type="cellIs" dxfId="4310" priority="254" stopIfTrue="1" operator="lessThan">
      <formula>-0.03</formula>
    </cfRule>
  </conditionalFormatting>
  <conditionalFormatting sqref="Q103:Q105">
    <cfRule type="cellIs" dxfId="4309" priority="255" stopIfTrue="1" operator="greaterThan">
      <formula>0</formula>
    </cfRule>
    <cfRule type="cellIs" dxfId="4308" priority="256" stopIfTrue="1" operator="lessThan">
      <formula>0</formula>
    </cfRule>
  </conditionalFormatting>
  <conditionalFormatting sqref="R103">
    <cfRule type="cellIs" dxfId="4307" priority="249" stopIfTrue="1" operator="greaterThan">
      <formula>0.03</formula>
    </cfRule>
    <cfRule type="cellIs" dxfId="4306" priority="250" stopIfTrue="1" operator="lessThan">
      <formula>-0.03</formula>
    </cfRule>
  </conditionalFormatting>
  <conditionalFormatting sqref="R103">
    <cfRule type="cellIs" dxfId="4305" priority="252" stopIfTrue="1" operator="greaterThan">
      <formula>0</formula>
    </cfRule>
  </conditionalFormatting>
  <conditionalFormatting sqref="R103">
    <cfRule type="cellIs" dxfId="4304" priority="251" stopIfTrue="1" operator="lessThan">
      <formula>0</formula>
    </cfRule>
  </conditionalFormatting>
  <conditionalFormatting sqref="Q106:Q108">
    <cfRule type="cellIs" dxfId="4303" priority="245" stopIfTrue="1" operator="greaterThan">
      <formula>0.03</formula>
    </cfRule>
    <cfRule type="cellIs" dxfId="4302" priority="246" stopIfTrue="1" operator="lessThan">
      <formula>-0.03</formula>
    </cfRule>
  </conditionalFormatting>
  <conditionalFormatting sqref="Q106:Q108">
    <cfRule type="cellIs" dxfId="4301" priority="247" stopIfTrue="1" operator="greaterThan">
      <formula>0</formula>
    </cfRule>
    <cfRule type="cellIs" dxfId="4300" priority="248" stopIfTrue="1" operator="lessThan">
      <formula>0</formula>
    </cfRule>
  </conditionalFormatting>
  <conditionalFormatting sqref="R106">
    <cfRule type="cellIs" dxfId="4299" priority="241" stopIfTrue="1" operator="greaterThan">
      <formula>0.03</formula>
    </cfRule>
    <cfRule type="cellIs" dxfId="4298" priority="242" stopIfTrue="1" operator="lessThan">
      <formula>-0.03</formula>
    </cfRule>
  </conditionalFormatting>
  <conditionalFormatting sqref="R106">
    <cfRule type="cellIs" dxfId="4297" priority="244" stopIfTrue="1" operator="greaterThan">
      <formula>0</formula>
    </cfRule>
  </conditionalFormatting>
  <conditionalFormatting sqref="R106">
    <cfRule type="cellIs" dxfId="4296" priority="243" stopIfTrue="1" operator="lessThan">
      <formula>0</formula>
    </cfRule>
  </conditionalFormatting>
  <conditionalFormatting sqref="Q109:Q111">
    <cfRule type="cellIs" dxfId="4295" priority="237" stopIfTrue="1" operator="greaterThan">
      <formula>0.03</formula>
    </cfRule>
    <cfRule type="cellIs" dxfId="4294" priority="238" stopIfTrue="1" operator="lessThan">
      <formula>-0.03</formula>
    </cfRule>
  </conditionalFormatting>
  <conditionalFormatting sqref="Q109:Q111">
    <cfRule type="cellIs" dxfId="4293" priority="239" stopIfTrue="1" operator="greaterThan">
      <formula>0</formula>
    </cfRule>
    <cfRule type="cellIs" dxfId="4292" priority="240" stopIfTrue="1" operator="lessThan">
      <formula>0</formula>
    </cfRule>
  </conditionalFormatting>
  <conditionalFormatting sqref="R109">
    <cfRule type="cellIs" dxfId="4291" priority="233" stopIfTrue="1" operator="greaterThan">
      <formula>0.03</formula>
    </cfRule>
    <cfRule type="cellIs" dxfId="4290" priority="234" stopIfTrue="1" operator="lessThan">
      <formula>-0.03</formula>
    </cfRule>
  </conditionalFormatting>
  <conditionalFormatting sqref="R109">
    <cfRule type="cellIs" dxfId="4289" priority="236" stopIfTrue="1" operator="greaterThan">
      <formula>0</formula>
    </cfRule>
  </conditionalFormatting>
  <conditionalFormatting sqref="R109">
    <cfRule type="cellIs" dxfId="4288" priority="235" stopIfTrue="1" operator="lessThan">
      <formula>0</formula>
    </cfRule>
  </conditionalFormatting>
  <conditionalFormatting sqref="Q112:Q114">
    <cfRule type="cellIs" dxfId="4287" priority="221" stopIfTrue="1" operator="greaterThan">
      <formula>0.03</formula>
    </cfRule>
    <cfRule type="cellIs" dxfId="4286" priority="222" stopIfTrue="1" operator="lessThan">
      <formula>-0.03</formula>
    </cfRule>
  </conditionalFormatting>
  <conditionalFormatting sqref="Q112:Q114">
    <cfRule type="cellIs" dxfId="4285" priority="223" stopIfTrue="1" operator="greaterThan">
      <formula>0</formula>
    </cfRule>
    <cfRule type="cellIs" dxfId="4284" priority="224" stopIfTrue="1" operator="lessThan">
      <formula>0</formula>
    </cfRule>
  </conditionalFormatting>
  <conditionalFormatting sqref="R112">
    <cfRule type="cellIs" dxfId="4283" priority="217" stopIfTrue="1" operator="greaterThan">
      <formula>0.03</formula>
    </cfRule>
    <cfRule type="cellIs" dxfId="4282" priority="218" stopIfTrue="1" operator="lessThan">
      <formula>-0.03</formula>
    </cfRule>
  </conditionalFormatting>
  <conditionalFormatting sqref="R112">
    <cfRule type="cellIs" dxfId="4281" priority="220" stopIfTrue="1" operator="greaterThan">
      <formula>0</formula>
    </cfRule>
  </conditionalFormatting>
  <conditionalFormatting sqref="R112">
    <cfRule type="cellIs" dxfId="4280" priority="219" stopIfTrue="1" operator="lessThan">
      <formula>0</formula>
    </cfRule>
  </conditionalFormatting>
  <conditionalFormatting sqref="Q140:Q142">
    <cfRule type="cellIs" dxfId="4279" priority="149" stopIfTrue="1" operator="greaterThan">
      <formula>0.03</formula>
    </cfRule>
    <cfRule type="cellIs" dxfId="4278" priority="150" stopIfTrue="1" operator="lessThan">
      <formula>-0.03</formula>
    </cfRule>
  </conditionalFormatting>
  <conditionalFormatting sqref="Q140:Q142">
    <cfRule type="cellIs" dxfId="4277" priority="151" stopIfTrue="1" operator="greaterThan">
      <formula>0</formula>
    </cfRule>
    <cfRule type="cellIs" dxfId="4276" priority="152" stopIfTrue="1" operator="lessThan">
      <formula>0</formula>
    </cfRule>
  </conditionalFormatting>
  <conditionalFormatting sqref="R140">
    <cfRule type="cellIs" dxfId="4275" priority="145" stopIfTrue="1" operator="greaterThan">
      <formula>0.03</formula>
    </cfRule>
    <cfRule type="cellIs" dxfId="4274" priority="146" stopIfTrue="1" operator="lessThan">
      <formula>-0.03</formula>
    </cfRule>
  </conditionalFormatting>
  <conditionalFormatting sqref="R140">
    <cfRule type="cellIs" dxfId="4273" priority="148" stopIfTrue="1" operator="greaterThan">
      <formula>0</formula>
    </cfRule>
  </conditionalFormatting>
  <conditionalFormatting sqref="R140">
    <cfRule type="cellIs" dxfId="4272" priority="147" stopIfTrue="1" operator="lessThan">
      <formula>0</formula>
    </cfRule>
  </conditionalFormatting>
  <conditionalFormatting sqref="Q116:Q118">
    <cfRule type="cellIs" dxfId="4271" priority="141" stopIfTrue="1" operator="greaterThan">
      <formula>0.03</formula>
    </cfRule>
    <cfRule type="cellIs" dxfId="4270" priority="142" stopIfTrue="1" operator="lessThan">
      <formula>-0.03</formula>
    </cfRule>
  </conditionalFormatting>
  <conditionalFormatting sqref="Q116:Q118">
    <cfRule type="cellIs" dxfId="4269" priority="143" stopIfTrue="1" operator="greaterThan">
      <formula>0</formula>
    </cfRule>
    <cfRule type="cellIs" dxfId="4268" priority="144" stopIfTrue="1" operator="lessThan">
      <formula>0</formula>
    </cfRule>
  </conditionalFormatting>
  <conditionalFormatting sqref="P116">
    <cfRule type="cellIs" dxfId="4267" priority="133" stopIfTrue="1" operator="greaterThan">
      <formula>0.03</formula>
    </cfRule>
    <cfRule type="cellIs" dxfId="4266" priority="134" stopIfTrue="1" operator="lessThan">
      <formula>-0.03</formula>
    </cfRule>
  </conditionalFormatting>
  <conditionalFormatting sqref="P116">
    <cfRule type="cellIs" dxfId="4265" priority="136" stopIfTrue="1" operator="greaterThan">
      <formula>0</formula>
    </cfRule>
  </conditionalFormatting>
  <conditionalFormatting sqref="P116">
    <cfRule type="cellIs" dxfId="4264" priority="135" stopIfTrue="1" operator="lessThan">
      <formula>0</formula>
    </cfRule>
  </conditionalFormatting>
  <conditionalFormatting sqref="R116">
    <cfRule type="cellIs" dxfId="4263" priority="129" stopIfTrue="1" operator="greaterThan">
      <formula>0.03</formula>
    </cfRule>
    <cfRule type="cellIs" dxfId="4262" priority="130" stopIfTrue="1" operator="lessThan">
      <formula>-0.03</formula>
    </cfRule>
  </conditionalFormatting>
  <conditionalFormatting sqref="R116">
    <cfRule type="cellIs" dxfId="4261" priority="132" stopIfTrue="1" operator="greaterThan">
      <formula>0</formula>
    </cfRule>
  </conditionalFormatting>
  <conditionalFormatting sqref="R116">
    <cfRule type="cellIs" dxfId="4260" priority="131" stopIfTrue="1" operator="lessThan">
      <formula>0</formula>
    </cfRule>
  </conditionalFormatting>
  <conditionalFormatting sqref="Q119:Q121">
    <cfRule type="cellIs" dxfId="4259" priority="125" stopIfTrue="1" operator="greaterThan">
      <formula>0.03</formula>
    </cfRule>
    <cfRule type="cellIs" dxfId="4258" priority="126" stopIfTrue="1" operator="lessThan">
      <formula>-0.03</formula>
    </cfRule>
  </conditionalFormatting>
  <conditionalFormatting sqref="Q119:Q121">
    <cfRule type="cellIs" dxfId="4257" priority="127" stopIfTrue="1" operator="greaterThan">
      <formula>0</formula>
    </cfRule>
    <cfRule type="cellIs" dxfId="4256" priority="128" stopIfTrue="1" operator="lessThan">
      <formula>0</formula>
    </cfRule>
  </conditionalFormatting>
  <conditionalFormatting sqref="R119">
    <cfRule type="cellIs" dxfId="4255" priority="121" stopIfTrue="1" operator="greaterThan">
      <formula>0.03</formula>
    </cfRule>
    <cfRule type="cellIs" dxfId="4254" priority="122" stopIfTrue="1" operator="lessThan">
      <formula>-0.03</formula>
    </cfRule>
  </conditionalFormatting>
  <conditionalFormatting sqref="R119">
    <cfRule type="cellIs" dxfId="4253" priority="124" stopIfTrue="1" operator="greaterThan">
      <formula>0</formula>
    </cfRule>
  </conditionalFormatting>
  <conditionalFormatting sqref="R119">
    <cfRule type="cellIs" dxfId="4252" priority="123" stopIfTrue="1" operator="lessThan">
      <formula>0</formula>
    </cfRule>
  </conditionalFormatting>
  <conditionalFormatting sqref="Q122:Q124">
    <cfRule type="cellIs" dxfId="4251" priority="117" stopIfTrue="1" operator="greaterThan">
      <formula>0.03</formula>
    </cfRule>
    <cfRule type="cellIs" dxfId="4250" priority="118" stopIfTrue="1" operator="lessThan">
      <formula>-0.03</formula>
    </cfRule>
  </conditionalFormatting>
  <conditionalFormatting sqref="Q122:Q124">
    <cfRule type="cellIs" dxfId="4249" priority="119" stopIfTrue="1" operator="greaterThan">
      <formula>0</formula>
    </cfRule>
    <cfRule type="cellIs" dxfId="4248" priority="120" stopIfTrue="1" operator="lessThan">
      <formula>0</formula>
    </cfRule>
  </conditionalFormatting>
  <conditionalFormatting sqref="R122">
    <cfRule type="cellIs" dxfId="4247" priority="113" stopIfTrue="1" operator="greaterThan">
      <formula>0.03</formula>
    </cfRule>
    <cfRule type="cellIs" dxfId="4246" priority="114" stopIfTrue="1" operator="lessThan">
      <formula>-0.03</formula>
    </cfRule>
  </conditionalFormatting>
  <conditionalFormatting sqref="R122">
    <cfRule type="cellIs" dxfId="4245" priority="116" stopIfTrue="1" operator="greaterThan">
      <formula>0</formula>
    </cfRule>
  </conditionalFormatting>
  <conditionalFormatting sqref="R122">
    <cfRule type="cellIs" dxfId="4244" priority="115" stopIfTrue="1" operator="lessThan">
      <formula>0</formula>
    </cfRule>
  </conditionalFormatting>
  <conditionalFormatting sqref="Q125:Q127">
    <cfRule type="cellIs" dxfId="4243" priority="109" stopIfTrue="1" operator="greaterThan">
      <formula>0.03</formula>
    </cfRule>
    <cfRule type="cellIs" dxfId="4242" priority="110" stopIfTrue="1" operator="lessThan">
      <formula>-0.03</formula>
    </cfRule>
  </conditionalFormatting>
  <conditionalFormatting sqref="Q125:Q127">
    <cfRule type="cellIs" dxfId="4241" priority="111" stopIfTrue="1" operator="greaterThan">
      <formula>0</formula>
    </cfRule>
    <cfRule type="cellIs" dxfId="4240" priority="112" stopIfTrue="1" operator="lessThan">
      <formula>0</formula>
    </cfRule>
  </conditionalFormatting>
  <conditionalFormatting sqref="R125">
    <cfRule type="cellIs" dxfId="4239" priority="105" stopIfTrue="1" operator="greaterThan">
      <formula>0.03</formula>
    </cfRule>
    <cfRule type="cellIs" dxfId="4238" priority="106" stopIfTrue="1" operator="lessThan">
      <formula>-0.03</formula>
    </cfRule>
  </conditionalFormatting>
  <conditionalFormatting sqref="R125">
    <cfRule type="cellIs" dxfId="4237" priority="108" stopIfTrue="1" operator="greaterThan">
      <formula>0</formula>
    </cfRule>
  </conditionalFormatting>
  <conditionalFormatting sqref="R125">
    <cfRule type="cellIs" dxfId="4236" priority="107" stopIfTrue="1" operator="lessThan">
      <formula>0</formula>
    </cfRule>
  </conditionalFormatting>
  <conditionalFormatting sqref="Q128:Q130">
    <cfRule type="cellIs" dxfId="4235" priority="101" stopIfTrue="1" operator="greaterThan">
      <formula>0.03</formula>
    </cfRule>
    <cfRule type="cellIs" dxfId="4234" priority="102" stopIfTrue="1" operator="lessThan">
      <formula>-0.03</formula>
    </cfRule>
  </conditionalFormatting>
  <conditionalFormatting sqref="Q128:Q130">
    <cfRule type="cellIs" dxfId="4233" priority="103" stopIfTrue="1" operator="greaterThan">
      <formula>0</formula>
    </cfRule>
    <cfRule type="cellIs" dxfId="4232" priority="104" stopIfTrue="1" operator="lessThan">
      <formula>0</formula>
    </cfRule>
  </conditionalFormatting>
  <conditionalFormatting sqref="R128">
    <cfRule type="cellIs" dxfId="4231" priority="97" stopIfTrue="1" operator="greaterThan">
      <formula>0.03</formula>
    </cfRule>
    <cfRule type="cellIs" dxfId="4230" priority="98" stopIfTrue="1" operator="lessThan">
      <formula>-0.03</formula>
    </cfRule>
  </conditionalFormatting>
  <conditionalFormatting sqref="R128">
    <cfRule type="cellIs" dxfId="4229" priority="100" stopIfTrue="1" operator="greaterThan">
      <formula>0</formula>
    </cfRule>
  </conditionalFormatting>
  <conditionalFormatting sqref="R128">
    <cfRule type="cellIs" dxfId="4228" priority="99" stopIfTrue="1" operator="lessThan">
      <formula>0</formula>
    </cfRule>
  </conditionalFormatting>
  <conditionalFormatting sqref="Q131:Q133">
    <cfRule type="cellIs" dxfId="4227" priority="93" stopIfTrue="1" operator="greaterThan">
      <formula>0.03</formula>
    </cfRule>
    <cfRule type="cellIs" dxfId="4226" priority="94" stopIfTrue="1" operator="lessThan">
      <formula>-0.03</formula>
    </cfRule>
  </conditionalFormatting>
  <conditionalFormatting sqref="Q131:Q133">
    <cfRule type="cellIs" dxfId="4225" priority="95" stopIfTrue="1" operator="greaterThan">
      <formula>0</formula>
    </cfRule>
    <cfRule type="cellIs" dxfId="4224" priority="96" stopIfTrue="1" operator="lessThan">
      <formula>0</formula>
    </cfRule>
  </conditionalFormatting>
  <conditionalFormatting sqref="R131">
    <cfRule type="cellIs" dxfId="4223" priority="89" stopIfTrue="1" operator="greaterThan">
      <formula>0.03</formula>
    </cfRule>
    <cfRule type="cellIs" dxfId="4222" priority="90" stopIfTrue="1" operator="lessThan">
      <formula>-0.03</formula>
    </cfRule>
  </conditionalFormatting>
  <conditionalFormatting sqref="R131">
    <cfRule type="cellIs" dxfId="4221" priority="92" stopIfTrue="1" operator="greaterThan">
      <formula>0</formula>
    </cfRule>
  </conditionalFormatting>
  <conditionalFormatting sqref="R131">
    <cfRule type="cellIs" dxfId="4220" priority="91" stopIfTrue="1" operator="lessThan">
      <formula>0</formula>
    </cfRule>
  </conditionalFormatting>
  <conditionalFormatting sqref="Q134:Q136">
    <cfRule type="cellIs" dxfId="4219" priority="85" stopIfTrue="1" operator="greaterThan">
      <formula>0.03</formula>
    </cfRule>
    <cfRule type="cellIs" dxfId="4218" priority="86" stopIfTrue="1" operator="lessThan">
      <formula>-0.03</formula>
    </cfRule>
  </conditionalFormatting>
  <conditionalFormatting sqref="Q134:Q136">
    <cfRule type="cellIs" dxfId="4217" priority="87" stopIfTrue="1" operator="greaterThan">
      <formula>0</formula>
    </cfRule>
    <cfRule type="cellIs" dxfId="4216" priority="88" stopIfTrue="1" operator="lessThan">
      <formula>0</formula>
    </cfRule>
  </conditionalFormatting>
  <conditionalFormatting sqref="R134">
    <cfRule type="cellIs" dxfId="4215" priority="81" stopIfTrue="1" operator="greaterThan">
      <formula>0.03</formula>
    </cfRule>
    <cfRule type="cellIs" dxfId="4214" priority="82" stopIfTrue="1" operator="lessThan">
      <formula>-0.03</formula>
    </cfRule>
  </conditionalFormatting>
  <conditionalFormatting sqref="R134">
    <cfRule type="cellIs" dxfId="4213" priority="84" stopIfTrue="1" operator="greaterThan">
      <formula>0</formula>
    </cfRule>
  </conditionalFormatting>
  <conditionalFormatting sqref="R134">
    <cfRule type="cellIs" dxfId="4212" priority="83" stopIfTrue="1" operator="lessThan">
      <formula>0</formula>
    </cfRule>
  </conditionalFormatting>
  <conditionalFormatting sqref="Q137:Q139">
    <cfRule type="cellIs" dxfId="4211" priority="77" stopIfTrue="1" operator="greaterThan">
      <formula>0.03</formula>
    </cfRule>
    <cfRule type="cellIs" dxfId="4210" priority="78" stopIfTrue="1" operator="lessThan">
      <formula>-0.03</formula>
    </cfRule>
  </conditionalFormatting>
  <conditionalFormatting sqref="Q137:Q139">
    <cfRule type="cellIs" dxfId="4209" priority="79" stopIfTrue="1" operator="greaterThan">
      <formula>0</formula>
    </cfRule>
    <cfRule type="cellIs" dxfId="4208" priority="80" stopIfTrue="1" operator="lessThan">
      <formula>0</formula>
    </cfRule>
  </conditionalFormatting>
  <conditionalFormatting sqref="R137">
    <cfRule type="cellIs" dxfId="4207" priority="73" stopIfTrue="1" operator="greaterThan">
      <formula>0.03</formula>
    </cfRule>
    <cfRule type="cellIs" dxfId="4206" priority="74" stopIfTrue="1" operator="lessThan">
      <formula>-0.03</formula>
    </cfRule>
  </conditionalFormatting>
  <conditionalFormatting sqref="R137">
    <cfRule type="cellIs" dxfId="4205" priority="76" stopIfTrue="1" operator="greaterThan">
      <formula>0</formula>
    </cfRule>
  </conditionalFormatting>
  <conditionalFormatting sqref="R137">
    <cfRule type="cellIs" dxfId="4204" priority="75" stopIfTrue="1" operator="lessThan">
      <formula>0</formula>
    </cfRule>
  </conditionalFormatting>
  <conditionalFormatting sqref="Q168:Q170">
    <cfRule type="cellIs" dxfId="4203" priority="69" stopIfTrue="1" operator="greaterThan">
      <formula>0.03</formula>
    </cfRule>
    <cfRule type="cellIs" dxfId="4202" priority="70" stopIfTrue="1" operator="lessThan">
      <formula>-0.03</formula>
    </cfRule>
  </conditionalFormatting>
  <conditionalFormatting sqref="Q168:Q170">
    <cfRule type="cellIs" dxfId="4201" priority="71" stopIfTrue="1" operator="greaterThan">
      <formula>0</formula>
    </cfRule>
    <cfRule type="cellIs" dxfId="4200" priority="72" stopIfTrue="1" operator="lessThan">
      <formula>0</formula>
    </cfRule>
  </conditionalFormatting>
  <conditionalFormatting sqref="R168">
    <cfRule type="cellIs" dxfId="4199" priority="65" stopIfTrue="1" operator="greaterThan">
      <formula>0.03</formula>
    </cfRule>
    <cfRule type="cellIs" dxfId="4198" priority="66" stopIfTrue="1" operator="lessThan">
      <formula>-0.03</formula>
    </cfRule>
  </conditionalFormatting>
  <conditionalFormatting sqref="R168">
    <cfRule type="cellIs" dxfId="4197" priority="68" stopIfTrue="1" operator="greaterThan">
      <formula>0</formula>
    </cfRule>
  </conditionalFormatting>
  <conditionalFormatting sqref="R168">
    <cfRule type="cellIs" dxfId="4196" priority="67" stopIfTrue="1" operator="lessThan">
      <formula>0</formula>
    </cfRule>
  </conditionalFormatting>
  <conditionalFormatting sqref="Q196:Q198">
    <cfRule type="cellIs" dxfId="4195" priority="61" stopIfTrue="1" operator="greaterThan">
      <formula>0.03</formula>
    </cfRule>
    <cfRule type="cellIs" dxfId="4194" priority="62" stopIfTrue="1" operator="lessThan">
      <formula>-0.03</formula>
    </cfRule>
  </conditionalFormatting>
  <conditionalFormatting sqref="Q196:Q198">
    <cfRule type="cellIs" dxfId="4193" priority="63" stopIfTrue="1" operator="greaterThan">
      <formula>0</formula>
    </cfRule>
    <cfRule type="cellIs" dxfId="4192" priority="64" stopIfTrue="1" operator="lessThan">
      <formula>0</formula>
    </cfRule>
  </conditionalFormatting>
  <conditionalFormatting sqref="R196">
    <cfRule type="cellIs" dxfId="4191" priority="57" stopIfTrue="1" operator="greaterThan">
      <formula>0.03</formula>
    </cfRule>
    <cfRule type="cellIs" dxfId="4190" priority="58" stopIfTrue="1" operator="lessThan">
      <formula>-0.03</formula>
    </cfRule>
  </conditionalFormatting>
  <conditionalFormatting sqref="R196">
    <cfRule type="cellIs" dxfId="4189" priority="60" stopIfTrue="1" operator="greaterThan">
      <formula>0</formula>
    </cfRule>
  </conditionalFormatting>
  <conditionalFormatting sqref="R196">
    <cfRule type="cellIs" dxfId="4188" priority="59" stopIfTrue="1" operator="lessThan">
      <formula>0</formula>
    </cfRule>
  </conditionalFormatting>
  <conditionalFormatting sqref="Q224:Q226">
    <cfRule type="cellIs" dxfId="4187" priority="53" stopIfTrue="1" operator="greaterThan">
      <formula>0.03</formula>
    </cfRule>
    <cfRule type="cellIs" dxfId="4186" priority="54" stopIfTrue="1" operator="lessThan">
      <formula>-0.03</formula>
    </cfRule>
  </conditionalFormatting>
  <conditionalFormatting sqref="Q224:Q226">
    <cfRule type="cellIs" dxfId="4185" priority="55" stopIfTrue="1" operator="greaterThan">
      <formula>0</formula>
    </cfRule>
    <cfRule type="cellIs" dxfId="4184" priority="56" stopIfTrue="1" operator="lessThan">
      <formula>0</formula>
    </cfRule>
  </conditionalFormatting>
  <conditionalFormatting sqref="R224">
    <cfRule type="cellIs" dxfId="4183" priority="49" stopIfTrue="1" operator="greaterThan">
      <formula>0.03</formula>
    </cfRule>
    <cfRule type="cellIs" dxfId="4182" priority="50" stopIfTrue="1" operator="lessThan">
      <formula>-0.03</formula>
    </cfRule>
  </conditionalFormatting>
  <conditionalFormatting sqref="R224">
    <cfRule type="cellIs" dxfId="4181" priority="52" stopIfTrue="1" operator="greaterThan">
      <formula>0</formula>
    </cfRule>
  </conditionalFormatting>
  <conditionalFormatting sqref="R224">
    <cfRule type="cellIs" dxfId="4180" priority="51" stopIfTrue="1" operator="lessThan">
      <formula>0</formula>
    </cfRule>
  </conditionalFormatting>
  <conditionalFormatting sqref="Q252:Q254">
    <cfRule type="cellIs" dxfId="4179" priority="45" stopIfTrue="1" operator="greaterThan">
      <formula>0.03</formula>
    </cfRule>
    <cfRule type="cellIs" dxfId="4178" priority="46" stopIfTrue="1" operator="lessThan">
      <formula>-0.03</formula>
    </cfRule>
  </conditionalFormatting>
  <conditionalFormatting sqref="Q252:Q254">
    <cfRule type="cellIs" dxfId="4177" priority="47" stopIfTrue="1" operator="greaterThan">
      <formula>0</formula>
    </cfRule>
    <cfRule type="cellIs" dxfId="4176" priority="48" stopIfTrue="1" operator="lessThan">
      <formula>0</formula>
    </cfRule>
  </conditionalFormatting>
  <conditionalFormatting sqref="R252">
    <cfRule type="cellIs" dxfId="4175" priority="41" stopIfTrue="1" operator="greaterThan">
      <formula>0.03</formula>
    </cfRule>
    <cfRule type="cellIs" dxfId="4174" priority="42" stopIfTrue="1" operator="lessThan">
      <formula>-0.03</formula>
    </cfRule>
  </conditionalFormatting>
  <conditionalFormatting sqref="R252">
    <cfRule type="cellIs" dxfId="4173" priority="44" stopIfTrue="1" operator="greaterThan">
      <formula>0</formula>
    </cfRule>
  </conditionalFormatting>
  <conditionalFormatting sqref="R252">
    <cfRule type="cellIs" dxfId="4172" priority="43" stopIfTrue="1" operator="lessThan">
      <formula>0</formula>
    </cfRule>
  </conditionalFormatting>
  <conditionalFormatting sqref="Q144:Q167">
    <cfRule type="cellIs" dxfId="4171" priority="29" stopIfTrue="1" operator="greaterThan">
      <formula>0.03</formula>
    </cfRule>
    <cfRule type="cellIs" dxfId="4170" priority="30" stopIfTrue="1" operator="lessThan">
      <formula>-0.03</formula>
    </cfRule>
  </conditionalFormatting>
  <conditionalFormatting sqref="Q144:Q167">
    <cfRule type="cellIs" dxfId="4169" priority="31" stopIfTrue="1" operator="greaterThan">
      <formula>0</formula>
    </cfRule>
    <cfRule type="cellIs" dxfId="4168" priority="32" stopIfTrue="1" operator="lessThan">
      <formula>0</formula>
    </cfRule>
  </conditionalFormatting>
  <conditionalFormatting sqref="R144 R147 R150 R153 R156 R159 R162 R165">
    <cfRule type="cellIs" dxfId="4167" priority="25" stopIfTrue="1" operator="greaterThan">
      <formula>0.03</formula>
    </cfRule>
    <cfRule type="cellIs" dxfId="4166" priority="26" stopIfTrue="1" operator="lessThan">
      <formula>-0.03</formula>
    </cfRule>
  </conditionalFormatting>
  <conditionalFormatting sqref="R144 R147 R150 R153 R156 R159 R162 R165">
    <cfRule type="cellIs" dxfId="4165" priority="28" stopIfTrue="1" operator="greaterThan">
      <formula>0</formula>
    </cfRule>
  </conditionalFormatting>
  <conditionalFormatting sqref="R144 R147 R150 R153 R156 R159 R162 R165">
    <cfRule type="cellIs" dxfId="4164" priority="27" stopIfTrue="1" operator="lessThan">
      <formula>0</formula>
    </cfRule>
  </conditionalFormatting>
  <conditionalFormatting sqref="Q172:Q195">
    <cfRule type="cellIs" dxfId="4163" priority="21" stopIfTrue="1" operator="greaterThan">
      <formula>0.03</formula>
    </cfRule>
    <cfRule type="cellIs" dxfId="4162" priority="22" stopIfTrue="1" operator="lessThan">
      <formula>-0.03</formula>
    </cfRule>
  </conditionalFormatting>
  <conditionalFormatting sqref="Q172:Q195">
    <cfRule type="cellIs" dxfId="4161" priority="23" stopIfTrue="1" operator="greaterThan">
      <formula>0</formula>
    </cfRule>
    <cfRule type="cellIs" dxfId="4160" priority="24" stopIfTrue="1" operator="lessThan">
      <formula>0</formula>
    </cfRule>
  </conditionalFormatting>
  <conditionalFormatting sqref="R172 R175 R178 R181 R184 R187 R190 R193">
    <cfRule type="cellIs" dxfId="4159" priority="17" stopIfTrue="1" operator="greaterThan">
      <formula>0.03</formula>
    </cfRule>
    <cfRule type="cellIs" dxfId="4158" priority="18" stopIfTrue="1" operator="lessThan">
      <formula>-0.03</formula>
    </cfRule>
  </conditionalFormatting>
  <conditionalFormatting sqref="R172 R175 R178 R181 R184 R187 R190 R193">
    <cfRule type="cellIs" dxfId="4157" priority="20" stopIfTrue="1" operator="greaterThan">
      <formula>0</formula>
    </cfRule>
  </conditionalFormatting>
  <conditionalFormatting sqref="R172 R175 R178 R181 R184 R187 R190 R193">
    <cfRule type="cellIs" dxfId="4156" priority="19" stopIfTrue="1" operator="lessThan">
      <formula>0</formula>
    </cfRule>
  </conditionalFormatting>
  <conditionalFormatting sqref="Q200:Q223">
    <cfRule type="cellIs" dxfId="4155" priority="13" stopIfTrue="1" operator="greaterThan">
      <formula>0.03</formula>
    </cfRule>
    <cfRule type="cellIs" dxfId="4154" priority="14" stopIfTrue="1" operator="lessThan">
      <formula>-0.03</formula>
    </cfRule>
  </conditionalFormatting>
  <conditionalFormatting sqref="R200 R203 R206 R209 R212 R215 R218 R221">
    <cfRule type="cellIs" dxfId="4153" priority="9" stopIfTrue="1" operator="greaterThan">
      <formula>0.03</formula>
    </cfRule>
    <cfRule type="cellIs" dxfId="4152" priority="10" stopIfTrue="1" operator="lessThan">
      <formula>-0.03</formula>
    </cfRule>
  </conditionalFormatting>
  <conditionalFormatting sqref="R200 R203 R206 R209 R212 R215 R218 R221">
    <cfRule type="cellIs" dxfId="4151" priority="12" stopIfTrue="1" operator="greaterThan">
      <formula>0</formula>
    </cfRule>
  </conditionalFormatting>
  <conditionalFormatting sqref="R200 R203 R206 R209 R212 R215 R218 R221">
    <cfRule type="cellIs" dxfId="4150" priority="11" stopIfTrue="1" operator="lessThan">
      <formula>0</formula>
    </cfRule>
  </conditionalFormatting>
  <conditionalFormatting sqref="Q200:Q223">
    <cfRule type="cellIs" dxfId="4149" priority="15" stopIfTrue="1" operator="greaterThan">
      <formula>0</formula>
    </cfRule>
    <cfRule type="cellIs" dxfId="4148" priority="16" stopIfTrue="1" operator="lessThan">
      <formula>0</formula>
    </cfRule>
  </conditionalFormatting>
  <conditionalFormatting sqref="Q228:Q251">
    <cfRule type="cellIs" dxfId="4147" priority="5" stopIfTrue="1" operator="greaterThan">
      <formula>0.03</formula>
    </cfRule>
    <cfRule type="cellIs" dxfId="4146" priority="6" stopIfTrue="1" operator="lessThan">
      <formula>-0.03</formula>
    </cfRule>
  </conditionalFormatting>
  <conditionalFormatting sqref="Q228:Q251">
    <cfRule type="cellIs" dxfId="4145" priority="7" stopIfTrue="1" operator="greaterThan">
      <formula>0</formula>
    </cfRule>
    <cfRule type="cellIs" dxfId="4144" priority="8" stopIfTrue="1" operator="lessThan">
      <formula>0</formula>
    </cfRule>
  </conditionalFormatting>
  <conditionalFormatting sqref="R228 R231 R234 R237 R240 R243 R246 R249">
    <cfRule type="cellIs" dxfId="4143" priority="1" stopIfTrue="1" operator="greaterThan">
      <formula>0.03</formula>
    </cfRule>
    <cfRule type="cellIs" dxfId="4142" priority="2" stopIfTrue="1" operator="lessThan">
      <formula>-0.03</formula>
    </cfRule>
  </conditionalFormatting>
  <conditionalFormatting sqref="R228 R231 R234 R237 R240 R243 R246 R249">
    <cfRule type="cellIs" dxfId="4141" priority="4" stopIfTrue="1" operator="greaterThan">
      <formula>0</formula>
    </cfRule>
  </conditionalFormatting>
  <conditionalFormatting sqref="R228 R231 R234 R237 R240 R243 R246 R249">
    <cfRule type="cellIs" dxfId="4140" priority="3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76A4-4C05-E64D-8F41-4B41F1EE4BA5}">
  <sheetPr codeName="Sheet10"/>
  <dimension ref="A1:CQ156"/>
  <sheetViews>
    <sheetView topLeftCell="B1" workbookViewId="0">
      <selection activeCell="B3" sqref="B3:F3"/>
    </sheetView>
  </sheetViews>
  <sheetFormatPr baseColWidth="10" defaultColWidth="8.83203125" defaultRowHeight="16" x14ac:dyDescent="0.2"/>
  <cols>
    <col min="2" max="2" width="21.33203125" customWidth="1"/>
    <col min="25" max="26" width="9" customWidth="1"/>
    <col min="27" max="27" width="45.5" bestFit="1" customWidth="1"/>
    <col min="28" max="28" width="9" customWidth="1"/>
    <col min="29" max="29" width="18.6640625" bestFit="1" customWidth="1"/>
    <col min="30" max="30" width="9" customWidth="1"/>
    <col min="31" max="44" width="10.1640625" style="76" customWidth="1"/>
    <col min="45" max="46" width="10.1640625" style="88" customWidth="1"/>
    <col min="47" max="47" width="13.83203125" style="76" bestFit="1" customWidth="1"/>
    <col min="48" max="61" width="10.1640625" style="76" customWidth="1"/>
  </cols>
  <sheetData>
    <row r="1" spans="1:95" ht="16.5" customHeight="1" x14ac:dyDescent="0.2">
      <c r="A1" t="s">
        <v>91</v>
      </c>
      <c r="AE1" s="76">
        <v>3</v>
      </c>
      <c r="AF1" s="76">
        <f>AE1+1</f>
        <v>4</v>
      </c>
      <c r="AG1" s="76">
        <f t="shared" ref="AG1:AR1" si="0">AF1+1</f>
        <v>5</v>
      </c>
      <c r="AH1" s="76">
        <f t="shared" si="0"/>
        <v>6</v>
      </c>
      <c r="AI1" s="76">
        <f t="shared" si="0"/>
        <v>7</v>
      </c>
      <c r="AJ1" s="76">
        <f>AI1+1</f>
        <v>8</v>
      </c>
      <c r="AK1" s="76">
        <f t="shared" si="0"/>
        <v>9</v>
      </c>
      <c r="AL1" s="76">
        <f t="shared" si="0"/>
        <v>10</v>
      </c>
      <c r="AM1" s="76">
        <f t="shared" si="0"/>
        <v>11</v>
      </c>
      <c r="AN1" s="76">
        <f t="shared" si="0"/>
        <v>12</v>
      </c>
      <c r="AO1" s="76">
        <f t="shared" si="0"/>
        <v>13</v>
      </c>
      <c r="AP1" s="76">
        <f t="shared" si="0"/>
        <v>14</v>
      </c>
      <c r="AQ1" s="76">
        <f t="shared" si="0"/>
        <v>15</v>
      </c>
      <c r="AR1" s="76">
        <f t="shared" si="0"/>
        <v>16</v>
      </c>
      <c r="AV1" s="76">
        <v>21</v>
      </c>
      <c r="AW1" s="76">
        <f>AV1+1</f>
        <v>22</v>
      </c>
      <c r="AX1" s="76">
        <f t="shared" ref="AX1:BI1" si="1">AW1+1</f>
        <v>23</v>
      </c>
      <c r="AY1" s="76">
        <f t="shared" si="1"/>
        <v>24</v>
      </c>
      <c r="AZ1" s="76">
        <f t="shared" si="1"/>
        <v>25</v>
      </c>
      <c r="BA1" s="76">
        <f>AZ1+1</f>
        <v>26</v>
      </c>
      <c r="BB1" s="76">
        <f t="shared" si="1"/>
        <v>27</v>
      </c>
      <c r="BC1" s="76">
        <f t="shared" si="1"/>
        <v>28</v>
      </c>
      <c r="BD1" s="76">
        <f t="shared" si="1"/>
        <v>29</v>
      </c>
      <c r="BE1" s="76">
        <f t="shared" si="1"/>
        <v>30</v>
      </c>
      <c r="BF1" s="76">
        <f t="shared" si="1"/>
        <v>31</v>
      </c>
      <c r="BG1" s="76">
        <f t="shared" si="1"/>
        <v>32</v>
      </c>
      <c r="BH1" s="76">
        <f t="shared" si="1"/>
        <v>33</v>
      </c>
      <c r="BI1" s="76">
        <f t="shared" si="1"/>
        <v>34</v>
      </c>
      <c r="BM1">
        <v>90</v>
      </c>
      <c r="BN1" s="76">
        <f>BM1+2</f>
        <v>92</v>
      </c>
      <c r="BO1" s="76">
        <f t="shared" ref="BO1" si="2">BN1+1</f>
        <v>93</v>
      </c>
      <c r="BP1" s="76">
        <f t="shared" ref="BP1" si="3">BO1+1</f>
        <v>94</v>
      </c>
      <c r="BQ1" s="76">
        <f t="shared" ref="BQ1" si="4">BP1+1</f>
        <v>95</v>
      </c>
      <c r="BR1" s="76">
        <f>BQ1+1</f>
        <v>96</v>
      </c>
      <c r="BS1" s="76">
        <f t="shared" ref="BS1" si="5">BR1+1</f>
        <v>97</v>
      </c>
      <c r="BT1" s="76">
        <f t="shared" ref="BT1" si="6">BS1+1</f>
        <v>98</v>
      </c>
      <c r="BU1" s="76">
        <f t="shared" ref="BU1" si="7">BT1+1</f>
        <v>99</v>
      </c>
      <c r="BV1" s="76">
        <f t="shared" ref="BV1" si="8">BU1+1</f>
        <v>100</v>
      </c>
      <c r="BW1" s="76">
        <f t="shared" ref="BW1" si="9">BV1+1</f>
        <v>101</v>
      </c>
      <c r="BX1" s="76">
        <f t="shared" ref="BX1" si="10">BW1+1</f>
        <v>102</v>
      </c>
      <c r="BY1" s="76">
        <f t="shared" ref="BY1" si="11">BX1+1</f>
        <v>103</v>
      </c>
      <c r="BZ1" s="76">
        <f t="shared" ref="BZ1" si="12">BY1+1</f>
        <v>104</v>
      </c>
      <c r="CD1">
        <v>130</v>
      </c>
      <c r="CE1" s="76">
        <f>CD1+2</f>
        <v>132</v>
      </c>
      <c r="CF1" s="76">
        <f t="shared" ref="CF1" si="13">CE1+1</f>
        <v>133</v>
      </c>
      <c r="CG1" s="76">
        <f t="shared" ref="CG1" si="14">CF1+1</f>
        <v>134</v>
      </c>
      <c r="CH1" s="76">
        <f t="shared" ref="CH1" si="15">CG1+1</f>
        <v>135</v>
      </c>
      <c r="CI1" s="76">
        <f>CH1+1</f>
        <v>136</v>
      </c>
      <c r="CJ1" s="76">
        <f t="shared" ref="CJ1" si="16">CI1+1</f>
        <v>137</v>
      </c>
      <c r="CK1" s="76">
        <f t="shared" ref="CK1" si="17">CJ1+1</f>
        <v>138</v>
      </c>
      <c r="CL1" s="76">
        <f t="shared" ref="CL1" si="18">CK1+1</f>
        <v>139</v>
      </c>
      <c r="CM1" s="76">
        <f t="shared" ref="CM1" si="19">CL1+1</f>
        <v>140</v>
      </c>
      <c r="CN1" s="76">
        <f t="shared" ref="CN1" si="20">CM1+1</f>
        <v>141</v>
      </c>
      <c r="CO1" s="76">
        <f t="shared" ref="CO1" si="21">CN1+1</f>
        <v>142</v>
      </c>
      <c r="CP1" s="76">
        <f t="shared" ref="CP1" si="22">CO1+1</f>
        <v>143</v>
      </c>
      <c r="CQ1" s="76">
        <f t="shared" ref="CQ1" si="23">CP1+1</f>
        <v>144</v>
      </c>
    </row>
    <row r="2" spans="1:95" ht="16.5" customHeight="1" x14ac:dyDescent="0.2">
      <c r="AE2" s="77" t="s">
        <v>95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89"/>
      <c r="AT2" s="89"/>
      <c r="AU2" s="77"/>
      <c r="AV2" s="77" t="s">
        <v>96</v>
      </c>
      <c r="BM2" s="77" t="s">
        <v>85</v>
      </c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D2" s="77" t="s">
        <v>85</v>
      </c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</row>
    <row r="3" spans="1:95" ht="16.5" customHeight="1" x14ac:dyDescent="0.2">
      <c r="B3" s="288" t="s">
        <v>50</v>
      </c>
      <c r="C3" s="288"/>
      <c r="D3" s="288"/>
      <c r="E3" s="288"/>
      <c r="F3" s="288"/>
      <c r="AE3" s="78" t="s">
        <v>93</v>
      </c>
      <c r="AF3" s="284" t="s">
        <v>13</v>
      </c>
      <c r="AG3" s="285"/>
      <c r="AH3" s="286"/>
      <c r="AI3" s="79"/>
      <c r="AJ3" s="78" t="s">
        <v>1</v>
      </c>
      <c r="AK3" s="78" t="s">
        <v>22</v>
      </c>
      <c r="AL3" s="78" t="s">
        <v>0</v>
      </c>
      <c r="AM3" s="78" t="s">
        <v>49</v>
      </c>
      <c r="AN3" s="78" t="s">
        <v>40</v>
      </c>
      <c r="AO3" s="78" t="s">
        <v>94</v>
      </c>
      <c r="AP3" s="284" t="s">
        <v>42</v>
      </c>
      <c r="AQ3" s="285"/>
      <c r="AR3" s="286"/>
      <c r="AS3" s="90"/>
      <c r="AT3" s="90"/>
      <c r="AU3" s="80"/>
      <c r="AV3" s="78" t="s">
        <v>93</v>
      </c>
      <c r="AW3" s="284" t="s">
        <v>13</v>
      </c>
      <c r="AX3" s="285"/>
      <c r="AY3" s="286"/>
      <c r="AZ3" s="79"/>
      <c r="BA3" s="78" t="s">
        <v>1</v>
      </c>
      <c r="BB3" s="78" t="s">
        <v>22</v>
      </c>
      <c r="BC3" s="78" t="s">
        <v>0</v>
      </c>
      <c r="BD3" s="78" t="s">
        <v>49</v>
      </c>
      <c r="BE3" s="78" t="s">
        <v>40</v>
      </c>
      <c r="BF3" s="78" t="s">
        <v>94</v>
      </c>
      <c r="BG3" s="284" t="s">
        <v>42</v>
      </c>
      <c r="BH3" s="285"/>
      <c r="BI3" s="286"/>
      <c r="BM3" s="78" t="s">
        <v>93</v>
      </c>
      <c r="BN3" s="284" t="s">
        <v>13</v>
      </c>
      <c r="BO3" s="285"/>
      <c r="BP3" s="286"/>
      <c r="BQ3" s="79"/>
      <c r="BR3" s="78" t="s">
        <v>1</v>
      </c>
      <c r="BS3" s="78" t="s">
        <v>22</v>
      </c>
      <c r="BT3" s="78" t="s">
        <v>0</v>
      </c>
      <c r="BU3" s="78" t="s">
        <v>49</v>
      </c>
      <c r="BV3" s="78" t="s">
        <v>40</v>
      </c>
      <c r="BW3" s="78" t="s">
        <v>94</v>
      </c>
      <c r="BX3" s="284" t="s">
        <v>42</v>
      </c>
      <c r="BY3" s="285"/>
      <c r="BZ3" s="286"/>
      <c r="CD3" s="78" t="s">
        <v>93</v>
      </c>
      <c r="CE3" s="284" t="s">
        <v>13</v>
      </c>
      <c r="CF3" s="285"/>
      <c r="CG3" s="286"/>
      <c r="CH3" s="79"/>
      <c r="CI3" s="78" t="s">
        <v>1</v>
      </c>
      <c r="CJ3" s="78" t="s">
        <v>22</v>
      </c>
      <c r="CK3" s="78" t="s">
        <v>0</v>
      </c>
      <c r="CL3" s="78" t="s">
        <v>49</v>
      </c>
      <c r="CM3" s="78" t="s">
        <v>40</v>
      </c>
      <c r="CN3" s="78" t="s">
        <v>94</v>
      </c>
      <c r="CO3" s="284" t="s">
        <v>42</v>
      </c>
      <c r="CP3" s="285"/>
      <c r="CQ3" s="286"/>
    </row>
    <row r="4" spans="1:95" x14ac:dyDescent="0.2">
      <c r="AA4" s="87" t="str">
        <f>'Summary (Full)'!D72</f>
        <v>BoxingPractice</v>
      </c>
      <c r="AE4" s="78" t="s">
        <v>92</v>
      </c>
      <c r="AF4" s="78" t="s">
        <v>24</v>
      </c>
      <c r="AG4" s="78" t="s">
        <v>25</v>
      </c>
      <c r="AH4" s="78" t="s">
        <v>26</v>
      </c>
      <c r="AI4" s="78" t="s">
        <v>38</v>
      </c>
      <c r="AJ4" s="78" t="s">
        <v>24</v>
      </c>
      <c r="AK4" s="78" t="s">
        <v>24</v>
      </c>
      <c r="AL4" s="78" t="s">
        <v>24</v>
      </c>
      <c r="AM4" s="78" t="s">
        <v>24</v>
      </c>
      <c r="AN4" s="78" t="s">
        <v>24</v>
      </c>
      <c r="AO4" s="78" t="s">
        <v>24</v>
      </c>
      <c r="AP4" s="78" t="s">
        <v>24</v>
      </c>
      <c r="AQ4" s="78" t="s">
        <v>25</v>
      </c>
      <c r="AR4" s="78" t="s">
        <v>26</v>
      </c>
      <c r="AS4" s="90"/>
      <c r="AT4" s="90"/>
      <c r="AV4" s="78" t="s">
        <v>92</v>
      </c>
      <c r="AW4" s="78" t="s">
        <v>24</v>
      </c>
      <c r="AX4" s="78" t="s">
        <v>25</v>
      </c>
      <c r="AY4" s="78" t="s">
        <v>26</v>
      </c>
      <c r="AZ4" s="78" t="s">
        <v>38</v>
      </c>
      <c r="BA4" s="78" t="s">
        <v>24</v>
      </c>
      <c r="BB4" s="78" t="s">
        <v>24</v>
      </c>
      <c r="BC4" s="78" t="s">
        <v>24</v>
      </c>
      <c r="BD4" s="78" t="s">
        <v>24</v>
      </c>
      <c r="BE4" s="78" t="s">
        <v>24</v>
      </c>
      <c r="BF4" s="78" t="s">
        <v>24</v>
      </c>
      <c r="BG4" s="78" t="s">
        <v>24</v>
      </c>
      <c r="BH4" s="78" t="s">
        <v>25</v>
      </c>
      <c r="BI4" s="78" t="s">
        <v>26</v>
      </c>
      <c r="BM4" s="78" t="s">
        <v>92</v>
      </c>
      <c r="BN4" s="78" t="s">
        <v>24</v>
      </c>
      <c r="BO4" s="78" t="s">
        <v>25</v>
      </c>
      <c r="BP4" s="78" t="s">
        <v>26</v>
      </c>
      <c r="BQ4" s="78" t="s">
        <v>38</v>
      </c>
      <c r="BR4" s="78" t="s">
        <v>24</v>
      </c>
      <c r="BS4" s="78" t="s">
        <v>24</v>
      </c>
      <c r="BT4" s="78" t="s">
        <v>24</v>
      </c>
      <c r="BU4" s="78" t="s">
        <v>24</v>
      </c>
      <c r="BV4" s="78" t="s">
        <v>24</v>
      </c>
      <c r="BW4" s="78" t="s">
        <v>24</v>
      </c>
      <c r="BX4" s="78" t="s">
        <v>24</v>
      </c>
      <c r="BY4" s="78" t="s">
        <v>25</v>
      </c>
      <c r="BZ4" s="78" t="s">
        <v>26</v>
      </c>
      <c r="CD4" s="78" t="s">
        <v>92</v>
      </c>
      <c r="CE4" s="78" t="s">
        <v>24</v>
      </c>
      <c r="CF4" s="78" t="s">
        <v>25</v>
      </c>
      <c r="CG4" s="78" t="s">
        <v>26</v>
      </c>
      <c r="CH4" s="78" t="s">
        <v>38</v>
      </c>
      <c r="CI4" s="78" t="s">
        <v>24</v>
      </c>
      <c r="CJ4" s="78" t="s">
        <v>24</v>
      </c>
      <c r="CK4" s="78" t="s">
        <v>24</v>
      </c>
      <c r="CL4" s="78" t="s">
        <v>24</v>
      </c>
      <c r="CM4" s="78" t="s">
        <v>24</v>
      </c>
      <c r="CN4" s="78" t="s">
        <v>24</v>
      </c>
      <c r="CO4" s="78" t="s">
        <v>24</v>
      </c>
      <c r="CP4" s="78" t="s">
        <v>25</v>
      </c>
      <c r="CQ4" s="78" t="s">
        <v>26</v>
      </c>
    </row>
    <row r="5" spans="1:95" x14ac:dyDescent="0.2">
      <c r="AA5" s="87" t="str">
        <f>'Summary (Full)'!D73</f>
        <v>CrossWalk</v>
      </c>
      <c r="AB5" s="289" t="s">
        <v>17</v>
      </c>
      <c r="AC5" s="287" t="str">
        <f>CONCATENATE(AB5," Reference")</f>
        <v>3840x2160 Reference</v>
      </c>
      <c r="AD5">
        <v>5</v>
      </c>
      <c r="AE5" s="82">
        <f t="shared" ref="AE5:AR14" ca="1" si="24">INDIRECT("'"&amp;$B$3&amp;"'!"&amp;ADDRESS($AD5,AE$1))</f>
        <v>28124.388800000001</v>
      </c>
      <c r="AF5" s="82">
        <f t="shared" ca="1" si="24"/>
        <v>42.551099999999998</v>
      </c>
      <c r="AG5" s="82">
        <f t="shared" ca="1" si="24"/>
        <v>48.821599999999997</v>
      </c>
      <c r="AH5" s="82">
        <f t="shared" ca="1" si="24"/>
        <v>48.747399999999999</v>
      </c>
      <c r="AI5" s="82">
        <f t="shared" ca="1" si="24"/>
        <v>43.330274999999993</v>
      </c>
      <c r="AJ5" s="82">
        <f t="shared" ca="1" si="24"/>
        <v>29.688099999999999</v>
      </c>
      <c r="AK5" s="82">
        <f t="shared" ca="1" si="24"/>
        <v>20.519600000000001</v>
      </c>
      <c r="AL5" s="82">
        <f t="shared" ca="1" si="24"/>
        <v>99.976200000000006</v>
      </c>
      <c r="AM5" s="82">
        <f t="shared" ca="1" si="24"/>
        <v>99.961100000000002</v>
      </c>
      <c r="AN5" s="82">
        <f t="shared" ca="1" si="24"/>
        <v>43.343200000000003</v>
      </c>
      <c r="AO5" s="82">
        <f t="shared" ca="1" si="24"/>
        <v>43.383000000000003</v>
      </c>
      <c r="AP5" s="82">
        <f t="shared" ca="1" si="24"/>
        <v>42.4833</v>
      </c>
      <c r="AQ5" s="82">
        <f t="shared" ca="1" si="24"/>
        <v>48.787999999999997</v>
      </c>
      <c r="AR5" s="82">
        <f t="shared" ca="1" si="24"/>
        <v>48.715899999999998</v>
      </c>
      <c r="AU5" s="287" t="str">
        <f>CONCATENATE(AB5," Test")</f>
        <v>3840x2160 Test</v>
      </c>
      <c r="AV5" s="82">
        <f t="shared" ref="AV5:BI14" ca="1" si="25">INDIRECT("'"&amp;$B$3&amp;"'!"&amp;ADDRESS($AD5,AV$1))</f>
        <v>28124.388800000001</v>
      </c>
      <c r="AW5" s="82">
        <f t="shared" ca="1" si="25"/>
        <v>42.551099999999998</v>
      </c>
      <c r="AX5" s="82">
        <f t="shared" ca="1" si="25"/>
        <v>48.821599999999997</v>
      </c>
      <c r="AY5" s="82">
        <f t="shared" ca="1" si="25"/>
        <v>48.747399999999999</v>
      </c>
      <c r="AZ5" s="82">
        <f t="shared" ca="1" si="25"/>
        <v>43.330274999999993</v>
      </c>
      <c r="BA5" s="82">
        <f t="shared" ca="1" si="25"/>
        <v>29.688099999999999</v>
      </c>
      <c r="BB5" s="82">
        <f t="shared" ca="1" si="25"/>
        <v>20.519600000000001</v>
      </c>
      <c r="BC5" s="82">
        <f t="shared" ca="1" si="25"/>
        <v>99.976200000000006</v>
      </c>
      <c r="BD5" s="82">
        <f t="shared" ca="1" si="25"/>
        <v>99.961100000000002</v>
      </c>
      <c r="BE5" s="82">
        <f t="shared" ca="1" si="25"/>
        <v>43.343200000000003</v>
      </c>
      <c r="BF5" s="82">
        <f t="shared" ca="1" si="25"/>
        <v>43.383000000000003</v>
      </c>
      <c r="BG5" s="82">
        <f t="shared" ca="1" si="25"/>
        <v>42.4833</v>
      </c>
      <c r="BH5" s="82">
        <f t="shared" ca="1" si="25"/>
        <v>48.787999999999997</v>
      </c>
      <c r="BI5" s="82">
        <f t="shared" ca="1" si="25"/>
        <v>48.715899999999998</v>
      </c>
      <c r="BM5" s="82">
        <f t="shared" ref="BM5:BZ5" ca="1" si="26">IF(INDIRECT("'"&amp;$B$3&amp;"'!"&amp;ADDRESS($AD5,BM$1)),INDIRECT("'"&amp;$B$3&amp;"'!"&amp;ADDRESS($AD5,BM$1)),"")</f>
        <v>163.97389999999999</v>
      </c>
      <c r="BN5" s="82">
        <f t="shared" ca="1" si="26"/>
        <v>28.715499999999999</v>
      </c>
      <c r="BO5" s="82">
        <f t="shared" ca="1" si="26"/>
        <v>37.166499999999999</v>
      </c>
      <c r="BP5" s="82">
        <f t="shared" ca="1" si="26"/>
        <v>36.718699999999998</v>
      </c>
      <c r="BQ5" s="82">
        <f t="shared" ca="1" si="26"/>
        <v>29.7438875</v>
      </c>
      <c r="BR5" s="82">
        <f t="shared" ca="1" si="26"/>
        <v>11.0281</v>
      </c>
      <c r="BS5" s="82">
        <f t="shared" ca="1" si="26"/>
        <v>9.3267000000000007</v>
      </c>
      <c r="BT5" s="82">
        <f t="shared" ca="1" si="26"/>
        <v>12.595000000000001</v>
      </c>
      <c r="BU5" s="82">
        <f t="shared" ca="1" si="26"/>
        <v>11.6411</v>
      </c>
      <c r="BV5" s="82">
        <f t="shared" ca="1" si="26"/>
        <v>24.482299999999999</v>
      </c>
      <c r="BW5" s="82">
        <f t="shared" ca="1" si="26"/>
        <v>32.310600000000001</v>
      </c>
      <c r="BX5" s="82">
        <f t="shared" ca="1" si="26"/>
        <v>28.692299999999999</v>
      </c>
      <c r="BY5" s="82">
        <f t="shared" ca="1" si="26"/>
        <v>37.159100000000002</v>
      </c>
      <c r="BZ5" s="82">
        <f t="shared" ca="1" si="26"/>
        <v>36.712000000000003</v>
      </c>
      <c r="CD5" s="82">
        <f t="shared" ref="CD5:CQ5" ca="1" si="27">IF(INDIRECT("'"&amp;$B$3&amp;"'!"&amp;ADDRESS($AD5,CD$1)),INDIRECT("'"&amp;$B$3&amp;"'!"&amp;ADDRESS($AD5,CD$1)),"")</f>
        <v>163.97389999999999</v>
      </c>
      <c r="CE5" s="82">
        <f t="shared" ca="1" si="27"/>
        <v>28.715499999999999</v>
      </c>
      <c r="CF5" s="82">
        <f t="shared" ca="1" si="27"/>
        <v>37.166499999999999</v>
      </c>
      <c r="CG5" s="82">
        <f t="shared" ca="1" si="27"/>
        <v>36.718699999999998</v>
      </c>
      <c r="CH5" s="82">
        <f t="shared" ca="1" si="27"/>
        <v>29.7438875</v>
      </c>
      <c r="CI5" s="82">
        <f t="shared" ca="1" si="27"/>
        <v>11.0281</v>
      </c>
      <c r="CJ5" s="82">
        <f t="shared" ca="1" si="27"/>
        <v>9.3267000000000007</v>
      </c>
      <c r="CK5" s="82">
        <f t="shared" ca="1" si="27"/>
        <v>12.595000000000001</v>
      </c>
      <c r="CL5" s="82">
        <f t="shared" ca="1" si="27"/>
        <v>11.6411</v>
      </c>
      <c r="CM5" s="82">
        <f t="shared" ca="1" si="27"/>
        <v>24.482299999999999</v>
      </c>
      <c r="CN5" s="82">
        <f t="shared" ca="1" si="27"/>
        <v>32.310600000000001</v>
      </c>
      <c r="CO5" s="82">
        <f t="shared" ca="1" si="27"/>
        <v>28.692299999999999</v>
      </c>
      <c r="CP5" s="82">
        <f t="shared" ca="1" si="27"/>
        <v>37.159100000000002</v>
      </c>
      <c r="CQ5" s="82">
        <f t="shared" ca="1" si="27"/>
        <v>36.712000000000003</v>
      </c>
    </row>
    <row r="6" spans="1:95" x14ac:dyDescent="0.2">
      <c r="AA6" s="87" t="str">
        <f>'Summary (Full)'!D74</f>
        <v>FoodMarket2</v>
      </c>
      <c r="AB6" s="289"/>
      <c r="AC6" s="287"/>
      <c r="AD6">
        <f>AD5+1</f>
        <v>6</v>
      </c>
      <c r="AE6" s="82">
        <f t="shared" ca="1" si="24"/>
        <v>13410.6054</v>
      </c>
      <c r="AF6" s="82">
        <f t="shared" ca="1" si="24"/>
        <v>41.963000000000001</v>
      </c>
      <c r="AG6" s="82">
        <f t="shared" ca="1" si="24"/>
        <v>47.956699999999998</v>
      </c>
      <c r="AH6" s="82">
        <f t="shared" ca="1" si="24"/>
        <v>47.761200000000002</v>
      </c>
      <c r="AI6" s="82">
        <f t="shared" ca="1" si="24"/>
        <v>42.699993749999997</v>
      </c>
      <c r="AJ6" s="82">
        <f t="shared" ca="1" si="24"/>
        <v>28.299299999999999</v>
      </c>
      <c r="AK6" s="82">
        <f t="shared" ca="1" si="24"/>
        <v>19.919799999999999</v>
      </c>
      <c r="AL6" s="82">
        <f t="shared" ca="1" si="24"/>
        <v>99.970600000000005</v>
      </c>
      <c r="AM6" s="82">
        <f t="shared" ca="1" si="24"/>
        <v>99.109800000000007</v>
      </c>
      <c r="AN6" s="82">
        <f t="shared" ca="1" si="24"/>
        <v>42.245699999999999</v>
      </c>
      <c r="AO6" s="82">
        <f t="shared" ca="1" si="24"/>
        <v>42.750500000000002</v>
      </c>
      <c r="AP6" s="82">
        <f t="shared" ca="1" si="24"/>
        <v>41.932000000000002</v>
      </c>
      <c r="AQ6" s="82">
        <f t="shared" ca="1" si="24"/>
        <v>47.936100000000003</v>
      </c>
      <c r="AR6" s="82">
        <f t="shared" ca="1" si="24"/>
        <v>47.7393</v>
      </c>
      <c r="AU6" s="287"/>
      <c r="AV6" s="82">
        <f t="shared" ca="1" si="25"/>
        <v>13410.6054</v>
      </c>
      <c r="AW6" s="82">
        <f t="shared" ca="1" si="25"/>
        <v>41.963000000000001</v>
      </c>
      <c r="AX6" s="82">
        <f t="shared" ca="1" si="25"/>
        <v>47.956699999999998</v>
      </c>
      <c r="AY6" s="82">
        <f t="shared" ca="1" si="25"/>
        <v>47.761200000000002</v>
      </c>
      <c r="AZ6" s="82">
        <f t="shared" ca="1" si="25"/>
        <v>42.699993749999997</v>
      </c>
      <c r="BA6" s="82">
        <f t="shared" ca="1" si="25"/>
        <v>28.299299999999999</v>
      </c>
      <c r="BB6" s="82">
        <f t="shared" ca="1" si="25"/>
        <v>19.919799999999999</v>
      </c>
      <c r="BC6" s="82">
        <f t="shared" ca="1" si="25"/>
        <v>99.970600000000005</v>
      </c>
      <c r="BD6" s="82">
        <f t="shared" ca="1" si="25"/>
        <v>99.109800000000007</v>
      </c>
      <c r="BE6" s="82">
        <f t="shared" ca="1" si="25"/>
        <v>42.245699999999999</v>
      </c>
      <c r="BF6" s="82">
        <f t="shared" ca="1" si="25"/>
        <v>42.750500000000002</v>
      </c>
      <c r="BG6" s="82">
        <f t="shared" ca="1" si="25"/>
        <v>41.932000000000002</v>
      </c>
      <c r="BH6" s="82">
        <f t="shared" ca="1" si="25"/>
        <v>47.936100000000003</v>
      </c>
      <c r="BI6" s="82">
        <f t="shared" ca="1" si="25"/>
        <v>47.7393</v>
      </c>
      <c r="BM6" s="82">
        <f t="shared" ref="BM6:BM56" ca="1" si="28">IF(INDIRECT("'"&amp;$B$3&amp;"'!"&amp;ADDRESS($AD6,BM$1)),INDIRECT("'"&amp;$B$3&amp;"'!"&amp;ADDRESS($AD6,BM$1)),BM5)</f>
        <v>264.86869999999999</v>
      </c>
      <c r="BN6" s="82">
        <f t="shared" ref="BN6:BN56" ca="1" si="29">IF(INDIRECT("'"&amp;$B$3&amp;"'!"&amp;ADDRESS($AD6,BN$1)),INDIRECT("'"&amp;$B$3&amp;"'!"&amp;ADDRESS($AD6,BN$1)),BN5)</f>
        <v>30.603100000000001</v>
      </c>
      <c r="BO6" s="82">
        <f t="shared" ref="BO6:BO56" ca="1" si="30">IF(INDIRECT("'"&amp;$B$3&amp;"'!"&amp;ADDRESS($AD6,BO$1)),INDIRECT("'"&amp;$B$3&amp;"'!"&amp;ADDRESS($AD6,BO$1)),BO5)</f>
        <v>38.0413</v>
      </c>
      <c r="BP6" s="82">
        <f t="shared" ref="BP6:BP56" ca="1" si="31">IF(INDIRECT("'"&amp;$B$3&amp;"'!"&amp;ADDRESS($AD6,BP$1)),INDIRECT("'"&amp;$B$3&amp;"'!"&amp;ADDRESS($AD6,BP$1)),BP5)</f>
        <v>37.499899999999997</v>
      </c>
      <c r="BQ6" s="82">
        <f t="shared" ref="BQ6:BQ56" ca="1" si="32">IF(INDIRECT("'"&amp;$B$3&amp;"'!"&amp;ADDRESS($AD6,BQ$1)),INDIRECT("'"&amp;$B$3&amp;"'!"&amp;ADDRESS($AD6,BQ$1)),BQ5)</f>
        <v>31.4990375</v>
      </c>
      <c r="BR6" s="82">
        <f t="shared" ref="BR6:BR56" ca="1" si="33">IF(INDIRECT("'"&amp;$B$3&amp;"'!"&amp;ADDRESS($AD6,BR$1)),INDIRECT("'"&amp;$B$3&amp;"'!"&amp;ADDRESS($AD6,BR$1)),BR5)</f>
        <v>12.952199999999999</v>
      </c>
      <c r="BS6" s="82">
        <f t="shared" ref="BS6:BS56" ca="1" si="34">IF(INDIRECT("'"&amp;$B$3&amp;"'!"&amp;ADDRESS($AD6,BS$1)),INDIRECT("'"&amp;$B$3&amp;"'!"&amp;ADDRESS($AD6,BS$1)),BS5)</f>
        <v>10.716200000000001</v>
      </c>
      <c r="BT6" s="82">
        <f t="shared" ref="BT6:BT56" ca="1" si="35">IF(INDIRECT("'"&amp;$B$3&amp;"'!"&amp;ADDRESS($AD6,BT$1)),INDIRECT("'"&amp;$B$3&amp;"'!"&amp;ADDRESS($AD6,BT$1)),BT5)</f>
        <v>31.1158</v>
      </c>
      <c r="BU6" s="82">
        <f t="shared" ref="BU6:BU56" ca="1" si="36">IF(INDIRECT("'"&amp;$B$3&amp;"'!"&amp;ADDRESS($AD6,BU$1)),INDIRECT("'"&amp;$B$3&amp;"'!"&amp;ADDRESS($AD6,BU$1)),BU5)</f>
        <v>29.283300000000001</v>
      </c>
      <c r="BV6" s="82">
        <f t="shared" ref="BV6:BV56" ca="1" si="37">IF(INDIRECT("'"&amp;$B$3&amp;"'!"&amp;ADDRESS($AD6,BV$1)),INDIRECT("'"&amp;$B$3&amp;"'!"&amp;ADDRESS($AD6,BV$1)),BV5)</f>
        <v>26.498200000000001</v>
      </c>
      <c r="BW6" s="82">
        <f t="shared" ref="BW6:BW56" ca="1" si="38">IF(INDIRECT("'"&amp;$B$3&amp;"'!"&amp;ADDRESS($AD6,BW$1)),INDIRECT("'"&amp;$B$3&amp;"'!"&amp;ADDRESS($AD6,BW$1)),BW5)</f>
        <v>33.612499999999997</v>
      </c>
      <c r="BX6" s="82">
        <f t="shared" ref="BX6:BX56" ca="1" si="39">IF(INDIRECT("'"&amp;$B$3&amp;"'!"&amp;ADDRESS($AD6,BX$1)),INDIRECT("'"&amp;$B$3&amp;"'!"&amp;ADDRESS($AD6,BX$1)),BX5)</f>
        <v>30.5763</v>
      </c>
      <c r="BY6" s="82">
        <f t="shared" ref="BY6:BY56" ca="1" si="40">IF(INDIRECT("'"&amp;$B$3&amp;"'!"&amp;ADDRESS($AD6,BY$1)),INDIRECT("'"&amp;$B$3&amp;"'!"&amp;ADDRESS($AD6,BY$1)),BY5)</f>
        <v>38.035400000000003</v>
      </c>
      <c r="BZ6" s="82">
        <f t="shared" ref="BZ6:BZ56" ca="1" si="41">IF(INDIRECT("'"&amp;$B$3&amp;"'!"&amp;ADDRESS($AD6,BZ$1)),INDIRECT("'"&amp;$B$3&amp;"'!"&amp;ADDRESS($AD6,BZ$1)),BZ5)</f>
        <v>37.494</v>
      </c>
      <c r="CD6" s="82">
        <f t="shared" ref="CD6:CD56" ca="1" si="42">IF(INDIRECT("'"&amp;$B$3&amp;"'!"&amp;ADDRESS($AD6,CD$1)),INDIRECT("'"&amp;$B$3&amp;"'!"&amp;ADDRESS($AD6,CD$1)),CD5)</f>
        <v>264.86869999999999</v>
      </c>
      <c r="CE6" s="82">
        <f t="shared" ref="CE6:CE69" ca="1" si="43">IF(INDIRECT("'"&amp;$B$3&amp;"'!"&amp;ADDRESS($AD6,CE$1)),INDIRECT("'"&amp;$B$3&amp;"'!"&amp;ADDRESS($AD6,CE$1)),CE5)</f>
        <v>30.603100000000001</v>
      </c>
      <c r="CF6" s="82">
        <f t="shared" ref="CF6:CF69" ca="1" si="44">IF(INDIRECT("'"&amp;$B$3&amp;"'!"&amp;ADDRESS($AD6,CF$1)),INDIRECT("'"&amp;$B$3&amp;"'!"&amp;ADDRESS($AD6,CF$1)),CF5)</f>
        <v>38.0413</v>
      </c>
      <c r="CG6" s="82">
        <f t="shared" ref="CG6:CG69" ca="1" si="45">IF(INDIRECT("'"&amp;$B$3&amp;"'!"&amp;ADDRESS($AD6,CG$1)),INDIRECT("'"&amp;$B$3&amp;"'!"&amp;ADDRESS($AD6,CG$1)),CG5)</f>
        <v>37.499899999999997</v>
      </c>
      <c r="CH6" s="82">
        <f t="shared" ref="CH6:CH69" ca="1" si="46">IF(INDIRECT("'"&amp;$B$3&amp;"'!"&amp;ADDRESS($AD6,CH$1)),INDIRECT("'"&amp;$B$3&amp;"'!"&amp;ADDRESS($AD6,CH$1)),CH5)</f>
        <v>31.4990375</v>
      </c>
      <c r="CI6" s="82">
        <f t="shared" ref="CI6:CI69" ca="1" si="47">IF(INDIRECT("'"&amp;$B$3&amp;"'!"&amp;ADDRESS($AD6,CI$1)),INDIRECT("'"&amp;$B$3&amp;"'!"&amp;ADDRESS($AD6,CI$1)),CI5)</f>
        <v>12.952199999999999</v>
      </c>
      <c r="CJ6" s="82">
        <f t="shared" ref="CJ6:CJ69" ca="1" si="48">IF(INDIRECT("'"&amp;$B$3&amp;"'!"&amp;ADDRESS($AD6,CJ$1)),INDIRECT("'"&amp;$B$3&amp;"'!"&amp;ADDRESS($AD6,CJ$1)),CJ5)</f>
        <v>10.716200000000001</v>
      </c>
      <c r="CK6" s="82">
        <f t="shared" ref="CK6:CK69" ca="1" si="49">IF(INDIRECT("'"&amp;$B$3&amp;"'!"&amp;ADDRESS($AD6,CK$1)),INDIRECT("'"&amp;$B$3&amp;"'!"&amp;ADDRESS($AD6,CK$1)),CK5)</f>
        <v>31.1158</v>
      </c>
      <c r="CL6" s="82">
        <f t="shared" ref="CL6:CL69" ca="1" si="50">IF(INDIRECT("'"&amp;$B$3&amp;"'!"&amp;ADDRESS($AD6,CL$1)),INDIRECT("'"&amp;$B$3&amp;"'!"&amp;ADDRESS($AD6,CL$1)),CL5)</f>
        <v>29.283300000000001</v>
      </c>
      <c r="CM6" s="82">
        <f t="shared" ref="CM6:CM69" ca="1" si="51">IF(INDIRECT("'"&amp;$B$3&amp;"'!"&amp;ADDRESS($AD6,CM$1)),INDIRECT("'"&amp;$B$3&amp;"'!"&amp;ADDRESS($AD6,CM$1)),CM5)</f>
        <v>26.498200000000001</v>
      </c>
      <c r="CN6" s="82">
        <f t="shared" ref="CN6:CN69" ca="1" si="52">IF(INDIRECT("'"&amp;$B$3&amp;"'!"&amp;ADDRESS($AD6,CN$1)),INDIRECT("'"&amp;$B$3&amp;"'!"&amp;ADDRESS($AD6,CN$1)),CN5)</f>
        <v>33.612499999999997</v>
      </c>
      <c r="CO6" s="82">
        <f t="shared" ref="CO6:CO69" ca="1" si="53">IF(INDIRECT("'"&amp;$B$3&amp;"'!"&amp;ADDRESS($AD6,CO$1)),INDIRECT("'"&amp;$B$3&amp;"'!"&amp;ADDRESS($AD6,CO$1)),CO5)</f>
        <v>30.5763</v>
      </c>
      <c r="CP6" s="82">
        <f t="shared" ref="CP6:CP69" ca="1" si="54">IF(INDIRECT("'"&amp;$B$3&amp;"'!"&amp;ADDRESS($AD6,CP$1)),INDIRECT("'"&amp;$B$3&amp;"'!"&amp;ADDRESS($AD6,CP$1)),CP5)</f>
        <v>38.035400000000003</v>
      </c>
      <c r="CQ6" s="82">
        <f t="shared" ref="CQ6:CQ69" ca="1" si="55">IF(INDIRECT("'"&amp;$B$3&amp;"'!"&amp;ADDRESS($AD6,CQ$1)),INDIRECT("'"&amp;$B$3&amp;"'!"&amp;ADDRESS($AD6,CQ$1)),CQ5)</f>
        <v>37.494</v>
      </c>
    </row>
    <row r="7" spans="1:95" x14ac:dyDescent="0.2">
      <c r="AA7" s="87" t="str">
        <f>'Summary (Full)'!D75</f>
        <v>Neon1224</v>
      </c>
      <c r="AB7" s="289"/>
      <c r="AC7" s="287"/>
      <c r="AD7">
        <f>AD6+1</f>
        <v>7</v>
      </c>
      <c r="AE7" s="82">
        <f t="shared" ca="1" si="24"/>
        <v>6624.8041000000003</v>
      </c>
      <c r="AF7" s="82">
        <f t="shared" ca="1" si="24"/>
        <v>41.253900000000002</v>
      </c>
      <c r="AG7" s="82">
        <f t="shared" ca="1" si="24"/>
        <v>46.889200000000002</v>
      </c>
      <c r="AH7" s="82">
        <f t="shared" ca="1" si="24"/>
        <v>46.543399999999998</v>
      </c>
      <c r="AI7" s="82">
        <f t="shared" ca="1" si="24"/>
        <v>41.936700000000002</v>
      </c>
      <c r="AJ7" s="82">
        <f t="shared" ca="1" si="24"/>
        <v>26.904299999999999</v>
      </c>
      <c r="AK7" s="82">
        <f t="shared" ca="1" si="24"/>
        <v>19.2895</v>
      </c>
      <c r="AL7" s="82">
        <f t="shared" ca="1" si="24"/>
        <v>98.679400000000001</v>
      </c>
      <c r="AM7" s="82">
        <f t="shared" ca="1" si="24"/>
        <v>96.641900000000007</v>
      </c>
      <c r="AN7" s="82">
        <f t="shared" ca="1" si="24"/>
        <v>40.931800000000003</v>
      </c>
      <c r="AO7" s="82">
        <f t="shared" ca="1" si="24"/>
        <v>42.001300000000001</v>
      </c>
      <c r="AP7" s="82">
        <f t="shared" ca="1" si="24"/>
        <v>41.239699999999999</v>
      </c>
      <c r="AQ7" s="82">
        <f t="shared" ca="1" si="24"/>
        <v>46.873600000000003</v>
      </c>
      <c r="AR7" s="82">
        <f t="shared" ca="1" si="24"/>
        <v>46.524999999999999</v>
      </c>
      <c r="AU7" s="287"/>
      <c r="AV7" s="82">
        <f t="shared" ca="1" si="25"/>
        <v>6624.8041000000003</v>
      </c>
      <c r="AW7" s="82">
        <f t="shared" ca="1" si="25"/>
        <v>41.253900000000002</v>
      </c>
      <c r="AX7" s="82">
        <f t="shared" ca="1" si="25"/>
        <v>46.889200000000002</v>
      </c>
      <c r="AY7" s="82">
        <f t="shared" ca="1" si="25"/>
        <v>46.543399999999998</v>
      </c>
      <c r="AZ7" s="82">
        <f t="shared" ca="1" si="25"/>
        <v>41.936700000000002</v>
      </c>
      <c r="BA7" s="82">
        <f t="shared" ca="1" si="25"/>
        <v>26.904299999999999</v>
      </c>
      <c r="BB7" s="82">
        <f t="shared" ca="1" si="25"/>
        <v>19.2895</v>
      </c>
      <c r="BC7" s="82">
        <f t="shared" ca="1" si="25"/>
        <v>98.679400000000001</v>
      </c>
      <c r="BD7" s="82">
        <f t="shared" ca="1" si="25"/>
        <v>96.641900000000007</v>
      </c>
      <c r="BE7" s="82">
        <f t="shared" ca="1" si="25"/>
        <v>40.931800000000003</v>
      </c>
      <c r="BF7" s="82">
        <f t="shared" ca="1" si="25"/>
        <v>42.001300000000001</v>
      </c>
      <c r="BG7" s="82">
        <f t="shared" ca="1" si="25"/>
        <v>41.239699999999999</v>
      </c>
      <c r="BH7" s="82">
        <f t="shared" ca="1" si="25"/>
        <v>46.873600000000003</v>
      </c>
      <c r="BI7" s="82">
        <f t="shared" ca="1" si="25"/>
        <v>46.524999999999999</v>
      </c>
      <c r="BM7" s="82">
        <f t="shared" ca="1" si="28"/>
        <v>367.4529</v>
      </c>
      <c r="BN7" s="82">
        <f t="shared" ca="1" si="29"/>
        <v>31.9558</v>
      </c>
      <c r="BO7" s="82">
        <f t="shared" ca="1" si="30"/>
        <v>38.889099999999999</v>
      </c>
      <c r="BP7" s="82">
        <f t="shared" ca="1" si="31"/>
        <v>38.221499999999999</v>
      </c>
      <c r="BQ7" s="82">
        <f t="shared" ca="1" si="32"/>
        <v>32.780737500000001</v>
      </c>
      <c r="BR7" s="82">
        <f t="shared" ca="1" si="33"/>
        <v>14.339499999999999</v>
      </c>
      <c r="BS7" s="82">
        <f t="shared" ca="1" si="34"/>
        <v>11.7402</v>
      </c>
      <c r="BT7" s="82">
        <f t="shared" ca="1" si="35"/>
        <v>43.452100000000002</v>
      </c>
      <c r="BU7" s="82">
        <f t="shared" ca="1" si="36"/>
        <v>41.266800000000003</v>
      </c>
      <c r="BV7" s="82">
        <f t="shared" ca="1" si="37"/>
        <v>28.0349</v>
      </c>
      <c r="BW7" s="82">
        <f t="shared" ca="1" si="38"/>
        <v>34.663699999999999</v>
      </c>
      <c r="BX7" s="82">
        <f t="shared" ca="1" si="39"/>
        <v>31.927</v>
      </c>
      <c r="BY7" s="82">
        <f t="shared" ca="1" si="40"/>
        <v>38.883299999999998</v>
      </c>
      <c r="BZ7" s="82">
        <f t="shared" ca="1" si="41"/>
        <v>38.216299999999997</v>
      </c>
      <c r="CD7" s="82">
        <f t="shared" ca="1" si="42"/>
        <v>367.4529</v>
      </c>
      <c r="CE7" s="82">
        <f t="shared" ca="1" si="43"/>
        <v>31.9558</v>
      </c>
      <c r="CF7" s="82">
        <f t="shared" ca="1" si="44"/>
        <v>38.889099999999999</v>
      </c>
      <c r="CG7" s="82">
        <f t="shared" ca="1" si="45"/>
        <v>38.221499999999999</v>
      </c>
      <c r="CH7" s="82">
        <f t="shared" ca="1" si="46"/>
        <v>32.780737500000001</v>
      </c>
      <c r="CI7" s="82">
        <f t="shared" ca="1" si="47"/>
        <v>14.339499999999999</v>
      </c>
      <c r="CJ7" s="82">
        <f t="shared" ca="1" si="48"/>
        <v>11.7402</v>
      </c>
      <c r="CK7" s="82">
        <f t="shared" ca="1" si="49"/>
        <v>43.452100000000002</v>
      </c>
      <c r="CL7" s="82">
        <f t="shared" ca="1" si="50"/>
        <v>41.266800000000003</v>
      </c>
      <c r="CM7" s="82">
        <f t="shared" ca="1" si="51"/>
        <v>28.0349</v>
      </c>
      <c r="CN7" s="82">
        <f t="shared" ca="1" si="52"/>
        <v>34.663699999999999</v>
      </c>
      <c r="CO7" s="82">
        <f t="shared" ca="1" si="53"/>
        <v>31.927</v>
      </c>
      <c r="CP7" s="82">
        <f t="shared" ca="1" si="54"/>
        <v>38.883299999999998</v>
      </c>
      <c r="CQ7" s="82">
        <f t="shared" ca="1" si="55"/>
        <v>38.216299999999997</v>
      </c>
    </row>
    <row r="8" spans="1:95" x14ac:dyDescent="0.2">
      <c r="AA8" s="87" t="str">
        <f>'Summary (Full)'!D76</f>
        <v>NocturneDance</v>
      </c>
      <c r="AB8" s="289"/>
      <c r="AC8" s="287"/>
      <c r="AD8">
        <f>AD7+1</f>
        <v>8</v>
      </c>
      <c r="AE8" s="82">
        <f t="shared" ca="1" si="24"/>
        <v>3708.8953999999999</v>
      </c>
      <c r="AF8" s="82">
        <f t="shared" ca="1" si="24"/>
        <v>40.269300000000001</v>
      </c>
      <c r="AG8" s="82">
        <f t="shared" ca="1" si="24"/>
        <v>45.594099999999997</v>
      </c>
      <c r="AH8" s="82">
        <f t="shared" ca="1" si="24"/>
        <v>45.068199999999997</v>
      </c>
      <c r="AI8" s="82">
        <f t="shared" ca="1" si="24"/>
        <v>40.902031250000007</v>
      </c>
      <c r="AJ8" s="82">
        <f t="shared" ca="1" si="24"/>
        <v>25.121600000000001</v>
      </c>
      <c r="AK8" s="82">
        <f t="shared" ca="1" si="24"/>
        <v>18.425699999999999</v>
      </c>
      <c r="AL8" s="82">
        <f t="shared" ca="1" si="24"/>
        <v>94.739199999999997</v>
      </c>
      <c r="AM8" s="82">
        <f t="shared" ca="1" si="24"/>
        <v>92.552899999999994</v>
      </c>
      <c r="AN8" s="82">
        <f t="shared" ca="1" si="24"/>
        <v>39.1614</v>
      </c>
      <c r="AO8" s="82">
        <f t="shared" ca="1" si="24"/>
        <v>41.061399999999999</v>
      </c>
      <c r="AP8" s="82">
        <f t="shared" ca="1" si="24"/>
        <v>40.254800000000003</v>
      </c>
      <c r="AQ8" s="82">
        <f t="shared" ca="1" si="24"/>
        <v>45.578299999999999</v>
      </c>
      <c r="AR8" s="82">
        <f t="shared" ca="1" si="24"/>
        <v>45.051299999999998</v>
      </c>
      <c r="AU8" s="287"/>
      <c r="AV8" s="82">
        <f t="shared" ca="1" si="25"/>
        <v>3708.8953999999999</v>
      </c>
      <c r="AW8" s="82">
        <f t="shared" ca="1" si="25"/>
        <v>40.269300000000001</v>
      </c>
      <c r="AX8" s="82">
        <f t="shared" ca="1" si="25"/>
        <v>45.594099999999997</v>
      </c>
      <c r="AY8" s="82">
        <f t="shared" ca="1" si="25"/>
        <v>45.068199999999997</v>
      </c>
      <c r="AZ8" s="82">
        <f t="shared" ca="1" si="25"/>
        <v>40.902031250000007</v>
      </c>
      <c r="BA8" s="82">
        <f t="shared" ca="1" si="25"/>
        <v>25.121600000000001</v>
      </c>
      <c r="BB8" s="82">
        <f t="shared" ca="1" si="25"/>
        <v>18.425699999999999</v>
      </c>
      <c r="BC8" s="82">
        <f t="shared" ca="1" si="25"/>
        <v>94.739199999999997</v>
      </c>
      <c r="BD8" s="82">
        <f t="shared" ca="1" si="25"/>
        <v>92.552899999999994</v>
      </c>
      <c r="BE8" s="82">
        <f t="shared" ca="1" si="25"/>
        <v>39.1614</v>
      </c>
      <c r="BF8" s="82">
        <f t="shared" ca="1" si="25"/>
        <v>41.061399999999999</v>
      </c>
      <c r="BG8" s="82">
        <f t="shared" ca="1" si="25"/>
        <v>40.254800000000003</v>
      </c>
      <c r="BH8" s="82">
        <f t="shared" ca="1" si="25"/>
        <v>45.578299999999999</v>
      </c>
      <c r="BI8" s="82">
        <f t="shared" ca="1" si="25"/>
        <v>45.051299999999998</v>
      </c>
      <c r="BM8" s="82">
        <f t="shared" ca="1" si="28"/>
        <v>398.9491839833845</v>
      </c>
      <c r="BN8" s="82">
        <f t="shared" ca="1" si="29"/>
        <v>32.251375000000003</v>
      </c>
      <c r="BO8" s="82">
        <f t="shared" ca="1" si="30"/>
        <v>39.110887499999997</v>
      </c>
      <c r="BP8" s="82">
        <f t="shared" ca="1" si="31"/>
        <v>38.410674999999998</v>
      </c>
      <c r="BQ8" s="82">
        <f t="shared" ca="1" si="32"/>
        <v>33.065050781250001</v>
      </c>
      <c r="BR8" s="82">
        <f t="shared" ca="1" si="33"/>
        <v>14.7190625</v>
      </c>
      <c r="BS8" s="82">
        <f t="shared" ca="1" si="34"/>
        <v>11.9796</v>
      </c>
      <c r="BT8" s="82">
        <f t="shared" ca="1" si="35"/>
        <v>45.576537500000001</v>
      </c>
      <c r="BU8" s="82">
        <f t="shared" ca="1" si="36"/>
        <v>43.331850000000003</v>
      </c>
      <c r="BV8" s="82">
        <f t="shared" ca="1" si="37"/>
        <v>28.391649999999998</v>
      </c>
      <c r="BW8" s="82">
        <f t="shared" ca="1" si="38"/>
        <v>34.8997125</v>
      </c>
      <c r="BX8" s="82">
        <f t="shared" ca="1" si="39"/>
        <v>32.223974999999996</v>
      </c>
      <c r="BY8" s="82">
        <f t="shared" ca="1" si="40"/>
        <v>39.104799999999997</v>
      </c>
      <c r="BZ8" s="82">
        <f t="shared" ca="1" si="41"/>
        <v>38.405049999999996</v>
      </c>
      <c r="CD8" s="82">
        <f t="shared" ca="1" si="42"/>
        <v>398.9491839833845</v>
      </c>
      <c r="CE8" s="82">
        <f t="shared" ca="1" si="43"/>
        <v>32.251375000000003</v>
      </c>
      <c r="CF8" s="82">
        <f t="shared" ca="1" si="44"/>
        <v>39.110887499999997</v>
      </c>
      <c r="CG8" s="82">
        <f t="shared" ca="1" si="45"/>
        <v>38.410674999999998</v>
      </c>
      <c r="CH8" s="82">
        <f t="shared" ca="1" si="46"/>
        <v>33.065050781250001</v>
      </c>
      <c r="CI8" s="82">
        <f t="shared" ca="1" si="47"/>
        <v>14.7190625</v>
      </c>
      <c r="CJ8" s="82">
        <f t="shared" ca="1" si="48"/>
        <v>11.9796</v>
      </c>
      <c r="CK8" s="82">
        <f t="shared" ca="1" si="49"/>
        <v>45.576537500000001</v>
      </c>
      <c r="CL8" s="82">
        <f t="shared" ca="1" si="50"/>
        <v>43.331850000000003</v>
      </c>
      <c r="CM8" s="82">
        <f t="shared" ca="1" si="51"/>
        <v>28.391649999999998</v>
      </c>
      <c r="CN8" s="82">
        <f t="shared" ca="1" si="52"/>
        <v>34.8997125</v>
      </c>
      <c r="CO8" s="82">
        <f t="shared" ca="1" si="53"/>
        <v>32.223974999999996</v>
      </c>
      <c r="CP8" s="82">
        <f t="shared" ca="1" si="54"/>
        <v>39.104799999999997</v>
      </c>
      <c r="CQ8" s="82">
        <f t="shared" ca="1" si="55"/>
        <v>38.405049999999996</v>
      </c>
    </row>
    <row r="9" spans="1:95" x14ac:dyDescent="0.2">
      <c r="AA9" s="87" t="str">
        <f>'Summary (Full)'!D77</f>
        <v>PierSeaside</v>
      </c>
      <c r="AB9" s="289"/>
      <c r="AC9" s="287"/>
      <c r="AD9">
        <f>AD8+1</f>
        <v>9</v>
      </c>
      <c r="AE9" s="82">
        <f t="shared" ca="1" si="24"/>
        <v>2267.0327000000002</v>
      </c>
      <c r="AF9" s="82">
        <f t="shared" ca="1" si="24"/>
        <v>38.851300000000002</v>
      </c>
      <c r="AG9" s="82">
        <f t="shared" ca="1" si="24"/>
        <v>44.072600000000001</v>
      </c>
      <c r="AH9" s="82">
        <f t="shared" ca="1" si="24"/>
        <v>43.335500000000003</v>
      </c>
      <c r="AI9" s="82">
        <f t="shared" ca="1" si="24"/>
        <v>39.457893750000004</v>
      </c>
      <c r="AJ9" s="82">
        <f t="shared" ca="1" si="24"/>
        <v>22.8123</v>
      </c>
      <c r="AK9" s="82">
        <f t="shared" ca="1" si="24"/>
        <v>17.172000000000001</v>
      </c>
      <c r="AL9" s="82">
        <f t="shared" ca="1" si="24"/>
        <v>88.221800000000002</v>
      </c>
      <c r="AM9" s="82">
        <f t="shared" ca="1" si="24"/>
        <v>85.900999999999996</v>
      </c>
      <c r="AN9" s="82">
        <f t="shared" ca="1" si="24"/>
        <v>36.832700000000003</v>
      </c>
      <c r="AO9" s="82">
        <f t="shared" ca="1" si="24"/>
        <v>39.817500000000003</v>
      </c>
      <c r="AP9" s="82">
        <f t="shared" ca="1" si="24"/>
        <v>38.833799999999997</v>
      </c>
      <c r="AQ9" s="82">
        <f t="shared" ca="1" si="24"/>
        <v>44.059600000000003</v>
      </c>
      <c r="AR9" s="82">
        <f t="shared" ca="1" si="24"/>
        <v>43.320900000000002</v>
      </c>
      <c r="AU9" s="287"/>
      <c r="AV9" s="82">
        <f t="shared" ca="1" si="25"/>
        <v>2267.0327000000002</v>
      </c>
      <c r="AW9" s="82">
        <f t="shared" ca="1" si="25"/>
        <v>38.851300000000002</v>
      </c>
      <c r="AX9" s="82">
        <f t="shared" ca="1" si="25"/>
        <v>44.072600000000001</v>
      </c>
      <c r="AY9" s="82">
        <f t="shared" ca="1" si="25"/>
        <v>43.335500000000003</v>
      </c>
      <c r="AZ9" s="82">
        <f t="shared" ca="1" si="25"/>
        <v>39.457893750000004</v>
      </c>
      <c r="BA9" s="82">
        <f t="shared" ca="1" si="25"/>
        <v>22.8123</v>
      </c>
      <c r="BB9" s="82">
        <f t="shared" ca="1" si="25"/>
        <v>17.172000000000001</v>
      </c>
      <c r="BC9" s="82">
        <f t="shared" ca="1" si="25"/>
        <v>88.221800000000002</v>
      </c>
      <c r="BD9" s="82">
        <f t="shared" ca="1" si="25"/>
        <v>85.900999999999996</v>
      </c>
      <c r="BE9" s="82">
        <f t="shared" ca="1" si="25"/>
        <v>36.832700000000003</v>
      </c>
      <c r="BF9" s="82">
        <f t="shared" ca="1" si="25"/>
        <v>39.817500000000003</v>
      </c>
      <c r="BG9" s="82">
        <f t="shared" ca="1" si="25"/>
        <v>38.833799999999997</v>
      </c>
      <c r="BH9" s="82">
        <f t="shared" ca="1" si="25"/>
        <v>44.059600000000003</v>
      </c>
      <c r="BI9" s="82">
        <f t="shared" ca="1" si="25"/>
        <v>43.320900000000002</v>
      </c>
      <c r="BM9" s="82">
        <f t="shared" ca="1" si="28"/>
        <v>572.51430000000005</v>
      </c>
      <c r="BN9" s="82">
        <f t="shared" ca="1" si="29"/>
        <v>33.780099999999997</v>
      </c>
      <c r="BO9" s="82">
        <f t="shared" ca="1" si="30"/>
        <v>40.107799999999997</v>
      </c>
      <c r="BP9" s="82">
        <f t="shared" ca="1" si="31"/>
        <v>39.309399999999997</v>
      </c>
      <c r="BQ9" s="82">
        <f t="shared" ca="1" si="32"/>
        <v>34.521162499999996</v>
      </c>
      <c r="BR9" s="82">
        <f t="shared" ca="1" si="33"/>
        <v>16.276800000000001</v>
      </c>
      <c r="BS9" s="82">
        <f t="shared" ca="1" si="34"/>
        <v>13.1127</v>
      </c>
      <c r="BT9" s="82">
        <f t="shared" ca="1" si="35"/>
        <v>57.8399</v>
      </c>
      <c r="BU9" s="82">
        <f t="shared" ca="1" si="36"/>
        <v>55.3581</v>
      </c>
      <c r="BV9" s="82">
        <f t="shared" ca="1" si="37"/>
        <v>30.137699999999999</v>
      </c>
      <c r="BW9" s="82">
        <f t="shared" ca="1" si="38"/>
        <v>35.979399999999998</v>
      </c>
      <c r="BX9" s="82">
        <f t="shared" ca="1" si="39"/>
        <v>33.75</v>
      </c>
      <c r="BY9" s="82">
        <f t="shared" ca="1" si="40"/>
        <v>40.1004</v>
      </c>
      <c r="BZ9" s="82">
        <f t="shared" ca="1" si="41"/>
        <v>39.302100000000003</v>
      </c>
      <c r="CD9" s="82">
        <f t="shared" ca="1" si="42"/>
        <v>572.51430000000005</v>
      </c>
      <c r="CE9" s="82">
        <f t="shared" ca="1" si="43"/>
        <v>33.780099999999997</v>
      </c>
      <c r="CF9" s="82">
        <f t="shared" ca="1" si="44"/>
        <v>40.107799999999997</v>
      </c>
      <c r="CG9" s="82">
        <f t="shared" ca="1" si="45"/>
        <v>39.309399999999997</v>
      </c>
      <c r="CH9" s="82">
        <f t="shared" ca="1" si="46"/>
        <v>34.521162499999996</v>
      </c>
      <c r="CI9" s="82">
        <f t="shared" ca="1" si="47"/>
        <v>16.276800000000001</v>
      </c>
      <c r="CJ9" s="82">
        <f t="shared" ca="1" si="48"/>
        <v>13.1127</v>
      </c>
      <c r="CK9" s="82">
        <f t="shared" ca="1" si="49"/>
        <v>57.8399</v>
      </c>
      <c r="CL9" s="82">
        <f t="shared" ca="1" si="50"/>
        <v>55.3581</v>
      </c>
      <c r="CM9" s="82">
        <f t="shared" ca="1" si="51"/>
        <v>30.137699999999999</v>
      </c>
      <c r="CN9" s="82">
        <f t="shared" ca="1" si="52"/>
        <v>35.979399999999998</v>
      </c>
      <c r="CO9" s="82">
        <f t="shared" ca="1" si="53"/>
        <v>33.75</v>
      </c>
      <c r="CP9" s="82">
        <f t="shared" ca="1" si="54"/>
        <v>40.1004</v>
      </c>
      <c r="CQ9" s="82">
        <f t="shared" ca="1" si="55"/>
        <v>39.302100000000003</v>
      </c>
    </row>
    <row r="10" spans="1:95" x14ac:dyDescent="0.2">
      <c r="AA10" s="87" t="str">
        <f>'Summary (Full)'!D78</f>
        <v>Tango</v>
      </c>
      <c r="AB10" s="289"/>
      <c r="AC10" s="287"/>
      <c r="AD10">
        <f>AD9+1</f>
        <v>10</v>
      </c>
      <c r="AE10" s="82">
        <f t="shared" ca="1" si="24"/>
        <v>1202.0951</v>
      </c>
      <c r="AF10" s="82">
        <f t="shared" ca="1" si="24"/>
        <v>36.555100000000003</v>
      </c>
      <c r="AG10" s="82">
        <f t="shared" ca="1" si="24"/>
        <v>42.274500000000003</v>
      </c>
      <c r="AH10" s="82">
        <f t="shared" ca="1" si="24"/>
        <v>41.447499999999998</v>
      </c>
      <c r="AI10" s="82">
        <f t="shared" ca="1" si="24"/>
        <v>37.218337500000004</v>
      </c>
      <c r="AJ10" s="82">
        <f t="shared" ca="1" si="24"/>
        <v>19.631499999999999</v>
      </c>
      <c r="AK10" s="82">
        <f t="shared" ca="1" si="24"/>
        <v>15.3184</v>
      </c>
      <c r="AL10" s="82">
        <f t="shared" ca="1" si="24"/>
        <v>75.897999999999996</v>
      </c>
      <c r="AM10" s="82">
        <f t="shared" ca="1" si="24"/>
        <v>73.4255</v>
      </c>
      <c r="AN10" s="82">
        <f t="shared" ca="1" si="24"/>
        <v>33.568800000000003</v>
      </c>
      <c r="AO10" s="82">
        <f t="shared" ca="1" si="24"/>
        <v>38.108699999999999</v>
      </c>
      <c r="AP10" s="82">
        <f t="shared" ca="1" si="24"/>
        <v>36.526200000000003</v>
      </c>
      <c r="AQ10" s="82">
        <f t="shared" ca="1" si="24"/>
        <v>42.262799999999999</v>
      </c>
      <c r="AR10" s="82">
        <f t="shared" ca="1" si="24"/>
        <v>41.435499999999998</v>
      </c>
      <c r="AU10" s="287"/>
      <c r="AV10" s="82">
        <f t="shared" ca="1" si="25"/>
        <v>1202.0951</v>
      </c>
      <c r="AW10" s="82">
        <f t="shared" ca="1" si="25"/>
        <v>36.555100000000003</v>
      </c>
      <c r="AX10" s="82">
        <f t="shared" ca="1" si="25"/>
        <v>42.274500000000003</v>
      </c>
      <c r="AY10" s="82">
        <f t="shared" ca="1" si="25"/>
        <v>41.447499999999998</v>
      </c>
      <c r="AZ10" s="82">
        <f t="shared" ca="1" si="25"/>
        <v>37.218337500000004</v>
      </c>
      <c r="BA10" s="82">
        <f t="shared" ca="1" si="25"/>
        <v>19.631499999999999</v>
      </c>
      <c r="BB10" s="82">
        <f t="shared" ca="1" si="25"/>
        <v>15.3184</v>
      </c>
      <c r="BC10" s="82">
        <f t="shared" ca="1" si="25"/>
        <v>75.897999999999996</v>
      </c>
      <c r="BD10" s="82">
        <f t="shared" ca="1" si="25"/>
        <v>73.4255</v>
      </c>
      <c r="BE10" s="82">
        <f t="shared" ca="1" si="25"/>
        <v>33.568800000000003</v>
      </c>
      <c r="BF10" s="82">
        <f t="shared" ca="1" si="25"/>
        <v>38.108699999999999</v>
      </c>
      <c r="BG10" s="82">
        <f t="shared" ca="1" si="25"/>
        <v>36.526200000000003</v>
      </c>
      <c r="BH10" s="82">
        <f t="shared" ca="1" si="25"/>
        <v>42.262799999999999</v>
      </c>
      <c r="BI10" s="82">
        <f t="shared" ca="1" si="25"/>
        <v>41.435499999999998</v>
      </c>
      <c r="BM10" s="82">
        <f t="shared" ca="1" si="28"/>
        <v>621.23401393350434</v>
      </c>
      <c r="BN10" s="82">
        <f t="shared" ca="1" si="29"/>
        <v>34.093724999999999</v>
      </c>
      <c r="BO10" s="82">
        <f t="shared" ca="1" si="30"/>
        <v>40.322937499999995</v>
      </c>
      <c r="BP10" s="82">
        <f t="shared" ca="1" si="31"/>
        <v>39.5148875</v>
      </c>
      <c r="BQ10" s="82">
        <f t="shared" ca="1" si="32"/>
        <v>34.821873437499995</v>
      </c>
      <c r="BR10" s="82">
        <f t="shared" ca="1" si="33"/>
        <v>16.676975000000002</v>
      </c>
      <c r="BS10" s="82">
        <f t="shared" ca="1" si="34"/>
        <v>13.3639125</v>
      </c>
      <c r="BT10" s="82">
        <f t="shared" ca="1" si="35"/>
        <v>59.890549999999998</v>
      </c>
      <c r="BU10" s="82">
        <f t="shared" ca="1" si="36"/>
        <v>57.37885</v>
      </c>
      <c r="BV10" s="82">
        <f t="shared" ca="1" si="37"/>
        <v>30.539324999999998</v>
      </c>
      <c r="BW10" s="82">
        <f t="shared" ca="1" si="38"/>
        <v>36.214612500000001</v>
      </c>
      <c r="BX10" s="82">
        <f t="shared" ca="1" si="39"/>
        <v>34.065012500000002</v>
      </c>
      <c r="BY10" s="82">
        <f t="shared" ca="1" si="40"/>
        <v>40.315474999999999</v>
      </c>
      <c r="BZ10" s="82">
        <f t="shared" ca="1" si="41"/>
        <v>39.507212500000001</v>
      </c>
      <c r="CD10" s="82">
        <f t="shared" ca="1" si="42"/>
        <v>621.23401393350434</v>
      </c>
      <c r="CE10" s="82">
        <f t="shared" ca="1" si="43"/>
        <v>34.093724999999999</v>
      </c>
      <c r="CF10" s="82">
        <f t="shared" ca="1" si="44"/>
        <v>40.322937499999995</v>
      </c>
      <c r="CG10" s="82">
        <f t="shared" ca="1" si="45"/>
        <v>39.5148875</v>
      </c>
      <c r="CH10" s="82">
        <f t="shared" ca="1" si="46"/>
        <v>34.821873437499995</v>
      </c>
      <c r="CI10" s="82">
        <f t="shared" ca="1" si="47"/>
        <v>16.676975000000002</v>
      </c>
      <c r="CJ10" s="82">
        <f t="shared" ca="1" si="48"/>
        <v>13.3639125</v>
      </c>
      <c r="CK10" s="82">
        <f t="shared" ca="1" si="49"/>
        <v>59.890549999999998</v>
      </c>
      <c r="CL10" s="82">
        <f t="shared" ca="1" si="50"/>
        <v>57.37885</v>
      </c>
      <c r="CM10" s="82">
        <f t="shared" ca="1" si="51"/>
        <v>30.539324999999998</v>
      </c>
      <c r="CN10" s="82">
        <f t="shared" ca="1" si="52"/>
        <v>36.214612500000001</v>
      </c>
      <c r="CO10" s="82">
        <f t="shared" ca="1" si="53"/>
        <v>34.065012500000002</v>
      </c>
      <c r="CP10" s="82">
        <f t="shared" ca="1" si="54"/>
        <v>40.315474999999999</v>
      </c>
      <c r="CQ10" s="82">
        <f t="shared" ca="1" si="55"/>
        <v>39.507212500000001</v>
      </c>
    </row>
    <row r="11" spans="1:95" x14ac:dyDescent="0.2">
      <c r="AA11" s="87" t="str">
        <f>'Summary (Full)'!D79</f>
        <v>Timelapse</v>
      </c>
      <c r="AB11" s="289" t="s">
        <v>18</v>
      </c>
      <c r="AC11" s="287" t="str">
        <f>CONCATENATE(AB11," Reference")</f>
        <v>2560x1440 Reference</v>
      </c>
      <c r="AD11">
        <v>11</v>
      </c>
      <c r="AE11" s="82">
        <f t="shared" ca="1" si="24"/>
        <v>13059.806699999999</v>
      </c>
      <c r="AF11" s="82">
        <f t="shared" ca="1" si="24"/>
        <v>41.676600000000001</v>
      </c>
      <c r="AG11" s="82">
        <f t="shared" ca="1" si="24"/>
        <v>47.167299999999997</v>
      </c>
      <c r="AH11" s="82">
        <f t="shared" ca="1" si="24"/>
        <v>47.201099999999997</v>
      </c>
      <c r="AI11" s="82">
        <f t="shared" ca="1" si="24"/>
        <v>42.365049999999997</v>
      </c>
      <c r="AJ11" s="82">
        <f t="shared" ca="1" si="24"/>
        <v>28.546099999999999</v>
      </c>
      <c r="AK11" s="82">
        <f t="shared" ca="1" si="24"/>
        <v>19.9727</v>
      </c>
      <c r="AL11" s="82">
        <f t="shared" ca="1" si="24"/>
        <v>99.967100000000002</v>
      </c>
      <c r="AM11" s="82">
        <f t="shared" ca="1" si="24"/>
        <v>98.704099999999997</v>
      </c>
      <c r="AN11" s="82">
        <f t="shared" ca="1" si="24"/>
        <v>42.3431</v>
      </c>
      <c r="AO11" s="82">
        <f t="shared" ca="1" si="24"/>
        <v>42.5167</v>
      </c>
      <c r="AP11" s="82">
        <f t="shared" ca="1" si="24"/>
        <v>41.659100000000002</v>
      </c>
      <c r="AQ11" s="82">
        <f t="shared" ca="1" si="24"/>
        <v>47.1539</v>
      </c>
      <c r="AR11" s="82">
        <f t="shared" ca="1" si="24"/>
        <v>47.184399999999997</v>
      </c>
      <c r="AU11" s="287" t="str">
        <f>CONCATENATE(AB11," Test")</f>
        <v>2560x1440 Test</v>
      </c>
      <c r="AV11" s="82">
        <f t="shared" ca="1" si="25"/>
        <v>13059.806699999999</v>
      </c>
      <c r="AW11" s="82">
        <f t="shared" ca="1" si="25"/>
        <v>41.676600000000001</v>
      </c>
      <c r="AX11" s="82">
        <f t="shared" ca="1" si="25"/>
        <v>47.167299999999997</v>
      </c>
      <c r="AY11" s="82">
        <f t="shared" ca="1" si="25"/>
        <v>47.201099999999997</v>
      </c>
      <c r="AZ11" s="82">
        <f t="shared" ca="1" si="25"/>
        <v>42.365049999999997</v>
      </c>
      <c r="BA11" s="82">
        <f t="shared" ca="1" si="25"/>
        <v>28.546099999999999</v>
      </c>
      <c r="BB11" s="82">
        <f t="shared" ca="1" si="25"/>
        <v>19.9727</v>
      </c>
      <c r="BC11" s="82">
        <f t="shared" ca="1" si="25"/>
        <v>99.967100000000002</v>
      </c>
      <c r="BD11" s="82">
        <f t="shared" ca="1" si="25"/>
        <v>98.704099999999997</v>
      </c>
      <c r="BE11" s="82">
        <f t="shared" ca="1" si="25"/>
        <v>42.3431</v>
      </c>
      <c r="BF11" s="82">
        <f t="shared" ca="1" si="25"/>
        <v>42.5167</v>
      </c>
      <c r="BG11" s="82">
        <f t="shared" ca="1" si="25"/>
        <v>41.659100000000002</v>
      </c>
      <c r="BH11" s="82">
        <f t="shared" ca="1" si="25"/>
        <v>47.1539</v>
      </c>
      <c r="BI11" s="82">
        <f t="shared" ca="1" si="25"/>
        <v>47.184399999999997</v>
      </c>
      <c r="BM11" s="82">
        <f t="shared" ca="1" si="28"/>
        <v>674.09966889549094</v>
      </c>
      <c r="BN11" s="82">
        <f t="shared" ca="1" si="29"/>
        <v>34.407349999999994</v>
      </c>
      <c r="BO11" s="82">
        <f t="shared" ca="1" si="30"/>
        <v>40.538074999999999</v>
      </c>
      <c r="BP11" s="82">
        <f t="shared" ca="1" si="31"/>
        <v>39.720374999999997</v>
      </c>
      <c r="BQ11" s="82">
        <f t="shared" ca="1" si="32"/>
        <v>35.122584374999995</v>
      </c>
      <c r="BR11" s="82">
        <f t="shared" ca="1" si="33"/>
        <v>17.077150000000003</v>
      </c>
      <c r="BS11" s="82">
        <f t="shared" ca="1" si="34"/>
        <v>13.615125000000001</v>
      </c>
      <c r="BT11" s="82">
        <f t="shared" ca="1" si="35"/>
        <v>61.941199999999995</v>
      </c>
      <c r="BU11" s="82">
        <f t="shared" ca="1" si="36"/>
        <v>59.3996</v>
      </c>
      <c r="BV11" s="82">
        <f t="shared" ca="1" si="37"/>
        <v>30.940950000000001</v>
      </c>
      <c r="BW11" s="82">
        <f t="shared" ca="1" si="38"/>
        <v>36.449824999999997</v>
      </c>
      <c r="BX11" s="82">
        <f t="shared" ca="1" si="39"/>
        <v>34.380025000000003</v>
      </c>
      <c r="BY11" s="82">
        <f t="shared" ca="1" si="40"/>
        <v>40.530549999999998</v>
      </c>
      <c r="BZ11" s="82">
        <f t="shared" ca="1" si="41"/>
        <v>39.712325</v>
      </c>
      <c r="CD11" s="82">
        <f t="shared" ca="1" si="42"/>
        <v>674.09966889549094</v>
      </c>
      <c r="CE11" s="82">
        <f t="shared" ca="1" si="43"/>
        <v>34.407349999999994</v>
      </c>
      <c r="CF11" s="82">
        <f t="shared" ca="1" si="44"/>
        <v>40.538074999999999</v>
      </c>
      <c r="CG11" s="82">
        <f t="shared" ca="1" si="45"/>
        <v>39.720374999999997</v>
      </c>
      <c r="CH11" s="82">
        <f t="shared" ca="1" si="46"/>
        <v>35.122584374999995</v>
      </c>
      <c r="CI11" s="82">
        <f t="shared" ca="1" si="47"/>
        <v>17.077150000000003</v>
      </c>
      <c r="CJ11" s="82">
        <f t="shared" ca="1" si="48"/>
        <v>13.615125000000001</v>
      </c>
      <c r="CK11" s="82">
        <f t="shared" ca="1" si="49"/>
        <v>61.941199999999995</v>
      </c>
      <c r="CL11" s="82">
        <f t="shared" ca="1" si="50"/>
        <v>59.3996</v>
      </c>
      <c r="CM11" s="82">
        <f t="shared" ca="1" si="51"/>
        <v>30.940950000000001</v>
      </c>
      <c r="CN11" s="82">
        <f t="shared" ca="1" si="52"/>
        <v>36.449824999999997</v>
      </c>
      <c r="CO11" s="82">
        <f t="shared" ca="1" si="53"/>
        <v>34.380025000000003</v>
      </c>
      <c r="CP11" s="82">
        <f t="shared" ca="1" si="54"/>
        <v>40.530549999999998</v>
      </c>
      <c r="CQ11" s="82">
        <f t="shared" ca="1" si="55"/>
        <v>39.712325</v>
      </c>
    </row>
    <row r="12" spans="1:95" x14ac:dyDescent="0.2">
      <c r="AA12" s="87"/>
      <c r="AB12" s="289"/>
      <c r="AC12" s="287"/>
      <c r="AD12">
        <v>12</v>
      </c>
      <c r="AE12" s="82">
        <f t="shared" ca="1" si="24"/>
        <v>7204.4079000000002</v>
      </c>
      <c r="AF12" s="82">
        <f t="shared" ca="1" si="24"/>
        <v>41.138100000000001</v>
      </c>
      <c r="AG12" s="82">
        <f t="shared" ca="1" si="24"/>
        <v>46.434399999999997</v>
      </c>
      <c r="AH12" s="82">
        <f t="shared" ca="1" si="24"/>
        <v>46.301200000000001</v>
      </c>
      <c r="AI12" s="82">
        <f t="shared" ca="1" si="24"/>
        <v>41.791812499999999</v>
      </c>
      <c r="AJ12" s="82">
        <f t="shared" ca="1" si="24"/>
        <v>27.280999999999999</v>
      </c>
      <c r="AK12" s="82">
        <f t="shared" ca="1" si="24"/>
        <v>19.424299999999999</v>
      </c>
      <c r="AL12" s="82">
        <f t="shared" ca="1" si="24"/>
        <v>99.184600000000003</v>
      </c>
      <c r="AM12" s="82">
        <f t="shared" ca="1" si="24"/>
        <v>96.726200000000006</v>
      </c>
      <c r="AN12" s="82">
        <f t="shared" ca="1" si="24"/>
        <v>41.193100000000001</v>
      </c>
      <c r="AO12" s="82">
        <f t="shared" ca="1" si="24"/>
        <v>41.945099999999996</v>
      </c>
      <c r="AP12" s="82">
        <f t="shared" ca="1" si="24"/>
        <v>41.125500000000002</v>
      </c>
      <c r="AQ12" s="82">
        <f t="shared" ca="1" si="24"/>
        <v>46.423200000000001</v>
      </c>
      <c r="AR12" s="82">
        <f t="shared" ca="1" si="24"/>
        <v>46.285699999999999</v>
      </c>
      <c r="AU12" s="287"/>
      <c r="AV12" s="82">
        <f t="shared" ca="1" si="25"/>
        <v>7204.4079000000002</v>
      </c>
      <c r="AW12" s="82">
        <f t="shared" ca="1" si="25"/>
        <v>41.138100000000001</v>
      </c>
      <c r="AX12" s="82">
        <f t="shared" ca="1" si="25"/>
        <v>46.434399999999997</v>
      </c>
      <c r="AY12" s="82">
        <f t="shared" ca="1" si="25"/>
        <v>46.301200000000001</v>
      </c>
      <c r="AZ12" s="82">
        <f t="shared" ca="1" si="25"/>
        <v>41.791812499999999</v>
      </c>
      <c r="BA12" s="82">
        <f t="shared" ca="1" si="25"/>
        <v>27.280999999999999</v>
      </c>
      <c r="BB12" s="82">
        <f t="shared" ca="1" si="25"/>
        <v>19.424299999999999</v>
      </c>
      <c r="BC12" s="82">
        <f t="shared" ca="1" si="25"/>
        <v>99.184600000000003</v>
      </c>
      <c r="BD12" s="82">
        <f t="shared" ca="1" si="25"/>
        <v>96.726200000000006</v>
      </c>
      <c r="BE12" s="82">
        <f t="shared" ca="1" si="25"/>
        <v>41.193100000000001</v>
      </c>
      <c r="BF12" s="82">
        <f t="shared" ca="1" si="25"/>
        <v>41.945099999999996</v>
      </c>
      <c r="BG12" s="82">
        <f t="shared" ca="1" si="25"/>
        <v>41.125500000000002</v>
      </c>
      <c r="BH12" s="82">
        <f t="shared" ca="1" si="25"/>
        <v>46.423200000000001</v>
      </c>
      <c r="BI12" s="82">
        <f t="shared" ca="1" si="25"/>
        <v>46.285699999999999</v>
      </c>
      <c r="BM12" s="82">
        <f t="shared" ca="1" si="28"/>
        <v>776.66089999999997</v>
      </c>
      <c r="BN12" s="82">
        <f t="shared" ca="1" si="29"/>
        <v>34.972299999999997</v>
      </c>
      <c r="BO12" s="82">
        <f t="shared" ca="1" si="30"/>
        <v>40.981000000000002</v>
      </c>
      <c r="BP12" s="82">
        <f t="shared" ca="1" si="31"/>
        <v>40.1614</v>
      </c>
      <c r="BQ12" s="82">
        <f t="shared" ca="1" si="32"/>
        <v>35.672162499999999</v>
      </c>
      <c r="BR12" s="82">
        <f t="shared" ca="1" si="33"/>
        <v>17.672000000000001</v>
      </c>
      <c r="BS12" s="82">
        <f t="shared" ca="1" si="34"/>
        <v>14.0449</v>
      </c>
      <c r="BT12" s="82">
        <f t="shared" ca="1" si="35"/>
        <v>66.062700000000007</v>
      </c>
      <c r="BU12" s="82">
        <f t="shared" ca="1" si="36"/>
        <v>63.525300000000001</v>
      </c>
      <c r="BV12" s="82">
        <f t="shared" ca="1" si="37"/>
        <v>31.560300000000002</v>
      </c>
      <c r="BW12" s="82">
        <f t="shared" ca="1" si="38"/>
        <v>36.877499999999998</v>
      </c>
      <c r="BX12" s="82">
        <f t="shared" ca="1" si="39"/>
        <v>34.941400000000002</v>
      </c>
      <c r="BY12" s="82">
        <f t="shared" ca="1" si="40"/>
        <v>40.973700000000001</v>
      </c>
      <c r="BZ12" s="82">
        <f t="shared" ca="1" si="41"/>
        <v>40.153100000000002</v>
      </c>
      <c r="CD12" s="82">
        <f t="shared" ca="1" si="42"/>
        <v>776.66089999999997</v>
      </c>
      <c r="CE12" s="82">
        <f t="shared" ca="1" si="43"/>
        <v>34.972299999999997</v>
      </c>
      <c r="CF12" s="82">
        <f t="shared" ca="1" si="44"/>
        <v>40.981000000000002</v>
      </c>
      <c r="CG12" s="82">
        <f t="shared" ca="1" si="45"/>
        <v>40.1614</v>
      </c>
      <c r="CH12" s="82">
        <f t="shared" ca="1" si="46"/>
        <v>35.672162499999999</v>
      </c>
      <c r="CI12" s="82">
        <f t="shared" ca="1" si="47"/>
        <v>17.672000000000001</v>
      </c>
      <c r="CJ12" s="82">
        <f t="shared" ca="1" si="48"/>
        <v>14.0449</v>
      </c>
      <c r="CK12" s="82">
        <f t="shared" ca="1" si="49"/>
        <v>66.062700000000007</v>
      </c>
      <c r="CL12" s="82">
        <f t="shared" ca="1" si="50"/>
        <v>63.525300000000001</v>
      </c>
      <c r="CM12" s="82">
        <f t="shared" ca="1" si="51"/>
        <v>31.560300000000002</v>
      </c>
      <c r="CN12" s="82">
        <f t="shared" ca="1" si="52"/>
        <v>36.877499999999998</v>
      </c>
      <c r="CO12" s="82">
        <f t="shared" ca="1" si="53"/>
        <v>34.941400000000002</v>
      </c>
      <c r="CP12" s="82">
        <f t="shared" ca="1" si="54"/>
        <v>40.973700000000001</v>
      </c>
      <c r="CQ12" s="82">
        <f t="shared" ca="1" si="55"/>
        <v>40.153100000000002</v>
      </c>
    </row>
    <row r="13" spans="1:95" x14ac:dyDescent="0.2">
      <c r="AA13" s="81"/>
      <c r="AB13" s="289"/>
      <c r="AC13" s="287"/>
      <c r="AD13">
        <v>13</v>
      </c>
      <c r="AE13" s="82">
        <f t="shared" ca="1" si="24"/>
        <v>3991.3771999999999</v>
      </c>
      <c r="AF13" s="82">
        <f t="shared" ca="1" si="24"/>
        <v>40.3264</v>
      </c>
      <c r="AG13" s="82">
        <f t="shared" ca="1" si="24"/>
        <v>45.479399999999998</v>
      </c>
      <c r="AH13" s="82">
        <f t="shared" ca="1" si="24"/>
        <v>45.119300000000003</v>
      </c>
      <c r="AI13" s="82">
        <f t="shared" ca="1" si="24"/>
        <v>40.948018749999996</v>
      </c>
      <c r="AJ13" s="82">
        <f t="shared" ca="1" si="24"/>
        <v>25.632100000000001</v>
      </c>
      <c r="AK13" s="82">
        <f t="shared" ca="1" si="24"/>
        <v>18.656099999999999</v>
      </c>
      <c r="AL13" s="82">
        <f t="shared" ca="1" si="24"/>
        <v>95.982600000000005</v>
      </c>
      <c r="AM13" s="82">
        <f t="shared" ca="1" si="24"/>
        <v>93.333699999999993</v>
      </c>
      <c r="AN13" s="82">
        <f t="shared" ca="1" si="24"/>
        <v>39.585599999999999</v>
      </c>
      <c r="AO13" s="82">
        <f t="shared" ca="1" si="24"/>
        <v>41.176200000000001</v>
      </c>
      <c r="AP13" s="82">
        <f t="shared" ca="1" si="24"/>
        <v>40.313200000000002</v>
      </c>
      <c r="AQ13" s="82">
        <f t="shared" ca="1" si="24"/>
        <v>45.467100000000002</v>
      </c>
      <c r="AR13" s="82">
        <f t="shared" ca="1" si="24"/>
        <v>45.102699999999999</v>
      </c>
      <c r="AU13" s="287"/>
      <c r="AV13" s="82">
        <f t="shared" ca="1" si="25"/>
        <v>3991.3771999999999</v>
      </c>
      <c r="AW13" s="82">
        <f t="shared" ca="1" si="25"/>
        <v>40.3264</v>
      </c>
      <c r="AX13" s="82">
        <f t="shared" ca="1" si="25"/>
        <v>45.479399999999998</v>
      </c>
      <c r="AY13" s="82">
        <f t="shared" ca="1" si="25"/>
        <v>45.119300000000003</v>
      </c>
      <c r="AZ13" s="82">
        <f t="shared" ca="1" si="25"/>
        <v>40.948018749999996</v>
      </c>
      <c r="BA13" s="82">
        <f t="shared" ca="1" si="25"/>
        <v>25.632100000000001</v>
      </c>
      <c r="BB13" s="82">
        <f t="shared" ca="1" si="25"/>
        <v>18.656099999999999</v>
      </c>
      <c r="BC13" s="82">
        <f t="shared" ca="1" si="25"/>
        <v>95.982600000000005</v>
      </c>
      <c r="BD13" s="82">
        <f t="shared" ca="1" si="25"/>
        <v>93.333699999999993</v>
      </c>
      <c r="BE13" s="82">
        <f t="shared" ca="1" si="25"/>
        <v>39.585599999999999</v>
      </c>
      <c r="BF13" s="82">
        <f t="shared" ca="1" si="25"/>
        <v>41.176200000000001</v>
      </c>
      <c r="BG13" s="82">
        <f t="shared" ca="1" si="25"/>
        <v>40.313200000000002</v>
      </c>
      <c r="BH13" s="82">
        <f t="shared" ca="1" si="25"/>
        <v>45.467100000000002</v>
      </c>
      <c r="BI13" s="82">
        <f t="shared" ca="1" si="25"/>
        <v>45.102699999999999</v>
      </c>
      <c r="BM13" s="82">
        <f t="shared" ca="1" si="28"/>
        <v>841.87139972023726</v>
      </c>
      <c r="BN13" s="82">
        <f t="shared" ca="1" si="29"/>
        <v>35.283724999999997</v>
      </c>
      <c r="BO13" s="82">
        <f t="shared" ca="1" si="30"/>
        <v>41.204549999999998</v>
      </c>
      <c r="BP13" s="82">
        <f t="shared" ca="1" si="31"/>
        <v>40.382824999999997</v>
      </c>
      <c r="BQ13" s="82">
        <f t="shared" ca="1" si="32"/>
        <v>35.9724703125</v>
      </c>
      <c r="BR13" s="82">
        <f t="shared" ca="1" si="33"/>
        <v>18.076062499999999</v>
      </c>
      <c r="BS13" s="82">
        <f t="shared" ca="1" si="34"/>
        <v>14.2945125</v>
      </c>
      <c r="BT13" s="82">
        <f t="shared" ca="1" si="35"/>
        <v>67.954662500000012</v>
      </c>
      <c r="BU13" s="82">
        <f t="shared" ca="1" si="36"/>
        <v>65.406724999999994</v>
      </c>
      <c r="BV13" s="82">
        <f t="shared" ca="1" si="37"/>
        <v>31.974350000000001</v>
      </c>
      <c r="BW13" s="82">
        <f t="shared" ca="1" si="38"/>
        <v>37.111237500000001</v>
      </c>
      <c r="BX13" s="82">
        <f t="shared" ca="1" si="39"/>
        <v>35.254325000000001</v>
      </c>
      <c r="BY13" s="82">
        <f t="shared" ca="1" si="40"/>
        <v>41.196987499999999</v>
      </c>
      <c r="BZ13" s="82">
        <f t="shared" ca="1" si="41"/>
        <v>40.374112500000003</v>
      </c>
      <c r="CD13" s="82">
        <f t="shared" ca="1" si="42"/>
        <v>841.87139972023726</v>
      </c>
      <c r="CE13" s="82">
        <f t="shared" ca="1" si="43"/>
        <v>35.283724999999997</v>
      </c>
      <c r="CF13" s="82">
        <f t="shared" ca="1" si="44"/>
        <v>41.204549999999998</v>
      </c>
      <c r="CG13" s="82">
        <f t="shared" ca="1" si="45"/>
        <v>40.382824999999997</v>
      </c>
      <c r="CH13" s="82">
        <f t="shared" ca="1" si="46"/>
        <v>35.9724703125</v>
      </c>
      <c r="CI13" s="82">
        <f t="shared" ca="1" si="47"/>
        <v>18.076062499999999</v>
      </c>
      <c r="CJ13" s="82">
        <f t="shared" ca="1" si="48"/>
        <v>14.2945125</v>
      </c>
      <c r="CK13" s="82">
        <f t="shared" ca="1" si="49"/>
        <v>67.954662500000012</v>
      </c>
      <c r="CL13" s="82">
        <f t="shared" ca="1" si="50"/>
        <v>65.406724999999994</v>
      </c>
      <c r="CM13" s="82">
        <f t="shared" ca="1" si="51"/>
        <v>31.974350000000001</v>
      </c>
      <c r="CN13" s="82">
        <f t="shared" ca="1" si="52"/>
        <v>37.111237500000001</v>
      </c>
      <c r="CO13" s="82">
        <f t="shared" ca="1" si="53"/>
        <v>35.254325000000001</v>
      </c>
      <c r="CP13" s="82">
        <f t="shared" ca="1" si="54"/>
        <v>41.196987499999999</v>
      </c>
      <c r="CQ13" s="82">
        <f t="shared" ca="1" si="55"/>
        <v>40.374112500000003</v>
      </c>
    </row>
    <row r="14" spans="1:95" x14ac:dyDescent="0.2">
      <c r="AA14" s="81"/>
      <c r="AB14" s="289"/>
      <c r="AC14" s="287"/>
      <c r="AD14">
        <v>14</v>
      </c>
      <c r="AE14" s="82">
        <f t="shared" ca="1" si="24"/>
        <v>2421.4641000000001</v>
      </c>
      <c r="AF14" s="82">
        <f t="shared" ca="1" si="24"/>
        <v>39.111199999999997</v>
      </c>
      <c r="AG14" s="82">
        <f t="shared" ca="1" si="24"/>
        <v>44.221600000000002</v>
      </c>
      <c r="AH14" s="82">
        <f t="shared" ca="1" si="24"/>
        <v>43.640599999999999</v>
      </c>
      <c r="AI14" s="82">
        <f t="shared" ca="1" si="24"/>
        <v>39.713687499999992</v>
      </c>
      <c r="AJ14" s="82">
        <f t="shared" ca="1" si="24"/>
        <v>23.4816</v>
      </c>
      <c r="AK14" s="82">
        <f t="shared" ca="1" si="24"/>
        <v>17.5276</v>
      </c>
      <c r="AL14" s="82">
        <f t="shared" ca="1" si="24"/>
        <v>90.246200000000002</v>
      </c>
      <c r="AM14" s="82">
        <f t="shared" ca="1" si="24"/>
        <v>87.5839</v>
      </c>
      <c r="AN14" s="82">
        <f t="shared" ca="1" si="24"/>
        <v>37.429099999999998</v>
      </c>
      <c r="AO14" s="82">
        <f t="shared" ca="1" si="24"/>
        <v>40.118299999999998</v>
      </c>
      <c r="AP14" s="82">
        <f t="shared" ca="1" si="24"/>
        <v>39.094799999999999</v>
      </c>
      <c r="AQ14" s="82">
        <f t="shared" ca="1" si="24"/>
        <v>44.210799999999999</v>
      </c>
      <c r="AR14" s="82">
        <f t="shared" ca="1" si="24"/>
        <v>43.625399999999999</v>
      </c>
      <c r="AU14" s="287"/>
      <c r="AV14" s="82">
        <f t="shared" ca="1" si="25"/>
        <v>2421.4641000000001</v>
      </c>
      <c r="AW14" s="82">
        <f t="shared" ca="1" si="25"/>
        <v>39.111199999999997</v>
      </c>
      <c r="AX14" s="82">
        <f t="shared" ca="1" si="25"/>
        <v>44.221600000000002</v>
      </c>
      <c r="AY14" s="82">
        <f t="shared" ca="1" si="25"/>
        <v>43.640599999999999</v>
      </c>
      <c r="AZ14" s="82">
        <f t="shared" ca="1" si="25"/>
        <v>39.713687499999992</v>
      </c>
      <c r="BA14" s="82">
        <f t="shared" ca="1" si="25"/>
        <v>23.4816</v>
      </c>
      <c r="BB14" s="82">
        <f t="shared" ca="1" si="25"/>
        <v>17.5276</v>
      </c>
      <c r="BC14" s="82">
        <f t="shared" ca="1" si="25"/>
        <v>90.246200000000002</v>
      </c>
      <c r="BD14" s="82">
        <f t="shared" ca="1" si="25"/>
        <v>87.5839</v>
      </c>
      <c r="BE14" s="82">
        <f t="shared" ca="1" si="25"/>
        <v>37.429099999999998</v>
      </c>
      <c r="BF14" s="82">
        <f t="shared" ca="1" si="25"/>
        <v>40.118299999999998</v>
      </c>
      <c r="BG14" s="82">
        <f t="shared" ca="1" si="25"/>
        <v>39.094799999999999</v>
      </c>
      <c r="BH14" s="82">
        <f t="shared" ca="1" si="25"/>
        <v>44.210799999999999</v>
      </c>
      <c r="BI14" s="82">
        <f t="shared" ca="1" si="25"/>
        <v>43.625399999999999</v>
      </c>
      <c r="BM14" s="82">
        <f t="shared" ca="1" si="28"/>
        <v>912.55714516710111</v>
      </c>
      <c r="BN14" s="82">
        <f t="shared" ca="1" si="29"/>
        <v>35.595149999999997</v>
      </c>
      <c r="BO14" s="82">
        <f t="shared" ca="1" si="30"/>
        <v>41.428100000000001</v>
      </c>
      <c r="BP14" s="82">
        <f t="shared" ca="1" si="31"/>
        <v>40.60425</v>
      </c>
      <c r="BQ14" s="82">
        <f t="shared" ca="1" si="32"/>
        <v>36.272778125000002</v>
      </c>
      <c r="BR14" s="82">
        <f t="shared" ca="1" si="33"/>
        <v>18.480125000000001</v>
      </c>
      <c r="BS14" s="82">
        <f t="shared" ca="1" si="34"/>
        <v>14.544124999999999</v>
      </c>
      <c r="BT14" s="82">
        <f t="shared" ca="1" si="35"/>
        <v>69.846625000000003</v>
      </c>
      <c r="BU14" s="82">
        <f t="shared" ca="1" si="36"/>
        <v>67.288150000000002</v>
      </c>
      <c r="BV14" s="82">
        <f t="shared" ca="1" si="37"/>
        <v>32.388400000000004</v>
      </c>
      <c r="BW14" s="82">
        <f t="shared" ca="1" si="38"/>
        <v>37.344974999999998</v>
      </c>
      <c r="BX14" s="82">
        <f t="shared" ca="1" si="39"/>
        <v>35.567250000000001</v>
      </c>
      <c r="BY14" s="82">
        <f t="shared" ca="1" si="40"/>
        <v>41.420275000000004</v>
      </c>
      <c r="BZ14" s="82">
        <f t="shared" ca="1" si="41"/>
        <v>40.595125000000003</v>
      </c>
      <c r="CD14" s="82">
        <f t="shared" ca="1" si="42"/>
        <v>912.55714516710111</v>
      </c>
      <c r="CE14" s="82">
        <f t="shared" ca="1" si="43"/>
        <v>35.595149999999997</v>
      </c>
      <c r="CF14" s="82">
        <f t="shared" ca="1" si="44"/>
        <v>41.428100000000001</v>
      </c>
      <c r="CG14" s="82">
        <f t="shared" ca="1" si="45"/>
        <v>40.60425</v>
      </c>
      <c r="CH14" s="82">
        <f t="shared" ca="1" si="46"/>
        <v>36.272778125000002</v>
      </c>
      <c r="CI14" s="82">
        <f t="shared" ca="1" si="47"/>
        <v>18.480125000000001</v>
      </c>
      <c r="CJ14" s="82">
        <f t="shared" ca="1" si="48"/>
        <v>14.544124999999999</v>
      </c>
      <c r="CK14" s="82">
        <f t="shared" ca="1" si="49"/>
        <v>69.846625000000003</v>
      </c>
      <c r="CL14" s="82">
        <f t="shared" ca="1" si="50"/>
        <v>67.288150000000002</v>
      </c>
      <c r="CM14" s="82">
        <f t="shared" ca="1" si="51"/>
        <v>32.388400000000004</v>
      </c>
      <c r="CN14" s="82">
        <f t="shared" ca="1" si="52"/>
        <v>37.344974999999998</v>
      </c>
      <c r="CO14" s="82">
        <f t="shared" ca="1" si="53"/>
        <v>35.567250000000001</v>
      </c>
      <c r="CP14" s="82">
        <f t="shared" ca="1" si="54"/>
        <v>41.420275000000004</v>
      </c>
      <c r="CQ14" s="82">
        <f t="shared" ca="1" si="55"/>
        <v>40.595125000000003</v>
      </c>
    </row>
    <row r="15" spans="1:95" x14ac:dyDescent="0.2">
      <c r="AA15" s="81"/>
      <c r="AB15" s="289"/>
      <c r="AC15" s="287"/>
      <c r="AD15">
        <v>15</v>
      </c>
      <c r="AE15" s="82">
        <f t="shared" ref="AE15:AR24" ca="1" si="56">INDIRECT("'"&amp;$B$3&amp;"'!"&amp;ADDRESS($AD15,AE$1))</f>
        <v>1480.2871</v>
      </c>
      <c r="AF15" s="82">
        <f t="shared" ca="1" si="56"/>
        <v>37.463700000000003</v>
      </c>
      <c r="AG15" s="82">
        <f t="shared" ca="1" si="56"/>
        <v>42.769399999999997</v>
      </c>
      <c r="AH15" s="82">
        <f t="shared" ca="1" si="56"/>
        <v>41.9328</v>
      </c>
      <c r="AI15" s="82">
        <f t="shared" ca="1" si="56"/>
        <v>38.074625000000005</v>
      </c>
      <c r="AJ15" s="82">
        <f t="shared" ca="1" si="56"/>
        <v>20.904499999999999</v>
      </c>
      <c r="AK15" s="82">
        <f t="shared" ca="1" si="56"/>
        <v>16.041799999999999</v>
      </c>
      <c r="AL15" s="82">
        <f t="shared" ca="1" si="56"/>
        <v>81.198400000000007</v>
      </c>
      <c r="AM15" s="82">
        <f t="shared" ca="1" si="56"/>
        <v>78.576700000000002</v>
      </c>
      <c r="AN15" s="82">
        <f t="shared" ca="1" si="56"/>
        <v>34.872700000000002</v>
      </c>
      <c r="AO15" s="82">
        <f t="shared" ca="1" si="56"/>
        <v>38.747399999999999</v>
      </c>
      <c r="AP15" s="82">
        <f t="shared" ca="1" si="56"/>
        <v>37.444800000000001</v>
      </c>
      <c r="AQ15" s="82">
        <f t="shared" ca="1" si="56"/>
        <v>42.76</v>
      </c>
      <c r="AR15" s="82">
        <f t="shared" ca="1" si="56"/>
        <v>41.921199999999999</v>
      </c>
      <c r="AU15" s="287"/>
      <c r="AV15" s="82">
        <f t="shared" ref="AV15:BI24" ca="1" si="57">INDIRECT("'"&amp;$B$3&amp;"'!"&amp;ADDRESS($AD15,AV$1))</f>
        <v>1480.2871</v>
      </c>
      <c r="AW15" s="82">
        <f t="shared" ca="1" si="57"/>
        <v>37.463700000000003</v>
      </c>
      <c r="AX15" s="82">
        <f t="shared" ca="1" si="57"/>
        <v>42.769399999999997</v>
      </c>
      <c r="AY15" s="82">
        <f t="shared" ca="1" si="57"/>
        <v>41.9328</v>
      </c>
      <c r="AZ15" s="82">
        <f t="shared" ca="1" si="57"/>
        <v>38.074625000000005</v>
      </c>
      <c r="BA15" s="82">
        <f t="shared" ca="1" si="57"/>
        <v>20.904499999999999</v>
      </c>
      <c r="BB15" s="82">
        <f t="shared" ca="1" si="57"/>
        <v>16.041799999999999</v>
      </c>
      <c r="BC15" s="82">
        <f t="shared" ca="1" si="57"/>
        <v>81.198400000000007</v>
      </c>
      <c r="BD15" s="82">
        <f t="shared" ca="1" si="57"/>
        <v>78.576700000000002</v>
      </c>
      <c r="BE15" s="82">
        <f t="shared" ca="1" si="57"/>
        <v>34.872700000000002</v>
      </c>
      <c r="BF15" s="82">
        <f t="shared" ca="1" si="57"/>
        <v>38.747399999999999</v>
      </c>
      <c r="BG15" s="82">
        <f t="shared" ca="1" si="57"/>
        <v>37.444800000000001</v>
      </c>
      <c r="BH15" s="82">
        <f t="shared" ca="1" si="57"/>
        <v>42.76</v>
      </c>
      <c r="BI15" s="82">
        <f t="shared" ca="1" si="57"/>
        <v>41.921199999999999</v>
      </c>
      <c r="BM15" s="82">
        <f t="shared" ca="1" si="28"/>
        <v>989.17785242765592</v>
      </c>
      <c r="BN15" s="82">
        <f t="shared" ca="1" si="29"/>
        <v>35.906574999999997</v>
      </c>
      <c r="BO15" s="82">
        <f t="shared" ca="1" si="30"/>
        <v>41.651650000000004</v>
      </c>
      <c r="BP15" s="82">
        <f t="shared" ca="1" si="31"/>
        <v>40.825675000000004</v>
      </c>
      <c r="BQ15" s="82">
        <f t="shared" ca="1" si="32"/>
        <v>36.573085937500004</v>
      </c>
      <c r="BR15" s="82">
        <f t="shared" ca="1" si="33"/>
        <v>18.884187499999999</v>
      </c>
      <c r="BS15" s="82">
        <f t="shared" ca="1" si="34"/>
        <v>14.793737499999999</v>
      </c>
      <c r="BT15" s="82">
        <f t="shared" ca="1" si="35"/>
        <v>71.738587500000008</v>
      </c>
      <c r="BU15" s="82">
        <f t="shared" ca="1" si="36"/>
        <v>69.169575000000009</v>
      </c>
      <c r="BV15" s="82">
        <f t="shared" ca="1" si="37"/>
        <v>32.80245</v>
      </c>
      <c r="BW15" s="82">
        <f t="shared" ca="1" si="38"/>
        <v>37.578712499999995</v>
      </c>
      <c r="BX15" s="82">
        <f t="shared" ca="1" si="39"/>
        <v>35.880175000000001</v>
      </c>
      <c r="BY15" s="82">
        <f t="shared" ca="1" si="40"/>
        <v>41.643562500000002</v>
      </c>
      <c r="BZ15" s="82">
        <f t="shared" ca="1" si="41"/>
        <v>40.816137500000004</v>
      </c>
      <c r="CD15" s="82">
        <f t="shared" ca="1" si="42"/>
        <v>989.17785242765592</v>
      </c>
      <c r="CE15" s="82">
        <f t="shared" ca="1" si="43"/>
        <v>35.906574999999997</v>
      </c>
      <c r="CF15" s="82">
        <f t="shared" ca="1" si="44"/>
        <v>41.651650000000004</v>
      </c>
      <c r="CG15" s="82">
        <f t="shared" ca="1" si="45"/>
        <v>40.825675000000004</v>
      </c>
      <c r="CH15" s="82">
        <f t="shared" ca="1" si="46"/>
        <v>36.573085937500004</v>
      </c>
      <c r="CI15" s="82">
        <f t="shared" ca="1" si="47"/>
        <v>18.884187499999999</v>
      </c>
      <c r="CJ15" s="82">
        <f t="shared" ca="1" si="48"/>
        <v>14.793737499999999</v>
      </c>
      <c r="CK15" s="82">
        <f t="shared" ca="1" si="49"/>
        <v>71.738587500000008</v>
      </c>
      <c r="CL15" s="82">
        <f t="shared" ca="1" si="50"/>
        <v>69.169575000000009</v>
      </c>
      <c r="CM15" s="82">
        <f t="shared" ca="1" si="51"/>
        <v>32.80245</v>
      </c>
      <c r="CN15" s="82">
        <f t="shared" ca="1" si="52"/>
        <v>37.578712499999995</v>
      </c>
      <c r="CO15" s="82">
        <f t="shared" ca="1" si="53"/>
        <v>35.880175000000001</v>
      </c>
      <c r="CP15" s="82">
        <f t="shared" ca="1" si="54"/>
        <v>41.643562500000002</v>
      </c>
      <c r="CQ15" s="82">
        <f t="shared" ca="1" si="55"/>
        <v>40.816137500000004</v>
      </c>
    </row>
    <row r="16" spans="1:95" x14ac:dyDescent="0.2">
      <c r="AA16" s="81"/>
      <c r="AB16" s="289"/>
      <c r="AC16" s="287"/>
      <c r="AD16">
        <v>16</v>
      </c>
      <c r="AE16" s="82">
        <f t="shared" ca="1" si="56"/>
        <v>776.66089999999997</v>
      </c>
      <c r="AF16" s="82">
        <f t="shared" ca="1" si="56"/>
        <v>34.972299999999997</v>
      </c>
      <c r="AG16" s="82">
        <f t="shared" ca="1" si="56"/>
        <v>40.981000000000002</v>
      </c>
      <c r="AH16" s="82">
        <f t="shared" ca="1" si="56"/>
        <v>40.1614</v>
      </c>
      <c r="AI16" s="82">
        <f t="shared" ca="1" si="56"/>
        <v>35.672162499999999</v>
      </c>
      <c r="AJ16" s="82">
        <f t="shared" ca="1" si="56"/>
        <v>17.672000000000001</v>
      </c>
      <c r="AK16" s="82">
        <f t="shared" ca="1" si="56"/>
        <v>14.0449</v>
      </c>
      <c r="AL16" s="82">
        <f t="shared" ca="1" si="56"/>
        <v>66.062700000000007</v>
      </c>
      <c r="AM16" s="82">
        <f t="shared" ca="1" si="56"/>
        <v>63.525300000000001</v>
      </c>
      <c r="AN16" s="82">
        <f t="shared" ca="1" si="56"/>
        <v>31.560300000000002</v>
      </c>
      <c r="AO16" s="82">
        <f t="shared" ca="1" si="56"/>
        <v>36.877499999999998</v>
      </c>
      <c r="AP16" s="82">
        <f t="shared" ca="1" si="56"/>
        <v>34.941400000000002</v>
      </c>
      <c r="AQ16" s="82">
        <f t="shared" ca="1" si="56"/>
        <v>40.973700000000001</v>
      </c>
      <c r="AR16" s="82">
        <f t="shared" ca="1" si="56"/>
        <v>40.153100000000002</v>
      </c>
      <c r="AU16" s="287"/>
      <c r="AV16" s="82">
        <f t="shared" ca="1" si="57"/>
        <v>776.66089999999997</v>
      </c>
      <c r="AW16" s="82">
        <f t="shared" ca="1" si="57"/>
        <v>34.972299999999997</v>
      </c>
      <c r="AX16" s="82">
        <f t="shared" ca="1" si="57"/>
        <v>40.981000000000002</v>
      </c>
      <c r="AY16" s="82">
        <f t="shared" ca="1" si="57"/>
        <v>40.1614</v>
      </c>
      <c r="AZ16" s="82">
        <f t="shared" ca="1" si="57"/>
        <v>35.672162499999999</v>
      </c>
      <c r="BA16" s="82">
        <f t="shared" ca="1" si="57"/>
        <v>17.672000000000001</v>
      </c>
      <c r="BB16" s="82">
        <f t="shared" ca="1" si="57"/>
        <v>14.0449</v>
      </c>
      <c r="BC16" s="82">
        <f t="shared" ca="1" si="57"/>
        <v>66.062700000000007</v>
      </c>
      <c r="BD16" s="82">
        <f t="shared" ca="1" si="57"/>
        <v>63.525300000000001</v>
      </c>
      <c r="BE16" s="82">
        <f t="shared" ca="1" si="57"/>
        <v>31.560300000000002</v>
      </c>
      <c r="BF16" s="82">
        <f t="shared" ca="1" si="57"/>
        <v>36.877499999999998</v>
      </c>
      <c r="BG16" s="82">
        <f t="shared" ca="1" si="57"/>
        <v>34.941400000000002</v>
      </c>
      <c r="BH16" s="82">
        <f t="shared" ca="1" si="57"/>
        <v>40.973700000000001</v>
      </c>
      <c r="BI16" s="82">
        <f t="shared" ca="1" si="57"/>
        <v>40.153100000000002</v>
      </c>
      <c r="BM16" s="82">
        <f t="shared" ca="1" si="28"/>
        <v>1072.2318365653903</v>
      </c>
      <c r="BN16" s="82">
        <f t="shared" ca="1" si="29"/>
        <v>36.218000000000004</v>
      </c>
      <c r="BO16" s="82">
        <f t="shared" ca="1" si="30"/>
        <v>41.8752</v>
      </c>
      <c r="BP16" s="82">
        <f t="shared" ca="1" si="31"/>
        <v>41.0471</v>
      </c>
      <c r="BQ16" s="82">
        <f t="shared" ca="1" si="32"/>
        <v>36.873393750000005</v>
      </c>
      <c r="BR16" s="82">
        <f t="shared" ca="1" si="33"/>
        <v>19.288249999999998</v>
      </c>
      <c r="BS16" s="82">
        <f t="shared" ca="1" si="34"/>
        <v>15.04335</v>
      </c>
      <c r="BT16" s="82">
        <f t="shared" ca="1" si="35"/>
        <v>73.630549999999999</v>
      </c>
      <c r="BU16" s="82">
        <f t="shared" ca="1" si="36"/>
        <v>71.051000000000002</v>
      </c>
      <c r="BV16" s="82">
        <f t="shared" ca="1" si="37"/>
        <v>33.216500000000003</v>
      </c>
      <c r="BW16" s="82">
        <f t="shared" ca="1" si="38"/>
        <v>37.812449999999998</v>
      </c>
      <c r="BX16" s="82">
        <f t="shared" ca="1" si="39"/>
        <v>36.193100000000001</v>
      </c>
      <c r="BY16" s="82">
        <f t="shared" ca="1" si="40"/>
        <v>41.866849999999999</v>
      </c>
      <c r="BZ16" s="82">
        <f t="shared" ca="1" si="41"/>
        <v>41.037149999999997</v>
      </c>
      <c r="CD16" s="82">
        <f t="shared" ca="1" si="42"/>
        <v>1072.2318365653903</v>
      </c>
      <c r="CE16" s="82">
        <f t="shared" ca="1" si="43"/>
        <v>36.218000000000004</v>
      </c>
      <c r="CF16" s="82">
        <f t="shared" ca="1" si="44"/>
        <v>41.8752</v>
      </c>
      <c r="CG16" s="82">
        <f t="shared" ca="1" si="45"/>
        <v>41.0471</v>
      </c>
      <c r="CH16" s="82">
        <f t="shared" ca="1" si="46"/>
        <v>36.873393750000005</v>
      </c>
      <c r="CI16" s="82">
        <f t="shared" ca="1" si="47"/>
        <v>19.288249999999998</v>
      </c>
      <c r="CJ16" s="82">
        <f t="shared" ca="1" si="48"/>
        <v>15.04335</v>
      </c>
      <c r="CK16" s="82">
        <f t="shared" ca="1" si="49"/>
        <v>73.630549999999999</v>
      </c>
      <c r="CL16" s="82">
        <f t="shared" ca="1" si="50"/>
        <v>71.051000000000002</v>
      </c>
      <c r="CM16" s="82">
        <f t="shared" ca="1" si="51"/>
        <v>33.216500000000003</v>
      </c>
      <c r="CN16" s="82">
        <f t="shared" ca="1" si="52"/>
        <v>37.812449999999998</v>
      </c>
      <c r="CO16" s="82">
        <f t="shared" ca="1" si="53"/>
        <v>36.193100000000001</v>
      </c>
      <c r="CP16" s="82">
        <f t="shared" ca="1" si="54"/>
        <v>41.866849999999999</v>
      </c>
      <c r="CQ16" s="82">
        <f t="shared" ca="1" si="55"/>
        <v>41.037149999999997</v>
      </c>
    </row>
    <row r="17" spans="27:95" x14ac:dyDescent="0.2">
      <c r="AA17" s="81"/>
      <c r="AB17" s="289" t="s">
        <v>8</v>
      </c>
      <c r="AC17" s="287" t="str">
        <f>CONCATENATE(AB17," Reference")</f>
        <v>1920x1080 Reference</v>
      </c>
      <c r="AD17">
        <v>17</v>
      </c>
      <c r="AE17" s="82">
        <f t="shared" ca="1" si="56"/>
        <v>8636.0310000000009</v>
      </c>
      <c r="AF17" s="82">
        <f t="shared" ca="1" si="56"/>
        <v>40.758499999999998</v>
      </c>
      <c r="AG17" s="82">
        <f t="shared" ca="1" si="56"/>
        <v>46.000599999999999</v>
      </c>
      <c r="AH17" s="82">
        <f t="shared" ca="1" si="56"/>
        <v>45.810899999999997</v>
      </c>
      <c r="AI17" s="82">
        <f t="shared" ca="1" si="56"/>
        <v>41.401906249999989</v>
      </c>
      <c r="AJ17" s="82">
        <f t="shared" ca="1" si="56"/>
        <v>27.815899999999999</v>
      </c>
      <c r="AK17" s="82">
        <f t="shared" ca="1" si="56"/>
        <v>19.4986</v>
      </c>
      <c r="AL17" s="82">
        <f t="shared" ca="1" si="56"/>
        <v>98.625399999999999</v>
      </c>
      <c r="AM17" s="82">
        <f t="shared" ca="1" si="56"/>
        <v>96.110799999999998</v>
      </c>
      <c r="AN17" s="82">
        <f t="shared" ca="1" si="56"/>
        <v>41.367100000000001</v>
      </c>
      <c r="AO17" s="82">
        <f t="shared" ca="1" si="56"/>
        <v>41.819400000000002</v>
      </c>
      <c r="AP17" s="82">
        <f t="shared" ca="1" si="56"/>
        <v>40.749299999999998</v>
      </c>
      <c r="AQ17" s="82">
        <f t="shared" ca="1" si="56"/>
        <v>45.993000000000002</v>
      </c>
      <c r="AR17" s="82">
        <f t="shared" ca="1" si="56"/>
        <v>45.799100000000003</v>
      </c>
      <c r="AU17" s="287" t="str">
        <f>CONCATENATE(AB17," Test")</f>
        <v>1920x1080 Test</v>
      </c>
      <c r="AV17" s="82">
        <f t="shared" ca="1" si="57"/>
        <v>8636.0310000000009</v>
      </c>
      <c r="AW17" s="82">
        <f t="shared" ca="1" si="57"/>
        <v>40.758499999999998</v>
      </c>
      <c r="AX17" s="82">
        <f t="shared" ca="1" si="57"/>
        <v>46.000599999999999</v>
      </c>
      <c r="AY17" s="82">
        <f t="shared" ca="1" si="57"/>
        <v>45.810899999999997</v>
      </c>
      <c r="AZ17" s="82">
        <f t="shared" ca="1" si="57"/>
        <v>41.401906249999989</v>
      </c>
      <c r="BA17" s="82">
        <f t="shared" ca="1" si="57"/>
        <v>27.815899999999999</v>
      </c>
      <c r="BB17" s="82">
        <f t="shared" ca="1" si="57"/>
        <v>19.4986</v>
      </c>
      <c r="BC17" s="82">
        <f t="shared" ca="1" si="57"/>
        <v>98.625399999999999</v>
      </c>
      <c r="BD17" s="82">
        <f t="shared" ca="1" si="57"/>
        <v>96.110799999999998</v>
      </c>
      <c r="BE17" s="82">
        <f t="shared" ca="1" si="57"/>
        <v>41.367100000000001</v>
      </c>
      <c r="BF17" s="82">
        <f t="shared" ca="1" si="57"/>
        <v>41.819400000000002</v>
      </c>
      <c r="BG17" s="82">
        <f t="shared" ca="1" si="57"/>
        <v>40.749299999999998</v>
      </c>
      <c r="BH17" s="82">
        <f t="shared" ca="1" si="57"/>
        <v>45.993000000000002</v>
      </c>
      <c r="BI17" s="82">
        <f t="shared" ca="1" si="57"/>
        <v>45.799100000000003</v>
      </c>
      <c r="BM17" s="82">
        <f t="shared" ca="1" si="28"/>
        <v>1162.2592524921824</v>
      </c>
      <c r="BN17" s="82">
        <f t="shared" ca="1" si="29"/>
        <v>36.529425000000003</v>
      </c>
      <c r="BO17" s="82">
        <f t="shared" ca="1" si="30"/>
        <v>42.098749999999995</v>
      </c>
      <c r="BP17" s="82">
        <f t="shared" ca="1" si="31"/>
        <v>41.268524999999997</v>
      </c>
      <c r="BQ17" s="82">
        <f t="shared" ca="1" si="32"/>
        <v>37.1737015625</v>
      </c>
      <c r="BR17" s="82">
        <f t="shared" ca="1" si="33"/>
        <v>19.6923125</v>
      </c>
      <c r="BS17" s="82">
        <f t="shared" ca="1" si="34"/>
        <v>15.2929625</v>
      </c>
      <c r="BT17" s="82">
        <f t="shared" ca="1" si="35"/>
        <v>75.522512500000005</v>
      </c>
      <c r="BU17" s="82">
        <f t="shared" ca="1" si="36"/>
        <v>72.932424999999995</v>
      </c>
      <c r="BV17" s="82">
        <f t="shared" ca="1" si="37"/>
        <v>33.630549999999999</v>
      </c>
      <c r="BW17" s="82">
        <f t="shared" ca="1" si="38"/>
        <v>38.046187500000002</v>
      </c>
      <c r="BX17" s="82">
        <f t="shared" ca="1" si="39"/>
        <v>36.506025000000001</v>
      </c>
      <c r="BY17" s="82">
        <f t="shared" ca="1" si="40"/>
        <v>42.090137499999997</v>
      </c>
      <c r="BZ17" s="82">
        <f t="shared" ca="1" si="41"/>
        <v>41.258162499999997</v>
      </c>
      <c r="CD17" s="82">
        <f t="shared" ca="1" si="42"/>
        <v>1162.2592524921824</v>
      </c>
      <c r="CE17" s="82">
        <f t="shared" ca="1" si="43"/>
        <v>36.529425000000003</v>
      </c>
      <c r="CF17" s="82">
        <f t="shared" ca="1" si="44"/>
        <v>42.098749999999995</v>
      </c>
      <c r="CG17" s="82">
        <f t="shared" ca="1" si="45"/>
        <v>41.268524999999997</v>
      </c>
      <c r="CH17" s="82">
        <f t="shared" ca="1" si="46"/>
        <v>37.1737015625</v>
      </c>
      <c r="CI17" s="82">
        <f t="shared" ca="1" si="47"/>
        <v>19.6923125</v>
      </c>
      <c r="CJ17" s="82">
        <f t="shared" ca="1" si="48"/>
        <v>15.2929625</v>
      </c>
      <c r="CK17" s="82">
        <f t="shared" ca="1" si="49"/>
        <v>75.522512500000005</v>
      </c>
      <c r="CL17" s="82">
        <f t="shared" ca="1" si="50"/>
        <v>72.932424999999995</v>
      </c>
      <c r="CM17" s="82">
        <f t="shared" ca="1" si="51"/>
        <v>33.630549999999999</v>
      </c>
      <c r="CN17" s="82">
        <f t="shared" ca="1" si="52"/>
        <v>38.046187500000002</v>
      </c>
      <c r="CO17" s="82">
        <f t="shared" ca="1" si="53"/>
        <v>36.506025000000001</v>
      </c>
      <c r="CP17" s="82">
        <f t="shared" ca="1" si="54"/>
        <v>42.090137499999997</v>
      </c>
      <c r="CQ17" s="82">
        <f t="shared" ca="1" si="55"/>
        <v>41.258162499999997</v>
      </c>
    </row>
    <row r="18" spans="27:95" x14ac:dyDescent="0.2">
      <c r="AA18" s="81"/>
      <c r="AB18" s="289"/>
      <c r="AC18" s="287"/>
      <c r="AD18">
        <v>18</v>
      </c>
      <c r="AE18" s="82">
        <f t="shared" ca="1" si="56"/>
        <v>4963.3504999999996</v>
      </c>
      <c r="AF18" s="82">
        <f t="shared" ca="1" si="56"/>
        <v>40.201700000000002</v>
      </c>
      <c r="AG18" s="82">
        <f t="shared" ca="1" si="56"/>
        <v>45.372300000000003</v>
      </c>
      <c r="AH18" s="82">
        <f t="shared" ca="1" si="56"/>
        <v>45.028100000000002</v>
      </c>
      <c r="AI18" s="82">
        <f t="shared" ca="1" si="56"/>
        <v>40.8265125</v>
      </c>
      <c r="AJ18" s="82">
        <f t="shared" ca="1" si="56"/>
        <v>26.407900000000001</v>
      </c>
      <c r="AK18" s="82">
        <f t="shared" ca="1" si="56"/>
        <v>18.895600000000002</v>
      </c>
      <c r="AL18" s="82">
        <f t="shared" ca="1" si="56"/>
        <v>96.358500000000006</v>
      </c>
      <c r="AM18" s="82">
        <f t="shared" ca="1" si="56"/>
        <v>93.595299999999995</v>
      </c>
      <c r="AN18" s="82">
        <f t="shared" ca="1" si="56"/>
        <v>40.081699999999998</v>
      </c>
      <c r="AO18" s="82">
        <f t="shared" ca="1" si="56"/>
        <v>41.264899999999997</v>
      </c>
      <c r="AP18" s="82">
        <f t="shared" ca="1" si="56"/>
        <v>40.191899999999997</v>
      </c>
      <c r="AQ18" s="82">
        <f t="shared" ca="1" si="56"/>
        <v>45.364199999999997</v>
      </c>
      <c r="AR18" s="82">
        <f t="shared" ca="1" si="56"/>
        <v>45.014499999999998</v>
      </c>
      <c r="AU18" s="287"/>
      <c r="AV18" s="82">
        <f t="shared" ca="1" si="57"/>
        <v>4963.3504999999996</v>
      </c>
      <c r="AW18" s="82">
        <f t="shared" ca="1" si="57"/>
        <v>40.201700000000002</v>
      </c>
      <c r="AX18" s="82">
        <f t="shared" ca="1" si="57"/>
        <v>45.372300000000003</v>
      </c>
      <c r="AY18" s="82">
        <f t="shared" ca="1" si="57"/>
        <v>45.028100000000002</v>
      </c>
      <c r="AZ18" s="82">
        <f t="shared" ca="1" si="57"/>
        <v>40.8265125</v>
      </c>
      <c r="BA18" s="82">
        <f t="shared" ca="1" si="57"/>
        <v>26.407900000000001</v>
      </c>
      <c r="BB18" s="82">
        <f t="shared" ca="1" si="57"/>
        <v>18.895600000000002</v>
      </c>
      <c r="BC18" s="82">
        <f t="shared" ca="1" si="57"/>
        <v>96.358500000000006</v>
      </c>
      <c r="BD18" s="82">
        <f t="shared" ca="1" si="57"/>
        <v>93.595299999999995</v>
      </c>
      <c r="BE18" s="82">
        <f t="shared" ca="1" si="57"/>
        <v>40.081699999999998</v>
      </c>
      <c r="BF18" s="82">
        <f t="shared" ca="1" si="57"/>
        <v>41.264899999999997</v>
      </c>
      <c r="BG18" s="82">
        <f t="shared" ca="1" si="57"/>
        <v>40.191899999999997</v>
      </c>
      <c r="BH18" s="82">
        <f t="shared" ca="1" si="57"/>
        <v>45.364199999999997</v>
      </c>
      <c r="BI18" s="82">
        <f t="shared" ca="1" si="57"/>
        <v>45.014499999999998</v>
      </c>
      <c r="BM18" s="82">
        <f t="shared" ca="1" si="28"/>
        <v>1259.8456079524412</v>
      </c>
      <c r="BN18" s="82">
        <f t="shared" ca="1" si="29"/>
        <v>36.840850000000003</v>
      </c>
      <c r="BO18" s="82">
        <f t="shared" ca="1" si="30"/>
        <v>42.322299999999998</v>
      </c>
      <c r="BP18" s="82">
        <f t="shared" ca="1" si="31"/>
        <v>41.48995</v>
      </c>
      <c r="BQ18" s="82">
        <f t="shared" ca="1" si="32"/>
        <v>37.474009375000001</v>
      </c>
      <c r="BR18" s="82">
        <f t="shared" ca="1" si="33"/>
        <v>20.096374999999998</v>
      </c>
      <c r="BS18" s="82">
        <f t="shared" ca="1" si="34"/>
        <v>15.542574999999999</v>
      </c>
      <c r="BT18" s="82">
        <f t="shared" ca="1" si="35"/>
        <v>77.41447500000001</v>
      </c>
      <c r="BU18" s="82">
        <f t="shared" ca="1" si="36"/>
        <v>74.813850000000002</v>
      </c>
      <c r="BV18" s="82">
        <f t="shared" ca="1" si="37"/>
        <v>34.044600000000003</v>
      </c>
      <c r="BW18" s="82">
        <f t="shared" ca="1" si="38"/>
        <v>38.279924999999999</v>
      </c>
      <c r="BX18" s="82">
        <f t="shared" ca="1" si="39"/>
        <v>36.818950000000001</v>
      </c>
      <c r="BY18" s="82">
        <f t="shared" ca="1" si="40"/>
        <v>42.313424999999995</v>
      </c>
      <c r="BZ18" s="82">
        <f t="shared" ca="1" si="41"/>
        <v>41.479174999999998</v>
      </c>
      <c r="CD18" s="82">
        <f t="shared" ca="1" si="42"/>
        <v>1259.8456079524412</v>
      </c>
      <c r="CE18" s="82">
        <f t="shared" ca="1" si="43"/>
        <v>36.840850000000003</v>
      </c>
      <c r="CF18" s="82">
        <f t="shared" ca="1" si="44"/>
        <v>42.322299999999998</v>
      </c>
      <c r="CG18" s="82">
        <f t="shared" ca="1" si="45"/>
        <v>41.48995</v>
      </c>
      <c r="CH18" s="82">
        <f t="shared" ca="1" si="46"/>
        <v>37.474009375000001</v>
      </c>
      <c r="CI18" s="82">
        <f t="shared" ca="1" si="47"/>
        <v>20.096374999999998</v>
      </c>
      <c r="CJ18" s="82">
        <f t="shared" ca="1" si="48"/>
        <v>15.542574999999999</v>
      </c>
      <c r="CK18" s="82">
        <f t="shared" ca="1" si="49"/>
        <v>77.41447500000001</v>
      </c>
      <c r="CL18" s="82">
        <f t="shared" ca="1" si="50"/>
        <v>74.813850000000002</v>
      </c>
      <c r="CM18" s="82">
        <f t="shared" ca="1" si="51"/>
        <v>34.044600000000003</v>
      </c>
      <c r="CN18" s="82">
        <f t="shared" ca="1" si="52"/>
        <v>38.279924999999999</v>
      </c>
      <c r="CO18" s="82">
        <f t="shared" ca="1" si="53"/>
        <v>36.818950000000001</v>
      </c>
      <c r="CP18" s="82">
        <f t="shared" ca="1" si="54"/>
        <v>42.313424999999995</v>
      </c>
      <c r="CQ18" s="82">
        <f t="shared" ca="1" si="55"/>
        <v>41.479174999999998</v>
      </c>
    </row>
    <row r="19" spans="27:95" x14ac:dyDescent="0.2">
      <c r="AA19" s="81"/>
      <c r="AB19" s="289"/>
      <c r="AC19" s="287"/>
      <c r="AD19">
        <v>19</v>
      </c>
      <c r="AE19" s="82">
        <f t="shared" ca="1" si="56"/>
        <v>2942.9205000000002</v>
      </c>
      <c r="AF19" s="82">
        <f t="shared" ca="1" si="56"/>
        <v>39.319600000000001</v>
      </c>
      <c r="AG19" s="82">
        <f t="shared" ca="1" si="56"/>
        <v>44.476399999999998</v>
      </c>
      <c r="AH19" s="82">
        <f t="shared" ca="1" si="56"/>
        <v>43.939799999999998</v>
      </c>
      <c r="AI19" s="82">
        <f t="shared" ca="1" si="56"/>
        <v>39.930662500000004</v>
      </c>
      <c r="AJ19" s="82">
        <f t="shared" ca="1" si="56"/>
        <v>24.510999999999999</v>
      </c>
      <c r="AK19" s="82">
        <f t="shared" ca="1" si="56"/>
        <v>17.9984</v>
      </c>
      <c r="AL19" s="82">
        <f t="shared" ca="1" si="56"/>
        <v>92.245699999999999</v>
      </c>
      <c r="AM19" s="82">
        <f t="shared" ca="1" si="56"/>
        <v>89.311300000000003</v>
      </c>
      <c r="AN19" s="82">
        <f t="shared" ca="1" si="56"/>
        <v>38.266199999999998</v>
      </c>
      <c r="AO19" s="82">
        <f t="shared" ca="1" si="56"/>
        <v>40.458500000000001</v>
      </c>
      <c r="AP19" s="82">
        <f t="shared" ca="1" si="56"/>
        <v>39.305900000000001</v>
      </c>
      <c r="AQ19" s="82">
        <f t="shared" ca="1" si="56"/>
        <v>44.466700000000003</v>
      </c>
      <c r="AR19" s="82">
        <f t="shared" ca="1" si="56"/>
        <v>43.924199999999999</v>
      </c>
      <c r="AU19" s="287"/>
      <c r="AV19" s="82">
        <f t="shared" ca="1" si="57"/>
        <v>2942.9205000000002</v>
      </c>
      <c r="AW19" s="82">
        <f t="shared" ca="1" si="57"/>
        <v>39.319600000000001</v>
      </c>
      <c r="AX19" s="82">
        <f t="shared" ca="1" si="57"/>
        <v>44.476399999999998</v>
      </c>
      <c r="AY19" s="82">
        <f t="shared" ca="1" si="57"/>
        <v>43.939799999999998</v>
      </c>
      <c r="AZ19" s="82">
        <f t="shared" ca="1" si="57"/>
        <v>39.930662500000004</v>
      </c>
      <c r="BA19" s="82">
        <f t="shared" ca="1" si="57"/>
        <v>24.510999999999999</v>
      </c>
      <c r="BB19" s="82">
        <f t="shared" ca="1" si="57"/>
        <v>17.9984</v>
      </c>
      <c r="BC19" s="82">
        <f t="shared" ca="1" si="57"/>
        <v>92.245699999999999</v>
      </c>
      <c r="BD19" s="82">
        <f t="shared" ca="1" si="57"/>
        <v>89.311300000000003</v>
      </c>
      <c r="BE19" s="82">
        <f t="shared" ca="1" si="57"/>
        <v>38.266199999999998</v>
      </c>
      <c r="BF19" s="82">
        <f t="shared" ca="1" si="57"/>
        <v>40.458500000000001</v>
      </c>
      <c r="BG19" s="82">
        <f t="shared" ca="1" si="57"/>
        <v>39.305900000000001</v>
      </c>
      <c r="BH19" s="82">
        <f t="shared" ca="1" si="57"/>
        <v>44.466700000000003</v>
      </c>
      <c r="BI19" s="82">
        <f t="shared" ca="1" si="57"/>
        <v>43.924199999999999</v>
      </c>
      <c r="BM19" s="82">
        <f t="shared" ca="1" si="28"/>
        <v>1365.6255714666656</v>
      </c>
      <c r="BN19" s="82">
        <f t="shared" ca="1" si="29"/>
        <v>37.152275000000003</v>
      </c>
      <c r="BO19" s="82">
        <f t="shared" ca="1" si="30"/>
        <v>42.545850000000002</v>
      </c>
      <c r="BP19" s="82">
        <f t="shared" ca="1" si="31"/>
        <v>41.711375000000004</v>
      </c>
      <c r="BQ19" s="82">
        <f t="shared" ca="1" si="32"/>
        <v>37.774317187500003</v>
      </c>
      <c r="BR19" s="82">
        <f t="shared" ca="1" si="33"/>
        <v>20.5004375</v>
      </c>
      <c r="BS19" s="82">
        <f t="shared" ca="1" si="34"/>
        <v>15.792187499999999</v>
      </c>
      <c r="BT19" s="82">
        <f t="shared" ca="1" si="35"/>
        <v>79.306437500000001</v>
      </c>
      <c r="BU19" s="82">
        <f t="shared" ca="1" si="36"/>
        <v>76.695275000000009</v>
      </c>
      <c r="BV19" s="82">
        <f t="shared" ca="1" si="37"/>
        <v>34.458649999999999</v>
      </c>
      <c r="BW19" s="82">
        <f t="shared" ca="1" si="38"/>
        <v>38.513662499999995</v>
      </c>
      <c r="BX19" s="82">
        <f t="shared" ca="1" si="39"/>
        <v>37.131875000000001</v>
      </c>
      <c r="BY19" s="82">
        <f t="shared" ca="1" si="40"/>
        <v>42.5367125</v>
      </c>
      <c r="BZ19" s="82">
        <f t="shared" ca="1" si="41"/>
        <v>41.700187499999998</v>
      </c>
      <c r="CD19" s="82">
        <f t="shared" ca="1" si="42"/>
        <v>1365.6255714666656</v>
      </c>
      <c r="CE19" s="82">
        <f t="shared" ca="1" si="43"/>
        <v>37.152275000000003</v>
      </c>
      <c r="CF19" s="82">
        <f t="shared" ca="1" si="44"/>
        <v>42.545850000000002</v>
      </c>
      <c r="CG19" s="82">
        <f t="shared" ca="1" si="45"/>
        <v>41.711375000000004</v>
      </c>
      <c r="CH19" s="82">
        <f t="shared" ca="1" si="46"/>
        <v>37.774317187500003</v>
      </c>
      <c r="CI19" s="82">
        <f t="shared" ca="1" si="47"/>
        <v>20.5004375</v>
      </c>
      <c r="CJ19" s="82">
        <f t="shared" ca="1" si="48"/>
        <v>15.792187499999999</v>
      </c>
      <c r="CK19" s="82">
        <f t="shared" ca="1" si="49"/>
        <v>79.306437500000001</v>
      </c>
      <c r="CL19" s="82">
        <f t="shared" ca="1" si="50"/>
        <v>76.695275000000009</v>
      </c>
      <c r="CM19" s="82">
        <f t="shared" ca="1" si="51"/>
        <v>34.458649999999999</v>
      </c>
      <c r="CN19" s="82">
        <f t="shared" ca="1" si="52"/>
        <v>38.513662499999995</v>
      </c>
      <c r="CO19" s="82">
        <f t="shared" ca="1" si="53"/>
        <v>37.131875000000001</v>
      </c>
      <c r="CP19" s="82">
        <f t="shared" ca="1" si="54"/>
        <v>42.5367125</v>
      </c>
      <c r="CQ19" s="82">
        <f t="shared" ca="1" si="55"/>
        <v>41.700187499999998</v>
      </c>
    </row>
    <row r="20" spans="27:95" x14ac:dyDescent="0.2">
      <c r="AA20" s="81"/>
      <c r="AB20" s="289"/>
      <c r="AC20" s="287"/>
      <c r="AD20">
        <v>20</v>
      </c>
      <c r="AE20" s="82">
        <f t="shared" ca="1" si="56"/>
        <v>1794.6165000000001</v>
      </c>
      <c r="AF20" s="82">
        <f t="shared" ca="1" si="56"/>
        <v>38.008099999999999</v>
      </c>
      <c r="AG20" s="82">
        <f t="shared" ca="1" si="56"/>
        <v>43.291699999999999</v>
      </c>
      <c r="AH20" s="82">
        <f t="shared" ca="1" si="56"/>
        <v>42.546500000000002</v>
      </c>
      <c r="AI20" s="82">
        <f t="shared" ca="1" si="56"/>
        <v>38.621974999999999</v>
      </c>
      <c r="AJ20" s="82">
        <f t="shared" ca="1" si="56"/>
        <v>22.1313</v>
      </c>
      <c r="AK20" s="82">
        <f t="shared" ca="1" si="56"/>
        <v>16.710100000000001</v>
      </c>
      <c r="AL20" s="82">
        <f t="shared" ca="1" si="56"/>
        <v>85.052999999999997</v>
      </c>
      <c r="AM20" s="82">
        <f t="shared" ca="1" si="56"/>
        <v>82.145700000000005</v>
      </c>
      <c r="AN20" s="82">
        <f t="shared" ca="1" si="56"/>
        <v>35.942500000000003</v>
      </c>
      <c r="AO20" s="82">
        <f t="shared" ca="1" si="56"/>
        <v>39.330800000000004</v>
      </c>
      <c r="AP20" s="82">
        <f t="shared" ca="1" si="56"/>
        <v>37.9908</v>
      </c>
      <c r="AQ20" s="82">
        <f t="shared" ca="1" si="56"/>
        <v>43.2819</v>
      </c>
      <c r="AR20" s="82">
        <f t="shared" ca="1" si="56"/>
        <v>42.533099999999997</v>
      </c>
      <c r="AU20" s="287"/>
      <c r="AV20" s="82">
        <f t="shared" ca="1" si="57"/>
        <v>1794.6165000000001</v>
      </c>
      <c r="AW20" s="82">
        <f t="shared" ca="1" si="57"/>
        <v>38.008099999999999</v>
      </c>
      <c r="AX20" s="82">
        <f t="shared" ca="1" si="57"/>
        <v>43.291699999999999</v>
      </c>
      <c r="AY20" s="82">
        <f t="shared" ca="1" si="57"/>
        <v>42.546500000000002</v>
      </c>
      <c r="AZ20" s="82">
        <f t="shared" ca="1" si="57"/>
        <v>38.621974999999999</v>
      </c>
      <c r="BA20" s="82">
        <f t="shared" ca="1" si="57"/>
        <v>22.1313</v>
      </c>
      <c r="BB20" s="82">
        <f t="shared" ca="1" si="57"/>
        <v>16.710100000000001</v>
      </c>
      <c r="BC20" s="82">
        <f t="shared" ca="1" si="57"/>
        <v>85.052999999999997</v>
      </c>
      <c r="BD20" s="82">
        <f t="shared" ca="1" si="57"/>
        <v>82.145700000000005</v>
      </c>
      <c r="BE20" s="82">
        <f t="shared" ca="1" si="57"/>
        <v>35.942500000000003</v>
      </c>
      <c r="BF20" s="82">
        <f t="shared" ca="1" si="57"/>
        <v>39.330800000000004</v>
      </c>
      <c r="BG20" s="82">
        <f t="shared" ca="1" si="57"/>
        <v>37.9908</v>
      </c>
      <c r="BH20" s="82">
        <f t="shared" ca="1" si="57"/>
        <v>43.2819</v>
      </c>
      <c r="BI20" s="82">
        <f t="shared" ca="1" si="57"/>
        <v>42.533099999999997</v>
      </c>
      <c r="BM20" s="82">
        <f t="shared" ca="1" si="28"/>
        <v>1480.2871</v>
      </c>
      <c r="BN20" s="82">
        <f t="shared" ca="1" si="29"/>
        <v>37.463700000000003</v>
      </c>
      <c r="BO20" s="82">
        <f t="shared" ca="1" si="30"/>
        <v>42.769399999999997</v>
      </c>
      <c r="BP20" s="82">
        <f t="shared" ca="1" si="31"/>
        <v>41.9328</v>
      </c>
      <c r="BQ20" s="82">
        <f t="shared" ca="1" si="32"/>
        <v>38.074625000000005</v>
      </c>
      <c r="BR20" s="82">
        <f t="shared" ca="1" si="33"/>
        <v>20.904499999999999</v>
      </c>
      <c r="BS20" s="82">
        <f t="shared" ca="1" si="34"/>
        <v>16.041799999999999</v>
      </c>
      <c r="BT20" s="82">
        <f t="shared" ca="1" si="35"/>
        <v>81.198400000000007</v>
      </c>
      <c r="BU20" s="82">
        <f t="shared" ca="1" si="36"/>
        <v>78.576700000000002</v>
      </c>
      <c r="BV20" s="82">
        <f t="shared" ca="1" si="37"/>
        <v>34.872700000000002</v>
      </c>
      <c r="BW20" s="82">
        <f t="shared" ca="1" si="38"/>
        <v>38.747399999999999</v>
      </c>
      <c r="BX20" s="82">
        <f t="shared" ca="1" si="39"/>
        <v>37.444800000000001</v>
      </c>
      <c r="BY20" s="82">
        <f t="shared" ca="1" si="40"/>
        <v>42.76</v>
      </c>
      <c r="BZ20" s="82">
        <f t="shared" ca="1" si="41"/>
        <v>41.921199999999999</v>
      </c>
      <c r="CD20" s="82">
        <f t="shared" ca="1" si="42"/>
        <v>1480.2871</v>
      </c>
      <c r="CE20" s="82">
        <f t="shared" ca="1" si="43"/>
        <v>37.463700000000003</v>
      </c>
      <c r="CF20" s="82">
        <f t="shared" ca="1" si="44"/>
        <v>42.769399999999997</v>
      </c>
      <c r="CG20" s="82">
        <f t="shared" ca="1" si="45"/>
        <v>41.9328</v>
      </c>
      <c r="CH20" s="82">
        <f t="shared" ca="1" si="46"/>
        <v>38.074625000000005</v>
      </c>
      <c r="CI20" s="82">
        <f t="shared" ca="1" si="47"/>
        <v>20.904499999999999</v>
      </c>
      <c r="CJ20" s="82">
        <f t="shared" ca="1" si="48"/>
        <v>16.041799999999999</v>
      </c>
      <c r="CK20" s="82">
        <f t="shared" ca="1" si="49"/>
        <v>81.198400000000007</v>
      </c>
      <c r="CL20" s="82">
        <f t="shared" ca="1" si="50"/>
        <v>78.576700000000002</v>
      </c>
      <c r="CM20" s="82">
        <f t="shared" ca="1" si="51"/>
        <v>34.872700000000002</v>
      </c>
      <c r="CN20" s="82">
        <f t="shared" ca="1" si="52"/>
        <v>38.747399999999999</v>
      </c>
      <c r="CO20" s="82">
        <f t="shared" ca="1" si="53"/>
        <v>37.444800000000001</v>
      </c>
      <c r="CP20" s="82">
        <f t="shared" ca="1" si="54"/>
        <v>42.76</v>
      </c>
      <c r="CQ20" s="82">
        <f t="shared" ca="1" si="55"/>
        <v>41.921199999999999</v>
      </c>
    </row>
    <row r="21" spans="27:95" x14ac:dyDescent="0.2">
      <c r="AA21" s="81"/>
      <c r="AB21" s="289"/>
      <c r="AC21" s="287"/>
      <c r="AD21">
        <v>21</v>
      </c>
      <c r="AE21" s="82">
        <f t="shared" ca="1" si="56"/>
        <v>1100.3667</v>
      </c>
      <c r="AF21" s="82">
        <f t="shared" ca="1" si="56"/>
        <v>36.289099999999998</v>
      </c>
      <c r="AG21" s="82">
        <f t="shared" ca="1" si="56"/>
        <v>41.828899999999997</v>
      </c>
      <c r="AH21" s="82">
        <f t="shared" ca="1" si="56"/>
        <v>40.953299999999999</v>
      </c>
      <c r="AI21" s="82">
        <f t="shared" ca="1" si="56"/>
        <v>36.926850000000002</v>
      </c>
      <c r="AJ21" s="82">
        <f t="shared" ca="1" si="56"/>
        <v>19.478200000000001</v>
      </c>
      <c r="AK21" s="82">
        <f t="shared" ca="1" si="56"/>
        <v>15.122400000000001</v>
      </c>
      <c r="AL21" s="82">
        <f t="shared" ca="1" si="56"/>
        <v>74.245099999999994</v>
      </c>
      <c r="AM21" s="82">
        <f t="shared" ca="1" si="56"/>
        <v>71.524100000000004</v>
      </c>
      <c r="AN21" s="82">
        <f t="shared" ca="1" si="56"/>
        <v>33.350700000000003</v>
      </c>
      <c r="AO21" s="82">
        <f t="shared" ca="1" si="56"/>
        <v>37.8611</v>
      </c>
      <c r="AP21" s="82">
        <f t="shared" ca="1" si="56"/>
        <v>36.270099999999999</v>
      </c>
      <c r="AQ21" s="82">
        <f t="shared" ca="1" si="56"/>
        <v>41.820999999999998</v>
      </c>
      <c r="AR21" s="82">
        <f t="shared" ca="1" si="56"/>
        <v>40.942999999999998</v>
      </c>
      <c r="AU21" s="287"/>
      <c r="AV21" s="82">
        <f t="shared" ca="1" si="57"/>
        <v>1100.3667</v>
      </c>
      <c r="AW21" s="82">
        <f t="shared" ca="1" si="57"/>
        <v>36.289099999999998</v>
      </c>
      <c r="AX21" s="82">
        <f t="shared" ca="1" si="57"/>
        <v>41.828899999999997</v>
      </c>
      <c r="AY21" s="82">
        <f t="shared" ca="1" si="57"/>
        <v>40.953299999999999</v>
      </c>
      <c r="AZ21" s="82">
        <f t="shared" ca="1" si="57"/>
        <v>36.926850000000002</v>
      </c>
      <c r="BA21" s="82">
        <f t="shared" ca="1" si="57"/>
        <v>19.478200000000001</v>
      </c>
      <c r="BB21" s="82">
        <f t="shared" ca="1" si="57"/>
        <v>15.122400000000001</v>
      </c>
      <c r="BC21" s="82">
        <f t="shared" ca="1" si="57"/>
        <v>74.245099999999994</v>
      </c>
      <c r="BD21" s="82">
        <f t="shared" ca="1" si="57"/>
        <v>71.524100000000004</v>
      </c>
      <c r="BE21" s="82">
        <f t="shared" ca="1" si="57"/>
        <v>33.350700000000003</v>
      </c>
      <c r="BF21" s="82">
        <f t="shared" ca="1" si="57"/>
        <v>37.8611</v>
      </c>
      <c r="BG21" s="82">
        <f t="shared" ca="1" si="57"/>
        <v>36.270099999999999</v>
      </c>
      <c r="BH21" s="82">
        <f t="shared" ca="1" si="57"/>
        <v>41.820999999999998</v>
      </c>
      <c r="BI21" s="82">
        <f t="shared" ca="1" si="57"/>
        <v>40.942999999999998</v>
      </c>
      <c r="BM21" s="82">
        <f t="shared" ca="1" si="28"/>
        <v>1574.2092664703944</v>
      </c>
      <c r="BN21" s="82">
        <f t="shared" ca="1" si="29"/>
        <v>37.6696375</v>
      </c>
      <c r="BO21" s="82">
        <f t="shared" ca="1" si="30"/>
        <v>42.950924999999998</v>
      </c>
      <c r="BP21" s="82">
        <f t="shared" ca="1" si="31"/>
        <v>42.146275000000003</v>
      </c>
      <c r="BQ21" s="82">
        <f t="shared" ca="1" si="32"/>
        <v>38.2795078125</v>
      </c>
      <c r="BR21" s="82">
        <f t="shared" ca="1" si="33"/>
        <v>21.226637499999999</v>
      </c>
      <c r="BS21" s="82">
        <f t="shared" ca="1" si="34"/>
        <v>16.227525</v>
      </c>
      <c r="BT21" s="82">
        <f t="shared" ca="1" si="35"/>
        <v>82.329374999999999</v>
      </c>
      <c r="BU21" s="82">
        <f t="shared" ca="1" si="36"/>
        <v>79.702600000000004</v>
      </c>
      <c r="BV21" s="82">
        <f t="shared" ca="1" si="37"/>
        <v>35.192250000000001</v>
      </c>
      <c r="BW21" s="82">
        <f t="shared" ca="1" si="38"/>
        <v>38.9187625</v>
      </c>
      <c r="BX21" s="82">
        <f t="shared" ca="1" si="39"/>
        <v>37.651049999999998</v>
      </c>
      <c r="BY21" s="82">
        <f t="shared" ca="1" si="40"/>
        <v>42.94135</v>
      </c>
      <c r="BZ21" s="82">
        <f t="shared" ca="1" si="41"/>
        <v>42.134225000000001</v>
      </c>
      <c r="CD21" s="82">
        <f t="shared" ca="1" si="42"/>
        <v>1574.2092664703944</v>
      </c>
      <c r="CE21" s="82">
        <f t="shared" ca="1" si="43"/>
        <v>37.6696375</v>
      </c>
      <c r="CF21" s="82">
        <f t="shared" ca="1" si="44"/>
        <v>42.950924999999998</v>
      </c>
      <c r="CG21" s="82">
        <f t="shared" ca="1" si="45"/>
        <v>42.146275000000003</v>
      </c>
      <c r="CH21" s="82">
        <f t="shared" ca="1" si="46"/>
        <v>38.2795078125</v>
      </c>
      <c r="CI21" s="82">
        <f t="shared" ca="1" si="47"/>
        <v>21.226637499999999</v>
      </c>
      <c r="CJ21" s="82">
        <f t="shared" ca="1" si="48"/>
        <v>16.227525</v>
      </c>
      <c r="CK21" s="82">
        <f t="shared" ca="1" si="49"/>
        <v>82.329374999999999</v>
      </c>
      <c r="CL21" s="82">
        <f t="shared" ca="1" si="50"/>
        <v>79.702600000000004</v>
      </c>
      <c r="CM21" s="82">
        <f t="shared" ca="1" si="51"/>
        <v>35.192250000000001</v>
      </c>
      <c r="CN21" s="82">
        <f t="shared" ca="1" si="52"/>
        <v>38.9187625</v>
      </c>
      <c r="CO21" s="82">
        <f t="shared" ca="1" si="53"/>
        <v>37.651049999999998</v>
      </c>
      <c r="CP21" s="82">
        <f t="shared" ca="1" si="54"/>
        <v>42.94135</v>
      </c>
      <c r="CQ21" s="82">
        <f t="shared" ca="1" si="55"/>
        <v>42.134225000000001</v>
      </c>
    </row>
    <row r="22" spans="27:95" x14ac:dyDescent="0.2">
      <c r="AA22" s="81"/>
      <c r="AB22" s="289"/>
      <c r="AC22" s="287"/>
      <c r="AD22">
        <v>22</v>
      </c>
      <c r="AE22" s="82">
        <f t="shared" ca="1" si="56"/>
        <v>572.51430000000005</v>
      </c>
      <c r="AF22" s="82">
        <f t="shared" ca="1" si="56"/>
        <v>33.780099999999997</v>
      </c>
      <c r="AG22" s="82">
        <f t="shared" ca="1" si="56"/>
        <v>40.107799999999997</v>
      </c>
      <c r="AH22" s="82">
        <f t="shared" ca="1" si="56"/>
        <v>39.309399999999997</v>
      </c>
      <c r="AI22" s="82">
        <f t="shared" ca="1" si="56"/>
        <v>34.521162499999996</v>
      </c>
      <c r="AJ22" s="82">
        <f t="shared" ca="1" si="56"/>
        <v>16.276800000000001</v>
      </c>
      <c r="AK22" s="82">
        <f t="shared" ca="1" si="56"/>
        <v>13.1127</v>
      </c>
      <c r="AL22" s="82">
        <f t="shared" ca="1" si="56"/>
        <v>57.8399</v>
      </c>
      <c r="AM22" s="82">
        <f t="shared" ca="1" si="56"/>
        <v>55.3581</v>
      </c>
      <c r="AN22" s="82">
        <f t="shared" ca="1" si="56"/>
        <v>30.137699999999999</v>
      </c>
      <c r="AO22" s="82">
        <f t="shared" ca="1" si="56"/>
        <v>35.979399999999998</v>
      </c>
      <c r="AP22" s="82">
        <f t="shared" ca="1" si="56"/>
        <v>33.75</v>
      </c>
      <c r="AQ22" s="82">
        <f t="shared" ca="1" si="56"/>
        <v>40.1004</v>
      </c>
      <c r="AR22" s="82">
        <f t="shared" ca="1" si="56"/>
        <v>39.302100000000003</v>
      </c>
      <c r="AU22" s="287"/>
      <c r="AV22" s="82">
        <f t="shared" ca="1" si="57"/>
        <v>572.51430000000005</v>
      </c>
      <c r="AW22" s="82">
        <f t="shared" ca="1" si="57"/>
        <v>33.780099999999997</v>
      </c>
      <c r="AX22" s="82">
        <f t="shared" ca="1" si="57"/>
        <v>40.107799999999997</v>
      </c>
      <c r="AY22" s="82">
        <f t="shared" ca="1" si="57"/>
        <v>39.309399999999997</v>
      </c>
      <c r="AZ22" s="82">
        <f t="shared" ca="1" si="57"/>
        <v>34.521162499999996</v>
      </c>
      <c r="BA22" s="82">
        <f t="shared" ca="1" si="57"/>
        <v>16.276800000000001</v>
      </c>
      <c r="BB22" s="82">
        <f t="shared" ca="1" si="57"/>
        <v>13.1127</v>
      </c>
      <c r="BC22" s="82">
        <f t="shared" ca="1" si="57"/>
        <v>57.8399</v>
      </c>
      <c r="BD22" s="82">
        <f t="shared" ca="1" si="57"/>
        <v>55.3581</v>
      </c>
      <c r="BE22" s="82">
        <f t="shared" ca="1" si="57"/>
        <v>30.137699999999999</v>
      </c>
      <c r="BF22" s="82">
        <f t="shared" ca="1" si="57"/>
        <v>35.979399999999998</v>
      </c>
      <c r="BG22" s="82">
        <f t="shared" ca="1" si="57"/>
        <v>33.75</v>
      </c>
      <c r="BH22" s="82">
        <f t="shared" ca="1" si="57"/>
        <v>40.1004</v>
      </c>
      <c r="BI22" s="82">
        <f t="shared" ca="1" si="57"/>
        <v>39.302100000000003</v>
      </c>
      <c r="BM22" s="82">
        <f t="shared" ca="1" si="28"/>
        <v>1674.0906643321123</v>
      </c>
      <c r="BN22" s="82">
        <f t="shared" ca="1" si="29"/>
        <v>37.875574999999998</v>
      </c>
      <c r="BO22" s="82">
        <f t="shared" ca="1" si="30"/>
        <v>43.132449999999999</v>
      </c>
      <c r="BP22" s="82">
        <f t="shared" ca="1" si="31"/>
        <v>42.359749999999998</v>
      </c>
      <c r="BQ22" s="82">
        <f t="shared" ca="1" si="32"/>
        <v>38.484390625000003</v>
      </c>
      <c r="BR22" s="82">
        <f t="shared" ca="1" si="33"/>
        <v>21.548774999999999</v>
      </c>
      <c r="BS22" s="82">
        <f t="shared" ca="1" si="34"/>
        <v>16.413249999999998</v>
      </c>
      <c r="BT22" s="82">
        <f t="shared" ca="1" si="35"/>
        <v>83.460350000000005</v>
      </c>
      <c r="BU22" s="82">
        <f t="shared" ca="1" si="36"/>
        <v>80.828500000000005</v>
      </c>
      <c r="BV22" s="82">
        <f t="shared" ca="1" si="37"/>
        <v>35.511800000000001</v>
      </c>
      <c r="BW22" s="82">
        <f t="shared" ca="1" si="38"/>
        <v>39.090125</v>
      </c>
      <c r="BX22" s="82">
        <f t="shared" ca="1" si="39"/>
        <v>37.857300000000002</v>
      </c>
      <c r="BY22" s="82">
        <f t="shared" ca="1" si="40"/>
        <v>43.122699999999995</v>
      </c>
      <c r="BZ22" s="82">
        <f t="shared" ca="1" si="41"/>
        <v>42.347250000000003</v>
      </c>
      <c r="CD22" s="82">
        <f t="shared" ca="1" si="42"/>
        <v>1674.0906643321123</v>
      </c>
      <c r="CE22" s="82">
        <f t="shared" ca="1" si="43"/>
        <v>37.875574999999998</v>
      </c>
      <c r="CF22" s="82">
        <f t="shared" ca="1" si="44"/>
        <v>43.132449999999999</v>
      </c>
      <c r="CG22" s="82">
        <f t="shared" ca="1" si="45"/>
        <v>42.359749999999998</v>
      </c>
      <c r="CH22" s="82">
        <f t="shared" ca="1" si="46"/>
        <v>38.484390625000003</v>
      </c>
      <c r="CI22" s="82">
        <f t="shared" ca="1" si="47"/>
        <v>21.548774999999999</v>
      </c>
      <c r="CJ22" s="82">
        <f t="shared" ca="1" si="48"/>
        <v>16.413249999999998</v>
      </c>
      <c r="CK22" s="82">
        <f t="shared" ca="1" si="49"/>
        <v>83.460350000000005</v>
      </c>
      <c r="CL22" s="82">
        <f t="shared" ca="1" si="50"/>
        <v>80.828500000000005</v>
      </c>
      <c r="CM22" s="82">
        <f t="shared" ca="1" si="51"/>
        <v>35.511800000000001</v>
      </c>
      <c r="CN22" s="82">
        <f t="shared" ca="1" si="52"/>
        <v>39.090125</v>
      </c>
      <c r="CO22" s="82">
        <f t="shared" ca="1" si="53"/>
        <v>37.857300000000002</v>
      </c>
      <c r="CP22" s="82">
        <f t="shared" ca="1" si="54"/>
        <v>43.122699999999995</v>
      </c>
      <c r="CQ22" s="82">
        <f t="shared" ca="1" si="55"/>
        <v>42.347250000000003</v>
      </c>
    </row>
    <row r="23" spans="27:95" x14ac:dyDescent="0.2">
      <c r="AA23" s="81"/>
      <c r="AB23" s="290" t="s">
        <v>19</v>
      </c>
      <c r="AC23" s="287" t="str">
        <f>CONCATENATE(AB23," Reference")</f>
        <v>1280x720 Reference</v>
      </c>
      <c r="AD23">
        <v>23</v>
      </c>
      <c r="AE23" s="82">
        <f t="shared" ca="1" si="56"/>
        <v>5014.1575000000003</v>
      </c>
      <c r="AF23" s="82">
        <f t="shared" ca="1" si="56"/>
        <v>38.4664</v>
      </c>
      <c r="AG23" s="82">
        <f t="shared" ca="1" si="56"/>
        <v>44.569299999999998</v>
      </c>
      <c r="AH23" s="82">
        <f t="shared" ca="1" si="56"/>
        <v>43.904200000000003</v>
      </c>
      <c r="AI23" s="82">
        <f t="shared" ca="1" si="56"/>
        <v>39.187693749999994</v>
      </c>
      <c r="AJ23" s="82">
        <f t="shared" ca="1" si="56"/>
        <v>26.296399999999998</v>
      </c>
      <c r="AK23" s="82">
        <f t="shared" ca="1" si="56"/>
        <v>18.202300000000001</v>
      </c>
      <c r="AL23" s="82">
        <f t="shared" ca="1" si="56"/>
        <v>91.147599999999997</v>
      </c>
      <c r="AM23" s="82">
        <f t="shared" ca="1" si="56"/>
        <v>88.538300000000007</v>
      </c>
      <c r="AN23" s="82">
        <f t="shared" ca="1" si="56"/>
        <v>37.755800000000001</v>
      </c>
      <c r="AO23" s="82">
        <f t="shared" ca="1" si="56"/>
        <v>40.523800000000001</v>
      </c>
      <c r="AP23" s="82">
        <f t="shared" ca="1" si="56"/>
        <v>38.461500000000001</v>
      </c>
      <c r="AQ23" s="82">
        <f t="shared" ca="1" si="56"/>
        <v>44.564300000000003</v>
      </c>
      <c r="AR23" s="82">
        <f t="shared" ca="1" si="56"/>
        <v>43.8949</v>
      </c>
      <c r="AU23" s="287" t="str">
        <f>CONCATENATE(AB23," Test")</f>
        <v>1280x720 Test</v>
      </c>
      <c r="AV23" s="82">
        <f t="shared" ca="1" si="57"/>
        <v>5014.1575000000003</v>
      </c>
      <c r="AW23" s="82">
        <f t="shared" ca="1" si="57"/>
        <v>38.4664</v>
      </c>
      <c r="AX23" s="82">
        <f t="shared" ca="1" si="57"/>
        <v>44.569299999999998</v>
      </c>
      <c r="AY23" s="82">
        <f t="shared" ca="1" si="57"/>
        <v>43.904200000000003</v>
      </c>
      <c r="AZ23" s="82">
        <f t="shared" ca="1" si="57"/>
        <v>39.187693749999994</v>
      </c>
      <c r="BA23" s="82">
        <f t="shared" ca="1" si="57"/>
        <v>26.296399999999998</v>
      </c>
      <c r="BB23" s="82">
        <f t="shared" ca="1" si="57"/>
        <v>18.202300000000001</v>
      </c>
      <c r="BC23" s="82">
        <f t="shared" ca="1" si="57"/>
        <v>91.147599999999997</v>
      </c>
      <c r="BD23" s="82">
        <f t="shared" ca="1" si="57"/>
        <v>88.538300000000007</v>
      </c>
      <c r="BE23" s="82">
        <f t="shared" ca="1" si="57"/>
        <v>37.755800000000001</v>
      </c>
      <c r="BF23" s="82">
        <f t="shared" ca="1" si="57"/>
        <v>40.523800000000001</v>
      </c>
      <c r="BG23" s="82">
        <f t="shared" ca="1" si="57"/>
        <v>38.461500000000001</v>
      </c>
      <c r="BH23" s="82">
        <f t="shared" ca="1" si="57"/>
        <v>44.564300000000003</v>
      </c>
      <c r="BI23" s="82">
        <f t="shared" ca="1" si="57"/>
        <v>43.8949</v>
      </c>
      <c r="BM23" s="82">
        <f t="shared" ca="1" si="28"/>
        <v>1780.309398564098</v>
      </c>
      <c r="BN23" s="82">
        <f t="shared" ca="1" si="29"/>
        <v>38.081512500000002</v>
      </c>
      <c r="BO23" s="82">
        <f t="shared" ca="1" si="30"/>
        <v>43.313974999999999</v>
      </c>
      <c r="BP23" s="82">
        <f t="shared" ca="1" si="31"/>
        <v>42.573225000000001</v>
      </c>
      <c r="BQ23" s="82">
        <f t="shared" ca="1" si="32"/>
        <v>38.689273437499999</v>
      </c>
      <c r="BR23" s="82">
        <f t="shared" ca="1" si="33"/>
        <v>21.870912499999999</v>
      </c>
      <c r="BS23" s="82">
        <f t="shared" ca="1" si="34"/>
        <v>16.598974999999999</v>
      </c>
      <c r="BT23" s="82">
        <f t="shared" ca="1" si="35"/>
        <v>84.591325000000012</v>
      </c>
      <c r="BU23" s="82">
        <f t="shared" ca="1" si="36"/>
        <v>81.954400000000007</v>
      </c>
      <c r="BV23" s="82">
        <f t="shared" ca="1" si="37"/>
        <v>35.83135</v>
      </c>
      <c r="BW23" s="82">
        <f t="shared" ca="1" si="38"/>
        <v>39.261487500000001</v>
      </c>
      <c r="BX23" s="82">
        <f t="shared" ca="1" si="39"/>
        <v>38.063549999999999</v>
      </c>
      <c r="BY23" s="82">
        <f t="shared" ca="1" si="40"/>
        <v>43.304049999999997</v>
      </c>
      <c r="BZ23" s="82">
        <f t="shared" ca="1" si="41"/>
        <v>42.560274999999997</v>
      </c>
      <c r="CD23" s="82">
        <f t="shared" ca="1" si="42"/>
        <v>1780.309398564098</v>
      </c>
      <c r="CE23" s="82">
        <f t="shared" ca="1" si="43"/>
        <v>38.081512500000002</v>
      </c>
      <c r="CF23" s="82">
        <f t="shared" ca="1" si="44"/>
        <v>43.313974999999999</v>
      </c>
      <c r="CG23" s="82">
        <f t="shared" ca="1" si="45"/>
        <v>42.573225000000001</v>
      </c>
      <c r="CH23" s="82">
        <f t="shared" ca="1" si="46"/>
        <v>38.689273437499999</v>
      </c>
      <c r="CI23" s="82">
        <f t="shared" ca="1" si="47"/>
        <v>21.870912499999999</v>
      </c>
      <c r="CJ23" s="82">
        <f t="shared" ca="1" si="48"/>
        <v>16.598974999999999</v>
      </c>
      <c r="CK23" s="82">
        <f t="shared" ca="1" si="49"/>
        <v>84.591325000000012</v>
      </c>
      <c r="CL23" s="82">
        <f t="shared" ca="1" si="50"/>
        <v>81.954400000000007</v>
      </c>
      <c r="CM23" s="82">
        <f t="shared" ca="1" si="51"/>
        <v>35.83135</v>
      </c>
      <c r="CN23" s="82">
        <f t="shared" ca="1" si="52"/>
        <v>39.261487500000001</v>
      </c>
      <c r="CO23" s="82">
        <f t="shared" ca="1" si="53"/>
        <v>38.063549999999999</v>
      </c>
      <c r="CP23" s="82">
        <f t="shared" ca="1" si="54"/>
        <v>43.304049999999997</v>
      </c>
      <c r="CQ23" s="82">
        <f t="shared" ca="1" si="55"/>
        <v>42.560274999999997</v>
      </c>
    </row>
    <row r="24" spans="27:95" x14ac:dyDescent="0.2">
      <c r="AA24" s="81"/>
      <c r="AB24" s="290"/>
      <c r="AC24" s="287"/>
      <c r="AD24">
        <v>24</v>
      </c>
      <c r="AE24" s="82">
        <f t="shared" ca="1" si="56"/>
        <v>3109.7013999999999</v>
      </c>
      <c r="AF24" s="82">
        <f t="shared" ca="1" si="56"/>
        <v>37.982100000000003</v>
      </c>
      <c r="AG24" s="82">
        <f t="shared" ca="1" si="56"/>
        <v>44.004800000000003</v>
      </c>
      <c r="AH24" s="82">
        <f t="shared" ca="1" si="56"/>
        <v>43.267499999999998</v>
      </c>
      <c r="AI24" s="82">
        <f t="shared" ca="1" si="56"/>
        <v>38.688856250000008</v>
      </c>
      <c r="AJ24" s="82">
        <f t="shared" ca="1" si="56"/>
        <v>24.728899999999999</v>
      </c>
      <c r="AK24" s="82">
        <f t="shared" ca="1" si="56"/>
        <v>17.5702</v>
      </c>
      <c r="AL24" s="82">
        <f t="shared" ca="1" si="56"/>
        <v>87.890699999999995</v>
      </c>
      <c r="AM24" s="82">
        <f t="shared" ca="1" si="56"/>
        <v>85.142899999999997</v>
      </c>
      <c r="AN24" s="82">
        <f t="shared" ca="1" si="56"/>
        <v>36.7273</v>
      </c>
      <c r="AO24" s="82">
        <f t="shared" ca="1" si="56"/>
        <v>39.983800000000002</v>
      </c>
      <c r="AP24" s="82">
        <f t="shared" ca="1" si="56"/>
        <v>37.974600000000002</v>
      </c>
      <c r="AQ24" s="82">
        <f t="shared" ca="1" si="56"/>
        <v>43.998199999999997</v>
      </c>
      <c r="AR24" s="82">
        <f t="shared" ca="1" si="56"/>
        <v>43.256100000000004</v>
      </c>
      <c r="AU24" s="287"/>
      <c r="AV24" s="82">
        <f t="shared" ca="1" si="57"/>
        <v>3109.7013999999999</v>
      </c>
      <c r="AW24" s="82">
        <f t="shared" ca="1" si="57"/>
        <v>37.982100000000003</v>
      </c>
      <c r="AX24" s="82">
        <f t="shared" ca="1" si="57"/>
        <v>44.004800000000003</v>
      </c>
      <c r="AY24" s="82">
        <f t="shared" ca="1" si="57"/>
        <v>43.267499999999998</v>
      </c>
      <c r="AZ24" s="82">
        <f t="shared" ca="1" si="57"/>
        <v>38.688856250000008</v>
      </c>
      <c r="BA24" s="82">
        <f t="shared" ca="1" si="57"/>
        <v>24.728899999999999</v>
      </c>
      <c r="BB24" s="82">
        <f t="shared" ca="1" si="57"/>
        <v>17.5702</v>
      </c>
      <c r="BC24" s="82">
        <f t="shared" ca="1" si="57"/>
        <v>87.890699999999995</v>
      </c>
      <c r="BD24" s="82">
        <f t="shared" ca="1" si="57"/>
        <v>85.142899999999997</v>
      </c>
      <c r="BE24" s="82">
        <f t="shared" ca="1" si="57"/>
        <v>36.7273</v>
      </c>
      <c r="BF24" s="82">
        <f t="shared" ca="1" si="57"/>
        <v>39.983800000000002</v>
      </c>
      <c r="BG24" s="82">
        <f t="shared" ca="1" si="57"/>
        <v>37.974600000000002</v>
      </c>
      <c r="BH24" s="82">
        <f t="shared" ca="1" si="57"/>
        <v>43.998199999999997</v>
      </c>
      <c r="BI24" s="82">
        <f t="shared" ca="1" si="57"/>
        <v>43.256100000000004</v>
      </c>
      <c r="BM24" s="82">
        <f t="shared" ca="1" si="28"/>
        <v>1893.2675643825708</v>
      </c>
      <c r="BN24" s="82">
        <f t="shared" ca="1" si="29"/>
        <v>38.28745</v>
      </c>
      <c r="BO24" s="82">
        <f t="shared" ca="1" si="30"/>
        <v>43.4955</v>
      </c>
      <c r="BP24" s="82">
        <f t="shared" ca="1" si="31"/>
        <v>42.786699999999996</v>
      </c>
      <c r="BQ24" s="82">
        <f t="shared" ca="1" si="32"/>
        <v>38.894156249999995</v>
      </c>
      <c r="BR24" s="82">
        <f t="shared" ca="1" si="33"/>
        <v>22.193049999999999</v>
      </c>
      <c r="BS24" s="82">
        <f t="shared" ca="1" si="34"/>
        <v>16.784700000000001</v>
      </c>
      <c r="BT24" s="82">
        <f t="shared" ca="1" si="35"/>
        <v>85.722300000000004</v>
      </c>
      <c r="BU24" s="82">
        <f t="shared" ca="1" si="36"/>
        <v>83.080299999999994</v>
      </c>
      <c r="BV24" s="82">
        <f t="shared" ca="1" si="37"/>
        <v>36.1509</v>
      </c>
      <c r="BW24" s="82">
        <f t="shared" ca="1" si="38"/>
        <v>39.432850000000002</v>
      </c>
      <c r="BX24" s="82">
        <f t="shared" ca="1" si="39"/>
        <v>38.269800000000004</v>
      </c>
      <c r="BY24" s="82">
        <f t="shared" ca="1" si="40"/>
        <v>43.485399999999998</v>
      </c>
      <c r="BZ24" s="82">
        <f t="shared" ca="1" si="41"/>
        <v>42.773299999999999</v>
      </c>
      <c r="CD24" s="82">
        <f t="shared" ca="1" si="42"/>
        <v>1893.2675643825708</v>
      </c>
      <c r="CE24" s="82">
        <f t="shared" ca="1" si="43"/>
        <v>38.28745</v>
      </c>
      <c r="CF24" s="82">
        <f t="shared" ca="1" si="44"/>
        <v>43.4955</v>
      </c>
      <c r="CG24" s="82">
        <f t="shared" ca="1" si="45"/>
        <v>42.786699999999996</v>
      </c>
      <c r="CH24" s="82">
        <f t="shared" ca="1" si="46"/>
        <v>38.894156249999995</v>
      </c>
      <c r="CI24" s="82">
        <f t="shared" ca="1" si="47"/>
        <v>22.193049999999999</v>
      </c>
      <c r="CJ24" s="82">
        <f t="shared" ca="1" si="48"/>
        <v>16.784700000000001</v>
      </c>
      <c r="CK24" s="82">
        <f t="shared" ca="1" si="49"/>
        <v>85.722300000000004</v>
      </c>
      <c r="CL24" s="82">
        <f t="shared" ca="1" si="50"/>
        <v>83.080299999999994</v>
      </c>
      <c r="CM24" s="82">
        <f t="shared" ca="1" si="51"/>
        <v>36.1509</v>
      </c>
      <c r="CN24" s="82">
        <f t="shared" ca="1" si="52"/>
        <v>39.432850000000002</v>
      </c>
      <c r="CO24" s="82">
        <f t="shared" ca="1" si="53"/>
        <v>38.269800000000004</v>
      </c>
      <c r="CP24" s="82">
        <f t="shared" ca="1" si="54"/>
        <v>43.485399999999998</v>
      </c>
      <c r="CQ24" s="82">
        <f t="shared" ca="1" si="55"/>
        <v>42.773299999999999</v>
      </c>
    </row>
    <row r="25" spans="27:95" x14ac:dyDescent="0.2">
      <c r="AA25" s="81"/>
      <c r="AB25" s="290"/>
      <c r="AC25" s="287"/>
      <c r="AD25">
        <v>25</v>
      </c>
      <c r="AE25" s="82">
        <f t="shared" ref="AE25:AR34" ca="1" si="58">INDIRECT("'"&amp;$B$3&amp;"'!"&amp;ADDRESS($AD25,AE$1))</f>
        <v>1908.0156999999999</v>
      </c>
      <c r="AF25" s="82">
        <f t="shared" ca="1" si="58"/>
        <v>37.170499999999997</v>
      </c>
      <c r="AG25" s="82">
        <f t="shared" ca="1" si="58"/>
        <v>43.168399999999998</v>
      </c>
      <c r="AH25" s="82">
        <f t="shared" ca="1" si="58"/>
        <v>42.324199999999998</v>
      </c>
      <c r="AI25" s="82">
        <f t="shared" ca="1" si="58"/>
        <v>37.867474999999999</v>
      </c>
      <c r="AJ25" s="82">
        <f t="shared" ca="1" si="58"/>
        <v>22.598500000000001</v>
      </c>
      <c r="AK25" s="82">
        <f t="shared" ca="1" si="58"/>
        <v>16.589600000000001</v>
      </c>
      <c r="AL25" s="82">
        <f t="shared" ca="1" si="58"/>
        <v>82.115600000000001</v>
      </c>
      <c r="AM25" s="82">
        <f t="shared" ca="1" si="58"/>
        <v>79.266400000000004</v>
      </c>
      <c r="AN25" s="82">
        <f t="shared" ca="1" si="58"/>
        <v>35.181199999999997</v>
      </c>
      <c r="AO25" s="82">
        <f t="shared" ca="1" si="58"/>
        <v>39.158900000000003</v>
      </c>
      <c r="AP25" s="82">
        <f t="shared" ca="1" si="58"/>
        <v>37.158900000000003</v>
      </c>
      <c r="AQ25" s="82">
        <f t="shared" ca="1" si="58"/>
        <v>43.161200000000001</v>
      </c>
      <c r="AR25" s="82">
        <f t="shared" ca="1" si="58"/>
        <v>42.311900000000001</v>
      </c>
      <c r="AU25" s="287"/>
      <c r="AV25" s="82">
        <f t="shared" ref="AV25:BI34" ca="1" si="59">INDIRECT("'"&amp;$B$3&amp;"'!"&amp;ADDRESS($AD25,AV$1))</f>
        <v>1908.0156999999999</v>
      </c>
      <c r="AW25" s="82">
        <f t="shared" ca="1" si="59"/>
        <v>37.170499999999997</v>
      </c>
      <c r="AX25" s="82">
        <f t="shared" ca="1" si="59"/>
        <v>43.168399999999998</v>
      </c>
      <c r="AY25" s="82">
        <f t="shared" ca="1" si="59"/>
        <v>42.324199999999998</v>
      </c>
      <c r="AZ25" s="82">
        <f t="shared" ca="1" si="59"/>
        <v>37.867474999999999</v>
      </c>
      <c r="BA25" s="82">
        <f t="shared" ca="1" si="59"/>
        <v>22.598500000000001</v>
      </c>
      <c r="BB25" s="82">
        <f t="shared" ca="1" si="59"/>
        <v>16.589600000000001</v>
      </c>
      <c r="BC25" s="82">
        <f t="shared" ca="1" si="59"/>
        <v>82.115600000000001</v>
      </c>
      <c r="BD25" s="82">
        <f t="shared" ca="1" si="59"/>
        <v>79.266400000000004</v>
      </c>
      <c r="BE25" s="82">
        <f t="shared" ca="1" si="59"/>
        <v>35.181199999999997</v>
      </c>
      <c r="BF25" s="82">
        <f t="shared" ca="1" si="59"/>
        <v>39.158900000000003</v>
      </c>
      <c r="BG25" s="82">
        <f t="shared" ca="1" si="59"/>
        <v>37.158900000000003</v>
      </c>
      <c r="BH25" s="82">
        <f t="shared" ca="1" si="59"/>
        <v>43.161200000000001</v>
      </c>
      <c r="BI25" s="82">
        <f t="shared" ca="1" si="59"/>
        <v>42.311900000000001</v>
      </c>
      <c r="BM25" s="82">
        <f t="shared" ca="1" si="28"/>
        <v>2013.3927693883693</v>
      </c>
      <c r="BN25" s="82">
        <f t="shared" ca="1" si="29"/>
        <v>38.493387499999997</v>
      </c>
      <c r="BO25" s="82">
        <f t="shared" ca="1" si="30"/>
        <v>43.677025</v>
      </c>
      <c r="BP25" s="82">
        <f t="shared" ca="1" si="31"/>
        <v>43.000174999999999</v>
      </c>
      <c r="BQ25" s="82">
        <f t="shared" ca="1" si="32"/>
        <v>39.099039062499997</v>
      </c>
      <c r="BR25" s="82">
        <f t="shared" ca="1" si="33"/>
        <v>22.5151875</v>
      </c>
      <c r="BS25" s="82">
        <f t="shared" ca="1" si="34"/>
        <v>16.970424999999999</v>
      </c>
      <c r="BT25" s="82">
        <f t="shared" ca="1" si="35"/>
        <v>86.853274999999996</v>
      </c>
      <c r="BU25" s="82">
        <f t="shared" ca="1" si="36"/>
        <v>84.206199999999995</v>
      </c>
      <c r="BV25" s="82">
        <f t="shared" ca="1" si="37"/>
        <v>36.47045</v>
      </c>
      <c r="BW25" s="82">
        <f t="shared" ca="1" si="38"/>
        <v>39.604212499999996</v>
      </c>
      <c r="BX25" s="82">
        <f t="shared" ca="1" si="39"/>
        <v>38.476050000000001</v>
      </c>
      <c r="BY25" s="82">
        <f t="shared" ca="1" si="40"/>
        <v>43.66675</v>
      </c>
      <c r="BZ25" s="82">
        <f t="shared" ca="1" si="41"/>
        <v>42.986325000000001</v>
      </c>
      <c r="CD25" s="82">
        <f t="shared" ca="1" si="42"/>
        <v>2013.3927693883693</v>
      </c>
      <c r="CE25" s="82">
        <f t="shared" ca="1" si="43"/>
        <v>38.493387499999997</v>
      </c>
      <c r="CF25" s="82">
        <f t="shared" ca="1" si="44"/>
        <v>43.677025</v>
      </c>
      <c r="CG25" s="82">
        <f t="shared" ca="1" si="45"/>
        <v>43.000174999999999</v>
      </c>
      <c r="CH25" s="82">
        <f t="shared" ca="1" si="46"/>
        <v>39.099039062499997</v>
      </c>
      <c r="CI25" s="82">
        <f t="shared" ca="1" si="47"/>
        <v>22.5151875</v>
      </c>
      <c r="CJ25" s="82">
        <f t="shared" ca="1" si="48"/>
        <v>16.970424999999999</v>
      </c>
      <c r="CK25" s="82">
        <f t="shared" ca="1" si="49"/>
        <v>86.853274999999996</v>
      </c>
      <c r="CL25" s="82">
        <f t="shared" ca="1" si="50"/>
        <v>84.206199999999995</v>
      </c>
      <c r="CM25" s="82">
        <f t="shared" ca="1" si="51"/>
        <v>36.47045</v>
      </c>
      <c r="CN25" s="82">
        <f t="shared" ca="1" si="52"/>
        <v>39.604212499999996</v>
      </c>
      <c r="CO25" s="82">
        <f t="shared" ca="1" si="53"/>
        <v>38.476050000000001</v>
      </c>
      <c r="CP25" s="82">
        <f t="shared" ca="1" si="54"/>
        <v>43.66675</v>
      </c>
      <c r="CQ25" s="82">
        <f t="shared" ca="1" si="55"/>
        <v>42.986325000000001</v>
      </c>
    </row>
    <row r="26" spans="27:95" x14ac:dyDescent="0.2">
      <c r="AA26" s="81"/>
      <c r="AB26" s="290"/>
      <c r="AC26" s="287"/>
      <c r="AD26">
        <v>26</v>
      </c>
      <c r="AE26" s="82">
        <f t="shared" ca="1" si="58"/>
        <v>1169.5947000000001</v>
      </c>
      <c r="AF26" s="82">
        <f t="shared" ca="1" si="58"/>
        <v>35.960999999999999</v>
      </c>
      <c r="AG26" s="82">
        <f t="shared" ca="1" si="58"/>
        <v>42.017400000000002</v>
      </c>
      <c r="AH26" s="82">
        <f t="shared" ca="1" si="58"/>
        <v>41.101799999999997</v>
      </c>
      <c r="AI26" s="82">
        <f t="shared" ca="1" si="58"/>
        <v>36.660824999999996</v>
      </c>
      <c r="AJ26" s="82">
        <f t="shared" ca="1" si="58"/>
        <v>20.0991</v>
      </c>
      <c r="AK26" s="82">
        <f t="shared" ca="1" si="58"/>
        <v>15.2691</v>
      </c>
      <c r="AL26" s="82">
        <f t="shared" ca="1" si="58"/>
        <v>73.075699999999998</v>
      </c>
      <c r="AM26" s="82">
        <f t="shared" ca="1" si="58"/>
        <v>70.2333</v>
      </c>
      <c r="AN26" s="82">
        <f t="shared" ca="1" si="58"/>
        <v>33.196300000000001</v>
      </c>
      <c r="AO26" s="82">
        <f t="shared" ca="1" si="58"/>
        <v>38.011400000000002</v>
      </c>
      <c r="AP26" s="82">
        <f t="shared" ca="1" si="58"/>
        <v>35.945500000000003</v>
      </c>
      <c r="AQ26" s="82">
        <f t="shared" ca="1" si="58"/>
        <v>42.009300000000003</v>
      </c>
      <c r="AR26" s="82">
        <f t="shared" ca="1" si="58"/>
        <v>41.090400000000002</v>
      </c>
      <c r="AU26" s="287"/>
      <c r="AV26" s="82">
        <f t="shared" ca="1" si="59"/>
        <v>1169.5947000000001</v>
      </c>
      <c r="AW26" s="82">
        <f t="shared" ca="1" si="59"/>
        <v>35.960999999999999</v>
      </c>
      <c r="AX26" s="82">
        <f t="shared" ca="1" si="59"/>
        <v>42.017400000000002</v>
      </c>
      <c r="AY26" s="82">
        <f t="shared" ca="1" si="59"/>
        <v>41.101799999999997</v>
      </c>
      <c r="AZ26" s="82">
        <f t="shared" ca="1" si="59"/>
        <v>36.660824999999996</v>
      </c>
      <c r="BA26" s="82">
        <f t="shared" ca="1" si="59"/>
        <v>20.0991</v>
      </c>
      <c r="BB26" s="82">
        <f t="shared" ca="1" si="59"/>
        <v>15.2691</v>
      </c>
      <c r="BC26" s="82">
        <f t="shared" ca="1" si="59"/>
        <v>73.075699999999998</v>
      </c>
      <c r="BD26" s="82">
        <f t="shared" ca="1" si="59"/>
        <v>70.2333</v>
      </c>
      <c r="BE26" s="82">
        <f t="shared" ca="1" si="59"/>
        <v>33.196300000000001</v>
      </c>
      <c r="BF26" s="82">
        <f t="shared" ca="1" si="59"/>
        <v>38.011400000000002</v>
      </c>
      <c r="BG26" s="82">
        <f t="shared" ca="1" si="59"/>
        <v>35.945500000000003</v>
      </c>
      <c r="BH26" s="82">
        <f t="shared" ca="1" si="59"/>
        <v>42.009300000000003</v>
      </c>
      <c r="BI26" s="82">
        <f t="shared" ca="1" si="59"/>
        <v>41.090400000000002</v>
      </c>
      <c r="BM26" s="82">
        <f t="shared" ca="1" si="28"/>
        <v>2141.1397522924181</v>
      </c>
      <c r="BN26" s="82">
        <f t="shared" ca="1" si="29"/>
        <v>38.699325000000002</v>
      </c>
      <c r="BO26" s="82">
        <f t="shared" ca="1" si="30"/>
        <v>43.858550000000001</v>
      </c>
      <c r="BP26" s="82">
        <f t="shared" ca="1" si="31"/>
        <v>43.213650000000001</v>
      </c>
      <c r="BQ26" s="82">
        <f t="shared" ca="1" si="32"/>
        <v>39.303921874999993</v>
      </c>
      <c r="BR26" s="82">
        <f t="shared" ca="1" si="33"/>
        <v>22.837325</v>
      </c>
      <c r="BS26" s="82">
        <f t="shared" ca="1" si="34"/>
        <v>17.15615</v>
      </c>
      <c r="BT26" s="82">
        <f t="shared" ca="1" si="35"/>
        <v>87.984250000000003</v>
      </c>
      <c r="BU26" s="82">
        <f t="shared" ca="1" si="36"/>
        <v>85.332099999999997</v>
      </c>
      <c r="BV26" s="82">
        <f t="shared" ca="1" si="37"/>
        <v>36.79</v>
      </c>
      <c r="BW26" s="82">
        <f t="shared" ca="1" si="38"/>
        <v>39.775574999999996</v>
      </c>
      <c r="BX26" s="82">
        <f t="shared" ca="1" si="39"/>
        <v>38.682299999999998</v>
      </c>
      <c r="BY26" s="82">
        <f t="shared" ca="1" si="40"/>
        <v>43.848100000000002</v>
      </c>
      <c r="BZ26" s="82">
        <f t="shared" ca="1" si="41"/>
        <v>43.199349999999995</v>
      </c>
      <c r="CD26" s="82">
        <f t="shared" ca="1" si="42"/>
        <v>2141.1397522924181</v>
      </c>
      <c r="CE26" s="82">
        <f t="shared" ca="1" si="43"/>
        <v>38.699325000000002</v>
      </c>
      <c r="CF26" s="82">
        <f t="shared" ca="1" si="44"/>
        <v>43.858550000000001</v>
      </c>
      <c r="CG26" s="82">
        <f t="shared" ca="1" si="45"/>
        <v>43.213650000000001</v>
      </c>
      <c r="CH26" s="82">
        <f t="shared" ca="1" si="46"/>
        <v>39.303921874999993</v>
      </c>
      <c r="CI26" s="82">
        <f t="shared" ca="1" si="47"/>
        <v>22.837325</v>
      </c>
      <c r="CJ26" s="82">
        <f t="shared" ca="1" si="48"/>
        <v>17.15615</v>
      </c>
      <c r="CK26" s="82">
        <f t="shared" ca="1" si="49"/>
        <v>87.984250000000003</v>
      </c>
      <c r="CL26" s="82">
        <f t="shared" ca="1" si="50"/>
        <v>85.332099999999997</v>
      </c>
      <c r="CM26" s="82">
        <f t="shared" ca="1" si="51"/>
        <v>36.79</v>
      </c>
      <c r="CN26" s="82">
        <f t="shared" ca="1" si="52"/>
        <v>39.775574999999996</v>
      </c>
      <c r="CO26" s="82">
        <f t="shared" ca="1" si="53"/>
        <v>38.682299999999998</v>
      </c>
      <c r="CP26" s="82">
        <f t="shared" ca="1" si="54"/>
        <v>43.848100000000002</v>
      </c>
      <c r="CQ26" s="82">
        <f t="shared" ca="1" si="55"/>
        <v>43.199349999999995</v>
      </c>
    </row>
    <row r="27" spans="27:95" x14ac:dyDescent="0.2">
      <c r="AA27" s="81"/>
      <c r="AB27" s="290"/>
      <c r="AC27" s="287"/>
      <c r="AD27">
        <v>27</v>
      </c>
      <c r="AE27" s="82">
        <f t="shared" ca="1" si="58"/>
        <v>709.46159999999998</v>
      </c>
      <c r="AF27" s="82">
        <f t="shared" ca="1" si="58"/>
        <v>34.320399999999999</v>
      </c>
      <c r="AG27" s="82">
        <f t="shared" ca="1" si="58"/>
        <v>40.663400000000003</v>
      </c>
      <c r="AH27" s="82">
        <f t="shared" ca="1" si="58"/>
        <v>39.734900000000003</v>
      </c>
      <c r="AI27" s="82">
        <f t="shared" ca="1" si="58"/>
        <v>35.055243750000002</v>
      </c>
      <c r="AJ27" s="82">
        <f t="shared" ca="1" si="58"/>
        <v>17.376000000000001</v>
      </c>
      <c r="AK27" s="82">
        <f t="shared" ca="1" si="58"/>
        <v>13.6554</v>
      </c>
      <c r="AL27" s="82">
        <f t="shared" ca="1" si="58"/>
        <v>60.447600000000001</v>
      </c>
      <c r="AM27" s="82">
        <f t="shared" ca="1" si="58"/>
        <v>57.787199999999999</v>
      </c>
      <c r="AN27" s="82">
        <f t="shared" ca="1" si="58"/>
        <v>30.8889</v>
      </c>
      <c r="AO27" s="82">
        <f t="shared" ca="1" si="58"/>
        <v>36.5518</v>
      </c>
      <c r="AP27" s="82">
        <f t="shared" ca="1" si="58"/>
        <v>34.302799999999998</v>
      </c>
      <c r="AQ27" s="82">
        <f t="shared" ca="1" si="58"/>
        <v>40.655299999999997</v>
      </c>
      <c r="AR27" s="82">
        <f t="shared" ca="1" si="58"/>
        <v>39.726300000000002</v>
      </c>
      <c r="AU27" s="287"/>
      <c r="AV27" s="82">
        <f t="shared" ca="1" si="59"/>
        <v>709.46159999999998</v>
      </c>
      <c r="AW27" s="82">
        <f t="shared" ca="1" si="59"/>
        <v>34.320399999999999</v>
      </c>
      <c r="AX27" s="82">
        <f t="shared" ca="1" si="59"/>
        <v>40.663400000000003</v>
      </c>
      <c r="AY27" s="82">
        <f t="shared" ca="1" si="59"/>
        <v>39.734900000000003</v>
      </c>
      <c r="AZ27" s="82">
        <f t="shared" ca="1" si="59"/>
        <v>35.055243750000002</v>
      </c>
      <c r="BA27" s="82">
        <f t="shared" ca="1" si="59"/>
        <v>17.376000000000001</v>
      </c>
      <c r="BB27" s="82">
        <f t="shared" ca="1" si="59"/>
        <v>13.6554</v>
      </c>
      <c r="BC27" s="82">
        <f t="shared" ca="1" si="59"/>
        <v>60.447600000000001</v>
      </c>
      <c r="BD27" s="82">
        <f t="shared" ca="1" si="59"/>
        <v>57.787199999999999</v>
      </c>
      <c r="BE27" s="82">
        <f t="shared" ca="1" si="59"/>
        <v>30.8889</v>
      </c>
      <c r="BF27" s="82">
        <f t="shared" ca="1" si="59"/>
        <v>36.5518</v>
      </c>
      <c r="BG27" s="82">
        <f t="shared" ca="1" si="59"/>
        <v>34.302799999999998</v>
      </c>
      <c r="BH27" s="82">
        <f t="shared" ca="1" si="59"/>
        <v>40.655299999999997</v>
      </c>
      <c r="BI27" s="82">
        <f t="shared" ca="1" si="59"/>
        <v>39.726300000000002</v>
      </c>
      <c r="BM27" s="82">
        <f t="shared" ca="1" si="28"/>
        <v>2276.9921043470877</v>
      </c>
      <c r="BN27" s="82">
        <f t="shared" ca="1" si="29"/>
        <v>38.905262499999999</v>
      </c>
      <c r="BO27" s="82">
        <f t="shared" ca="1" si="30"/>
        <v>44.040075000000002</v>
      </c>
      <c r="BP27" s="82">
        <f t="shared" ca="1" si="31"/>
        <v>43.427124999999997</v>
      </c>
      <c r="BQ27" s="82">
        <f t="shared" ca="1" si="32"/>
        <v>39.508804687499996</v>
      </c>
      <c r="BR27" s="82">
        <f t="shared" ca="1" si="33"/>
        <v>23.1594625</v>
      </c>
      <c r="BS27" s="82">
        <f t="shared" ca="1" si="34"/>
        <v>17.341874999999998</v>
      </c>
      <c r="BT27" s="82">
        <f t="shared" ca="1" si="35"/>
        <v>89.115225000000009</v>
      </c>
      <c r="BU27" s="82">
        <f t="shared" ca="1" si="36"/>
        <v>86.457999999999998</v>
      </c>
      <c r="BV27" s="82">
        <f t="shared" ca="1" si="37"/>
        <v>37.109549999999999</v>
      </c>
      <c r="BW27" s="82">
        <f t="shared" ca="1" si="38"/>
        <v>39.946937499999997</v>
      </c>
      <c r="BX27" s="82">
        <f t="shared" ca="1" si="39"/>
        <v>38.888550000000002</v>
      </c>
      <c r="BY27" s="82">
        <f t="shared" ca="1" si="40"/>
        <v>44.029449999999997</v>
      </c>
      <c r="BZ27" s="82">
        <f t="shared" ca="1" si="41"/>
        <v>43.412374999999997</v>
      </c>
      <c r="CD27" s="82">
        <f t="shared" ca="1" si="42"/>
        <v>2276.9921043470877</v>
      </c>
      <c r="CE27" s="82">
        <f t="shared" ca="1" si="43"/>
        <v>38.905262499999999</v>
      </c>
      <c r="CF27" s="82">
        <f t="shared" ca="1" si="44"/>
        <v>44.040075000000002</v>
      </c>
      <c r="CG27" s="82">
        <f t="shared" ca="1" si="45"/>
        <v>43.427124999999997</v>
      </c>
      <c r="CH27" s="82">
        <f t="shared" ca="1" si="46"/>
        <v>39.508804687499996</v>
      </c>
      <c r="CI27" s="82">
        <f t="shared" ca="1" si="47"/>
        <v>23.1594625</v>
      </c>
      <c r="CJ27" s="82">
        <f t="shared" ca="1" si="48"/>
        <v>17.341874999999998</v>
      </c>
      <c r="CK27" s="82">
        <f t="shared" ca="1" si="49"/>
        <v>89.115225000000009</v>
      </c>
      <c r="CL27" s="82">
        <f t="shared" ca="1" si="50"/>
        <v>86.457999999999998</v>
      </c>
      <c r="CM27" s="82">
        <f t="shared" ca="1" si="51"/>
        <v>37.109549999999999</v>
      </c>
      <c r="CN27" s="82">
        <f t="shared" ca="1" si="52"/>
        <v>39.946937499999997</v>
      </c>
      <c r="CO27" s="82">
        <f t="shared" ca="1" si="53"/>
        <v>38.888550000000002</v>
      </c>
      <c r="CP27" s="82">
        <f t="shared" ca="1" si="54"/>
        <v>44.029449999999997</v>
      </c>
      <c r="CQ27" s="82">
        <f t="shared" ca="1" si="55"/>
        <v>43.412374999999997</v>
      </c>
    </row>
    <row r="28" spans="27:95" x14ac:dyDescent="0.2">
      <c r="AA28" s="81"/>
      <c r="AB28" s="290"/>
      <c r="AC28" s="287"/>
      <c r="AD28">
        <v>28</v>
      </c>
      <c r="AE28" s="82">
        <f t="shared" ca="1" si="58"/>
        <v>367.4529</v>
      </c>
      <c r="AF28" s="82">
        <f t="shared" ca="1" si="58"/>
        <v>31.9558</v>
      </c>
      <c r="AG28" s="82">
        <f t="shared" ca="1" si="58"/>
        <v>38.889099999999999</v>
      </c>
      <c r="AH28" s="82">
        <f t="shared" ca="1" si="58"/>
        <v>38.221499999999999</v>
      </c>
      <c r="AI28" s="82">
        <f t="shared" ca="1" si="58"/>
        <v>32.780737500000001</v>
      </c>
      <c r="AJ28" s="82">
        <f t="shared" ca="1" si="58"/>
        <v>14.339499999999999</v>
      </c>
      <c r="AK28" s="82">
        <f t="shared" ca="1" si="58"/>
        <v>11.7402</v>
      </c>
      <c r="AL28" s="82">
        <f t="shared" ca="1" si="58"/>
        <v>43.452100000000002</v>
      </c>
      <c r="AM28" s="82">
        <f t="shared" ca="1" si="58"/>
        <v>41.266800000000003</v>
      </c>
      <c r="AN28" s="82">
        <f t="shared" ca="1" si="58"/>
        <v>28.0349</v>
      </c>
      <c r="AO28" s="82">
        <f t="shared" ca="1" si="58"/>
        <v>34.663699999999999</v>
      </c>
      <c r="AP28" s="82">
        <f t="shared" ca="1" si="58"/>
        <v>31.927</v>
      </c>
      <c r="AQ28" s="82">
        <f t="shared" ca="1" si="58"/>
        <v>38.883299999999998</v>
      </c>
      <c r="AR28" s="82">
        <f t="shared" ca="1" si="58"/>
        <v>38.216299999999997</v>
      </c>
      <c r="AU28" s="287"/>
      <c r="AV28" s="82">
        <f t="shared" ca="1" si="59"/>
        <v>367.4529</v>
      </c>
      <c r="AW28" s="82">
        <f t="shared" ca="1" si="59"/>
        <v>31.9558</v>
      </c>
      <c r="AX28" s="82">
        <f t="shared" ca="1" si="59"/>
        <v>38.889099999999999</v>
      </c>
      <c r="AY28" s="82">
        <f t="shared" ca="1" si="59"/>
        <v>38.221499999999999</v>
      </c>
      <c r="AZ28" s="82">
        <f t="shared" ca="1" si="59"/>
        <v>32.780737500000001</v>
      </c>
      <c r="BA28" s="82">
        <f t="shared" ca="1" si="59"/>
        <v>14.339499999999999</v>
      </c>
      <c r="BB28" s="82">
        <f t="shared" ca="1" si="59"/>
        <v>11.7402</v>
      </c>
      <c r="BC28" s="82">
        <f t="shared" ca="1" si="59"/>
        <v>43.452100000000002</v>
      </c>
      <c r="BD28" s="82">
        <f t="shared" ca="1" si="59"/>
        <v>41.266800000000003</v>
      </c>
      <c r="BE28" s="82">
        <f t="shared" ca="1" si="59"/>
        <v>28.0349</v>
      </c>
      <c r="BF28" s="82">
        <f t="shared" ca="1" si="59"/>
        <v>34.663699999999999</v>
      </c>
      <c r="BG28" s="82">
        <f t="shared" ca="1" si="59"/>
        <v>31.927</v>
      </c>
      <c r="BH28" s="82">
        <f t="shared" ca="1" si="59"/>
        <v>38.883299999999998</v>
      </c>
      <c r="BI28" s="82">
        <f t="shared" ca="1" si="59"/>
        <v>38.216299999999997</v>
      </c>
      <c r="BM28" s="82">
        <f t="shared" ca="1" si="28"/>
        <v>2421.4641000000001</v>
      </c>
      <c r="BN28" s="82">
        <f t="shared" ca="1" si="29"/>
        <v>39.111199999999997</v>
      </c>
      <c r="BO28" s="82">
        <f t="shared" ca="1" si="30"/>
        <v>44.221600000000002</v>
      </c>
      <c r="BP28" s="82">
        <f t="shared" ca="1" si="31"/>
        <v>43.640599999999999</v>
      </c>
      <c r="BQ28" s="82">
        <f t="shared" ca="1" si="32"/>
        <v>39.713687499999992</v>
      </c>
      <c r="BR28" s="82">
        <f t="shared" ca="1" si="33"/>
        <v>23.4816</v>
      </c>
      <c r="BS28" s="82">
        <f t="shared" ca="1" si="34"/>
        <v>17.5276</v>
      </c>
      <c r="BT28" s="82">
        <f t="shared" ca="1" si="35"/>
        <v>90.246200000000002</v>
      </c>
      <c r="BU28" s="82">
        <f t="shared" ca="1" si="36"/>
        <v>87.5839</v>
      </c>
      <c r="BV28" s="82">
        <f t="shared" ca="1" si="37"/>
        <v>37.429099999999998</v>
      </c>
      <c r="BW28" s="82">
        <f t="shared" ca="1" si="38"/>
        <v>40.118299999999998</v>
      </c>
      <c r="BX28" s="82">
        <f t="shared" ca="1" si="39"/>
        <v>39.094799999999999</v>
      </c>
      <c r="BY28" s="82">
        <f t="shared" ca="1" si="40"/>
        <v>44.210799999999999</v>
      </c>
      <c r="BZ28" s="82">
        <f t="shared" ca="1" si="41"/>
        <v>43.625399999999999</v>
      </c>
      <c r="CD28" s="82">
        <f t="shared" ca="1" si="42"/>
        <v>2421.4641000000001</v>
      </c>
      <c r="CE28" s="82">
        <f t="shared" ca="1" si="43"/>
        <v>39.111199999999997</v>
      </c>
      <c r="CF28" s="82">
        <f t="shared" ca="1" si="44"/>
        <v>44.221600000000002</v>
      </c>
      <c r="CG28" s="82">
        <f t="shared" ca="1" si="45"/>
        <v>43.640599999999999</v>
      </c>
      <c r="CH28" s="82">
        <f t="shared" ca="1" si="46"/>
        <v>39.713687499999992</v>
      </c>
      <c r="CI28" s="82">
        <f t="shared" ca="1" si="47"/>
        <v>23.4816</v>
      </c>
      <c r="CJ28" s="82">
        <f t="shared" ca="1" si="48"/>
        <v>17.5276</v>
      </c>
      <c r="CK28" s="82">
        <f t="shared" ca="1" si="49"/>
        <v>90.246200000000002</v>
      </c>
      <c r="CL28" s="82">
        <f t="shared" ca="1" si="50"/>
        <v>87.5839</v>
      </c>
      <c r="CM28" s="82">
        <f t="shared" ca="1" si="51"/>
        <v>37.429099999999998</v>
      </c>
      <c r="CN28" s="82">
        <f t="shared" ca="1" si="52"/>
        <v>40.118299999999998</v>
      </c>
      <c r="CO28" s="82">
        <f t="shared" ca="1" si="53"/>
        <v>39.094799999999999</v>
      </c>
      <c r="CP28" s="82">
        <f t="shared" ca="1" si="54"/>
        <v>44.210799999999999</v>
      </c>
      <c r="CQ28" s="82">
        <f t="shared" ca="1" si="55"/>
        <v>43.625399999999999</v>
      </c>
    </row>
    <row r="29" spans="27:95" x14ac:dyDescent="0.2">
      <c r="AA29" s="81"/>
      <c r="AB29" s="290" t="s">
        <v>9</v>
      </c>
      <c r="AC29" s="287" t="str">
        <f>CONCATENATE(AB29," Reference")</f>
        <v>960x540 Reference</v>
      </c>
      <c r="AD29">
        <v>29</v>
      </c>
      <c r="AE29" s="82">
        <f t="shared" ca="1" si="58"/>
        <v>3529.1046999999999</v>
      </c>
      <c r="AF29" s="82">
        <f t="shared" ca="1" si="58"/>
        <v>36.319299999999998</v>
      </c>
      <c r="AG29" s="82">
        <f t="shared" ca="1" si="58"/>
        <v>43.500599999999999</v>
      </c>
      <c r="AH29" s="82">
        <f t="shared" ca="1" si="58"/>
        <v>42.599800000000002</v>
      </c>
      <c r="AI29" s="82">
        <f t="shared" ca="1" si="58"/>
        <v>37.160662499999994</v>
      </c>
      <c r="AJ29" s="82">
        <f t="shared" ca="1" si="58"/>
        <v>25.194400000000002</v>
      </c>
      <c r="AK29" s="82">
        <f t="shared" ca="1" si="58"/>
        <v>16.572800000000001</v>
      </c>
      <c r="AL29" s="82">
        <f t="shared" ca="1" si="58"/>
        <v>79.955299999999994</v>
      </c>
      <c r="AM29" s="82">
        <f t="shared" ca="1" si="58"/>
        <v>77.296700000000001</v>
      </c>
      <c r="AN29" s="82">
        <f t="shared" ca="1" si="58"/>
        <v>33.8994</v>
      </c>
      <c r="AO29" s="82">
        <f t="shared" ca="1" si="58"/>
        <v>39.311799999999998</v>
      </c>
      <c r="AP29" s="82">
        <f t="shared" ca="1" si="58"/>
        <v>36.3155</v>
      </c>
      <c r="AQ29" s="82">
        <f t="shared" ca="1" si="58"/>
        <v>43.496299999999998</v>
      </c>
      <c r="AR29" s="82">
        <f t="shared" ca="1" si="58"/>
        <v>42.5916</v>
      </c>
      <c r="AU29" s="287" t="str">
        <f>CONCATENATE(AB29," Test")</f>
        <v>960x540 Test</v>
      </c>
      <c r="AV29" s="82">
        <f t="shared" ca="1" si="59"/>
        <v>3529.1046999999999</v>
      </c>
      <c r="AW29" s="82">
        <f t="shared" ca="1" si="59"/>
        <v>36.319299999999998</v>
      </c>
      <c r="AX29" s="82">
        <f t="shared" ca="1" si="59"/>
        <v>43.500599999999999</v>
      </c>
      <c r="AY29" s="82">
        <f t="shared" ca="1" si="59"/>
        <v>42.599800000000002</v>
      </c>
      <c r="AZ29" s="82">
        <f t="shared" ca="1" si="59"/>
        <v>37.160662499999994</v>
      </c>
      <c r="BA29" s="82">
        <f t="shared" ca="1" si="59"/>
        <v>25.194400000000002</v>
      </c>
      <c r="BB29" s="82">
        <f t="shared" ca="1" si="59"/>
        <v>16.572800000000001</v>
      </c>
      <c r="BC29" s="82">
        <f t="shared" ca="1" si="59"/>
        <v>79.955299999999994</v>
      </c>
      <c r="BD29" s="82">
        <f t="shared" ca="1" si="59"/>
        <v>77.296700000000001</v>
      </c>
      <c r="BE29" s="82">
        <f t="shared" ca="1" si="59"/>
        <v>33.8994</v>
      </c>
      <c r="BF29" s="82">
        <f t="shared" ca="1" si="59"/>
        <v>39.311799999999998</v>
      </c>
      <c r="BG29" s="82">
        <f t="shared" ca="1" si="59"/>
        <v>36.3155</v>
      </c>
      <c r="BH29" s="82">
        <f t="shared" ca="1" si="59"/>
        <v>43.496299999999998</v>
      </c>
      <c r="BI29" s="82">
        <f t="shared" ca="1" si="59"/>
        <v>42.5916</v>
      </c>
      <c r="BM29" s="82">
        <f t="shared" ca="1" si="28"/>
        <v>2577.5590704014562</v>
      </c>
      <c r="BN29" s="82">
        <f t="shared" ca="1" si="29"/>
        <v>39.263099999999994</v>
      </c>
      <c r="BO29" s="82">
        <f t="shared" ca="1" si="30"/>
        <v>44.378824999999999</v>
      </c>
      <c r="BP29" s="82">
        <f t="shared" ca="1" si="31"/>
        <v>43.8254375</v>
      </c>
      <c r="BQ29" s="82">
        <f t="shared" ca="1" si="32"/>
        <v>39.867978906249995</v>
      </c>
      <c r="BR29" s="82">
        <f t="shared" ca="1" si="33"/>
        <v>23.750412499999999</v>
      </c>
      <c r="BS29" s="82">
        <f t="shared" ca="1" si="34"/>
        <v>17.6686625</v>
      </c>
      <c r="BT29" s="82">
        <f t="shared" ca="1" si="35"/>
        <v>90.963250000000002</v>
      </c>
      <c r="BU29" s="82">
        <f t="shared" ca="1" si="36"/>
        <v>88.302625000000006</v>
      </c>
      <c r="BV29" s="82">
        <f t="shared" ca="1" si="37"/>
        <v>37.698662499999998</v>
      </c>
      <c r="BW29" s="82">
        <f t="shared" ca="1" si="38"/>
        <v>40.2505375</v>
      </c>
      <c r="BX29" s="82">
        <f t="shared" ca="1" si="39"/>
        <v>39.247100000000003</v>
      </c>
      <c r="BY29" s="82">
        <f t="shared" ca="1" si="40"/>
        <v>44.3678375</v>
      </c>
      <c r="BZ29" s="82">
        <f t="shared" ca="1" si="41"/>
        <v>43.810062500000001</v>
      </c>
      <c r="CD29" s="82">
        <f t="shared" ca="1" si="42"/>
        <v>2577.5590704014562</v>
      </c>
      <c r="CE29" s="82">
        <f t="shared" ca="1" si="43"/>
        <v>39.263099999999994</v>
      </c>
      <c r="CF29" s="82">
        <f t="shared" ca="1" si="44"/>
        <v>44.378824999999999</v>
      </c>
      <c r="CG29" s="82">
        <f t="shared" ca="1" si="45"/>
        <v>43.8254375</v>
      </c>
      <c r="CH29" s="82">
        <f t="shared" ca="1" si="46"/>
        <v>39.867978906249995</v>
      </c>
      <c r="CI29" s="82">
        <f t="shared" ca="1" si="47"/>
        <v>23.750412499999999</v>
      </c>
      <c r="CJ29" s="82">
        <f t="shared" ca="1" si="48"/>
        <v>17.6686625</v>
      </c>
      <c r="CK29" s="82">
        <f t="shared" ca="1" si="49"/>
        <v>90.963250000000002</v>
      </c>
      <c r="CL29" s="82">
        <f t="shared" ca="1" si="50"/>
        <v>88.302625000000006</v>
      </c>
      <c r="CM29" s="82">
        <f t="shared" ca="1" si="51"/>
        <v>37.698662499999998</v>
      </c>
      <c r="CN29" s="82">
        <f t="shared" ca="1" si="52"/>
        <v>40.2505375</v>
      </c>
      <c r="CO29" s="82">
        <f t="shared" ca="1" si="53"/>
        <v>39.247100000000003</v>
      </c>
      <c r="CP29" s="82">
        <f t="shared" ca="1" si="54"/>
        <v>44.3678375</v>
      </c>
      <c r="CQ29" s="82">
        <f t="shared" ca="1" si="55"/>
        <v>43.810062500000001</v>
      </c>
    </row>
    <row r="30" spans="27:95" x14ac:dyDescent="0.2">
      <c r="AA30" s="81"/>
      <c r="AB30" s="290"/>
      <c r="AC30" s="287"/>
      <c r="AD30">
        <v>30</v>
      </c>
      <c r="AE30" s="82">
        <f t="shared" ca="1" si="58"/>
        <v>2226.4025000000001</v>
      </c>
      <c r="AF30" s="82">
        <f t="shared" ca="1" si="58"/>
        <v>35.926200000000001</v>
      </c>
      <c r="AG30" s="82">
        <f t="shared" ca="1" si="58"/>
        <v>42.978499999999997</v>
      </c>
      <c r="AH30" s="82">
        <f t="shared" ca="1" si="58"/>
        <v>42.056199999999997</v>
      </c>
      <c r="AI30" s="82">
        <f t="shared" ca="1" si="58"/>
        <v>36.750093750000005</v>
      </c>
      <c r="AJ30" s="82">
        <f t="shared" ca="1" si="58"/>
        <v>23.4085</v>
      </c>
      <c r="AK30" s="82">
        <f t="shared" ca="1" si="58"/>
        <v>16.009699999999999</v>
      </c>
      <c r="AL30" s="82">
        <f t="shared" ca="1" si="58"/>
        <v>76.022099999999995</v>
      </c>
      <c r="AM30" s="82">
        <f t="shared" ca="1" si="58"/>
        <v>73.289599999999993</v>
      </c>
      <c r="AN30" s="82">
        <f t="shared" ca="1" si="58"/>
        <v>33.2468</v>
      </c>
      <c r="AO30" s="82">
        <f t="shared" ca="1" si="58"/>
        <v>38.799500000000002</v>
      </c>
      <c r="AP30" s="82">
        <f t="shared" ca="1" si="58"/>
        <v>35.920400000000001</v>
      </c>
      <c r="AQ30" s="82">
        <f t="shared" ca="1" si="58"/>
        <v>42.972900000000003</v>
      </c>
      <c r="AR30" s="82">
        <f t="shared" ca="1" si="58"/>
        <v>42.046100000000003</v>
      </c>
      <c r="AU30" s="287"/>
      <c r="AV30" s="82">
        <f t="shared" ca="1" si="59"/>
        <v>2226.4025000000001</v>
      </c>
      <c r="AW30" s="82">
        <f t="shared" ca="1" si="59"/>
        <v>35.926200000000001</v>
      </c>
      <c r="AX30" s="82">
        <f t="shared" ca="1" si="59"/>
        <v>42.978499999999997</v>
      </c>
      <c r="AY30" s="82">
        <f t="shared" ca="1" si="59"/>
        <v>42.056199999999997</v>
      </c>
      <c r="AZ30" s="82">
        <f t="shared" ca="1" si="59"/>
        <v>36.750093750000005</v>
      </c>
      <c r="BA30" s="82">
        <f t="shared" ca="1" si="59"/>
        <v>23.4085</v>
      </c>
      <c r="BB30" s="82">
        <f t="shared" ca="1" si="59"/>
        <v>16.009699999999999</v>
      </c>
      <c r="BC30" s="82">
        <f t="shared" ca="1" si="59"/>
        <v>76.022099999999995</v>
      </c>
      <c r="BD30" s="82">
        <f t="shared" ca="1" si="59"/>
        <v>73.289599999999993</v>
      </c>
      <c r="BE30" s="82">
        <f t="shared" ca="1" si="59"/>
        <v>33.2468</v>
      </c>
      <c r="BF30" s="82">
        <f t="shared" ca="1" si="59"/>
        <v>38.799500000000002</v>
      </c>
      <c r="BG30" s="82">
        <f t="shared" ca="1" si="59"/>
        <v>35.920400000000001</v>
      </c>
      <c r="BH30" s="82">
        <f t="shared" ca="1" si="59"/>
        <v>42.972900000000003</v>
      </c>
      <c r="BI30" s="82">
        <f t="shared" ca="1" si="59"/>
        <v>42.046100000000003</v>
      </c>
      <c r="BM30" s="82">
        <f t="shared" ca="1" si="28"/>
        <v>3083.7171422836077</v>
      </c>
      <c r="BN30" s="82">
        <f t="shared" ca="1" si="29"/>
        <v>39.737549999999999</v>
      </c>
      <c r="BO30" s="82">
        <f t="shared" ca="1" si="30"/>
        <v>45.023537499999996</v>
      </c>
      <c r="BP30" s="82">
        <f t="shared" ca="1" si="31"/>
        <v>44.418437499999996</v>
      </c>
      <c r="BQ30" s="82">
        <f t="shared" ca="1" si="32"/>
        <v>40.360479687500003</v>
      </c>
      <c r="BR30" s="82">
        <f t="shared" ca="1" si="33"/>
        <v>24.255612500000002</v>
      </c>
      <c r="BS30" s="82">
        <f t="shared" ca="1" si="34"/>
        <v>17.955562499999999</v>
      </c>
      <c r="BT30" s="82">
        <f t="shared" ca="1" si="35"/>
        <v>92.295175</v>
      </c>
      <c r="BU30" s="82">
        <f t="shared" ca="1" si="36"/>
        <v>90.058437499999997</v>
      </c>
      <c r="BV30" s="82">
        <f t="shared" ca="1" si="37"/>
        <v>38.288137500000005</v>
      </c>
      <c r="BW30" s="82">
        <f t="shared" ca="1" si="38"/>
        <v>40.5949375</v>
      </c>
      <c r="BX30" s="82">
        <f t="shared" ca="1" si="39"/>
        <v>39.721924999999999</v>
      </c>
      <c r="BY30" s="82">
        <f t="shared" ca="1" si="40"/>
        <v>45.008787499999997</v>
      </c>
      <c r="BZ30" s="82">
        <f t="shared" ca="1" si="41"/>
        <v>44.4024</v>
      </c>
      <c r="CD30" s="82">
        <f t="shared" ca="1" si="42"/>
        <v>3083.7171422836077</v>
      </c>
      <c r="CE30" s="82">
        <f t="shared" ca="1" si="43"/>
        <v>39.737549999999999</v>
      </c>
      <c r="CF30" s="82">
        <f t="shared" ca="1" si="44"/>
        <v>45.023537499999996</v>
      </c>
      <c r="CG30" s="82">
        <f t="shared" ca="1" si="45"/>
        <v>44.418437499999996</v>
      </c>
      <c r="CH30" s="82">
        <f t="shared" ca="1" si="46"/>
        <v>40.360479687500003</v>
      </c>
      <c r="CI30" s="82">
        <f t="shared" ca="1" si="47"/>
        <v>24.255612500000002</v>
      </c>
      <c r="CJ30" s="82">
        <f t="shared" ca="1" si="48"/>
        <v>17.955562499999999</v>
      </c>
      <c r="CK30" s="82">
        <f t="shared" ca="1" si="49"/>
        <v>92.295175</v>
      </c>
      <c r="CL30" s="82">
        <f t="shared" ca="1" si="50"/>
        <v>90.058437499999997</v>
      </c>
      <c r="CM30" s="82">
        <f t="shared" ca="1" si="51"/>
        <v>38.288137500000005</v>
      </c>
      <c r="CN30" s="82">
        <f t="shared" ca="1" si="52"/>
        <v>40.5949375</v>
      </c>
      <c r="CO30" s="82">
        <f t="shared" ca="1" si="53"/>
        <v>39.721924999999999</v>
      </c>
      <c r="CP30" s="82">
        <f t="shared" ca="1" si="54"/>
        <v>45.008787499999997</v>
      </c>
      <c r="CQ30" s="82">
        <f t="shared" ca="1" si="55"/>
        <v>44.4024</v>
      </c>
    </row>
    <row r="31" spans="27:95" x14ac:dyDescent="0.2">
      <c r="AA31" s="81"/>
      <c r="AB31" s="290"/>
      <c r="AC31" s="287"/>
      <c r="AD31">
        <v>31</v>
      </c>
      <c r="AE31" s="82">
        <f t="shared" ca="1" si="58"/>
        <v>1377.1422</v>
      </c>
      <c r="AF31" s="82">
        <f t="shared" ca="1" si="58"/>
        <v>35.258899999999997</v>
      </c>
      <c r="AG31" s="82">
        <f t="shared" ca="1" si="58"/>
        <v>42.182400000000001</v>
      </c>
      <c r="AH31" s="82">
        <f t="shared" ca="1" si="58"/>
        <v>41.248399999999997</v>
      </c>
      <c r="AI31" s="82">
        <f t="shared" ca="1" si="58"/>
        <v>36.065962499999998</v>
      </c>
      <c r="AJ31" s="82">
        <f t="shared" ca="1" si="58"/>
        <v>21.1401</v>
      </c>
      <c r="AK31" s="82">
        <f t="shared" ca="1" si="58"/>
        <v>15.1402</v>
      </c>
      <c r="AL31" s="82">
        <f t="shared" ca="1" si="58"/>
        <v>69.439700000000002</v>
      </c>
      <c r="AM31" s="82">
        <f t="shared" ca="1" si="58"/>
        <v>66.665300000000002</v>
      </c>
      <c r="AN31" s="82">
        <f t="shared" ca="1" si="58"/>
        <v>32.215200000000003</v>
      </c>
      <c r="AO31" s="82">
        <f t="shared" ca="1" si="58"/>
        <v>38.0261</v>
      </c>
      <c r="AP31" s="82">
        <f t="shared" ca="1" si="58"/>
        <v>35.249499999999998</v>
      </c>
      <c r="AQ31" s="82">
        <f t="shared" ca="1" si="58"/>
        <v>42.175400000000003</v>
      </c>
      <c r="AR31" s="82">
        <f t="shared" ca="1" si="58"/>
        <v>41.237200000000001</v>
      </c>
      <c r="AU31" s="287"/>
      <c r="AV31" s="82">
        <f t="shared" ca="1" si="59"/>
        <v>1377.1422</v>
      </c>
      <c r="AW31" s="82">
        <f t="shared" ca="1" si="59"/>
        <v>35.258899999999997</v>
      </c>
      <c r="AX31" s="82">
        <f t="shared" ca="1" si="59"/>
        <v>42.182400000000001</v>
      </c>
      <c r="AY31" s="82">
        <f t="shared" ca="1" si="59"/>
        <v>41.248399999999997</v>
      </c>
      <c r="AZ31" s="82">
        <f t="shared" ca="1" si="59"/>
        <v>36.065962499999998</v>
      </c>
      <c r="BA31" s="82">
        <f t="shared" ca="1" si="59"/>
        <v>21.1401</v>
      </c>
      <c r="BB31" s="82">
        <f t="shared" ca="1" si="59"/>
        <v>15.1402</v>
      </c>
      <c r="BC31" s="82">
        <f t="shared" ca="1" si="59"/>
        <v>69.439700000000002</v>
      </c>
      <c r="BD31" s="82">
        <f t="shared" ca="1" si="59"/>
        <v>66.665300000000002</v>
      </c>
      <c r="BE31" s="82">
        <f t="shared" ca="1" si="59"/>
        <v>32.215200000000003</v>
      </c>
      <c r="BF31" s="82">
        <f t="shared" ca="1" si="59"/>
        <v>38.0261</v>
      </c>
      <c r="BG31" s="82">
        <f t="shared" ca="1" si="59"/>
        <v>35.249499999999998</v>
      </c>
      <c r="BH31" s="82">
        <f t="shared" ca="1" si="59"/>
        <v>42.175400000000003</v>
      </c>
      <c r="BI31" s="82">
        <f t="shared" ca="1" si="59"/>
        <v>41.237200000000001</v>
      </c>
      <c r="BM31" s="82">
        <f t="shared" ca="1" si="28"/>
        <v>3279.4263744761729</v>
      </c>
      <c r="BN31" s="82">
        <f t="shared" ca="1" si="29"/>
        <v>39.9148</v>
      </c>
      <c r="BO31" s="82">
        <f t="shared" ca="1" si="30"/>
        <v>45.213724999999997</v>
      </c>
      <c r="BP31" s="82">
        <f t="shared" ca="1" si="31"/>
        <v>44.635024999999999</v>
      </c>
      <c r="BQ31" s="82">
        <f t="shared" ca="1" si="32"/>
        <v>40.540996875000005</v>
      </c>
      <c r="BR31" s="82">
        <f t="shared" ca="1" si="33"/>
        <v>24.544274999999999</v>
      </c>
      <c r="BS31" s="82">
        <f t="shared" ca="1" si="34"/>
        <v>18.112275</v>
      </c>
      <c r="BT31" s="82">
        <f t="shared" ca="1" si="35"/>
        <v>93.109849999999994</v>
      </c>
      <c r="BU31" s="82">
        <f t="shared" ca="1" si="36"/>
        <v>90.889924999999991</v>
      </c>
      <c r="BV31" s="82">
        <f t="shared" ca="1" si="37"/>
        <v>38.579225000000001</v>
      </c>
      <c r="BW31" s="82">
        <f t="shared" ca="1" si="38"/>
        <v>40.750425</v>
      </c>
      <c r="BX31" s="82">
        <f t="shared" ca="1" si="39"/>
        <v>39.899550000000005</v>
      </c>
      <c r="BY31" s="82">
        <f t="shared" ca="1" si="40"/>
        <v>45.198625</v>
      </c>
      <c r="BZ31" s="82">
        <f t="shared" ca="1" si="41"/>
        <v>44.618699999999997</v>
      </c>
      <c r="CD31" s="82">
        <f t="shared" ca="1" si="42"/>
        <v>3279.4263744761729</v>
      </c>
      <c r="CE31" s="82">
        <f t="shared" ca="1" si="43"/>
        <v>39.9148</v>
      </c>
      <c r="CF31" s="82">
        <f t="shared" ca="1" si="44"/>
        <v>45.213724999999997</v>
      </c>
      <c r="CG31" s="82">
        <f t="shared" ca="1" si="45"/>
        <v>44.635024999999999</v>
      </c>
      <c r="CH31" s="82">
        <f t="shared" ca="1" si="46"/>
        <v>40.540996875000005</v>
      </c>
      <c r="CI31" s="82">
        <f t="shared" ca="1" si="47"/>
        <v>24.544274999999999</v>
      </c>
      <c r="CJ31" s="82">
        <f t="shared" ca="1" si="48"/>
        <v>18.112275</v>
      </c>
      <c r="CK31" s="82">
        <f t="shared" ca="1" si="49"/>
        <v>93.109849999999994</v>
      </c>
      <c r="CL31" s="82">
        <f t="shared" ca="1" si="50"/>
        <v>90.889924999999991</v>
      </c>
      <c r="CM31" s="82">
        <f t="shared" ca="1" si="51"/>
        <v>38.579225000000001</v>
      </c>
      <c r="CN31" s="82">
        <f t="shared" ca="1" si="52"/>
        <v>40.750425</v>
      </c>
      <c r="CO31" s="82">
        <f t="shared" ca="1" si="53"/>
        <v>39.899550000000005</v>
      </c>
      <c r="CP31" s="82">
        <f t="shared" ca="1" si="54"/>
        <v>45.198625</v>
      </c>
      <c r="CQ31" s="82">
        <f t="shared" ca="1" si="55"/>
        <v>44.618699999999997</v>
      </c>
    </row>
    <row r="32" spans="27:95" x14ac:dyDescent="0.2">
      <c r="AA32" s="81"/>
      <c r="AB32" s="290"/>
      <c r="AC32" s="287"/>
      <c r="AD32">
        <v>32</v>
      </c>
      <c r="AE32" s="82">
        <f t="shared" ca="1" si="58"/>
        <v>847.54880000000003</v>
      </c>
      <c r="AF32" s="82">
        <f t="shared" ca="1" si="58"/>
        <v>34.235799999999998</v>
      </c>
      <c r="AG32" s="82">
        <f t="shared" ca="1" si="58"/>
        <v>41.091200000000001</v>
      </c>
      <c r="AH32" s="82">
        <f t="shared" ca="1" si="58"/>
        <v>40.192999999999998</v>
      </c>
      <c r="AI32" s="82">
        <f t="shared" ca="1" si="58"/>
        <v>35.036587499999996</v>
      </c>
      <c r="AJ32" s="82">
        <f t="shared" ca="1" si="58"/>
        <v>18.5764</v>
      </c>
      <c r="AK32" s="82">
        <f t="shared" ca="1" si="58"/>
        <v>13.959099999999999</v>
      </c>
      <c r="AL32" s="82">
        <f t="shared" ca="1" si="58"/>
        <v>59.746099999999998</v>
      </c>
      <c r="AM32" s="82">
        <f t="shared" ca="1" si="58"/>
        <v>57.085700000000003</v>
      </c>
      <c r="AN32" s="82">
        <f t="shared" ca="1" si="58"/>
        <v>30.781099999999999</v>
      </c>
      <c r="AO32" s="82">
        <f t="shared" ca="1" si="58"/>
        <v>36.9512</v>
      </c>
      <c r="AP32" s="82">
        <f t="shared" ca="1" si="58"/>
        <v>34.2224</v>
      </c>
      <c r="AQ32" s="82">
        <f t="shared" ca="1" si="58"/>
        <v>41.083100000000002</v>
      </c>
      <c r="AR32" s="82">
        <f t="shared" ca="1" si="58"/>
        <v>40.182200000000002</v>
      </c>
      <c r="AU32" s="287"/>
      <c r="AV32" s="82">
        <f t="shared" ca="1" si="59"/>
        <v>847.54880000000003</v>
      </c>
      <c r="AW32" s="82">
        <f t="shared" ca="1" si="59"/>
        <v>34.235799999999998</v>
      </c>
      <c r="AX32" s="82">
        <f t="shared" ca="1" si="59"/>
        <v>41.091200000000001</v>
      </c>
      <c r="AY32" s="82">
        <f t="shared" ca="1" si="59"/>
        <v>40.192999999999998</v>
      </c>
      <c r="AZ32" s="82">
        <f t="shared" ca="1" si="59"/>
        <v>35.036587499999996</v>
      </c>
      <c r="BA32" s="82">
        <f t="shared" ca="1" si="59"/>
        <v>18.5764</v>
      </c>
      <c r="BB32" s="82">
        <f t="shared" ca="1" si="59"/>
        <v>13.959099999999999</v>
      </c>
      <c r="BC32" s="82">
        <f t="shared" ca="1" si="59"/>
        <v>59.746099999999998</v>
      </c>
      <c r="BD32" s="82">
        <f t="shared" ca="1" si="59"/>
        <v>57.085700000000003</v>
      </c>
      <c r="BE32" s="82">
        <f t="shared" ca="1" si="59"/>
        <v>30.781099999999999</v>
      </c>
      <c r="BF32" s="82">
        <f t="shared" ca="1" si="59"/>
        <v>36.9512</v>
      </c>
      <c r="BG32" s="82">
        <f t="shared" ca="1" si="59"/>
        <v>34.2224</v>
      </c>
      <c r="BH32" s="82">
        <f t="shared" ca="1" si="59"/>
        <v>41.083100000000002</v>
      </c>
      <c r="BI32" s="82">
        <f t="shared" ca="1" si="59"/>
        <v>40.182200000000002</v>
      </c>
      <c r="BM32" s="82">
        <f t="shared" ca="1" si="28"/>
        <v>3487.5563644095205</v>
      </c>
      <c r="BN32" s="82">
        <f t="shared" ca="1" si="29"/>
        <v>40.09205</v>
      </c>
      <c r="BO32" s="82">
        <f t="shared" ca="1" si="30"/>
        <v>45.403912499999997</v>
      </c>
      <c r="BP32" s="82">
        <f t="shared" ca="1" si="31"/>
        <v>44.851612500000002</v>
      </c>
      <c r="BQ32" s="82">
        <f t="shared" ca="1" si="32"/>
        <v>40.721514062500006</v>
      </c>
      <c r="BR32" s="82">
        <f t="shared" ca="1" si="33"/>
        <v>24.8329375</v>
      </c>
      <c r="BS32" s="82">
        <f t="shared" ca="1" si="34"/>
        <v>18.268987499999998</v>
      </c>
      <c r="BT32" s="82">
        <f t="shared" ca="1" si="35"/>
        <v>93.924525000000003</v>
      </c>
      <c r="BU32" s="82">
        <f t="shared" ca="1" si="36"/>
        <v>91.7214125</v>
      </c>
      <c r="BV32" s="82">
        <f t="shared" ca="1" si="37"/>
        <v>38.870312499999997</v>
      </c>
      <c r="BW32" s="82">
        <f t="shared" ca="1" si="38"/>
        <v>40.905912499999999</v>
      </c>
      <c r="BX32" s="82">
        <f t="shared" ca="1" si="39"/>
        <v>40.077175000000004</v>
      </c>
      <c r="BY32" s="82">
        <f t="shared" ca="1" si="40"/>
        <v>45.388462500000003</v>
      </c>
      <c r="BZ32" s="82">
        <f t="shared" ca="1" si="41"/>
        <v>44.835000000000001</v>
      </c>
      <c r="CD32" s="82">
        <f t="shared" ca="1" si="42"/>
        <v>3487.5563644095205</v>
      </c>
      <c r="CE32" s="82">
        <f t="shared" ca="1" si="43"/>
        <v>40.09205</v>
      </c>
      <c r="CF32" s="82">
        <f t="shared" ca="1" si="44"/>
        <v>45.403912499999997</v>
      </c>
      <c r="CG32" s="82">
        <f t="shared" ca="1" si="45"/>
        <v>44.851612500000002</v>
      </c>
      <c r="CH32" s="82">
        <f t="shared" ca="1" si="46"/>
        <v>40.721514062500006</v>
      </c>
      <c r="CI32" s="82">
        <f t="shared" ca="1" si="47"/>
        <v>24.8329375</v>
      </c>
      <c r="CJ32" s="82">
        <f t="shared" ca="1" si="48"/>
        <v>18.268987499999998</v>
      </c>
      <c r="CK32" s="82">
        <f t="shared" ca="1" si="49"/>
        <v>93.924525000000003</v>
      </c>
      <c r="CL32" s="82">
        <f t="shared" ca="1" si="50"/>
        <v>91.7214125</v>
      </c>
      <c r="CM32" s="82">
        <f t="shared" ca="1" si="51"/>
        <v>38.870312499999997</v>
      </c>
      <c r="CN32" s="82">
        <f t="shared" ca="1" si="52"/>
        <v>40.905912499999999</v>
      </c>
      <c r="CO32" s="82">
        <f t="shared" ca="1" si="53"/>
        <v>40.077175000000004</v>
      </c>
      <c r="CP32" s="82">
        <f t="shared" ca="1" si="54"/>
        <v>45.388462500000003</v>
      </c>
      <c r="CQ32" s="82">
        <f t="shared" ca="1" si="55"/>
        <v>44.835000000000001</v>
      </c>
    </row>
    <row r="33" spans="27:95" x14ac:dyDescent="0.2">
      <c r="AA33" s="81"/>
      <c r="AB33" s="290"/>
      <c r="AC33" s="287"/>
      <c r="AD33">
        <v>33</v>
      </c>
      <c r="AE33" s="82">
        <f t="shared" ca="1" si="58"/>
        <v>514.23779999999999</v>
      </c>
      <c r="AF33" s="82">
        <f t="shared" ca="1" si="58"/>
        <v>32.783299999999997</v>
      </c>
      <c r="AG33" s="82">
        <f t="shared" ca="1" si="58"/>
        <v>39.770099999999999</v>
      </c>
      <c r="AH33" s="82">
        <f t="shared" ca="1" si="58"/>
        <v>38.954500000000003</v>
      </c>
      <c r="AI33" s="82">
        <f t="shared" ca="1" si="58"/>
        <v>33.605674999999998</v>
      </c>
      <c r="AJ33" s="82">
        <f t="shared" ca="1" si="58"/>
        <v>15.8841</v>
      </c>
      <c r="AK33" s="82">
        <f t="shared" ca="1" si="58"/>
        <v>12.4863</v>
      </c>
      <c r="AL33" s="82">
        <f t="shared" ca="1" si="58"/>
        <v>47.170400000000001</v>
      </c>
      <c r="AM33" s="82">
        <f t="shared" ca="1" si="58"/>
        <v>44.7971</v>
      </c>
      <c r="AN33" s="82">
        <f t="shared" ca="1" si="58"/>
        <v>28.946300000000001</v>
      </c>
      <c r="AO33" s="82">
        <f t="shared" ca="1" si="58"/>
        <v>35.502800000000001</v>
      </c>
      <c r="AP33" s="82">
        <f t="shared" ca="1" si="58"/>
        <v>32.767200000000003</v>
      </c>
      <c r="AQ33" s="82">
        <f t="shared" ca="1" si="58"/>
        <v>39.761099999999999</v>
      </c>
      <c r="AR33" s="82">
        <f t="shared" ca="1" si="58"/>
        <v>38.946300000000001</v>
      </c>
      <c r="AU33" s="287"/>
      <c r="AV33" s="82">
        <f t="shared" ca="1" si="59"/>
        <v>514.23779999999999</v>
      </c>
      <c r="AW33" s="82">
        <f t="shared" ca="1" si="59"/>
        <v>32.783299999999997</v>
      </c>
      <c r="AX33" s="82">
        <f t="shared" ca="1" si="59"/>
        <v>39.770099999999999</v>
      </c>
      <c r="AY33" s="82">
        <f t="shared" ca="1" si="59"/>
        <v>38.954500000000003</v>
      </c>
      <c r="AZ33" s="82">
        <f t="shared" ca="1" si="59"/>
        <v>33.605674999999998</v>
      </c>
      <c r="BA33" s="82">
        <f t="shared" ca="1" si="59"/>
        <v>15.8841</v>
      </c>
      <c r="BB33" s="82">
        <f t="shared" ca="1" si="59"/>
        <v>12.4863</v>
      </c>
      <c r="BC33" s="82">
        <f t="shared" ca="1" si="59"/>
        <v>47.170400000000001</v>
      </c>
      <c r="BD33" s="82">
        <f t="shared" ca="1" si="59"/>
        <v>44.7971</v>
      </c>
      <c r="BE33" s="82">
        <f t="shared" ca="1" si="59"/>
        <v>28.946300000000001</v>
      </c>
      <c r="BF33" s="82">
        <f t="shared" ca="1" si="59"/>
        <v>35.502800000000001</v>
      </c>
      <c r="BG33" s="82">
        <f t="shared" ca="1" si="59"/>
        <v>32.767200000000003</v>
      </c>
      <c r="BH33" s="82">
        <f t="shared" ca="1" si="59"/>
        <v>39.761099999999999</v>
      </c>
      <c r="BI33" s="82">
        <f t="shared" ca="1" si="59"/>
        <v>38.946300000000001</v>
      </c>
      <c r="BM33" s="82">
        <f t="shared" ca="1" si="28"/>
        <v>3708.8953999999999</v>
      </c>
      <c r="BN33" s="82">
        <f t="shared" ca="1" si="29"/>
        <v>40.269300000000001</v>
      </c>
      <c r="BO33" s="82">
        <f t="shared" ca="1" si="30"/>
        <v>45.594099999999997</v>
      </c>
      <c r="BP33" s="82">
        <f t="shared" ca="1" si="31"/>
        <v>45.068199999999997</v>
      </c>
      <c r="BQ33" s="82">
        <f t="shared" ca="1" si="32"/>
        <v>40.902031250000007</v>
      </c>
      <c r="BR33" s="82">
        <f t="shared" ca="1" si="33"/>
        <v>25.121600000000001</v>
      </c>
      <c r="BS33" s="82">
        <f t="shared" ca="1" si="34"/>
        <v>18.425699999999999</v>
      </c>
      <c r="BT33" s="82">
        <f t="shared" ca="1" si="35"/>
        <v>94.739199999999997</v>
      </c>
      <c r="BU33" s="82">
        <f t="shared" ca="1" si="36"/>
        <v>92.552899999999994</v>
      </c>
      <c r="BV33" s="82">
        <f t="shared" ca="1" si="37"/>
        <v>39.1614</v>
      </c>
      <c r="BW33" s="82">
        <f t="shared" ca="1" si="38"/>
        <v>41.061399999999999</v>
      </c>
      <c r="BX33" s="82">
        <f t="shared" ca="1" si="39"/>
        <v>40.254800000000003</v>
      </c>
      <c r="BY33" s="82">
        <f t="shared" ca="1" si="40"/>
        <v>45.578299999999999</v>
      </c>
      <c r="BZ33" s="82">
        <f t="shared" ca="1" si="41"/>
        <v>45.051299999999998</v>
      </c>
      <c r="CD33" s="82">
        <f t="shared" ca="1" si="42"/>
        <v>3708.8953999999999</v>
      </c>
      <c r="CE33" s="82">
        <f t="shared" ca="1" si="43"/>
        <v>40.269300000000001</v>
      </c>
      <c r="CF33" s="82">
        <f t="shared" ca="1" si="44"/>
        <v>45.594099999999997</v>
      </c>
      <c r="CG33" s="82">
        <f t="shared" ca="1" si="45"/>
        <v>45.068199999999997</v>
      </c>
      <c r="CH33" s="82">
        <f t="shared" ca="1" si="46"/>
        <v>40.902031250000007</v>
      </c>
      <c r="CI33" s="82">
        <f t="shared" ca="1" si="47"/>
        <v>25.121600000000001</v>
      </c>
      <c r="CJ33" s="82">
        <f t="shared" ca="1" si="48"/>
        <v>18.425699999999999</v>
      </c>
      <c r="CK33" s="82">
        <f t="shared" ca="1" si="49"/>
        <v>94.739199999999997</v>
      </c>
      <c r="CL33" s="82">
        <f t="shared" ca="1" si="50"/>
        <v>92.552899999999994</v>
      </c>
      <c r="CM33" s="82">
        <f t="shared" ca="1" si="51"/>
        <v>39.1614</v>
      </c>
      <c r="CN33" s="82">
        <f t="shared" ca="1" si="52"/>
        <v>41.061399999999999</v>
      </c>
      <c r="CO33" s="82">
        <f t="shared" ca="1" si="53"/>
        <v>40.254800000000003</v>
      </c>
      <c r="CP33" s="82">
        <f t="shared" ca="1" si="54"/>
        <v>45.578299999999999</v>
      </c>
      <c r="CQ33" s="82">
        <f t="shared" ca="1" si="55"/>
        <v>45.051299999999998</v>
      </c>
    </row>
    <row r="34" spans="27:95" x14ac:dyDescent="0.2">
      <c r="AA34" s="81"/>
      <c r="AB34" s="290"/>
      <c r="AC34" s="287"/>
      <c r="AD34">
        <v>34</v>
      </c>
      <c r="AE34" s="82">
        <f t="shared" ca="1" si="58"/>
        <v>264.86869999999999</v>
      </c>
      <c r="AF34" s="82">
        <f t="shared" ca="1" si="58"/>
        <v>30.603100000000001</v>
      </c>
      <c r="AG34" s="82">
        <f t="shared" ca="1" si="58"/>
        <v>38.0413</v>
      </c>
      <c r="AH34" s="82">
        <f t="shared" ca="1" si="58"/>
        <v>37.499899999999997</v>
      </c>
      <c r="AI34" s="82">
        <f t="shared" ca="1" si="58"/>
        <v>31.4990375</v>
      </c>
      <c r="AJ34" s="82">
        <f t="shared" ca="1" si="58"/>
        <v>12.952199999999999</v>
      </c>
      <c r="AK34" s="82">
        <f t="shared" ca="1" si="58"/>
        <v>10.716200000000001</v>
      </c>
      <c r="AL34" s="82">
        <f t="shared" ca="1" si="58"/>
        <v>31.1158</v>
      </c>
      <c r="AM34" s="82">
        <f t="shared" ca="1" si="58"/>
        <v>29.283300000000001</v>
      </c>
      <c r="AN34" s="82">
        <f t="shared" ca="1" si="58"/>
        <v>26.498200000000001</v>
      </c>
      <c r="AO34" s="82">
        <f t="shared" ca="1" si="58"/>
        <v>33.612499999999997</v>
      </c>
      <c r="AP34" s="82">
        <f t="shared" ca="1" si="58"/>
        <v>30.5763</v>
      </c>
      <c r="AQ34" s="82">
        <f t="shared" ca="1" si="58"/>
        <v>38.035400000000003</v>
      </c>
      <c r="AR34" s="82">
        <f t="shared" ca="1" si="58"/>
        <v>37.494</v>
      </c>
      <c r="AU34" s="287"/>
      <c r="AV34" s="82">
        <f t="shared" ca="1" si="59"/>
        <v>264.86869999999999</v>
      </c>
      <c r="AW34" s="82">
        <f t="shared" ca="1" si="59"/>
        <v>30.603100000000001</v>
      </c>
      <c r="AX34" s="82">
        <f t="shared" ca="1" si="59"/>
        <v>38.0413</v>
      </c>
      <c r="AY34" s="82">
        <f t="shared" ca="1" si="59"/>
        <v>37.499899999999997</v>
      </c>
      <c r="AZ34" s="82">
        <f t="shared" ca="1" si="59"/>
        <v>31.4990375</v>
      </c>
      <c r="BA34" s="82">
        <f t="shared" ca="1" si="59"/>
        <v>12.952199999999999</v>
      </c>
      <c r="BB34" s="82">
        <f t="shared" ca="1" si="59"/>
        <v>10.716200000000001</v>
      </c>
      <c r="BC34" s="82">
        <f t="shared" ca="1" si="59"/>
        <v>31.1158</v>
      </c>
      <c r="BD34" s="82">
        <f t="shared" ca="1" si="59"/>
        <v>29.283300000000001</v>
      </c>
      <c r="BE34" s="82">
        <f t="shared" ca="1" si="59"/>
        <v>26.498200000000001</v>
      </c>
      <c r="BF34" s="82">
        <f t="shared" ca="1" si="59"/>
        <v>33.612499999999997</v>
      </c>
      <c r="BG34" s="82">
        <f t="shared" ca="1" si="59"/>
        <v>30.5763</v>
      </c>
      <c r="BH34" s="82">
        <f t="shared" ca="1" si="59"/>
        <v>38.035400000000003</v>
      </c>
      <c r="BI34" s="82">
        <f t="shared" ca="1" si="59"/>
        <v>37.494</v>
      </c>
      <c r="BM34" s="82">
        <f t="shared" ca="1" si="28"/>
        <v>3987.820872980265</v>
      </c>
      <c r="BN34" s="82">
        <f t="shared" ca="1" si="29"/>
        <v>40.392375000000001</v>
      </c>
      <c r="BO34" s="82">
        <f t="shared" ca="1" si="30"/>
        <v>45.755987499999996</v>
      </c>
      <c r="BP34" s="82">
        <f t="shared" ca="1" si="31"/>
        <v>45.252600000000001</v>
      </c>
      <c r="BQ34" s="82">
        <f t="shared" ca="1" si="32"/>
        <v>41.031364843750005</v>
      </c>
      <c r="BR34" s="82">
        <f t="shared" ca="1" si="33"/>
        <v>25.344437500000002</v>
      </c>
      <c r="BS34" s="82">
        <f t="shared" ca="1" si="34"/>
        <v>18.533674999999999</v>
      </c>
      <c r="BT34" s="82">
        <f t="shared" ca="1" si="35"/>
        <v>95.231724999999997</v>
      </c>
      <c r="BU34" s="82">
        <f t="shared" ca="1" si="36"/>
        <v>93.064025000000001</v>
      </c>
      <c r="BV34" s="82">
        <f t="shared" ca="1" si="37"/>
        <v>39.3827</v>
      </c>
      <c r="BW34" s="82">
        <f t="shared" ca="1" si="38"/>
        <v>41.178887500000002</v>
      </c>
      <c r="BX34" s="82">
        <f t="shared" ca="1" si="39"/>
        <v>40.377912500000001</v>
      </c>
      <c r="BY34" s="82">
        <f t="shared" ca="1" si="40"/>
        <v>45.740212499999998</v>
      </c>
      <c r="BZ34" s="82">
        <f t="shared" ca="1" si="41"/>
        <v>45.235512499999999</v>
      </c>
      <c r="CD34" s="82">
        <f t="shared" ca="1" si="42"/>
        <v>3987.820872980265</v>
      </c>
      <c r="CE34" s="82">
        <f t="shared" ca="1" si="43"/>
        <v>40.392375000000001</v>
      </c>
      <c r="CF34" s="82">
        <f t="shared" ca="1" si="44"/>
        <v>45.755987499999996</v>
      </c>
      <c r="CG34" s="82">
        <f t="shared" ca="1" si="45"/>
        <v>45.252600000000001</v>
      </c>
      <c r="CH34" s="82">
        <f t="shared" ca="1" si="46"/>
        <v>41.031364843750005</v>
      </c>
      <c r="CI34" s="82">
        <f t="shared" ca="1" si="47"/>
        <v>25.344437500000002</v>
      </c>
      <c r="CJ34" s="82">
        <f t="shared" ca="1" si="48"/>
        <v>18.533674999999999</v>
      </c>
      <c r="CK34" s="82">
        <f t="shared" ca="1" si="49"/>
        <v>95.231724999999997</v>
      </c>
      <c r="CL34" s="82">
        <f t="shared" ca="1" si="50"/>
        <v>93.064025000000001</v>
      </c>
      <c r="CM34" s="82">
        <f t="shared" ca="1" si="51"/>
        <v>39.3827</v>
      </c>
      <c r="CN34" s="82">
        <f t="shared" ca="1" si="52"/>
        <v>41.178887500000002</v>
      </c>
      <c r="CO34" s="82">
        <f t="shared" ca="1" si="53"/>
        <v>40.377912500000001</v>
      </c>
      <c r="CP34" s="82">
        <f t="shared" ca="1" si="54"/>
        <v>45.740212499999998</v>
      </c>
      <c r="CQ34" s="82">
        <f t="shared" ca="1" si="55"/>
        <v>45.235512499999999</v>
      </c>
    </row>
    <row r="35" spans="27:95" x14ac:dyDescent="0.2">
      <c r="AA35" s="81"/>
      <c r="AB35" s="290" t="s">
        <v>20</v>
      </c>
      <c r="AC35" s="287" t="str">
        <f>CONCATENATE(AB35," Reference")</f>
        <v>640x360 Reference</v>
      </c>
      <c r="AD35">
        <v>35</v>
      </c>
      <c r="AE35" s="82">
        <f t="shared" ref="AE35:AR40" ca="1" si="60">INDIRECT("'"&amp;$B$3&amp;"'!"&amp;ADDRESS($AD35,AE$1))</f>
        <v>2074.6269000000002</v>
      </c>
      <c r="AF35" s="82">
        <f t="shared" ca="1" si="60"/>
        <v>33.283200000000001</v>
      </c>
      <c r="AG35" s="82">
        <f t="shared" ca="1" si="60"/>
        <v>42.034199999999998</v>
      </c>
      <c r="AH35" s="82">
        <f t="shared" ca="1" si="60"/>
        <v>41.099499999999999</v>
      </c>
      <c r="AI35" s="82">
        <f t="shared" ca="1" si="60"/>
        <v>34.318656250000004</v>
      </c>
      <c r="AJ35" s="82">
        <f t="shared" ca="1" si="60"/>
        <v>21.825500000000002</v>
      </c>
      <c r="AK35" s="82">
        <f t="shared" ca="1" si="60"/>
        <v>13.9199</v>
      </c>
      <c r="AL35" s="82">
        <f t="shared" ca="1" si="60"/>
        <v>54.077399999999997</v>
      </c>
      <c r="AM35" s="82">
        <f t="shared" ca="1" si="60"/>
        <v>51.881700000000002</v>
      </c>
      <c r="AN35" s="82">
        <f t="shared" ca="1" si="60"/>
        <v>29.300699999999999</v>
      </c>
      <c r="AO35" s="82">
        <f t="shared" ca="1" si="60"/>
        <v>37.378799999999998</v>
      </c>
      <c r="AP35" s="82">
        <f t="shared" ca="1" si="60"/>
        <v>33.2804</v>
      </c>
      <c r="AQ35" s="82">
        <f t="shared" ca="1" si="60"/>
        <v>42.029800000000002</v>
      </c>
      <c r="AR35" s="82">
        <f t="shared" ca="1" si="60"/>
        <v>41.092300000000002</v>
      </c>
      <c r="AU35" s="287" t="str">
        <f>CONCATENATE(AB35," Test")</f>
        <v>640x360 Test</v>
      </c>
      <c r="AV35" s="82">
        <f t="shared" ref="AV35:BI40" ca="1" si="61">INDIRECT("'"&amp;$B$3&amp;"'!"&amp;ADDRESS($AD35,AV$1))</f>
        <v>2074.6269000000002</v>
      </c>
      <c r="AW35" s="82">
        <f t="shared" ca="1" si="61"/>
        <v>33.283200000000001</v>
      </c>
      <c r="AX35" s="82">
        <f t="shared" ca="1" si="61"/>
        <v>42.034199999999998</v>
      </c>
      <c r="AY35" s="82">
        <f t="shared" ca="1" si="61"/>
        <v>41.099499999999999</v>
      </c>
      <c r="AZ35" s="82">
        <f t="shared" ca="1" si="61"/>
        <v>34.318656250000004</v>
      </c>
      <c r="BA35" s="82">
        <f t="shared" ca="1" si="61"/>
        <v>21.825500000000002</v>
      </c>
      <c r="BB35" s="82">
        <f t="shared" ca="1" si="61"/>
        <v>13.9199</v>
      </c>
      <c r="BC35" s="82">
        <f t="shared" ca="1" si="61"/>
        <v>54.077399999999997</v>
      </c>
      <c r="BD35" s="82">
        <f t="shared" ca="1" si="61"/>
        <v>51.881700000000002</v>
      </c>
      <c r="BE35" s="82">
        <f t="shared" ca="1" si="61"/>
        <v>29.300699999999999</v>
      </c>
      <c r="BF35" s="82">
        <f t="shared" ca="1" si="61"/>
        <v>37.378799999999998</v>
      </c>
      <c r="BG35" s="82">
        <f t="shared" ca="1" si="61"/>
        <v>33.2804</v>
      </c>
      <c r="BH35" s="82">
        <f t="shared" ca="1" si="61"/>
        <v>42.029800000000002</v>
      </c>
      <c r="BI35" s="82">
        <f t="shared" ca="1" si="61"/>
        <v>41.092300000000002</v>
      </c>
      <c r="BM35" s="82">
        <f t="shared" ca="1" si="28"/>
        <v>4287.7227853277054</v>
      </c>
      <c r="BN35" s="82">
        <f t="shared" ca="1" si="29"/>
        <v>40.515450000000001</v>
      </c>
      <c r="BO35" s="82">
        <f t="shared" ca="1" si="30"/>
        <v>45.917874999999995</v>
      </c>
      <c r="BP35" s="82">
        <f t="shared" ca="1" si="31"/>
        <v>45.436999999999998</v>
      </c>
      <c r="BQ35" s="82">
        <f t="shared" ca="1" si="32"/>
        <v>41.160698437500002</v>
      </c>
      <c r="BR35" s="82">
        <f t="shared" ca="1" si="33"/>
        <v>25.567275000000002</v>
      </c>
      <c r="BS35" s="82">
        <f t="shared" ca="1" si="34"/>
        <v>18.641649999999998</v>
      </c>
      <c r="BT35" s="82">
        <f t="shared" ca="1" si="35"/>
        <v>95.724249999999998</v>
      </c>
      <c r="BU35" s="82">
        <f t="shared" ca="1" si="36"/>
        <v>93.575149999999994</v>
      </c>
      <c r="BV35" s="82">
        <f t="shared" ca="1" si="37"/>
        <v>39.603999999999999</v>
      </c>
      <c r="BW35" s="82">
        <f t="shared" ca="1" si="38"/>
        <v>41.296374999999998</v>
      </c>
      <c r="BX35" s="82">
        <f t="shared" ca="1" si="39"/>
        <v>40.501024999999998</v>
      </c>
      <c r="BY35" s="82">
        <f t="shared" ca="1" si="40"/>
        <v>45.902124999999998</v>
      </c>
      <c r="BZ35" s="82">
        <f t="shared" ca="1" si="41"/>
        <v>45.419725</v>
      </c>
      <c r="CD35" s="82">
        <f t="shared" ca="1" si="42"/>
        <v>4287.7227853277054</v>
      </c>
      <c r="CE35" s="82">
        <f t="shared" ca="1" si="43"/>
        <v>40.515450000000001</v>
      </c>
      <c r="CF35" s="82">
        <f t="shared" ca="1" si="44"/>
        <v>45.917874999999995</v>
      </c>
      <c r="CG35" s="82">
        <f t="shared" ca="1" si="45"/>
        <v>45.436999999999998</v>
      </c>
      <c r="CH35" s="82">
        <f t="shared" ca="1" si="46"/>
        <v>41.160698437500002</v>
      </c>
      <c r="CI35" s="82">
        <f t="shared" ca="1" si="47"/>
        <v>25.567275000000002</v>
      </c>
      <c r="CJ35" s="82">
        <f t="shared" ca="1" si="48"/>
        <v>18.641649999999998</v>
      </c>
      <c r="CK35" s="82">
        <f t="shared" ca="1" si="49"/>
        <v>95.724249999999998</v>
      </c>
      <c r="CL35" s="82">
        <f t="shared" ca="1" si="50"/>
        <v>93.575149999999994</v>
      </c>
      <c r="CM35" s="82">
        <f t="shared" ca="1" si="51"/>
        <v>39.603999999999999</v>
      </c>
      <c r="CN35" s="82">
        <f t="shared" ca="1" si="52"/>
        <v>41.296374999999998</v>
      </c>
      <c r="CO35" s="82">
        <f t="shared" ca="1" si="53"/>
        <v>40.501024999999998</v>
      </c>
      <c r="CP35" s="82">
        <f t="shared" ca="1" si="54"/>
        <v>45.902124999999998</v>
      </c>
      <c r="CQ35" s="82">
        <f t="shared" ca="1" si="55"/>
        <v>45.419725</v>
      </c>
    </row>
    <row r="36" spans="27:95" x14ac:dyDescent="0.2">
      <c r="AA36" s="81"/>
      <c r="AB36" s="290"/>
      <c r="AC36" s="287"/>
      <c r="AD36">
        <v>36</v>
      </c>
      <c r="AE36" s="82">
        <f t="shared" ca="1" si="60"/>
        <v>1337.9322</v>
      </c>
      <c r="AF36" s="82">
        <f t="shared" ca="1" si="60"/>
        <v>33.014699999999998</v>
      </c>
      <c r="AG36" s="82">
        <f t="shared" ca="1" si="60"/>
        <v>41.577199999999998</v>
      </c>
      <c r="AH36" s="82">
        <f t="shared" ca="1" si="60"/>
        <v>40.646999999999998</v>
      </c>
      <c r="AI36" s="82">
        <f t="shared" ca="1" si="60"/>
        <v>34.026874999999997</v>
      </c>
      <c r="AJ36" s="82">
        <f t="shared" ca="1" si="60"/>
        <v>20.308800000000002</v>
      </c>
      <c r="AK36" s="82">
        <f t="shared" ca="1" si="60"/>
        <v>13.511699999999999</v>
      </c>
      <c r="AL36" s="82">
        <f t="shared" ca="1" si="60"/>
        <v>49.942700000000002</v>
      </c>
      <c r="AM36" s="82">
        <f t="shared" ca="1" si="60"/>
        <v>47.800800000000002</v>
      </c>
      <c r="AN36" s="82">
        <f t="shared" ca="1" si="60"/>
        <v>28.9803</v>
      </c>
      <c r="AO36" s="82">
        <f t="shared" ca="1" si="60"/>
        <v>36.942599999999999</v>
      </c>
      <c r="AP36" s="82">
        <f t="shared" ca="1" si="60"/>
        <v>33.010599999999997</v>
      </c>
      <c r="AQ36" s="82">
        <f t="shared" ca="1" si="60"/>
        <v>41.571800000000003</v>
      </c>
      <c r="AR36" s="82">
        <f t="shared" ca="1" si="60"/>
        <v>40.638599999999997</v>
      </c>
      <c r="AU36" s="287"/>
      <c r="AV36" s="82">
        <f t="shared" ca="1" si="61"/>
        <v>1337.9322</v>
      </c>
      <c r="AW36" s="82">
        <f t="shared" ca="1" si="61"/>
        <v>33.014699999999998</v>
      </c>
      <c r="AX36" s="82">
        <f t="shared" ca="1" si="61"/>
        <v>41.577199999999998</v>
      </c>
      <c r="AY36" s="82">
        <f t="shared" ca="1" si="61"/>
        <v>40.646999999999998</v>
      </c>
      <c r="AZ36" s="82">
        <f t="shared" ca="1" si="61"/>
        <v>34.026874999999997</v>
      </c>
      <c r="BA36" s="82">
        <f t="shared" ca="1" si="61"/>
        <v>20.308800000000002</v>
      </c>
      <c r="BB36" s="82">
        <f t="shared" ca="1" si="61"/>
        <v>13.511699999999999</v>
      </c>
      <c r="BC36" s="82">
        <f t="shared" ca="1" si="61"/>
        <v>49.942700000000002</v>
      </c>
      <c r="BD36" s="82">
        <f t="shared" ca="1" si="61"/>
        <v>47.800800000000002</v>
      </c>
      <c r="BE36" s="82">
        <f t="shared" ca="1" si="61"/>
        <v>28.9803</v>
      </c>
      <c r="BF36" s="82">
        <f t="shared" ca="1" si="61"/>
        <v>36.942599999999999</v>
      </c>
      <c r="BG36" s="82">
        <f t="shared" ca="1" si="61"/>
        <v>33.010599999999997</v>
      </c>
      <c r="BH36" s="82">
        <f t="shared" ca="1" si="61"/>
        <v>41.571800000000003</v>
      </c>
      <c r="BI36" s="82">
        <f t="shared" ca="1" si="61"/>
        <v>40.638599999999997</v>
      </c>
      <c r="BM36" s="82">
        <f t="shared" ca="1" si="28"/>
        <v>4610.1786588219611</v>
      </c>
      <c r="BN36" s="82">
        <f t="shared" ca="1" si="29"/>
        <v>40.638525000000001</v>
      </c>
      <c r="BO36" s="82">
        <f t="shared" ca="1" si="30"/>
        <v>46.079762500000001</v>
      </c>
      <c r="BP36" s="82">
        <f t="shared" ca="1" si="31"/>
        <v>45.621399999999994</v>
      </c>
      <c r="BQ36" s="82">
        <f t="shared" ca="1" si="32"/>
        <v>41.290032031250007</v>
      </c>
      <c r="BR36" s="82">
        <f t="shared" ca="1" si="33"/>
        <v>25.790112499999999</v>
      </c>
      <c r="BS36" s="82">
        <f t="shared" ca="1" si="34"/>
        <v>18.749624999999998</v>
      </c>
      <c r="BT36" s="82">
        <f t="shared" ca="1" si="35"/>
        <v>96.216774999999998</v>
      </c>
      <c r="BU36" s="82">
        <f t="shared" ca="1" si="36"/>
        <v>94.086275000000001</v>
      </c>
      <c r="BV36" s="82">
        <f t="shared" ca="1" si="37"/>
        <v>39.825299999999999</v>
      </c>
      <c r="BW36" s="82">
        <f t="shared" ca="1" si="38"/>
        <v>41.4138625</v>
      </c>
      <c r="BX36" s="82">
        <f t="shared" ca="1" si="39"/>
        <v>40.624137500000003</v>
      </c>
      <c r="BY36" s="82">
        <f t="shared" ca="1" si="40"/>
        <v>46.064037499999998</v>
      </c>
      <c r="BZ36" s="82">
        <f t="shared" ca="1" si="41"/>
        <v>45.603937500000001</v>
      </c>
      <c r="CD36" s="82">
        <f t="shared" ca="1" si="42"/>
        <v>4610.1786588219611</v>
      </c>
      <c r="CE36" s="82">
        <f t="shared" ca="1" si="43"/>
        <v>40.638525000000001</v>
      </c>
      <c r="CF36" s="82">
        <f t="shared" ca="1" si="44"/>
        <v>46.079762500000001</v>
      </c>
      <c r="CG36" s="82">
        <f t="shared" ca="1" si="45"/>
        <v>45.621399999999994</v>
      </c>
      <c r="CH36" s="82">
        <f t="shared" ca="1" si="46"/>
        <v>41.290032031250007</v>
      </c>
      <c r="CI36" s="82">
        <f t="shared" ca="1" si="47"/>
        <v>25.790112499999999</v>
      </c>
      <c r="CJ36" s="82">
        <f t="shared" ca="1" si="48"/>
        <v>18.749624999999998</v>
      </c>
      <c r="CK36" s="82">
        <f t="shared" ca="1" si="49"/>
        <v>96.216774999999998</v>
      </c>
      <c r="CL36" s="82">
        <f t="shared" ca="1" si="50"/>
        <v>94.086275000000001</v>
      </c>
      <c r="CM36" s="82">
        <f t="shared" ca="1" si="51"/>
        <v>39.825299999999999</v>
      </c>
      <c r="CN36" s="82">
        <f t="shared" ca="1" si="52"/>
        <v>41.4138625</v>
      </c>
      <c r="CO36" s="82">
        <f t="shared" ca="1" si="53"/>
        <v>40.624137500000003</v>
      </c>
      <c r="CP36" s="82">
        <f t="shared" ca="1" si="54"/>
        <v>46.064037499999998</v>
      </c>
      <c r="CQ36" s="82">
        <f t="shared" ca="1" si="55"/>
        <v>45.603937500000001</v>
      </c>
    </row>
    <row r="37" spans="27:95" x14ac:dyDescent="0.2">
      <c r="AA37" s="81"/>
      <c r="AB37" s="290"/>
      <c r="AC37" s="287"/>
      <c r="AD37">
        <v>37</v>
      </c>
      <c r="AE37" s="82">
        <f t="shared" ca="1" si="60"/>
        <v>837.41240000000005</v>
      </c>
      <c r="AF37" s="82">
        <f t="shared" ca="1" si="60"/>
        <v>32.539200000000001</v>
      </c>
      <c r="AG37" s="82">
        <f t="shared" ca="1" si="60"/>
        <v>40.852899999999998</v>
      </c>
      <c r="AH37" s="82">
        <f t="shared" ca="1" si="60"/>
        <v>39.947600000000001</v>
      </c>
      <c r="AI37" s="82">
        <f t="shared" ca="1" si="60"/>
        <v>33.521831249999998</v>
      </c>
      <c r="AJ37" s="82">
        <f t="shared" ca="1" si="60"/>
        <v>18.342099999999999</v>
      </c>
      <c r="AK37" s="82">
        <f t="shared" ca="1" si="60"/>
        <v>12.8772</v>
      </c>
      <c r="AL37" s="82">
        <f t="shared" ca="1" si="60"/>
        <v>43.735700000000001</v>
      </c>
      <c r="AM37" s="82">
        <f t="shared" ca="1" si="60"/>
        <v>41.648699999999998</v>
      </c>
      <c r="AN37" s="82">
        <f t="shared" ca="1" si="60"/>
        <v>28.4329</v>
      </c>
      <c r="AO37" s="82">
        <f t="shared" ca="1" si="60"/>
        <v>36.253300000000003</v>
      </c>
      <c r="AP37" s="82">
        <f t="shared" ca="1" si="60"/>
        <v>32.532800000000002</v>
      </c>
      <c r="AQ37" s="82">
        <f t="shared" ca="1" si="60"/>
        <v>40.846200000000003</v>
      </c>
      <c r="AR37" s="82">
        <f t="shared" ca="1" si="60"/>
        <v>39.938800000000001</v>
      </c>
      <c r="AU37" s="287"/>
      <c r="AV37" s="82">
        <f t="shared" ca="1" si="61"/>
        <v>837.41240000000005</v>
      </c>
      <c r="AW37" s="82">
        <f t="shared" ca="1" si="61"/>
        <v>32.539200000000001</v>
      </c>
      <c r="AX37" s="82">
        <f t="shared" ca="1" si="61"/>
        <v>40.852899999999998</v>
      </c>
      <c r="AY37" s="82">
        <f t="shared" ca="1" si="61"/>
        <v>39.947600000000001</v>
      </c>
      <c r="AZ37" s="82">
        <f t="shared" ca="1" si="61"/>
        <v>33.521831249999998</v>
      </c>
      <c r="BA37" s="82">
        <f t="shared" ca="1" si="61"/>
        <v>18.342099999999999</v>
      </c>
      <c r="BB37" s="82">
        <f t="shared" ca="1" si="61"/>
        <v>12.8772</v>
      </c>
      <c r="BC37" s="82">
        <f t="shared" ca="1" si="61"/>
        <v>43.735700000000001</v>
      </c>
      <c r="BD37" s="82">
        <f t="shared" ca="1" si="61"/>
        <v>41.648699999999998</v>
      </c>
      <c r="BE37" s="82">
        <f t="shared" ca="1" si="61"/>
        <v>28.4329</v>
      </c>
      <c r="BF37" s="82">
        <f t="shared" ca="1" si="61"/>
        <v>36.253300000000003</v>
      </c>
      <c r="BG37" s="82">
        <f t="shared" ca="1" si="61"/>
        <v>32.532800000000002</v>
      </c>
      <c r="BH37" s="82">
        <f t="shared" ca="1" si="61"/>
        <v>40.846200000000003</v>
      </c>
      <c r="BI37" s="82">
        <f t="shared" ca="1" si="61"/>
        <v>39.938800000000001</v>
      </c>
      <c r="BM37" s="82">
        <f t="shared" ca="1" si="28"/>
        <v>4956.8846519150648</v>
      </c>
      <c r="BN37" s="82">
        <f t="shared" ca="1" si="29"/>
        <v>40.761600000000001</v>
      </c>
      <c r="BO37" s="82">
        <f t="shared" ca="1" si="30"/>
        <v>46.24165</v>
      </c>
      <c r="BP37" s="82">
        <f t="shared" ca="1" si="31"/>
        <v>45.805799999999998</v>
      </c>
      <c r="BQ37" s="82">
        <f t="shared" ca="1" si="32"/>
        <v>41.419365625000005</v>
      </c>
      <c r="BR37" s="82">
        <f t="shared" ca="1" si="33"/>
        <v>26.01295</v>
      </c>
      <c r="BS37" s="82">
        <f t="shared" ca="1" si="34"/>
        <v>18.857599999999998</v>
      </c>
      <c r="BT37" s="82">
        <f t="shared" ca="1" si="35"/>
        <v>96.709299999999999</v>
      </c>
      <c r="BU37" s="82">
        <f t="shared" ca="1" si="36"/>
        <v>94.597399999999993</v>
      </c>
      <c r="BV37" s="82">
        <f t="shared" ca="1" si="37"/>
        <v>40.046599999999998</v>
      </c>
      <c r="BW37" s="82">
        <f t="shared" ca="1" si="38"/>
        <v>41.531350000000003</v>
      </c>
      <c r="BX37" s="82">
        <f t="shared" ca="1" si="39"/>
        <v>40.747250000000001</v>
      </c>
      <c r="BY37" s="82">
        <f t="shared" ca="1" si="40"/>
        <v>46.225949999999997</v>
      </c>
      <c r="BZ37" s="82">
        <f t="shared" ca="1" si="41"/>
        <v>45.788150000000002</v>
      </c>
      <c r="CD37" s="82">
        <f t="shared" ca="1" si="42"/>
        <v>4956.8846519150648</v>
      </c>
      <c r="CE37" s="82">
        <f t="shared" ca="1" si="43"/>
        <v>40.761600000000001</v>
      </c>
      <c r="CF37" s="82">
        <f t="shared" ca="1" si="44"/>
        <v>46.24165</v>
      </c>
      <c r="CG37" s="82">
        <f t="shared" ca="1" si="45"/>
        <v>45.805799999999998</v>
      </c>
      <c r="CH37" s="82">
        <f t="shared" ca="1" si="46"/>
        <v>41.419365625000005</v>
      </c>
      <c r="CI37" s="82">
        <f t="shared" ca="1" si="47"/>
        <v>26.01295</v>
      </c>
      <c r="CJ37" s="82">
        <f t="shared" ca="1" si="48"/>
        <v>18.857599999999998</v>
      </c>
      <c r="CK37" s="82">
        <f t="shared" ca="1" si="49"/>
        <v>96.709299999999999</v>
      </c>
      <c r="CL37" s="82">
        <f t="shared" ca="1" si="50"/>
        <v>94.597399999999993</v>
      </c>
      <c r="CM37" s="82">
        <f t="shared" ca="1" si="51"/>
        <v>40.046599999999998</v>
      </c>
      <c r="CN37" s="82">
        <f t="shared" ca="1" si="52"/>
        <v>41.531350000000003</v>
      </c>
      <c r="CO37" s="82">
        <f t="shared" ca="1" si="53"/>
        <v>40.747250000000001</v>
      </c>
      <c r="CP37" s="82">
        <f t="shared" ca="1" si="54"/>
        <v>46.225949999999997</v>
      </c>
      <c r="CQ37" s="82">
        <f t="shared" ca="1" si="55"/>
        <v>45.788150000000002</v>
      </c>
    </row>
    <row r="38" spans="27:95" x14ac:dyDescent="0.2">
      <c r="AA38" s="81"/>
      <c r="AB38" s="290"/>
      <c r="AC38" s="287"/>
      <c r="AD38">
        <v>38</v>
      </c>
      <c r="AE38" s="82">
        <f t="shared" ca="1" si="60"/>
        <v>518.80430000000001</v>
      </c>
      <c r="AF38" s="82">
        <f t="shared" ca="1" si="60"/>
        <v>31.765000000000001</v>
      </c>
      <c r="AG38" s="82">
        <f t="shared" ca="1" si="60"/>
        <v>39.834600000000002</v>
      </c>
      <c r="AH38" s="82">
        <f t="shared" ca="1" si="60"/>
        <v>38.982500000000002</v>
      </c>
      <c r="AI38" s="82">
        <f t="shared" ca="1" si="60"/>
        <v>32.720443750000001</v>
      </c>
      <c r="AJ38" s="82">
        <f t="shared" ca="1" si="60"/>
        <v>16.0517</v>
      </c>
      <c r="AK38" s="82">
        <f t="shared" ca="1" si="60"/>
        <v>11.9682</v>
      </c>
      <c r="AL38" s="82">
        <f t="shared" ca="1" si="60"/>
        <v>35.3247</v>
      </c>
      <c r="AM38" s="82">
        <f t="shared" ca="1" si="60"/>
        <v>33.428699999999999</v>
      </c>
      <c r="AN38" s="82">
        <f t="shared" ca="1" si="60"/>
        <v>27.576899999999998</v>
      </c>
      <c r="AO38" s="82">
        <f t="shared" ca="1" si="60"/>
        <v>35.269599999999997</v>
      </c>
      <c r="AP38" s="82">
        <f t="shared" ca="1" si="60"/>
        <v>31.755099999999999</v>
      </c>
      <c r="AQ38" s="82">
        <f t="shared" ca="1" si="60"/>
        <v>39.8264</v>
      </c>
      <c r="AR38" s="82">
        <f t="shared" ca="1" si="60"/>
        <v>38.973500000000001</v>
      </c>
      <c r="AU38" s="287"/>
      <c r="AV38" s="82">
        <f t="shared" ca="1" si="61"/>
        <v>518.80430000000001</v>
      </c>
      <c r="AW38" s="82">
        <f t="shared" ca="1" si="61"/>
        <v>31.765000000000001</v>
      </c>
      <c r="AX38" s="82">
        <f t="shared" ca="1" si="61"/>
        <v>39.834600000000002</v>
      </c>
      <c r="AY38" s="82">
        <f t="shared" ca="1" si="61"/>
        <v>38.982500000000002</v>
      </c>
      <c r="AZ38" s="82">
        <f t="shared" ca="1" si="61"/>
        <v>32.720443750000001</v>
      </c>
      <c r="BA38" s="82">
        <f t="shared" ca="1" si="61"/>
        <v>16.0517</v>
      </c>
      <c r="BB38" s="82">
        <f t="shared" ca="1" si="61"/>
        <v>11.9682</v>
      </c>
      <c r="BC38" s="82">
        <f t="shared" ca="1" si="61"/>
        <v>35.3247</v>
      </c>
      <c r="BD38" s="82">
        <f t="shared" ca="1" si="61"/>
        <v>33.428699999999999</v>
      </c>
      <c r="BE38" s="82">
        <f t="shared" ca="1" si="61"/>
        <v>27.576899999999998</v>
      </c>
      <c r="BF38" s="82">
        <f t="shared" ca="1" si="61"/>
        <v>35.269599999999997</v>
      </c>
      <c r="BG38" s="82">
        <f t="shared" ca="1" si="61"/>
        <v>31.755099999999999</v>
      </c>
      <c r="BH38" s="82">
        <f t="shared" ca="1" si="61"/>
        <v>39.8264</v>
      </c>
      <c r="BI38" s="82">
        <f t="shared" ca="1" si="61"/>
        <v>38.973500000000001</v>
      </c>
      <c r="BM38" s="82">
        <f t="shared" ca="1" si="28"/>
        <v>5329.6644817382594</v>
      </c>
      <c r="BN38" s="82">
        <f t="shared" ca="1" si="29"/>
        <v>40.884675000000001</v>
      </c>
      <c r="BO38" s="82">
        <f t="shared" ca="1" si="30"/>
        <v>46.403537499999999</v>
      </c>
      <c r="BP38" s="82">
        <f t="shared" ca="1" si="31"/>
        <v>45.990200000000002</v>
      </c>
      <c r="BQ38" s="82">
        <f t="shared" ca="1" si="32"/>
        <v>41.548699218750002</v>
      </c>
      <c r="BR38" s="82">
        <f t="shared" ca="1" si="33"/>
        <v>26.235787500000001</v>
      </c>
      <c r="BS38" s="82">
        <f t="shared" ca="1" si="34"/>
        <v>18.965575000000001</v>
      </c>
      <c r="BT38" s="82">
        <f t="shared" ca="1" si="35"/>
        <v>97.201824999999999</v>
      </c>
      <c r="BU38" s="82">
        <f t="shared" ca="1" si="36"/>
        <v>95.108525</v>
      </c>
      <c r="BV38" s="82">
        <f t="shared" ca="1" si="37"/>
        <v>40.267900000000004</v>
      </c>
      <c r="BW38" s="82">
        <f t="shared" ca="1" si="38"/>
        <v>41.648837499999999</v>
      </c>
      <c r="BX38" s="82">
        <f t="shared" ca="1" si="39"/>
        <v>40.870362499999999</v>
      </c>
      <c r="BY38" s="82">
        <f t="shared" ca="1" si="40"/>
        <v>46.387862500000004</v>
      </c>
      <c r="BZ38" s="82">
        <f t="shared" ca="1" si="41"/>
        <v>45.972362499999996</v>
      </c>
      <c r="CD38" s="82">
        <f t="shared" ca="1" si="42"/>
        <v>5329.6644817382594</v>
      </c>
      <c r="CE38" s="82">
        <f t="shared" ca="1" si="43"/>
        <v>40.884675000000001</v>
      </c>
      <c r="CF38" s="82">
        <f t="shared" ca="1" si="44"/>
        <v>46.403537499999999</v>
      </c>
      <c r="CG38" s="82">
        <f t="shared" ca="1" si="45"/>
        <v>45.990200000000002</v>
      </c>
      <c r="CH38" s="82">
        <f t="shared" ca="1" si="46"/>
        <v>41.548699218750002</v>
      </c>
      <c r="CI38" s="82">
        <f t="shared" ca="1" si="47"/>
        <v>26.235787500000001</v>
      </c>
      <c r="CJ38" s="82">
        <f t="shared" ca="1" si="48"/>
        <v>18.965575000000001</v>
      </c>
      <c r="CK38" s="82">
        <f t="shared" ca="1" si="49"/>
        <v>97.201824999999999</v>
      </c>
      <c r="CL38" s="82">
        <f t="shared" ca="1" si="50"/>
        <v>95.108525</v>
      </c>
      <c r="CM38" s="82">
        <f t="shared" ca="1" si="51"/>
        <v>40.267900000000004</v>
      </c>
      <c r="CN38" s="82">
        <f t="shared" ca="1" si="52"/>
        <v>41.648837499999999</v>
      </c>
      <c r="CO38" s="82">
        <f t="shared" ca="1" si="53"/>
        <v>40.870362499999999</v>
      </c>
      <c r="CP38" s="82">
        <f t="shared" ca="1" si="54"/>
        <v>46.387862500000004</v>
      </c>
      <c r="CQ38" s="82">
        <f t="shared" ca="1" si="55"/>
        <v>45.972362499999996</v>
      </c>
    </row>
    <row r="39" spans="27:95" x14ac:dyDescent="0.2">
      <c r="AA39" s="81"/>
      <c r="AB39" s="290"/>
      <c r="AC39" s="287"/>
      <c r="AD39">
        <v>39</v>
      </c>
      <c r="AE39" s="82">
        <f t="shared" ca="1" si="60"/>
        <v>317.59010000000001</v>
      </c>
      <c r="AF39" s="82">
        <f t="shared" ca="1" si="60"/>
        <v>30.611799999999999</v>
      </c>
      <c r="AG39" s="82">
        <f t="shared" ca="1" si="60"/>
        <v>38.5366</v>
      </c>
      <c r="AH39" s="82">
        <f t="shared" ca="1" si="60"/>
        <v>37.920099999999998</v>
      </c>
      <c r="AI39" s="82">
        <f t="shared" ca="1" si="60"/>
        <v>31.563868750000001</v>
      </c>
      <c r="AJ39" s="82">
        <f t="shared" ca="1" si="60"/>
        <v>13.6526</v>
      </c>
      <c r="AK39" s="82">
        <f t="shared" ca="1" si="60"/>
        <v>10.8179</v>
      </c>
      <c r="AL39" s="82">
        <f t="shared" ca="1" si="60"/>
        <v>25.411799999999999</v>
      </c>
      <c r="AM39" s="82">
        <f t="shared" ca="1" si="60"/>
        <v>23.7898</v>
      </c>
      <c r="AN39" s="82">
        <f t="shared" ca="1" si="60"/>
        <v>26.355899999999998</v>
      </c>
      <c r="AO39" s="82">
        <f t="shared" ca="1" si="60"/>
        <v>33.987000000000002</v>
      </c>
      <c r="AP39" s="82">
        <f t="shared" ca="1" si="60"/>
        <v>30.5992</v>
      </c>
      <c r="AQ39" s="82">
        <f t="shared" ca="1" si="60"/>
        <v>38.5291</v>
      </c>
      <c r="AR39" s="82">
        <f t="shared" ca="1" si="60"/>
        <v>37.912700000000001</v>
      </c>
      <c r="AS39" s="91"/>
      <c r="AT39" s="91"/>
      <c r="AU39" s="287"/>
      <c r="AV39" s="82">
        <f t="shared" ca="1" si="61"/>
        <v>317.59010000000001</v>
      </c>
      <c r="AW39" s="82">
        <f t="shared" ca="1" si="61"/>
        <v>30.611799999999999</v>
      </c>
      <c r="AX39" s="82">
        <f t="shared" ca="1" si="61"/>
        <v>38.5366</v>
      </c>
      <c r="AY39" s="82">
        <f t="shared" ca="1" si="61"/>
        <v>37.920099999999998</v>
      </c>
      <c r="AZ39" s="82">
        <f t="shared" ca="1" si="61"/>
        <v>31.563868750000001</v>
      </c>
      <c r="BA39" s="82">
        <f t="shared" ca="1" si="61"/>
        <v>13.6526</v>
      </c>
      <c r="BB39" s="82">
        <f t="shared" ca="1" si="61"/>
        <v>10.8179</v>
      </c>
      <c r="BC39" s="82">
        <f t="shared" ca="1" si="61"/>
        <v>25.411799999999999</v>
      </c>
      <c r="BD39" s="82">
        <f t="shared" ca="1" si="61"/>
        <v>23.7898</v>
      </c>
      <c r="BE39" s="82">
        <f t="shared" ca="1" si="61"/>
        <v>26.355899999999998</v>
      </c>
      <c r="BF39" s="82">
        <f t="shared" ca="1" si="61"/>
        <v>33.987000000000002</v>
      </c>
      <c r="BG39" s="82">
        <f t="shared" ca="1" si="61"/>
        <v>30.5992</v>
      </c>
      <c r="BH39" s="82">
        <f t="shared" ca="1" si="61"/>
        <v>38.5291</v>
      </c>
      <c r="BI39" s="82">
        <f t="shared" ca="1" si="61"/>
        <v>37.912700000000001</v>
      </c>
      <c r="BM39" s="82">
        <f t="shared" ca="1" si="28"/>
        <v>5730.4790170834749</v>
      </c>
      <c r="BN39" s="82">
        <f t="shared" ca="1" si="29"/>
        <v>41.007750000000001</v>
      </c>
      <c r="BO39" s="82">
        <f t="shared" ca="1" si="30"/>
        <v>46.565425000000005</v>
      </c>
      <c r="BP39" s="82">
        <f t="shared" ca="1" si="31"/>
        <v>46.174599999999998</v>
      </c>
      <c r="BQ39" s="82">
        <f t="shared" ca="1" si="32"/>
        <v>41.678032812500007</v>
      </c>
      <c r="BR39" s="82">
        <f t="shared" ca="1" si="33"/>
        <v>26.458624999999998</v>
      </c>
      <c r="BS39" s="82">
        <f t="shared" ca="1" si="34"/>
        <v>19.073550000000001</v>
      </c>
      <c r="BT39" s="82">
        <f t="shared" ca="1" si="35"/>
        <v>97.69435</v>
      </c>
      <c r="BU39" s="82">
        <f t="shared" ca="1" si="36"/>
        <v>95.619650000000007</v>
      </c>
      <c r="BV39" s="82">
        <f t="shared" ca="1" si="37"/>
        <v>40.489200000000004</v>
      </c>
      <c r="BW39" s="82">
        <f t="shared" ca="1" si="38"/>
        <v>41.766325000000002</v>
      </c>
      <c r="BX39" s="82">
        <f t="shared" ca="1" si="39"/>
        <v>40.993475000000004</v>
      </c>
      <c r="BY39" s="82">
        <f t="shared" ca="1" si="40"/>
        <v>46.549775000000004</v>
      </c>
      <c r="BZ39" s="82">
        <f t="shared" ca="1" si="41"/>
        <v>46.156574999999997</v>
      </c>
      <c r="CD39" s="82">
        <f t="shared" ca="1" si="42"/>
        <v>5730.4790170834749</v>
      </c>
      <c r="CE39" s="82">
        <f t="shared" ca="1" si="43"/>
        <v>41.007750000000001</v>
      </c>
      <c r="CF39" s="82">
        <f t="shared" ca="1" si="44"/>
        <v>46.565425000000005</v>
      </c>
      <c r="CG39" s="82">
        <f t="shared" ca="1" si="45"/>
        <v>46.174599999999998</v>
      </c>
      <c r="CH39" s="82">
        <f t="shared" ca="1" si="46"/>
        <v>41.678032812500007</v>
      </c>
      <c r="CI39" s="82">
        <f t="shared" ca="1" si="47"/>
        <v>26.458624999999998</v>
      </c>
      <c r="CJ39" s="82">
        <f t="shared" ca="1" si="48"/>
        <v>19.073550000000001</v>
      </c>
      <c r="CK39" s="82">
        <f t="shared" ca="1" si="49"/>
        <v>97.69435</v>
      </c>
      <c r="CL39" s="82">
        <f t="shared" ca="1" si="50"/>
        <v>95.619650000000007</v>
      </c>
      <c r="CM39" s="82">
        <f t="shared" ca="1" si="51"/>
        <v>40.489200000000004</v>
      </c>
      <c r="CN39" s="82">
        <f t="shared" ca="1" si="52"/>
        <v>41.766325000000002</v>
      </c>
      <c r="CO39" s="82">
        <f t="shared" ca="1" si="53"/>
        <v>40.993475000000004</v>
      </c>
      <c r="CP39" s="82">
        <f t="shared" ca="1" si="54"/>
        <v>46.549775000000004</v>
      </c>
      <c r="CQ39" s="82">
        <f t="shared" ca="1" si="55"/>
        <v>46.156574999999997</v>
      </c>
    </row>
    <row r="40" spans="27:95" x14ac:dyDescent="0.2">
      <c r="AA40" s="81"/>
      <c r="AB40" s="290"/>
      <c r="AC40" s="287"/>
      <c r="AD40">
        <v>40</v>
      </c>
      <c r="AE40" s="82">
        <f t="shared" ca="1" si="60"/>
        <v>163.97389999999999</v>
      </c>
      <c r="AF40" s="82">
        <f t="shared" ca="1" si="60"/>
        <v>28.715499999999999</v>
      </c>
      <c r="AG40" s="82">
        <f t="shared" ca="1" si="60"/>
        <v>37.166499999999999</v>
      </c>
      <c r="AH40" s="82">
        <f t="shared" ca="1" si="60"/>
        <v>36.718699999999998</v>
      </c>
      <c r="AI40" s="82">
        <f t="shared" ca="1" si="60"/>
        <v>29.7438875</v>
      </c>
      <c r="AJ40" s="82">
        <f t="shared" ca="1" si="60"/>
        <v>11.0281</v>
      </c>
      <c r="AK40" s="82">
        <f t="shared" ca="1" si="60"/>
        <v>9.3267000000000007</v>
      </c>
      <c r="AL40" s="82">
        <f t="shared" ca="1" si="60"/>
        <v>12.595000000000001</v>
      </c>
      <c r="AM40" s="82">
        <f t="shared" ca="1" si="60"/>
        <v>11.6411</v>
      </c>
      <c r="AN40" s="82">
        <f t="shared" ca="1" si="60"/>
        <v>24.482299999999999</v>
      </c>
      <c r="AO40" s="82">
        <f t="shared" ca="1" si="60"/>
        <v>32.310600000000001</v>
      </c>
      <c r="AP40" s="82">
        <f t="shared" ca="1" si="60"/>
        <v>28.692299999999999</v>
      </c>
      <c r="AQ40" s="82">
        <f t="shared" ca="1" si="60"/>
        <v>37.159100000000002</v>
      </c>
      <c r="AR40" s="82">
        <f t="shared" ca="1" si="60"/>
        <v>36.712000000000003</v>
      </c>
      <c r="AS40" s="91"/>
      <c r="AT40" s="91"/>
      <c r="AU40" s="287"/>
      <c r="AV40" s="82">
        <f t="shared" ca="1" si="61"/>
        <v>163.97389999999999</v>
      </c>
      <c r="AW40" s="82">
        <f t="shared" ca="1" si="61"/>
        <v>28.715499999999999</v>
      </c>
      <c r="AX40" s="82">
        <f t="shared" ca="1" si="61"/>
        <v>37.166499999999999</v>
      </c>
      <c r="AY40" s="82">
        <f t="shared" ca="1" si="61"/>
        <v>36.718699999999998</v>
      </c>
      <c r="AZ40" s="82">
        <f t="shared" ca="1" si="61"/>
        <v>29.7438875</v>
      </c>
      <c r="BA40" s="82">
        <f t="shared" ca="1" si="61"/>
        <v>11.0281</v>
      </c>
      <c r="BB40" s="82">
        <f t="shared" ca="1" si="61"/>
        <v>9.3267000000000007</v>
      </c>
      <c r="BC40" s="82">
        <f t="shared" ca="1" si="61"/>
        <v>12.595000000000001</v>
      </c>
      <c r="BD40" s="82">
        <f t="shared" ca="1" si="61"/>
        <v>11.6411</v>
      </c>
      <c r="BE40" s="82">
        <f t="shared" ca="1" si="61"/>
        <v>24.482299999999999</v>
      </c>
      <c r="BF40" s="82">
        <f t="shared" ca="1" si="61"/>
        <v>32.310600000000001</v>
      </c>
      <c r="BG40" s="82">
        <f t="shared" ca="1" si="61"/>
        <v>28.692299999999999</v>
      </c>
      <c r="BH40" s="82">
        <f t="shared" ca="1" si="61"/>
        <v>37.159100000000002</v>
      </c>
      <c r="BI40" s="82">
        <f t="shared" ca="1" si="61"/>
        <v>36.712000000000003</v>
      </c>
      <c r="BM40" s="82">
        <f t="shared" ca="1" si="28"/>
        <v>6161.4365928197813</v>
      </c>
      <c r="BN40" s="82">
        <f t="shared" ca="1" si="29"/>
        <v>41.130825000000002</v>
      </c>
      <c r="BO40" s="82">
        <f t="shared" ca="1" si="30"/>
        <v>46.727312500000004</v>
      </c>
      <c r="BP40" s="82">
        <f t="shared" ca="1" si="31"/>
        <v>46.358999999999995</v>
      </c>
      <c r="BQ40" s="82">
        <f t="shared" ca="1" si="32"/>
        <v>41.807366406250004</v>
      </c>
      <c r="BR40" s="82">
        <f t="shared" ca="1" si="33"/>
        <v>26.681462499999999</v>
      </c>
      <c r="BS40" s="82">
        <f t="shared" ca="1" si="34"/>
        <v>19.181525000000001</v>
      </c>
      <c r="BT40" s="82">
        <f t="shared" ca="1" si="35"/>
        <v>98.186875000000001</v>
      </c>
      <c r="BU40" s="82">
        <f t="shared" ca="1" si="36"/>
        <v>96.130775</v>
      </c>
      <c r="BV40" s="82">
        <f t="shared" ca="1" si="37"/>
        <v>40.710500000000003</v>
      </c>
      <c r="BW40" s="82">
        <f t="shared" ca="1" si="38"/>
        <v>41.883812499999998</v>
      </c>
      <c r="BX40" s="82">
        <f t="shared" ca="1" si="39"/>
        <v>41.116587500000001</v>
      </c>
      <c r="BY40" s="82">
        <f t="shared" ca="1" si="40"/>
        <v>46.711687500000004</v>
      </c>
      <c r="BZ40" s="82">
        <f t="shared" ca="1" si="41"/>
        <v>46.340787499999998</v>
      </c>
      <c r="CD40" s="82">
        <f t="shared" ca="1" si="42"/>
        <v>6161.4365928197813</v>
      </c>
      <c r="CE40" s="82">
        <f t="shared" ca="1" si="43"/>
        <v>41.130825000000002</v>
      </c>
      <c r="CF40" s="82">
        <f t="shared" ca="1" si="44"/>
        <v>46.727312500000004</v>
      </c>
      <c r="CG40" s="82">
        <f t="shared" ca="1" si="45"/>
        <v>46.358999999999995</v>
      </c>
      <c r="CH40" s="82">
        <f t="shared" ca="1" si="46"/>
        <v>41.807366406250004</v>
      </c>
      <c r="CI40" s="82">
        <f t="shared" ca="1" si="47"/>
        <v>26.681462499999999</v>
      </c>
      <c r="CJ40" s="82">
        <f t="shared" ca="1" si="48"/>
        <v>19.181525000000001</v>
      </c>
      <c r="CK40" s="82">
        <f t="shared" ca="1" si="49"/>
        <v>98.186875000000001</v>
      </c>
      <c r="CL40" s="82">
        <f t="shared" ca="1" si="50"/>
        <v>96.130775</v>
      </c>
      <c r="CM40" s="82">
        <f t="shared" ca="1" si="51"/>
        <v>40.710500000000003</v>
      </c>
      <c r="CN40" s="82">
        <f t="shared" ca="1" si="52"/>
        <v>41.883812499999998</v>
      </c>
      <c r="CO40" s="82">
        <f t="shared" ca="1" si="53"/>
        <v>41.116587500000001</v>
      </c>
      <c r="CP40" s="82">
        <f t="shared" ca="1" si="54"/>
        <v>46.711687500000004</v>
      </c>
      <c r="CQ40" s="82">
        <f t="shared" ca="1" si="55"/>
        <v>46.340787499999998</v>
      </c>
    </row>
    <row r="41" spans="27:95" x14ac:dyDescent="0.2">
      <c r="AA41" s="81"/>
      <c r="AD41">
        <v>41</v>
      </c>
      <c r="AS41" s="92"/>
      <c r="AT41" s="92"/>
      <c r="BM41" s="82">
        <f t="shared" ca="1" si="28"/>
        <v>6624.8041000000003</v>
      </c>
      <c r="BN41" s="82">
        <f t="shared" ca="1" si="29"/>
        <v>41.253900000000002</v>
      </c>
      <c r="BO41" s="82">
        <f t="shared" ca="1" si="30"/>
        <v>46.889200000000002</v>
      </c>
      <c r="BP41" s="82">
        <f t="shared" ca="1" si="31"/>
        <v>46.543399999999998</v>
      </c>
      <c r="BQ41" s="82">
        <f t="shared" ca="1" si="32"/>
        <v>41.936700000000002</v>
      </c>
      <c r="BR41" s="82">
        <f t="shared" ca="1" si="33"/>
        <v>26.904299999999999</v>
      </c>
      <c r="BS41" s="82">
        <f t="shared" ca="1" si="34"/>
        <v>19.2895</v>
      </c>
      <c r="BT41" s="82">
        <f t="shared" ca="1" si="35"/>
        <v>98.679400000000001</v>
      </c>
      <c r="BU41" s="82">
        <f t="shared" ca="1" si="36"/>
        <v>96.641900000000007</v>
      </c>
      <c r="BV41" s="82">
        <f t="shared" ca="1" si="37"/>
        <v>40.931800000000003</v>
      </c>
      <c r="BW41" s="82">
        <f t="shared" ca="1" si="38"/>
        <v>42.001300000000001</v>
      </c>
      <c r="BX41" s="82">
        <f t="shared" ca="1" si="39"/>
        <v>41.239699999999999</v>
      </c>
      <c r="BY41" s="82">
        <f t="shared" ca="1" si="40"/>
        <v>46.873600000000003</v>
      </c>
      <c r="BZ41" s="82">
        <f t="shared" ca="1" si="41"/>
        <v>46.524999999999999</v>
      </c>
      <c r="CD41" s="82">
        <f t="shared" ca="1" si="42"/>
        <v>6624.8041000000003</v>
      </c>
      <c r="CE41" s="82">
        <f t="shared" ca="1" si="43"/>
        <v>41.253900000000002</v>
      </c>
      <c r="CF41" s="82">
        <f t="shared" ca="1" si="44"/>
        <v>46.889200000000002</v>
      </c>
      <c r="CG41" s="82">
        <f t="shared" ca="1" si="45"/>
        <v>46.543399999999998</v>
      </c>
      <c r="CH41" s="82">
        <f t="shared" ca="1" si="46"/>
        <v>41.936700000000002</v>
      </c>
      <c r="CI41" s="82">
        <f t="shared" ca="1" si="47"/>
        <v>26.904299999999999</v>
      </c>
      <c r="CJ41" s="82">
        <f t="shared" ca="1" si="48"/>
        <v>19.2895</v>
      </c>
      <c r="CK41" s="82">
        <f t="shared" ca="1" si="49"/>
        <v>98.679400000000001</v>
      </c>
      <c r="CL41" s="82">
        <f t="shared" ca="1" si="50"/>
        <v>96.641900000000007</v>
      </c>
      <c r="CM41" s="82">
        <f t="shared" ca="1" si="51"/>
        <v>40.931800000000003</v>
      </c>
      <c r="CN41" s="82">
        <f t="shared" ca="1" si="52"/>
        <v>42.001300000000001</v>
      </c>
      <c r="CO41" s="82">
        <f t="shared" ca="1" si="53"/>
        <v>41.239699999999999</v>
      </c>
      <c r="CP41" s="82">
        <f t="shared" ca="1" si="54"/>
        <v>46.873600000000003</v>
      </c>
      <c r="CQ41" s="82">
        <f t="shared" ca="1" si="55"/>
        <v>46.524999999999999</v>
      </c>
    </row>
    <row r="42" spans="27:95" x14ac:dyDescent="0.2">
      <c r="AA42" s="81"/>
      <c r="AD42">
        <v>42</v>
      </c>
      <c r="AS42" s="93"/>
      <c r="AT42" s="93"/>
      <c r="AU42" s="83"/>
      <c r="BM42" s="82">
        <f t="shared" ca="1" si="28"/>
        <v>7235.3152470205732</v>
      </c>
      <c r="BN42" s="82">
        <f t="shared" ca="1" si="29"/>
        <v>41.342537499999999</v>
      </c>
      <c r="BO42" s="82">
        <f t="shared" ca="1" si="30"/>
        <v>47.022637500000002</v>
      </c>
      <c r="BP42" s="82">
        <f t="shared" ca="1" si="31"/>
        <v>46.695625</v>
      </c>
      <c r="BQ42" s="82">
        <f t="shared" ca="1" si="32"/>
        <v>42.032111718750002</v>
      </c>
      <c r="BR42" s="82">
        <f t="shared" ca="1" si="33"/>
        <v>27.078675</v>
      </c>
      <c r="BS42" s="82">
        <f t="shared" ca="1" si="34"/>
        <v>19.368287500000001</v>
      </c>
      <c r="BT42" s="82">
        <f t="shared" ca="1" si="35"/>
        <v>98.840800000000002</v>
      </c>
      <c r="BU42" s="82">
        <f t="shared" ca="1" si="36"/>
        <v>96.950387500000005</v>
      </c>
      <c r="BV42" s="82">
        <f t="shared" ca="1" si="37"/>
        <v>41.096037500000001</v>
      </c>
      <c r="BW42" s="82">
        <f t="shared" ca="1" si="38"/>
        <v>42.094949999999997</v>
      </c>
      <c r="BX42" s="82">
        <f t="shared" ca="1" si="39"/>
        <v>41.326237499999998</v>
      </c>
      <c r="BY42" s="82">
        <f t="shared" ca="1" si="40"/>
        <v>47.006412500000003</v>
      </c>
      <c r="BZ42" s="82">
        <f t="shared" ca="1" si="41"/>
        <v>46.676787499999996</v>
      </c>
      <c r="CD42" s="82">
        <f t="shared" ca="1" si="42"/>
        <v>7235.3152470205732</v>
      </c>
      <c r="CE42" s="82">
        <f t="shared" ca="1" si="43"/>
        <v>41.342537499999999</v>
      </c>
      <c r="CF42" s="82">
        <f t="shared" ca="1" si="44"/>
        <v>47.022637500000002</v>
      </c>
      <c r="CG42" s="82">
        <f t="shared" ca="1" si="45"/>
        <v>46.695625</v>
      </c>
      <c r="CH42" s="82">
        <f t="shared" ca="1" si="46"/>
        <v>42.032111718750002</v>
      </c>
      <c r="CI42" s="82">
        <f t="shared" ca="1" si="47"/>
        <v>27.078675</v>
      </c>
      <c r="CJ42" s="82">
        <f t="shared" ca="1" si="48"/>
        <v>19.368287500000001</v>
      </c>
      <c r="CK42" s="82">
        <f t="shared" ca="1" si="49"/>
        <v>98.840800000000002</v>
      </c>
      <c r="CL42" s="82">
        <f t="shared" ca="1" si="50"/>
        <v>96.950387500000005</v>
      </c>
      <c r="CM42" s="82">
        <f t="shared" ca="1" si="51"/>
        <v>41.096037500000001</v>
      </c>
      <c r="CN42" s="82">
        <f t="shared" ca="1" si="52"/>
        <v>42.094949999999997</v>
      </c>
      <c r="CO42" s="82">
        <f t="shared" ca="1" si="53"/>
        <v>41.326237499999998</v>
      </c>
      <c r="CP42" s="82">
        <f t="shared" ca="1" si="54"/>
        <v>47.006412500000003</v>
      </c>
      <c r="CQ42" s="82">
        <f t="shared" ca="1" si="55"/>
        <v>46.676787499999996</v>
      </c>
    </row>
    <row r="43" spans="27:95" x14ac:dyDescent="0.2">
      <c r="AA43" s="81"/>
      <c r="AD43">
        <v>43</v>
      </c>
      <c r="AS43" s="93"/>
      <c r="AT43" s="93"/>
      <c r="AU43" s="83"/>
      <c r="BM43" s="82">
        <f t="shared" ca="1" si="28"/>
        <v>7902.0882630730621</v>
      </c>
      <c r="BN43" s="82">
        <f t="shared" ca="1" si="29"/>
        <v>41.431175000000003</v>
      </c>
      <c r="BO43" s="82">
        <f t="shared" ca="1" si="30"/>
        <v>47.156075000000001</v>
      </c>
      <c r="BP43" s="82">
        <f t="shared" ca="1" si="31"/>
        <v>46.847850000000001</v>
      </c>
      <c r="BQ43" s="82">
        <f t="shared" ca="1" si="32"/>
        <v>42.127523437500003</v>
      </c>
      <c r="BR43" s="82">
        <f t="shared" ca="1" si="33"/>
        <v>27.253049999999998</v>
      </c>
      <c r="BS43" s="82">
        <f t="shared" ca="1" si="34"/>
        <v>19.447074999999998</v>
      </c>
      <c r="BT43" s="82">
        <f t="shared" ca="1" si="35"/>
        <v>99.002200000000002</v>
      </c>
      <c r="BU43" s="82">
        <f t="shared" ca="1" si="36"/>
        <v>97.258875000000003</v>
      </c>
      <c r="BV43" s="82">
        <f t="shared" ca="1" si="37"/>
        <v>41.260275</v>
      </c>
      <c r="BW43" s="82">
        <f t="shared" ca="1" si="38"/>
        <v>42.188600000000001</v>
      </c>
      <c r="BX43" s="82">
        <f t="shared" ca="1" si="39"/>
        <v>41.412774999999996</v>
      </c>
      <c r="BY43" s="82">
        <f t="shared" ca="1" si="40"/>
        <v>47.139225000000003</v>
      </c>
      <c r="BZ43" s="82">
        <f t="shared" ca="1" si="41"/>
        <v>46.828575000000001</v>
      </c>
      <c r="CD43" s="82">
        <f t="shared" ca="1" si="42"/>
        <v>7902.0882630730621</v>
      </c>
      <c r="CE43" s="82">
        <f t="shared" ca="1" si="43"/>
        <v>41.431175000000003</v>
      </c>
      <c r="CF43" s="82">
        <f t="shared" ca="1" si="44"/>
        <v>47.156075000000001</v>
      </c>
      <c r="CG43" s="82">
        <f t="shared" ca="1" si="45"/>
        <v>46.847850000000001</v>
      </c>
      <c r="CH43" s="82">
        <f t="shared" ca="1" si="46"/>
        <v>42.127523437500003</v>
      </c>
      <c r="CI43" s="82">
        <f t="shared" ca="1" si="47"/>
        <v>27.253049999999998</v>
      </c>
      <c r="CJ43" s="82">
        <f t="shared" ca="1" si="48"/>
        <v>19.447074999999998</v>
      </c>
      <c r="CK43" s="82">
        <f t="shared" ca="1" si="49"/>
        <v>99.002200000000002</v>
      </c>
      <c r="CL43" s="82">
        <f t="shared" ca="1" si="50"/>
        <v>97.258875000000003</v>
      </c>
      <c r="CM43" s="82">
        <f t="shared" ca="1" si="51"/>
        <v>41.260275</v>
      </c>
      <c r="CN43" s="82">
        <f t="shared" ca="1" si="52"/>
        <v>42.188600000000001</v>
      </c>
      <c r="CO43" s="82">
        <f t="shared" ca="1" si="53"/>
        <v>41.412774999999996</v>
      </c>
      <c r="CP43" s="82">
        <f t="shared" ca="1" si="54"/>
        <v>47.139225000000003</v>
      </c>
      <c r="CQ43" s="82">
        <f t="shared" ca="1" si="55"/>
        <v>46.828575000000001</v>
      </c>
    </row>
    <row r="44" spans="27:95" x14ac:dyDescent="0.2">
      <c r="AA44" s="81"/>
      <c r="AD44">
        <v>44</v>
      </c>
      <c r="AU44" s="84"/>
      <c r="BM44" s="82">
        <f t="shared" ca="1" si="28"/>
        <v>8630.307980444999</v>
      </c>
      <c r="BN44" s="82">
        <f t="shared" ca="1" si="29"/>
        <v>41.5198125</v>
      </c>
      <c r="BO44" s="82">
        <f t="shared" ca="1" si="30"/>
        <v>47.289512500000001</v>
      </c>
      <c r="BP44" s="82">
        <f t="shared" ca="1" si="31"/>
        <v>47.000075000000002</v>
      </c>
      <c r="BQ44" s="82">
        <f t="shared" ca="1" si="32"/>
        <v>42.222935156250003</v>
      </c>
      <c r="BR44" s="82">
        <f t="shared" ca="1" si="33"/>
        <v>27.427424999999999</v>
      </c>
      <c r="BS44" s="82">
        <f t="shared" ca="1" si="34"/>
        <v>19.525862499999999</v>
      </c>
      <c r="BT44" s="82">
        <f t="shared" ca="1" si="35"/>
        <v>99.163600000000002</v>
      </c>
      <c r="BU44" s="82">
        <f t="shared" ca="1" si="36"/>
        <v>97.567362500000002</v>
      </c>
      <c r="BV44" s="82">
        <f t="shared" ca="1" si="37"/>
        <v>41.424512499999999</v>
      </c>
      <c r="BW44" s="82">
        <f t="shared" ca="1" si="38"/>
        <v>42.282250000000005</v>
      </c>
      <c r="BX44" s="82">
        <f t="shared" ca="1" si="39"/>
        <v>41.499312500000002</v>
      </c>
      <c r="BY44" s="82">
        <f t="shared" ca="1" si="40"/>
        <v>47.272037500000003</v>
      </c>
      <c r="BZ44" s="82">
        <f t="shared" ca="1" si="41"/>
        <v>46.980362499999998</v>
      </c>
      <c r="CD44" s="82">
        <f t="shared" ca="1" si="42"/>
        <v>8630.307980444999</v>
      </c>
      <c r="CE44" s="82">
        <f t="shared" ca="1" si="43"/>
        <v>41.5198125</v>
      </c>
      <c r="CF44" s="82">
        <f t="shared" ca="1" si="44"/>
        <v>47.289512500000001</v>
      </c>
      <c r="CG44" s="82">
        <f t="shared" ca="1" si="45"/>
        <v>47.000075000000002</v>
      </c>
      <c r="CH44" s="82">
        <f t="shared" ca="1" si="46"/>
        <v>42.222935156250003</v>
      </c>
      <c r="CI44" s="82">
        <f t="shared" ca="1" si="47"/>
        <v>27.427424999999999</v>
      </c>
      <c r="CJ44" s="82">
        <f t="shared" ca="1" si="48"/>
        <v>19.525862499999999</v>
      </c>
      <c r="CK44" s="82">
        <f t="shared" ca="1" si="49"/>
        <v>99.163600000000002</v>
      </c>
      <c r="CL44" s="82">
        <f t="shared" ca="1" si="50"/>
        <v>97.567362500000002</v>
      </c>
      <c r="CM44" s="82">
        <f t="shared" ca="1" si="51"/>
        <v>41.424512499999999</v>
      </c>
      <c r="CN44" s="82">
        <f t="shared" ca="1" si="52"/>
        <v>42.282250000000005</v>
      </c>
      <c r="CO44" s="82">
        <f t="shared" ca="1" si="53"/>
        <v>41.499312500000002</v>
      </c>
      <c r="CP44" s="82">
        <f t="shared" ca="1" si="54"/>
        <v>47.272037500000003</v>
      </c>
      <c r="CQ44" s="82">
        <f t="shared" ca="1" si="55"/>
        <v>46.980362499999998</v>
      </c>
    </row>
    <row r="45" spans="27:95" x14ac:dyDescent="0.2">
      <c r="AA45" s="81"/>
      <c r="AD45">
        <v>45</v>
      </c>
      <c r="AU45" s="85"/>
      <c r="BM45" s="82">
        <f t="shared" ca="1" si="28"/>
        <v>9425.6370414631492</v>
      </c>
      <c r="BN45" s="82">
        <f t="shared" ca="1" si="29"/>
        <v>41.608450000000005</v>
      </c>
      <c r="BO45" s="82">
        <f t="shared" ca="1" si="30"/>
        <v>47.42295</v>
      </c>
      <c r="BP45" s="82">
        <f t="shared" ca="1" si="31"/>
        <v>47.152299999999997</v>
      </c>
      <c r="BQ45" s="82">
        <f t="shared" ca="1" si="32"/>
        <v>42.318346875000003</v>
      </c>
      <c r="BR45" s="82">
        <f t="shared" ca="1" si="33"/>
        <v>27.601799999999997</v>
      </c>
      <c r="BS45" s="82">
        <f t="shared" ca="1" si="34"/>
        <v>19.604649999999999</v>
      </c>
      <c r="BT45" s="82">
        <f t="shared" ca="1" si="35"/>
        <v>99.325000000000003</v>
      </c>
      <c r="BU45" s="82">
        <f t="shared" ca="1" si="36"/>
        <v>97.875850000000014</v>
      </c>
      <c r="BV45" s="82">
        <f t="shared" ca="1" si="37"/>
        <v>41.588750000000005</v>
      </c>
      <c r="BW45" s="82">
        <f t="shared" ca="1" si="38"/>
        <v>42.375900000000001</v>
      </c>
      <c r="BX45" s="82">
        <f t="shared" ca="1" si="39"/>
        <v>41.585850000000001</v>
      </c>
      <c r="BY45" s="82">
        <f t="shared" ca="1" si="40"/>
        <v>47.404850000000003</v>
      </c>
      <c r="BZ45" s="82">
        <f t="shared" ca="1" si="41"/>
        <v>47.132149999999996</v>
      </c>
      <c r="CD45" s="82">
        <f t="shared" ca="1" si="42"/>
        <v>9425.6370414631492</v>
      </c>
      <c r="CE45" s="82">
        <f t="shared" ca="1" si="43"/>
        <v>41.608450000000005</v>
      </c>
      <c r="CF45" s="82">
        <f t="shared" ca="1" si="44"/>
        <v>47.42295</v>
      </c>
      <c r="CG45" s="82">
        <f t="shared" ca="1" si="45"/>
        <v>47.152299999999997</v>
      </c>
      <c r="CH45" s="82">
        <f t="shared" ca="1" si="46"/>
        <v>42.318346875000003</v>
      </c>
      <c r="CI45" s="82">
        <f t="shared" ca="1" si="47"/>
        <v>27.601799999999997</v>
      </c>
      <c r="CJ45" s="82">
        <f t="shared" ca="1" si="48"/>
        <v>19.604649999999999</v>
      </c>
      <c r="CK45" s="82">
        <f t="shared" ca="1" si="49"/>
        <v>99.325000000000003</v>
      </c>
      <c r="CL45" s="82">
        <f t="shared" ca="1" si="50"/>
        <v>97.875850000000014</v>
      </c>
      <c r="CM45" s="82">
        <f t="shared" ca="1" si="51"/>
        <v>41.588750000000005</v>
      </c>
      <c r="CN45" s="82">
        <f t="shared" ca="1" si="52"/>
        <v>42.375900000000001</v>
      </c>
      <c r="CO45" s="82">
        <f t="shared" ca="1" si="53"/>
        <v>41.585850000000001</v>
      </c>
      <c r="CP45" s="82">
        <f t="shared" ca="1" si="54"/>
        <v>47.404850000000003</v>
      </c>
      <c r="CQ45" s="82">
        <f t="shared" ca="1" si="55"/>
        <v>47.132149999999996</v>
      </c>
    </row>
    <row r="46" spans="27:95" x14ac:dyDescent="0.2">
      <c r="AA46" s="81"/>
      <c r="AD46">
        <v>46</v>
      </c>
      <c r="AE46" s="77" t="str">
        <f>"Sequence: "&amp;B3 &amp; "     Coding Conditions: " &amp; A3</f>
        <v xml:space="preserve">Sequence: BoxingPractice     Coding Conditions: </v>
      </c>
      <c r="AU46" s="85"/>
      <c r="BM46" s="82">
        <f t="shared" ca="1" si="28"/>
        <v>10294.259931245397</v>
      </c>
      <c r="BN46" s="82">
        <f t="shared" ca="1" si="29"/>
        <v>41.697087500000002</v>
      </c>
      <c r="BO46" s="82">
        <f t="shared" ca="1" si="30"/>
        <v>47.5563875</v>
      </c>
      <c r="BP46" s="82">
        <f t="shared" ca="1" si="31"/>
        <v>47.304524999999998</v>
      </c>
      <c r="BQ46" s="82">
        <f t="shared" ca="1" si="32"/>
        <v>42.413758593749996</v>
      </c>
      <c r="BR46" s="82">
        <f t="shared" ca="1" si="33"/>
        <v>27.776174999999999</v>
      </c>
      <c r="BS46" s="82">
        <f t="shared" ca="1" si="34"/>
        <v>19.6834375</v>
      </c>
      <c r="BT46" s="82">
        <f t="shared" ca="1" si="35"/>
        <v>99.486400000000003</v>
      </c>
      <c r="BU46" s="82">
        <f t="shared" ca="1" si="36"/>
        <v>98.184337500000012</v>
      </c>
      <c r="BV46" s="82">
        <f t="shared" ca="1" si="37"/>
        <v>41.752987500000003</v>
      </c>
      <c r="BW46" s="82">
        <f t="shared" ca="1" si="38"/>
        <v>42.469549999999998</v>
      </c>
      <c r="BX46" s="82">
        <f t="shared" ca="1" si="39"/>
        <v>41.672387499999999</v>
      </c>
      <c r="BY46" s="82">
        <f t="shared" ca="1" si="40"/>
        <v>47.537662500000003</v>
      </c>
      <c r="BZ46" s="82">
        <f t="shared" ca="1" si="41"/>
        <v>47.2839375</v>
      </c>
      <c r="CD46" s="82">
        <f t="shared" ca="1" si="42"/>
        <v>10294.259931245397</v>
      </c>
      <c r="CE46" s="82">
        <f t="shared" ca="1" si="43"/>
        <v>41.697087500000002</v>
      </c>
      <c r="CF46" s="82">
        <f t="shared" ca="1" si="44"/>
        <v>47.5563875</v>
      </c>
      <c r="CG46" s="82">
        <f t="shared" ca="1" si="45"/>
        <v>47.304524999999998</v>
      </c>
      <c r="CH46" s="82">
        <f t="shared" ca="1" si="46"/>
        <v>42.413758593749996</v>
      </c>
      <c r="CI46" s="82">
        <f t="shared" ca="1" si="47"/>
        <v>27.776174999999999</v>
      </c>
      <c r="CJ46" s="82">
        <f t="shared" ca="1" si="48"/>
        <v>19.6834375</v>
      </c>
      <c r="CK46" s="82">
        <f t="shared" ca="1" si="49"/>
        <v>99.486400000000003</v>
      </c>
      <c r="CL46" s="82">
        <f t="shared" ca="1" si="50"/>
        <v>98.184337500000012</v>
      </c>
      <c r="CM46" s="82">
        <f t="shared" ca="1" si="51"/>
        <v>41.752987500000003</v>
      </c>
      <c r="CN46" s="82">
        <f t="shared" ca="1" si="52"/>
        <v>42.469549999999998</v>
      </c>
      <c r="CO46" s="82">
        <f t="shared" ca="1" si="53"/>
        <v>41.672387499999999</v>
      </c>
      <c r="CP46" s="82">
        <f t="shared" ca="1" si="54"/>
        <v>47.537662500000003</v>
      </c>
      <c r="CQ46" s="82">
        <f t="shared" ca="1" si="55"/>
        <v>47.2839375</v>
      </c>
    </row>
    <row r="47" spans="27:95" x14ac:dyDescent="0.2">
      <c r="AA47" s="81"/>
      <c r="AD47">
        <v>47</v>
      </c>
      <c r="BM47" s="82">
        <f t="shared" ca="1" si="28"/>
        <v>11242.931068306254</v>
      </c>
      <c r="BN47" s="82">
        <f t="shared" ca="1" si="29"/>
        <v>41.785724999999999</v>
      </c>
      <c r="BO47" s="82">
        <f t="shared" ca="1" si="30"/>
        <v>47.689824999999999</v>
      </c>
      <c r="BP47" s="82">
        <f t="shared" ca="1" si="31"/>
        <v>47.45675</v>
      </c>
      <c r="BQ47" s="82">
        <f t="shared" ca="1" si="32"/>
        <v>42.509170312499997</v>
      </c>
      <c r="BR47" s="82">
        <f t="shared" ca="1" si="33"/>
        <v>27.95055</v>
      </c>
      <c r="BS47" s="82">
        <f t="shared" ca="1" si="34"/>
        <v>19.762225000000001</v>
      </c>
      <c r="BT47" s="82">
        <f t="shared" ca="1" si="35"/>
        <v>99.647800000000004</v>
      </c>
      <c r="BU47" s="82">
        <f t="shared" ca="1" si="36"/>
        <v>98.492825000000011</v>
      </c>
      <c r="BV47" s="82">
        <f t="shared" ca="1" si="37"/>
        <v>41.917225000000002</v>
      </c>
      <c r="BW47" s="82">
        <f t="shared" ca="1" si="38"/>
        <v>42.563200000000002</v>
      </c>
      <c r="BX47" s="82">
        <f t="shared" ca="1" si="39"/>
        <v>41.758925000000005</v>
      </c>
      <c r="BY47" s="82">
        <f t="shared" ca="1" si="40"/>
        <v>47.670475000000003</v>
      </c>
      <c r="BZ47" s="82">
        <f t="shared" ca="1" si="41"/>
        <v>47.435724999999998</v>
      </c>
      <c r="CD47" s="82">
        <f t="shared" ca="1" si="42"/>
        <v>11242.931068306254</v>
      </c>
      <c r="CE47" s="82">
        <f t="shared" ca="1" si="43"/>
        <v>41.785724999999999</v>
      </c>
      <c r="CF47" s="82">
        <f t="shared" ca="1" si="44"/>
        <v>47.689824999999999</v>
      </c>
      <c r="CG47" s="82">
        <f t="shared" ca="1" si="45"/>
        <v>47.45675</v>
      </c>
      <c r="CH47" s="82">
        <f t="shared" ca="1" si="46"/>
        <v>42.509170312499997</v>
      </c>
      <c r="CI47" s="82">
        <f t="shared" ca="1" si="47"/>
        <v>27.95055</v>
      </c>
      <c r="CJ47" s="82">
        <f t="shared" ca="1" si="48"/>
        <v>19.762225000000001</v>
      </c>
      <c r="CK47" s="82">
        <f t="shared" ca="1" si="49"/>
        <v>99.647800000000004</v>
      </c>
      <c r="CL47" s="82">
        <f t="shared" ca="1" si="50"/>
        <v>98.492825000000011</v>
      </c>
      <c r="CM47" s="82">
        <f t="shared" ca="1" si="51"/>
        <v>41.917225000000002</v>
      </c>
      <c r="CN47" s="82">
        <f t="shared" ca="1" si="52"/>
        <v>42.563200000000002</v>
      </c>
      <c r="CO47" s="82">
        <f t="shared" ca="1" si="53"/>
        <v>41.758925000000005</v>
      </c>
      <c r="CP47" s="82">
        <f t="shared" ca="1" si="54"/>
        <v>47.670475000000003</v>
      </c>
      <c r="CQ47" s="82">
        <f t="shared" ca="1" si="55"/>
        <v>47.435724999999998</v>
      </c>
    </row>
    <row r="48" spans="27:95" x14ac:dyDescent="0.2">
      <c r="AA48" s="81"/>
      <c r="AD48">
        <v>48</v>
      </c>
      <c r="BM48" s="82">
        <f t="shared" ca="1" si="28"/>
        <v>12279.027326969195</v>
      </c>
      <c r="BN48" s="82">
        <f t="shared" ca="1" si="29"/>
        <v>41.874362500000004</v>
      </c>
      <c r="BO48" s="82">
        <f t="shared" ca="1" si="30"/>
        <v>47.823262499999998</v>
      </c>
      <c r="BP48" s="82">
        <f t="shared" ca="1" si="31"/>
        <v>47.608975000000001</v>
      </c>
      <c r="BQ48" s="82">
        <f t="shared" ca="1" si="32"/>
        <v>42.604582031249997</v>
      </c>
      <c r="BR48" s="82">
        <f t="shared" ca="1" si="33"/>
        <v>28.124924999999998</v>
      </c>
      <c r="BS48" s="82">
        <f t="shared" ca="1" si="34"/>
        <v>19.841012499999998</v>
      </c>
      <c r="BT48" s="82">
        <f t="shared" ca="1" si="35"/>
        <v>99.809200000000004</v>
      </c>
      <c r="BU48" s="82">
        <f t="shared" ca="1" si="36"/>
        <v>98.801312500000009</v>
      </c>
      <c r="BV48" s="82">
        <f t="shared" ca="1" si="37"/>
        <v>42.081462500000001</v>
      </c>
      <c r="BW48" s="82">
        <f t="shared" ca="1" si="38"/>
        <v>42.656850000000006</v>
      </c>
      <c r="BX48" s="82">
        <f t="shared" ca="1" si="39"/>
        <v>41.845462500000004</v>
      </c>
      <c r="BY48" s="82">
        <f t="shared" ca="1" si="40"/>
        <v>47.803287500000003</v>
      </c>
      <c r="BZ48" s="82">
        <f t="shared" ca="1" si="41"/>
        <v>47.587512500000003</v>
      </c>
      <c r="CD48" s="82">
        <f t="shared" ca="1" si="42"/>
        <v>12279.027326969195</v>
      </c>
      <c r="CE48" s="82">
        <f t="shared" ca="1" si="43"/>
        <v>41.874362500000004</v>
      </c>
      <c r="CF48" s="82">
        <f t="shared" ca="1" si="44"/>
        <v>47.823262499999998</v>
      </c>
      <c r="CG48" s="82">
        <f t="shared" ca="1" si="45"/>
        <v>47.608975000000001</v>
      </c>
      <c r="CH48" s="82">
        <f t="shared" ca="1" si="46"/>
        <v>42.604582031249997</v>
      </c>
      <c r="CI48" s="82">
        <f t="shared" ca="1" si="47"/>
        <v>28.124924999999998</v>
      </c>
      <c r="CJ48" s="82">
        <f t="shared" ca="1" si="48"/>
        <v>19.841012499999998</v>
      </c>
      <c r="CK48" s="82">
        <f t="shared" ca="1" si="49"/>
        <v>99.809200000000004</v>
      </c>
      <c r="CL48" s="82">
        <f t="shared" ca="1" si="50"/>
        <v>98.801312500000009</v>
      </c>
      <c r="CM48" s="82">
        <f t="shared" ca="1" si="51"/>
        <v>42.081462500000001</v>
      </c>
      <c r="CN48" s="82">
        <f t="shared" ca="1" si="52"/>
        <v>42.656850000000006</v>
      </c>
      <c r="CO48" s="82">
        <f t="shared" ca="1" si="53"/>
        <v>41.845462500000004</v>
      </c>
      <c r="CP48" s="82">
        <f t="shared" ca="1" si="54"/>
        <v>47.803287500000003</v>
      </c>
      <c r="CQ48" s="82">
        <f t="shared" ca="1" si="55"/>
        <v>47.587512500000003</v>
      </c>
    </row>
    <row r="49" spans="27:95" x14ac:dyDescent="0.2">
      <c r="AA49" s="81"/>
      <c r="AD49">
        <v>49</v>
      </c>
      <c r="AE49" s="76" t="s">
        <v>86</v>
      </c>
      <c r="AF49" s="76" t="s">
        <v>87</v>
      </c>
      <c r="AG49" s="76" t="s">
        <v>88</v>
      </c>
      <c r="AH49" s="76" t="s">
        <v>89</v>
      </c>
      <c r="AI49" s="76" t="s">
        <v>90</v>
      </c>
      <c r="BM49" s="82">
        <f t="shared" ca="1" si="28"/>
        <v>13410.6054</v>
      </c>
      <c r="BN49" s="82">
        <f t="shared" ca="1" si="29"/>
        <v>41.963000000000001</v>
      </c>
      <c r="BO49" s="82">
        <f t="shared" ca="1" si="30"/>
        <v>47.956699999999998</v>
      </c>
      <c r="BP49" s="82">
        <f t="shared" ca="1" si="31"/>
        <v>47.761200000000002</v>
      </c>
      <c r="BQ49" s="82">
        <f t="shared" ca="1" si="32"/>
        <v>42.699993749999997</v>
      </c>
      <c r="BR49" s="82">
        <f t="shared" ca="1" si="33"/>
        <v>28.299299999999999</v>
      </c>
      <c r="BS49" s="82">
        <f t="shared" ca="1" si="34"/>
        <v>19.919799999999999</v>
      </c>
      <c r="BT49" s="82">
        <f t="shared" ca="1" si="35"/>
        <v>99.970600000000005</v>
      </c>
      <c r="BU49" s="82">
        <f t="shared" ca="1" si="36"/>
        <v>99.109800000000007</v>
      </c>
      <c r="BV49" s="82">
        <f t="shared" ca="1" si="37"/>
        <v>42.245699999999999</v>
      </c>
      <c r="BW49" s="82">
        <f t="shared" ca="1" si="38"/>
        <v>42.750500000000002</v>
      </c>
      <c r="BX49" s="82">
        <f t="shared" ca="1" si="39"/>
        <v>41.932000000000002</v>
      </c>
      <c r="BY49" s="82">
        <f t="shared" ca="1" si="40"/>
        <v>47.936100000000003</v>
      </c>
      <c r="BZ49" s="82">
        <f t="shared" ca="1" si="41"/>
        <v>47.7393</v>
      </c>
      <c r="CD49" s="82">
        <f t="shared" ca="1" si="42"/>
        <v>13410.6054</v>
      </c>
      <c r="CE49" s="82">
        <f t="shared" ca="1" si="43"/>
        <v>41.963000000000001</v>
      </c>
      <c r="CF49" s="82">
        <f t="shared" ca="1" si="44"/>
        <v>47.956699999999998</v>
      </c>
      <c r="CG49" s="82">
        <f t="shared" ca="1" si="45"/>
        <v>47.761200000000002</v>
      </c>
      <c r="CH49" s="82">
        <f t="shared" ca="1" si="46"/>
        <v>42.699993749999997</v>
      </c>
      <c r="CI49" s="82">
        <f t="shared" ca="1" si="47"/>
        <v>28.299299999999999</v>
      </c>
      <c r="CJ49" s="82">
        <f t="shared" ca="1" si="48"/>
        <v>19.919799999999999</v>
      </c>
      <c r="CK49" s="82">
        <f t="shared" ca="1" si="49"/>
        <v>99.970600000000005</v>
      </c>
      <c r="CL49" s="82">
        <f t="shared" ca="1" si="50"/>
        <v>99.109800000000007</v>
      </c>
      <c r="CM49" s="82">
        <f t="shared" ca="1" si="51"/>
        <v>42.245699999999999</v>
      </c>
      <c r="CN49" s="82">
        <f t="shared" ca="1" si="52"/>
        <v>42.750500000000002</v>
      </c>
      <c r="CO49" s="82">
        <f t="shared" ca="1" si="53"/>
        <v>41.932000000000002</v>
      </c>
      <c r="CP49" s="82">
        <f t="shared" ca="1" si="54"/>
        <v>47.936100000000003</v>
      </c>
      <c r="CQ49" s="82">
        <f t="shared" ca="1" si="55"/>
        <v>47.7393</v>
      </c>
    </row>
    <row r="50" spans="27:95" x14ac:dyDescent="0.2">
      <c r="AA50" s="81"/>
      <c r="AD50">
        <v>50</v>
      </c>
      <c r="AE50" s="83">
        <f ca="1">MAX(AE5:AE40,AV5:AV40)</f>
        <v>28124.388800000001</v>
      </c>
      <c r="AF50" s="83">
        <f t="shared" ref="AF50:AR50" ca="1" si="62">MAX(AF5:AF40,AW5:AW40)</f>
        <v>42.551099999999998</v>
      </c>
      <c r="AG50" s="83">
        <f t="shared" ca="1" si="62"/>
        <v>48.821599999999997</v>
      </c>
      <c r="AH50" s="83">
        <f t="shared" ca="1" si="62"/>
        <v>48.747399999999999</v>
      </c>
      <c r="AI50" s="83">
        <f t="shared" ca="1" si="62"/>
        <v>43.330274999999993</v>
      </c>
      <c r="AJ50" s="83">
        <f t="shared" ca="1" si="62"/>
        <v>29.688099999999999</v>
      </c>
      <c r="AK50" s="83">
        <f t="shared" ca="1" si="62"/>
        <v>20.519600000000001</v>
      </c>
      <c r="AL50" s="83">
        <f t="shared" ca="1" si="62"/>
        <v>99.976200000000006</v>
      </c>
      <c r="AM50" s="83">
        <f t="shared" ca="1" si="62"/>
        <v>99.961100000000002</v>
      </c>
      <c r="AN50" s="83">
        <f t="shared" ca="1" si="62"/>
        <v>43.343200000000003</v>
      </c>
      <c r="AO50" s="83">
        <f t="shared" ca="1" si="62"/>
        <v>43.383000000000003</v>
      </c>
      <c r="AP50" s="83">
        <f t="shared" ca="1" si="62"/>
        <v>42.4833</v>
      </c>
      <c r="AQ50" s="83">
        <f t="shared" ca="1" si="62"/>
        <v>48.787999999999997</v>
      </c>
      <c r="AR50" s="83">
        <f t="shared" ca="1" si="62"/>
        <v>48.715899999999998</v>
      </c>
      <c r="BM50" s="82">
        <f t="shared" ca="1" si="28"/>
        <v>14711.356588677518</v>
      </c>
      <c r="BN50" s="82">
        <f t="shared" ca="1" si="29"/>
        <v>42.036512500000001</v>
      </c>
      <c r="BO50" s="82">
        <f t="shared" ca="1" si="30"/>
        <v>48.064812499999995</v>
      </c>
      <c r="BP50" s="82">
        <f t="shared" ca="1" si="31"/>
        <v>47.884475000000002</v>
      </c>
      <c r="BQ50" s="82">
        <f t="shared" ca="1" si="32"/>
        <v>42.778778906249997</v>
      </c>
      <c r="BR50" s="82">
        <f t="shared" ca="1" si="33"/>
        <v>28.472899999999999</v>
      </c>
      <c r="BS50" s="82">
        <f t="shared" ca="1" si="34"/>
        <v>19.994774999999997</v>
      </c>
      <c r="BT50" s="82">
        <f t="shared" ca="1" si="35"/>
        <v>99.971299999999999</v>
      </c>
      <c r="BU50" s="82">
        <f t="shared" ca="1" si="36"/>
        <v>99.216212500000012</v>
      </c>
      <c r="BV50" s="82">
        <f t="shared" ca="1" si="37"/>
        <v>42.382887500000002</v>
      </c>
      <c r="BW50" s="82">
        <f t="shared" ca="1" si="38"/>
        <v>42.829562500000002</v>
      </c>
      <c r="BX50" s="82">
        <f t="shared" ca="1" si="39"/>
        <v>42.000912499999998</v>
      </c>
      <c r="BY50" s="82">
        <f t="shared" ca="1" si="40"/>
        <v>48.042587500000003</v>
      </c>
      <c r="BZ50" s="82">
        <f t="shared" ca="1" si="41"/>
        <v>47.861375000000002</v>
      </c>
      <c r="CD50" s="82">
        <f t="shared" ca="1" si="42"/>
        <v>14711.356588677518</v>
      </c>
      <c r="CE50" s="82">
        <f t="shared" ca="1" si="43"/>
        <v>42.036512500000001</v>
      </c>
      <c r="CF50" s="82">
        <f t="shared" ca="1" si="44"/>
        <v>48.064812499999995</v>
      </c>
      <c r="CG50" s="82">
        <f t="shared" ca="1" si="45"/>
        <v>47.884475000000002</v>
      </c>
      <c r="CH50" s="82">
        <f t="shared" ca="1" si="46"/>
        <v>42.778778906249997</v>
      </c>
      <c r="CI50" s="82">
        <f t="shared" ca="1" si="47"/>
        <v>28.472899999999999</v>
      </c>
      <c r="CJ50" s="82">
        <f t="shared" ca="1" si="48"/>
        <v>19.994774999999997</v>
      </c>
      <c r="CK50" s="82">
        <f t="shared" ca="1" si="49"/>
        <v>99.971299999999999</v>
      </c>
      <c r="CL50" s="82">
        <f t="shared" ca="1" si="50"/>
        <v>99.216212500000012</v>
      </c>
      <c r="CM50" s="82">
        <f t="shared" ca="1" si="51"/>
        <v>42.382887500000002</v>
      </c>
      <c r="CN50" s="82">
        <f t="shared" ca="1" si="52"/>
        <v>42.829562500000002</v>
      </c>
      <c r="CO50" s="82">
        <f t="shared" ca="1" si="53"/>
        <v>42.000912499999998</v>
      </c>
      <c r="CP50" s="82">
        <f t="shared" ca="1" si="54"/>
        <v>48.042587500000003</v>
      </c>
      <c r="CQ50" s="82">
        <f t="shared" ca="1" si="55"/>
        <v>47.861375000000002</v>
      </c>
    </row>
    <row r="51" spans="27:95" x14ac:dyDescent="0.2">
      <c r="AA51" s="81"/>
      <c r="AD51">
        <v>51</v>
      </c>
      <c r="AE51" s="83">
        <f ca="1">MIN(AE5:AE40,AV5:AV40)</f>
        <v>163.97389999999999</v>
      </c>
      <c r="AF51" s="83">
        <f t="shared" ref="AF51:AR51" ca="1" si="63">MIN(AF5:AF40,AW5:AW40)</f>
        <v>28.715499999999999</v>
      </c>
      <c r="AG51" s="83">
        <f t="shared" ca="1" si="63"/>
        <v>37.166499999999999</v>
      </c>
      <c r="AH51" s="83">
        <f t="shared" ca="1" si="63"/>
        <v>36.718699999999998</v>
      </c>
      <c r="AI51" s="83">
        <f t="shared" ca="1" si="63"/>
        <v>29.7438875</v>
      </c>
      <c r="AJ51" s="83">
        <f t="shared" ca="1" si="63"/>
        <v>11.0281</v>
      </c>
      <c r="AK51" s="83">
        <f t="shared" ca="1" si="63"/>
        <v>9.3267000000000007</v>
      </c>
      <c r="AL51" s="83">
        <f t="shared" ca="1" si="63"/>
        <v>12.595000000000001</v>
      </c>
      <c r="AM51" s="83">
        <f t="shared" ca="1" si="63"/>
        <v>11.6411</v>
      </c>
      <c r="AN51" s="83">
        <f t="shared" ca="1" si="63"/>
        <v>24.482299999999999</v>
      </c>
      <c r="AO51" s="83">
        <f t="shared" ca="1" si="63"/>
        <v>32.310600000000001</v>
      </c>
      <c r="AP51" s="83">
        <f t="shared" ca="1" si="63"/>
        <v>28.692299999999999</v>
      </c>
      <c r="AQ51" s="83">
        <f t="shared" ca="1" si="63"/>
        <v>37.159100000000002</v>
      </c>
      <c r="AR51" s="83">
        <f t="shared" ca="1" si="63"/>
        <v>36.712000000000003</v>
      </c>
      <c r="BM51" s="82">
        <f t="shared" ca="1" si="28"/>
        <v>16138.273122198143</v>
      </c>
      <c r="BN51" s="82">
        <f t="shared" ca="1" si="29"/>
        <v>42.110025</v>
      </c>
      <c r="BO51" s="82">
        <f t="shared" ca="1" si="30"/>
        <v>48.172924999999999</v>
      </c>
      <c r="BP51" s="82">
        <f t="shared" ca="1" si="31"/>
        <v>48.007750000000001</v>
      </c>
      <c r="BQ51" s="82">
        <f t="shared" ca="1" si="32"/>
        <v>42.857564062499996</v>
      </c>
      <c r="BR51" s="82">
        <f t="shared" ca="1" si="33"/>
        <v>28.6465</v>
      </c>
      <c r="BS51" s="82">
        <f t="shared" ca="1" si="34"/>
        <v>20.069749999999999</v>
      </c>
      <c r="BT51" s="82">
        <f t="shared" ca="1" si="35"/>
        <v>99.972000000000008</v>
      </c>
      <c r="BU51" s="82">
        <f t="shared" ca="1" si="36"/>
        <v>99.322625000000002</v>
      </c>
      <c r="BV51" s="82">
        <f t="shared" ca="1" si="37"/>
        <v>42.520074999999999</v>
      </c>
      <c r="BW51" s="82">
        <f t="shared" ca="1" si="38"/>
        <v>42.908625000000001</v>
      </c>
      <c r="BX51" s="82">
        <f t="shared" ca="1" si="39"/>
        <v>42.069825000000002</v>
      </c>
      <c r="BY51" s="82">
        <f t="shared" ca="1" si="40"/>
        <v>48.149075000000003</v>
      </c>
      <c r="BZ51" s="82">
        <f t="shared" ca="1" si="41"/>
        <v>47.983449999999998</v>
      </c>
      <c r="CD51" s="82">
        <f t="shared" ca="1" si="42"/>
        <v>16138.273122198143</v>
      </c>
      <c r="CE51" s="82">
        <f t="shared" ca="1" si="43"/>
        <v>42.110025</v>
      </c>
      <c r="CF51" s="82">
        <f t="shared" ca="1" si="44"/>
        <v>48.172924999999999</v>
      </c>
      <c r="CG51" s="82">
        <f t="shared" ca="1" si="45"/>
        <v>48.007750000000001</v>
      </c>
      <c r="CH51" s="82">
        <f t="shared" ca="1" si="46"/>
        <v>42.857564062499996</v>
      </c>
      <c r="CI51" s="82">
        <f t="shared" ca="1" si="47"/>
        <v>28.6465</v>
      </c>
      <c r="CJ51" s="82">
        <f t="shared" ca="1" si="48"/>
        <v>20.069749999999999</v>
      </c>
      <c r="CK51" s="82">
        <f t="shared" ca="1" si="49"/>
        <v>99.972000000000008</v>
      </c>
      <c r="CL51" s="82">
        <f t="shared" ca="1" si="50"/>
        <v>99.322625000000002</v>
      </c>
      <c r="CM51" s="82">
        <f t="shared" ca="1" si="51"/>
        <v>42.520074999999999</v>
      </c>
      <c r="CN51" s="82">
        <f t="shared" ca="1" si="52"/>
        <v>42.908625000000001</v>
      </c>
      <c r="CO51" s="82">
        <f t="shared" ca="1" si="53"/>
        <v>42.069825000000002</v>
      </c>
      <c r="CP51" s="82">
        <f t="shared" ca="1" si="54"/>
        <v>48.149075000000003</v>
      </c>
      <c r="CQ51" s="82">
        <f t="shared" ca="1" si="55"/>
        <v>47.983449999999998</v>
      </c>
    </row>
    <row r="52" spans="27:95" x14ac:dyDescent="0.2">
      <c r="AA52" s="81"/>
      <c r="AD52">
        <v>52</v>
      </c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BM52" s="82">
        <f t="shared" ca="1" si="28"/>
        <v>17703.592309570664</v>
      </c>
      <c r="BN52" s="82">
        <f t="shared" ca="1" si="29"/>
        <v>42.1835375</v>
      </c>
      <c r="BO52" s="82">
        <f t="shared" ca="1" si="30"/>
        <v>48.281037499999996</v>
      </c>
      <c r="BP52" s="82">
        <f t="shared" ca="1" si="31"/>
        <v>48.131025000000001</v>
      </c>
      <c r="BQ52" s="82">
        <f t="shared" ca="1" si="32"/>
        <v>42.936349218749996</v>
      </c>
      <c r="BR52" s="82">
        <f t="shared" ca="1" si="33"/>
        <v>28.8201</v>
      </c>
      <c r="BS52" s="82">
        <f t="shared" ca="1" si="34"/>
        <v>20.144725000000001</v>
      </c>
      <c r="BT52" s="82">
        <f t="shared" ca="1" si="35"/>
        <v>99.972700000000003</v>
      </c>
      <c r="BU52" s="82">
        <f t="shared" ca="1" si="36"/>
        <v>99.429037500000007</v>
      </c>
      <c r="BV52" s="82">
        <f t="shared" ca="1" si="37"/>
        <v>42.657262500000002</v>
      </c>
      <c r="BW52" s="82">
        <f t="shared" ca="1" si="38"/>
        <v>42.9876875</v>
      </c>
      <c r="BX52" s="82">
        <f t="shared" ca="1" si="39"/>
        <v>42.138737500000005</v>
      </c>
      <c r="BY52" s="82">
        <f t="shared" ca="1" si="40"/>
        <v>48.255562500000003</v>
      </c>
      <c r="BZ52" s="82">
        <f t="shared" ca="1" si="41"/>
        <v>48.105525</v>
      </c>
      <c r="CD52" s="82">
        <f t="shared" ca="1" si="42"/>
        <v>17703.592309570664</v>
      </c>
      <c r="CE52" s="82">
        <f t="shared" ca="1" si="43"/>
        <v>42.1835375</v>
      </c>
      <c r="CF52" s="82">
        <f t="shared" ca="1" si="44"/>
        <v>48.281037499999996</v>
      </c>
      <c r="CG52" s="82">
        <f t="shared" ca="1" si="45"/>
        <v>48.131025000000001</v>
      </c>
      <c r="CH52" s="82">
        <f t="shared" ca="1" si="46"/>
        <v>42.936349218749996</v>
      </c>
      <c r="CI52" s="82">
        <f t="shared" ca="1" si="47"/>
        <v>28.8201</v>
      </c>
      <c r="CJ52" s="82">
        <f t="shared" ca="1" si="48"/>
        <v>20.144725000000001</v>
      </c>
      <c r="CK52" s="82">
        <f t="shared" ca="1" si="49"/>
        <v>99.972700000000003</v>
      </c>
      <c r="CL52" s="82">
        <f t="shared" ca="1" si="50"/>
        <v>99.429037500000007</v>
      </c>
      <c r="CM52" s="82">
        <f t="shared" ca="1" si="51"/>
        <v>42.657262500000002</v>
      </c>
      <c r="CN52" s="82">
        <f t="shared" ca="1" si="52"/>
        <v>42.9876875</v>
      </c>
      <c r="CO52" s="82">
        <f t="shared" ca="1" si="53"/>
        <v>42.138737500000005</v>
      </c>
      <c r="CP52" s="82">
        <f t="shared" ca="1" si="54"/>
        <v>48.255562500000003</v>
      </c>
      <c r="CQ52" s="82">
        <f t="shared" ca="1" si="55"/>
        <v>48.105525</v>
      </c>
    </row>
    <row r="53" spans="27:95" x14ac:dyDescent="0.2">
      <c r="AA53" s="81"/>
      <c r="AD53">
        <v>53</v>
      </c>
      <c r="AE53" s="84">
        <f ca="1">POWER(10,CEILING(LOG(AE50+1),1))</f>
        <v>100000</v>
      </c>
      <c r="AF53" s="85">
        <f ca="1">CEILING(AF50+0.25,0.5)</f>
        <v>43</v>
      </c>
      <c r="AG53" s="85">
        <f t="shared" ref="AG53:AR53" ca="1" si="64">CEILING(AG50+0.25,0.5)</f>
        <v>49.5</v>
      </c>
      <c r="AH53" s="85">
        <f t="shared" ca="1" si="64"/>
        <v>49</v>
      </c>
      <c r="AI53" s="85">
        <f t="shared" ca="1" si="64"/>
        <v>44</v>
      </c>
      <c r="AJ53" s="85">
        <f t="shared" ca="1" si="64"/>
        <v>30</v>
      </c>
      <c r="AK53" s="85">
        <f t="shared" ca="1" si="64"/>
        <v>21</v>
      </c>
      <c r="AL53" s="85">
        <f t="shared" ca="1" si="64"/>
        <v>100.5</v>
      </c>
      <c r="AM53" s="85">
        <f t="shared" ca="1" si="64"/>
        <v>100.5</v>
      </c>
      <c r="AN53" s="85">
        <f t="shared" ca="1" si="64"/>
        <v>44</v>
      </c>
      <c r="AO53" s="85">
        <f t="shared" ca="1" si="64"/>
        <v>44</v>
      </c>
      <c r="AP53" s="85">
        <f t="shared" ca="1" si="64"/>
        <v>43</v>
      </c>
      <c r="AQ53" s="85">
        <f t="shared" ca="1" si="64"/>
        <v>49.5</v>
      </c>
      <c r="AR53" s="85">
        <f t="shared" ca="1" si="64"/>
        <v>49</v>
      </c>
      <c r="BM53" s="82">
        <f t="shared" ca="1" si="28"/>
        <v>19420.738408026078</v>
      </c>
      <c r="BN53" s="82">
        <f t="shared" ca="1" si="29"/>
        <v>42.25705</v>
      </c>
      <c r="BO53" s="82">
        <f t="shared" ca="1" si="30"/>
        <v>48.389150000000001</v>
      </c>
      <c r="BP53" s="82">
        <f t="shared" ca="1" si="31"/>
        <v>48.254300000000001</v>
      </c>
      <c r="BQ53" s="82">
        <f t="shared" ca="1" si="32"/>
        <v>43.015134374999995</v>
      </c>
      <c r="BR53" s="82">
        <f t="shared" ca="1" si="33"/>
        <v>28.993699999999997</v>
      </c>
      <c r="BS53" s="82">
        <f t="shared" ca="1" si="34"/>
        <v>20.2197</v>
      </c>
      <c r="BT53" s="82">
        <f t="shared" ca="1" si="35"/>
        <v>99.973399999999998</v>
      </c>
      <c r="BU53" s="82">
        <f t="shared" ca="1" si="36"/>
        <v>99.535449999999997</v>
      </c>
      <c r="BV53" s="82">
        <f t="shared" ca="1" si="37"/>
        <v>42.794449999999998</v>
      </c>
      <c r="BW53" s="82">
        <f t="shared" ca="1" si="38"/>
        <v>43.066749999999999</v>
      </c>
      <c r="BX53" s="82">
        <f t="shared" ca="1" si="39"/>
        <v>42.207650000000001</v>
      </c>
      <c r="BY53" s="82">
        <f t="shared" ca="1" si="40"/>
        <v>48.362049999999996</v>
      </c>
      <c r="BZ53" s="82">
        <f t="shared" ca="1" si="41"/>
        <v>48.227599999999995</v>
      </c>
      <c r="CD53" s="82">
        <f t="shared" ca="1" si="42"/>
        <v>19420.738408026078</v>
      </c>
      <c r="CE53" s="82">
        <f t="shared" ca="1" si="43"/>
        <v>42.25705</v>
      </c>
      <c r="CF53" s="82">
        <f t="shared" ca="1" si="44"/>
        <v>48.389150000000001</v>
      </c>
      <c r="CG53" s="82">
        <f t="shared" ca="1" si="45"/>
        <v>48.254300000000001</v>
      </c>
      <c r="CH53" s="82">
        <f t="shared" ca="1" si="46"/>
        <v>43.015134374999995</v>
      </c>
      <c r="CI53" s="82">
        <f t="shared" ca="1" si="47"/>
        <v>28.993699999999997</v>
      </c>
      <c r="CJ53" s="82">
        <f t="shared" ca="1" si="48"/>
        <v>20.2197</v>
      </c>
      <c r="CK53" s="82">
        <f t="shared" ca="1" si="49"/>
        <v>99.973399999999998</v>
      </c>
      <c r="CL53" s="82">
        <f t="shared" ca="1" si="50"/>
        <v>99.535449999999997</v>
      </c>
      <c r="CM53" s="82">
        <f t="shared" ca="1" si="51"/>
        <v>42.794449999999998</v>
      </c>
      <c r="CN53" s="82">
        <f t="shared" ca="1" si="52"/>
        <v>43.066749999999999</v>
      </c>
      <c r="CO53" s="82">
        <f t="shared" ca="1" si="53"/>
        <v>42.207650000000001</v>
      </c>
      <c r="CP53" s="82">
        <f t="shared" ca="1" si="54"/>
        <v>48.362049999999996</v>
      </c>
      <c r="CQ53" s="82">
        <f t="shared" ca="1" si="55"/>
        <v>48.227599999999995</v>
      </c>
    </row>
    <row r="54" spans="27:95" x14ac:dyDescent="0.2">
      <c r="AA54" s="81"/>
      <c r="AD54">
        <v>54</v>
      </c>
      <c r="AE54" s="84">
        <f ca="1">POWER(10,FLOOR(LOG(AE51+10),1))</f>
        <v>100</v>
      </c>
      <c r="AF54" s="85">
        <f ca="1">FLOOR(AF51-0.25,0.5)</f>
        <v>28</v>
      </c>
      <c r="AG54" s="85">
        <f t="shared" ref="AG54:AR54" ca="1" si="65">FLOOR(AG51-0.25,0.5)</f>
        <v>36.5</v>
      </c>
      <c r="AH54" s="85">
        <f t="shared" ca="1" si="65"/>
        <v>36</v>
      </c>
      <c r="AI54" s="85">
        <f t="shared" ca="1" si="65"/>
        <v>29</v>
      </c>
      <c r="AJ54" s="85">
        <f t="shared" ca="1" si="65"/>
        <v>10.5</v>
      </c>
      <c r="AK54" s="85">
        <f t="shared" ca="1" si="65"/>
        <v>9</v>
      </c>
      <c r="AL54" s="85">
        <f t="shared" ca="1" si="65"/>
        <v>12</v>
      </c>
      <c r="AM54" s="85">
        <f t="shared" ca="1" si="65"/>
        <v>11</v>
      </c>
      <c r="AN54" s="85">
        <f t="shared" ca="1" si="65"/>
        <v>24</v>
      </c>
      <c r="AO54" s="85">
        <f t="shared" ca="1" si="65"/>
        <v>32</v>
      </c>
      <c r="AP54" s="85">
        <f t="shared" ca="1" si="65"/>
        <v>28</v>
      </c>
      <c r="AQ54" s="85">
        <f t="shared" ca="1" si="65"/>
        <v>36.5</v>
      </c>
      <c r="AR54" s="85">
        <f t="shared" ca="1" si="65"/>
        <v>36</v>
      </c>
      <c r="BM54" s="82">
        <f t="shared" ca="1" si="28"/>
        <v>21304.437750132955</v>
      </c>
      <c r="BN54" s="82">
        <f t="shared" ca="1" si="29"/>
        <v>42.330562499999999</v>
      </c>
      <c r="BO54" s="82">
        <f t="shared" ca="1" si="30"/>
        <v>48.497262499999998</v>
      </c>
      <c r="BP54" s="82">
        <f t="shared" ca="1" si="31"/>
        <v>48.377575</v>
      </c>
      <c r="BQ54" s="82">
        <f t="shared" ca="1" si="32"/>
        <v>43.093919531249995</v>
      </c>
      <c r="BR54" s="82">
        <f t="shared" ca="1" si="33"/>
        <v>29.167299999999997</v>
      </c>
      <c r="BS54" s="82">
        <f t="shared" ca="1" si="34"/>
        <v>20.294674999999998</v>
      </c>
      <c r="BT54" s="82">
        <f t="shared" ca="1" si="35"/>
        <v>99.974100000000007</v>
      </c>
      <c r="BU54" s="82">
        <f t="shared" ca="1" si="36"/>
        <v>99.641862500000002</v>
      </c>
      <c r="BV54" s="82">
        <f t="shared" ca="1" si="37"/>
        <v>42.931637500000001</v>
      </c>
      <c r="BW54" s="82">
        <f t="shared" ca="1" si="38"/>
        <v>43.145812500000005</v>
      </c>
      <c r="BX54" s="82">
        <f t="shared" ca="1" si="39"/>
        <v>42.276562499999997</v>
      </c>
      <c r="BY54" s="82">
        <f t="shared" ca="1" si="40"/>
        <v>48.468537499999996</v>
      </c>
      <c r="BZ54" s="82">
        <f t="shared" ca="1" si="41"/>
        <v>48.349674999999998</v>
      </c>
      <c r="CD54" s="82">
        <f t="shared" ca="1" si="42"/>
        <v>21304.437750132955</v>
      </c>
      <c r="CE54" s="82">
        <f t="shared" ca="1" si="43"/>
        <v>42.330562499999999</v>
      </c>
      <c r="CF54" s="82">
        <f t="shared" ca="1" si="44"/>
        <v>48.497262499999998</v>
      </c>
      <c r="CG54" s="82">
        <f t="shared" ca="1" si="45"/>
        <v>48.377575</v>
      </c>
      <c r="CH54" s="82">
        <f t="shared" ca="1" si="46"/>
        <v>43.093919531249995</v>
      </c>
      <c r="CI54" s="82">
        <f t="shared" ca="1" si="47"/>
        <v>29.167299999999997</v>
      </c>
      <c r="CJ54" s="82">
        <f t="shared" ca="1" si="48"/>
        <v>20.294674999999998</v>
      </c>
      <c r="CK54" s="82">
        <f t="shared" ca="1" si="49"/>
        <v>99.974100000000007</v>
      </c>
      <c r="CL54" s="82">
        <f t="shared" ca="1" si="50"/>
        <v>99.641862500000002</v>
      </c>
      <c r="CM54" s="82">
        <f t="shared" ca="1" si="51"/>
        <v>42.931637500000001</v>
      </c>
      <c r="CN54" s="82">
        <f t="shared" ca="1" si="52"/>
        <v>43.145812500000005</v>
      </c>
      <c r="CO54" s="82">
        <f t="shared" ca="1" si="53"/>
        <v>42.276562499999997</v>
      </c>
      <c r="CP54" s="82">
        <f t="shared" ca="1" si="54"/>
        <v>48.468537499999996</v>
      </c>
      <c r="CQ54" s="82">
        <f t="shared" ca="1" si="55"/>
        <v>48.349674999999998</v>
      </c>
    </row>
    <row r="55" spans="27:95" x14ac:dyDescent="0.2">
      <c r="AA55" s="81"/>
      <c r="AD55">
        <v>55</v>
      </c>
      <c r="BM55" s="82">
        <f t="shared" ca="1" si="28"/>
        <v>23370.845037576622</v>
      </c>
      <c r="BN55" s="82">
        <f t="shared" ca="1" si="29"/>
        <v>42.404074999999999</v>
      </c>
      <c r="BO55" s="82">
        <f t="shared" ca="1" si="30"/>
        <v>48.605374999999995</v>
      </c>
      <c r="BP55" s="82">
        <f t="shared" ca="1" si="31"/>
        <v>48.50085</v>
      </c>
      <c r="BQ55" s="82">
        <f t="shared" ca="1" si="32"/>
        <v>43.172704687499994</v>
      </c>
      <c r="BR55" s="82">
        <f t="shared" ca="1" si="33"/>
        <v>29.340899999999998</v>
      </c>
      <c r="BS55" s="82">
        <f t="shared" ca="1" si="34"/>
        <v>20.36965</v>
      </c>
      <c r="BT55" s="82">
        <f t="shared" ca="1" si="35"/>
        <v>99.974800000000002</v>
      </c>
      <c r="BU55" s="82">
        <f t="shared" ca="1" si="36"/>
        <v>99.748275000000007</v>
      </c>
      <c r="BV55" s="82">
        <f t="shared" ca="1" si="37"/>
        <v>43.068825000000004</v>
      </c>
      <c r="BW55" s="82">
        <f t="shared" ca="1" si="38"/>
        <v>43.224875000000004</v>
      </c>
      <c r="BX55" s="82">
        <f t="shared" ca="1" si="39"/>
        <v>42.345475</v>
      </c>
      <c r="BY55" s="82">
        <f t="shared" ca="1" si="40"/>
        <v>48.575024999999997</v>
      </c>
      <c r="BZ55" s="82">
        <f t="shared" ca="1" si="41"/>
        <v>48.47175</v>
      </c>
      <c r="CD55" s="82">
        <f t="shared" ca="1" si="42"/>
        <v>23370.845037576622</v>
      </c>
      <c r="CE55" s="82">
        <f t="shared" ca="1" si="43"/>
        <v>42.404074999999999</v>
      </c>
      <c r="CF55" s="82">
        <f t="shared" ca="1" si="44"/>
        <v>48.605374999999995</v>
      </c>
      <c r="CG55" s="82">
        <f t="shared" ca="1" si="45"/>
        <v>48.50085</v>
      </c>
      <c r="CH55" s="82">
        <f t="shared" ca="1" si="46"/>
        <v>43.172704687499994</v>
      </c>
      <c r="CI55" s="82">
        <f t="shared" ca="1" si="47"/>
        <v>29.340899999999998</v>
      </c>
      <c r="CJ55" s="82">
        <f t="shared" ca="1" si="48"/>
        <v>20.36965</v>
      </c>
      <c r="CK55" s="82">
        <f t="shared" ca="1" si="49"/>
        <v>99.974800000000002</v>
      </c>
      <c r="CL55" s="82">
        <f t="shared" ca="1" si="50"/>
        <v>99.748275000000007</v>
      </c>
      <c r="CM55" s="82">
        <f t="shared" ca="1" si="51"/>
        <v>43.068825000000004</v>
      </c>
      <c r="CN55" s="82">
        <f t="shared" ca="1" si="52"/>
        <v>43.224875000000004</v>
      </c>
      <c r="CO55" s="82">
        <f t="shared" ca="1" si="53"/>
        <v>42.345475</v>
      </c>
      <c r="CP55" s="82">
        <f t="shared" ca="1" si="54"/>
        <v>48.575024999999997</v>
      </c>
      <c r="CQ55" s="82">
        <f t="shared" ca="1" si="55"/>
        <v>48.47175</v>
      </c>
    </row>
    <row r="56" spans="27:95" x14ac:dyDescent="0.2">
      <c r="AA56" s="81"/>
      <c r="AD56">
        <v>56</v>
      </c>
      <c r="AE56" s="76">
        <f ca="1">CEILING(AE50*110%/100,1)*100</f>
        <v>31000</v>
      </c>
      <c r="BM56" s="82">
        <f t="shared" ca="1" si="28"/>
        <v>25637.681884705515</v>
      </c>
      <c r="BN56" s="82">
        <f t="shared" ca="1" si="29"/>
        <v>42.477587499999998</v>
      </c>
      <c r="BO56" s="82">
        <f t="shared" ca="1" si="30"/>
        <v>48.713487499999999</v>
      </c>
      <c r="BP56" s="82">
        <f t="shared" ca="1" si="31"/>
        <v>48.624124999999999</v>
      </c>
      <c r="BQ56" s="82">
        <f t="shared" ca="1" si="32"/>
        <v>43.251489843749994</v>
      </c>
      <c r="BR56" s="82">
        <f t="shared" ca="1" si="33"/>
        <v>29.514499999999998</v>
      </c>
      <c r="BS56" s="82">
        <f t="shared" ca="1" si="34"/>
        <v>20.444625000000002</v>
      </c>
      <c r="BT56" s="82">
        <f t="shared" ca="1" si="35"/>
        <v>99.975500000000011</v>
      </c>
      <c r="BU56" s="82">
        <f t="shared" ca="1" si="36"/>
        <v>99.854687499999997</v>
      </c>
      <c r="BV56" s="82">
        <f t="shared" ca="1" si="37"/>
        <v>43.2060125</v>
      </c>
      <c r="BW56" s="82">
        <f t="shared" ca="1" si="38"/>
        <v>43.303937500000004</v>
      </c>
      <c r="BX56" s="82">
        <f t="shared" ca="1" si="39"/>
        <v>42.414387500000004</v>
      </c>
      <c r="BY56" s="82">
        <f t="shared" ca="1" si="40"/>
        <v>48.681512499999997</v>
      </c>
      <c r="BZ56" s="82">
        <f t="shared" ca="1" si="41"/>
        <v>48.593824999999995</v>
      </c>
      <c r="CD56" s="82">
        <f t="shared" ca="1" si="42"/>
        <v>25637.681884705515</v>
      </c>
      <c r="CE56" s="82">
        <f t="shared" ca="1" si="43"/>
        <v>42.477587499999998</v>
      </c>
      <c r="CF56" s="82">
        <f t="shared" ca="1" si="44"/>
        <v>48.713487499999999</v>
      </c>
      <c r="CG56" s="82">
        <f t="shared" ca="1" si="45"/>
        <v>48.624124999999999</v>
      </c>
      <c r="CH56" s="82">
        <f t="shared" ca="1" si="46"/>
        <v>43.251489843749994</v>
      </c>
      <c r="CI56" s="82">
        <f t="shared" ca="1" si="47"/>
        <v>29.514499999999998</v>
      </c>
      <c r="CJ56" s="82">
        <f t="shared" ca="1" si="48"/>
        <v>20.444625000000002</v>
      </c>
      <c r="CK56" s="82">
        <f t="shared" ca="1" si="49"/>
        <v>99.975500000000011</v>
      </c>
      <c r="CL56" s="82">
        <f t="shared" ca="1" si="50"/>
        <v>99.854687499999997</v>
      </c>
      <c r="CM56" s="82">
        <f t="shared" ca="1" si="51"/>
        <v>43.2060125</v>
      </c>
      <c r="CN56" s="82">
        <f t="shared" ca="1" si="52"/>
        <v>43.303937500000004</v>
      </c>
      <c r="CO56" s="82">
        <f t="shared" ca="1" si="53"/>
        <v>42.414387500000004</v>
      </c>
      <c r="CP56" s="82">
        <f t="shared" ca="1" si="54"/>
        <v>48.681512499999997</v>
      </c>
      <c r="CQ56" s="82">
        <f t="shared" ca="1" si="55"/>
        <v>48.593824999999995</v>
      </c>
    </row>
    <row r="57" spans="27:95" x14ac:dyDescent="0.2">
      <c r="AA57" s="81"/>
      <c r="AD57">
        <v>57</v>
      </c>
      <c r="AE57" s="76">
        <v>0</v>
      </c>
      <c r="BM57" s="82">
        <f ca="1">IF(INDIRECT("'"&amp;$B$3&amp;"'!"&amp;ADDRESS($AD57,BM$1)),INDIRECT("'"&amp;$B$3&amp;"'!"&amp;ADDRESS($AD57,BM$1)),BM56)</f>
        <v>28124.388800000001</v>
      </c>
      <c r="BN57" s="82">
        <f t="shared" ref="BN57:BZ70" ca="1" si="66">IF(INDIRECT("'"&amp;$B$3&amp;"'!"&amp;ADDRESS($AD57,BN$1)),INDIRECT("'"&amp;$B$3&amp;"'!"&amp;ADDRESS($AD57,BN$1)),BN56)</f>
        <v>42.551099999999998</v>
      </c>
      <c r="BO57" s="82">
        <f t="shared" ca="1" si="66"/>
        <v>48.821599999999997</v>
      </c>
      <c r="BP57" s="82">
        <f t="shared" ca="1" si="66"/>
        <v>48.747399999999999</v>
      </c>
      <c r="BQ57" s="82">
        <f t="shared" ca="1" si="66"/>
        <v>43.330274999999993</v>
      </c>
      <c r="BR57" s="82">
        <f t="shared" ca="1" si="66"/>
        <v>29.688099999999999</v>
      </c>
      <c r="BS57" s="82">
        <f t="shared" ca="1" si="66"/>
        <v>20.519600000000001</v>
      </c>
      <c r="BT57" s="82">
        <f t="shared" ca="1" si="66"/>
        <v>99.976200000000006</v>
      </c>
      <c r="BU57" s="82">
        <f t="shared" ca="1" si="66"/>
        <v>99.961100000000002</v>
      </c>
      <c r="BV57" s="82">
        <f t="shared" ca="1" si="66"/>
        <v>43.343200000000003</v>
      </c>
      <c r="BW57" s="82">
        <f t="shared" ca="1" si="66"/>
        <v>43.383000000000003</v>
      </c>
      <c r="BX57" s="82">
        <f t="shared" ca="1" si="66"/>
        <v>42.4833</v>
      </c>
      <c r="BY57" s="82">
        <f t="shared" ca="1" si="66"/>
        <v>48.787999999999997</v>
      </c>
      <c r="BZ57" s="82">
        <f t="shared" ca="1" si="66"/>
        <v>48.715899999999998</v>
      </c>
      <c r="CD57" s="82">
        <f ca="1">IF(INDIRECT("'"&amp;$B$3&amp;"'!"&amp;ADDRESS($AD57,CD$1)),INDIRECT("'"&amp;$B$3&amp;"'!"&amp;ADDRESS($AD57,CD$1)),CD56)</f>
        <v>28124.388800000001</v>
      </c>
      <c r="CE57" s="82">
        <f t="shared" ca="1" si="43"/>
        <v>42.551099999999998</v>
      </c>
      <c r="CF57" s="82">
        <f t="shared" ca="1" si="44"/>
        <v>48.821599999999997</v>
      </c>
      <c r="CG57" s="82">
        <f t="shared" ca="1" si="45"/>
        <v>48.747399999999999</v>
      </c>
      <c r="CH57" s="82">
        <f t="shared" ca="1" si="46"/>
        <v>43.330274999999993</v>
      </c>
      <c r="CI57" s="82">
        <f t="shared" ca="1" si="47"/>
        <v>29.688099999999999</v>
      </c>
      <c r="CJ57" s="82">
        <f t="shared" ca="1" si="48"/>
        <v>20.519600000000001</v>
      </c>
      <c r="CK57" s="82">
        <f t="shared" ca="1" si="49"/>
        <v>99.976200000000006</v>
      </c>
      <c r="CL57" s="82">
        <f t="shared" ca="1" si="50"/>
        <v>99.961100000000002</v>
      </c>
      <c r="CM57" s="82">
        <f t="shared" ca="1" si="51"/>
        <v>43.343200000000003</v>
      </c>
      <c r="CN57" s="82">
        <f t="shared" ca="1" si="52"/>
        <v>43.383000000000003</v>
      </c>
      <c r="CO57" s="82">
        <f t="shared" ca="1" si="53"/>
        <v>42.4833</v>
      </c>
      <c r="CP57" s="82">
        <f t="shared" ca="1" si="54"/>
        <v>48.787999999999997</v>
      </c>
      <c r="CQ57" s="82">
        <f t="shared" ca="1" si="55"/>
        <v>48.715899999999998</v>
      </c>
    </row>
    <row r="58" spans="27:95" x14ac:dyDescent="0.2">
      <c r="AA58" s="81"/>
      <c r="AD58">
        <v>58</v>
      </c>
      <c r="BM58" s="82">
        <f t="shared" ref="BM58:BM70" ca="1" si="67">IF(INDIRECT("'"&amp;$B$3&amp;"'!"&amp;ADDRESS($AD58,BM$1)),INDIRECT("'"&amp;$B$3&amp;"'!"&amp;ADDRESS($AD58,BM$1)),BM57)</f>
        <v>28124.388800000001</v>
      </c>
      <c r="BN58" s="82">
        <f t="shared" ca="1" si="66"/>
        <v>42.551099999999998</v>
      </c>
      <c r="BO58" s="82">
        <f t="shared" ca="1" si="66"/>
        <v>48.821599999999997</v>
      </c>
      <c r="BP58" s="82">
        <f t="shared" ca="1" si="66"/>
        <v>48.747399999999999</v>
      </c>
      <c r="BQ58" s="82">
        <f t="shared" ca="1" si="66"/>
        <v>43.330274999999993</v>
      </c>
      <c r="BR58" s="82">
        <f t="shared" ca="1" si="66"/>
        <v>29.688099999999999</v>
      </c>
      <c r="BS58" s="82">
        <f t="shared" ca="1" si="66"/>
        <v>20.519600000000001</v>
      </c>
      <c r="BT58" s="82">
        <f t="shared" ca="1" si="66"/>
        <v>99.976200000000006</v>
      </c>
      <c r="BU58" s="82">
        <f t="shared" ca="1" si="66"/>
        <v>99.961100000000002</v>
      </c>
      <c r="BV58" s="82">
        <f t="shared" ca="1" si="66"/>
        <v>43.343200000000003</v>
      </c>
      <c r="BW58" s="82">
        <f t="shared" ca="1" si="66"/>
        <v>43.383000000000003</v>
      </c>
      <c r="BX58" s="82">
        <f t="shared" ca="1" si="66"/>
        <v>42.4833</v>
      </c>
      <c r="BY58" s="82">
        <f t="shared" ca="1" si="66"/>
        <v>48.787999999999997</v>
      </c>
      <c r="BZ58" s="82">
        <f t="shared" ca="1" si="66"/>
        <v>48.715899999999998</v>
      </c>
      <c r="CD58" s="82">
        <f t="shared" ref="CD58:CD70" ca="1" si="68">IF(INDIRECT("'"&amp;$B$3&amp;"'!"&amp;ADDRESS($AD58,CD$1)),INDIRECT("'"&amp;$B$3&amp;"'!"&amp;ADDRESS($AD58,CD$1)),CD57)</f>
        <v>28124.388800000001</v>
      </c>
      <c r="CE58" s="82">
        <f t="shared" ca="1" si="43"/>
        <v>42.551099999999998</v>
      </c>
      <c r="CF58" s="82">
        <f t="shared" ca="1" si="44"/>
        <v>48.821599999999997</v>
      </c>
      <c r="CG58" s="82">
        <f t="shared" ca="1" si="45"/>
        <v>48.747399999999999</v>
      </c>
      <c r="CH58" s="82">
        <f t="shared" ca="1" si="46"/>
        <v>43.330274999999993</v>
      </c>
      <c r="CI58" s="82">
        <f t="shared" ca="1" si="47"/>
        <v>29.688099999999999</v>
      </c>
      <c r="CJ58" s="82">
        <f t="shared" ca="1" si="48"/>
        <v>20.519600000000001</v>
      </c>
      <c r="CK58" s="82">
        <f t="shared" ca="1" si="49"/>
        <v>99.976200000000006</v>
      </c>
      <c r="CL58" s="82">
        <f t="shared" ca="1" si="50"/>
        <v>99.961100000000002</v>
      </c>
      <c r="CM58" s="82">
        <f t="shared" ca="1" si="51"/>
        <v>43.343200000000003</v>
      </c>
      <c r="CN58" s="82">
        <f t="shared" ca="1" si="52"/>
        <v>43.383000000000003</v>
      </c>
      <c r="CO58" s="82">
        <f t="shared" ca="1" si="53"/>
        <v>42.4833</v>
      </c>
      <c r="CP58" s="82">
        <f t="shared" ca="1" si="54"/>
        <v>48.787999999999997</v>
      </c>
      <c r="CQ58" s="82">
        <f t="shared" ca="1" si="55"/>
        <v>48.715899999999998</v>
      </c>
    </row>
    <row r="59" spans="27:95" x14ac:dyDescent="0.2">
      <c r="AA59" s="81"/>
      <c r="AD59">
        <v>59</v>
      </c>
      <c r="BM59" s="82">
        <f t="shared" ca="1" si="67"/>
        <v>28124.388800000001</v>
      </c>
      <c r="BN59" s="82">
        <f t="shared" ca="1" si="66"/>
        <v>42.551099999999998</v>
      </c>
      <c r="BO59" s="82">
        <f t="shared" ca="1" si="66"/>
        <v>48.821599999999997</v>
      </c>
      <c r="BP59" s="82">
        <f t="shared" ca="1" si="66"/>
        <v>48.747399999999999</v>
      </c>
      <c r="BQ59" s="82">
        <f t="shared" ca="1" si="66"/>
        <v>43.330274999999993</v>
      </c>
      <c r="BR59" s="82">
        <f t="shared" ca="1" si="66"/>
        <v>29.688099999999999</v>
      </c>
      <c r="BS59" s="82">
        <f t="shared" ca="1" si="66"/>
        <v>20.519600000000001</v>
      </c>
      <c r="BT59" s="82">
        <f t="shared" ca="1" si="66"/>
        <v>99.976200000000006</v>
      </c>
      <c r="BU59" s="82">
        <f t="shared" ca="1" si="66"/>
        <v>99.961100000000002</v>
      </c>
      <c r="BV59" s="82">
        <f t="shared" ca="1" si="66"/>
        <v>43.343200000000003</v>
      </c>
      <c r="BW59" s="82">
        <f t="shared" ca="1" si="66"/>
        <v>43.383000000000003</v>
      </c>
      <c r="BX59" s="82">
        <f t="shared" ca="1" si="66"/>
        <v>42.4833</v>
      </c>
      <c r="BY59" s="82">
        <f t="shared" ca="1" si="66"/>
        <v>48.787999999999997</v>
      </c>
      <c r="BZ59" s="82">
        <f t="shared" ca="1" si="66"/>
        <v>48.715899999999998</v>
      </c>
      <c r="CD59" s="82">
        <f t="shared" ca="1" si="68"/>
        <v>28124.388800000001</v>
      </c>
      <c r="CE59" s="82">
        <f t="shared" ca="1" si="43"/>
        <v>42.551099999999998</v>
      </c>
      <c r="CF59" s="82">
        <f t="shared" ca="1" si="44"/>
        <v>48.821599999999997</v>
      </c>
      <c r="CG59" s="82">
        <f t="shared" ca="1" si="45"/>
        <v>48.747399999999999</v>
      </c>
      <c r="CH59" s="82">
        <f t="shared" ca="1" si="46"/>
        <v>43.330274999999993</v>
      </c>
      <c r="CI59" s="82">
        <f t="shared" ca="1" si="47"/>
        <v>29.688099999999999</v>
      </c>
      <c r="CJ59" s="82">
        <f t="shared" ca="1" si="48"/>
        <v>20.519600000000001</v>
      </c>
      <c r="CK59" s="82">
        <f t="shared" ca="1" si="49"/>
        <v>99.976200000000006</v>
      </c>
      <c r="CL59" s="82">
        <f t="shared" ca="1" si="50"/>
        <v>99.961100000000002</v>
      </c>
      <c r="CM59" s="82">
        <f t="shared" ca="1" si="51"/>
        <v>43.343200000000003</v>
      </c>
      <c r="CN59" s="82">
        <f t="shared" ca="1" si="52"/>
        <v>43.383000000000003</v>
      </c>
      <c r="CO59" s="82">
        <f t="shared" ca="1" si="53"/>
        <v>42.4833</v>
      </c>
      <c r="CP59" s="82">
        <f t="shared" ca="1" si="54"/>
        <v>48.787999999999997</v>
      </c>
      <c r="CQ59" s="82">
        <f t="shared" ca="1" si="55"/>
        <v>48.715899999999998</v>
      </c>
    </row>
    <row r="60" spans="27:95" x14ac:dyDescent="0.2">
      <c r="AA60" s="81"/>
      <c r="AD60">
        <v>60</v>
      </c>
      <c r="BM60" s="82">
        <f t="shared" ca="1" si="67"/>
        <v>28124.388800000001</v>
      </c>
      <c r="BN60" s="82">
        <f t="shared" ca="1" si="66"/>
        <v>42.551099999999998</v>
      </c>
      <c r="BO60" s="82">
        <f t="shared" ca="1" si="66"/>
        <v>48.821599999999997</v>
      </c>
      <c r="BP60" s="82">
        <f t="shared" ca="1" si="66"/>
        <v>48.747399999999999</v>
      </c>
      <c r="BQ60" s="82">
        <f t="shared" ca="1" si="66"/>
        <v>43.330274999999993</v>
      </c>
      <c r="BR60" s="82">
        <f t="shared" ca="1" si="66"/>
        <v>29.688099999999999</v>
      </c>
      <c r="BS60" s="82">
        <f t="shared" ca="1" si="66"/>
        <v>20.519600000000001</v>
      </c>
      <c r="BT60" s="82">
        <f t="shared" ca="1" si="66"/>
        <v>99.976200000000006</v>
      </c>
      <c r="BU60" s="82">
        <f t="shared" ca="1" si="66"/>
        <v>99.961100000000002</v>
      </c>
      <c r="BV60" s="82">
        <f t="shared" ca="1" si="66"/>
        <v>43.343200000000003</v>
      </c>
      <c r="BW60" s="82">
        <f t="shared" ca="1" si="66"/>
        <v>43.383000000000003</v>
      </c>
      <c r="BX60" s="82">
        <f t="shared" ca="1" si="66"/>
        <v>42.4833</v>
      </c>
      <c r="BY60" s="82">
        <f t="shared" ca="1" si="66"/>
        <v>48.787999999999997</v>
      </c>
      <c r="BZ60" s="82">
        <f t="shared" ca="1" si="66"/>
        <v>48.715899999999998</v>
      </c>
      <c r="CD60" s="82">
        <f t="shared" ca="1" si="68"/>
        <v>28124.388800000001</v>
      </c>
      <c r="CE60" s="82">
        <f t="shared" ca="1" si="43"/>
        <v>42.551099999999998</v>
      </c>
      <c r="CF60" s="82">
        <f t="shared" ca="1" si="44"/>
        <v>48.821599999999997</v>
      </c>
      <c r="CG60" s="82">
        <f t="shared" ca="1" si="45"/>
        <v>48.747399999999999</v>
      </c>
      <c r="CH60" s="82">
        <f t="shared" ca="1" si="46"/>
        <v>43.330274999999993</v>
      </c>
      <c r="CI60" s="82">
        <f t="shared" ca="1" si="47"/>
        <v>29.688099999999999</v>
      </c>
      <c r="CJ60" s="82">
        <f t="shared" ca="1" si="48"/>
        <v>20.519600000000001</v>
      </c>
      <c r="CK60" s="82">
        <f t="shared" ca="1" si="49"/>
        <v>99.976200000000006</v>
      </c>
      <c r="CL60" s="82">
        <f t="shared" ca="1" si="50"/>
        <v>99.961100000000002</v>
      </c>
      <c r="CM60" s="82">
        <f t="shared" ca="1" si="51"/>
        <v>43.343200000000003</v>
      </c>
      <c r="CN60" s="82">
        <f t="shared" ca="1" si="52"/>
        <v>43.383000000000003</v>
      </c>
      <c r="CO60" s="82">
        <f t="shared" ca="1" si="53"/>
        <v>42.4833</v>
      </c>
      <c r="CP60" s="82">
        <f t="shared" ca="1" si="54"/>
        <v>48.787999999999997</v>
      </c>
      <c r="CQ60" s="82">
        <f t="shared" ca="1" si="55"/>
        <v>48.715899999999998</v>
      </c>
    </row>
    <row r="61" spans="27:95" x14ac:dyDescent="0.2">
      <c r="AA61" s="81"/>
      <c r="AD61">
        <v>61</v>
      </c>
      <c r="BM61" s="82">
        <f t="shared" ca="1" si="67"/>
        <v>28124.388800000001</v>
      </c>
      <c r="BN61" s="82">
        <f t="shared" ca="1" si="66"/>
        <v>42.551099999999998</v>
      </c>
      <c r="BO61" s="82">
        <f t="shared" ca="1" si="66"/>
        <v>48.821599999999997</v>
      </c>
      <c r="BP61" s="82">
        <f t="shared" ca="1" si="66"/>
        <v>48.747399999999999</v>
      </c>
      <c r="BQ61" s="82">
        <f t="shared" ca="1" si="66"/>
        <v>43.330274999999993</v>
      </c>
      <c r="BR61" s="82">
        <f t="shared" ca="1" si="66"/>
        <v>29.688099999999999</v>
      </c>
      <c r="BS61" s="82">
        <f t="shared" ca="1" si="66"/>
        <v>20.519600000000001</v>
      </c>
      <c r="BT61" s="82">
        <f t="shared" ca="1" si="66"/>
        <v>99.976200000000006</v>
      </c>
      <c r="BU61" s="82">
        <f t="shared" ca="1" si="66"/>
        <v>99.961100000000002</v>
      </c>
      <c r="BV61" s="82">
        <f t="shared" ca="1" si="66"/>
        <v>43.343200000000003</v>
      </c>
      <c r="BW61" s="82">
        <f t="shared" ca="1" si="66"/>
        <v>43.383000000000003</v>
      </c>
      <c r="BX61" s="82">
        <f t="shared" ca="1" si="66"/>
        <v>42.4833</v>
      </c>
      <c r="BY61" s="82">
        <f t="shared" ca="1" si="66"/>
        <v>48.787999999999997</v>
      </c>
      <c r="BZ61" s="82">
        <f t="shared" ca="1" si="66"/>
        <v>48.715899999999998</v>
      </c>
      <c r="CD61" s="82">
        <f t="shared" ca="1" si="68"/>
        <v>28124.388800000001</v>
      </c>
      <c r="CE61" s="82">
        <f t="shared" ca="1" si="43"/>
        <v>42.551099999999998</v>
      </c>
      <c r="CF61" s="82">
        <f t="shared" ca="1" si="44"/>
        <v>48.821599999999997</v>
      </c>
      <c r="CG61" s="82">
        <f t="shared" ca="1" si="45"/>
        <v>48.747399999999999</v>
      </c>
      <c r="CH61" s="82">
        <f t="shared" ca="1" si="46"/>
        <v>43.330274999999993</v>
      </c>
      <c r="CI61" s="82">
        <f t="shared" ca="1" si="47"/>
        <v>29.688099999999999</v>
      </c>
      <c r="CJ61" s="82">
        <f t="shared" ca="1" si="48"/>
        <v>20.519600000000001</v>
      </c>
      <c r="CK61" s="82">
        <f t="shared" ca="1" si="49"/>
        <v>99.976200000000006</v>
      </c>
      <c r="CL61" s="82">
        <f t="shared" ca="1" si="50"/>
        <v>99.961100000000002</v>
      </c>
      <c r="CM61" s="82">
        <f t="shared" ca="1" si="51"/>
        <v>43.343200000000003</v>
      </c>
      <c r="CN61" s="82">
        <f t="shared" ca="1" si="52"/>
        <v>43.383000000000003</v>
      </c>
      <c r="CO61" s="82">
        <f t="shared" ca="1" si="53"/>
        <v>42.4833</v>
      </c>
      <c r="CP61" s="82">
        <f t="shared" ca="1" si="54"/>
        <v>48.787999999999997</v>
      </c>
      <c r="CQ61" s="82">
        <f t="shared" ca="1" si="55"/>
        <v>48.715899999999998</v>
      </c>
    </row>
    <row r="62" spans="27:95" x14ac:dyDescent="0.2">
      <c r="AA62" s="81"/>
      <c r="AD62">
        <v>62</v>
      </c>
      <c r="BM62" s="82">
        <f t="shared" ca="1" si="67"/>
        <v>28124.388800000001</v>
      </c>
      <c r="BN62" s="82">
        <f t="shared" ca="1" si="66"/>
        <v>42.551099999999998</v>
      </c>
      <c r="BO62" s="82">
        <f t="shared" ca="1" si="66"/>
        <v>48.821599999999997</v>
      </c>
      <c r="BP62" s="82">
        <f t="shared" ca="1" si="66"/>
        <v>48.747399999999999</v>
      </c>
      <c r="BQ62" s="82">
        <f t="shared" ca="1" si="66"/>
        <v>43.330274999999993</v>
      </c>
      <c r="BR62" s="82">
        <f t="shared" ca="1" si="66"/>
        <v>29.688099999999999</v>
      </c>
      <c r="BS62" s="82">
        <f t="shared" ca="1" si="66"/>
        <v>20.519600000000001</v>
      </c>
      <c r="BT62" s="82">
        <f t="shared" ca="1" si="66"/>
        <v>99.976200000000006</v>
      </c>
      <c r="BU62" s="82">
        <f t="shared" ca="1" si="66"/>
        <v>99.961100000000002</v>
      </c>
      <c r="BV62" s="82">
        <f t="shared" ca="1" si="66"/>
        <v>43.343200000000003</v>
      </c>
      <c r="BW62" s="82">
        <f t="shared" ca="1" si="66"/>
        <v>43.383000000000003</v>
      </c>
      <c r="BX62" s="82">
        <f t="shared" ca="1" si="66"/>
        <v>42.4833</v>
      </c>
      <c r="BY62" s="82">
        <f t="shared" ca="1" si="66"/>
        <v>48.787999999999997</v>
      </c>
      <c r="BZ62" s="82">
        <f t="shared" ca="1" si="66"/>
        <v>48.715899999999998</v>
      </c>
      <c r="CD62" s="82">
        <f t="shared" ca="1" si="68"/>
        <v>28124.388800000001</v>
      </c>
      <c r="CE62" s="82">
        <f t="shared" ca="1" si="43"/>
        <v>42.551099999999998</v>
      </c>
      <c r="CF62" s="82">
        <f t="shared" ca="1" si="44"/>
        <v>48.821599999999997</v>
      </c>
      <c r="CG62" s="82">
        <f t="shared" ca="1" si="45"/>
        <v>48.747399999999999</v>
      </c>
      <c r="CH62" s="82">
        <f t="shared" ca="1" si="46"/>
        <v>43.330274999999993</v>
      </c>
      <c r="CI62" s="82">
        <f t="shared" ca="1" si="47"/>
        <v>29.688099999999999</v>
      </c>
      <c r="CJ62" s="82">
        <f t="shared" ca="1" si="48"/>
        <v>20.519600000000001</v>
      </c>
      <c r="CK62" s="82">
        <f t="shared" ca="1" si="49"/>
        <v>99.976200000000006</v>
      </c>
      <c r="CL62" s="82">
        <f t="shared" ca="1" si="50"/>
        <v>99.961100000000002</v>
      </c>
      <c r="CM62" s="82">
        <f t="shared" ca="1" si="51"/>
        <v>43.343200000000003</v>
      </c>
      <c r="CN62" s="82">
        <f t="shared" ca="1" si="52"/>
        <v>43.383000000000003</v>
      </c>
      <c r="CO62" s="82">
        <f t="shared" ca="1" si="53"/>
        <v>42.4833</v>
      </c>
      <c r="CP62" s="82">
        <f t="shared" ca="1" si="54"/>
        <v>48.787999999999997</v>
      </c>
      <c r="CQ62" s="82">
        <f t="shared" ca="1" si="55"/>
        <v>48.715899999999998</v>
      </c>
    </row>
    <row r="63" spans="27:95" x14ac:dyDescent="0.2">
      <c r="AA63" s="81"/>
      <c r="AD63">
        <v>63</v>
      </c>
      <c r="BM63" s="82">
        <f t="shared" ca="1" si="67"/>
        <v>28124.388800000001</v>
      </c>
      <c r="BN63" s="82">
        <f t="shared" ca="1" si="66"/>
        <v>42.551099999999998</v>
      </c>
      <c r="BO63" s="82">
        <f t="shared" ca="1" si="66"/>
        <v>48.821599999999997</v>
      </c>
      <c r="BP63" s="82">
        <f t="shared" ca="1" si="66"/>
        <v>48.747399999999999</v>
      </c>
      <c r="BQ63" s="82">
        <f t="shared" ca="1" si="66"/>
        <v>43.330274999999993</v>
      </c>
      <c r="BR63" s="82">
        <f t="shared" ca="1" si="66"/>
        <v>29.688099999999999</v>
      </c>
      <c r="BS63" s="82">
        <f t="shared" ca="1" si="66"/>
        <v>20.519600000000001</v>
      </c>
      <c r="BT63" s="82">
        <f t="shared" ca="1" si="66"/>
        <v>99.976200000000006</v>
      </c>
      <c r="BU63" s="82">
        <f t="shared" ca="1" si="66"/>
        <v>99.961100000000002</v>
      </c>
      <c r="BV63" s="82">
        <f t="shared" ca="1" si="66"/>
        <v>43.343200000000003</v>
      </c>
      <c r="BW63" s="82">
        <f t="shared" ca="1" si="66"/>
        <v>43.383000000000003</v>
      </c>
      <c r="BX63" s="82">
        <f t="shared" ca="1" si="66"/>
        <v>42.4833</v>
      </c>
      <c r="BY63" s="82">
        <f t="shared" ca="1" si="66"/>
        <v>48.787999999999997</v>
      </c>
      <c r="BZ63" s="82">
        <f t="shared" ca="1" si="66"/>
        <v>48.715899999999998</v>
      </c>
      <c r="CD63" s="82">
        <f t="shared" ca="1" si="68"/>
        <v>28124.388800000001</v>
      </c>
      <c r="CE63" s="82">
        <f t="shared" ca="1" si="43"/>
        <v>42.551099999999998</v>
      </c>
      <c r="CF63" s="82">
        <f t="shared" ca="1" si="44"/>
        <v>48.821599999999997</v>
      </c>
      <c r="CG63" s="82">
        <f t="shared" ca="1" si="45"/>
        <v>48.747399999999999</v>
      </c>
      <c r="CH63" s="82">
        <f t="shared" ca="1" si="46"/>
        <v>43.330274999999993</v>
      </c>
      <c r="CI63" s="82">
        <f t="shared" ca="1" si="47"/>
        <v>29.688099999999999</v>
      </c>
      <c r="CJ63" s="82">
        <f t="shared" ca="1" si="48"/>
        <v>20.519600000000001</v>
      </c>
      <c r="CK63" s="82">
        <f t="shared" ca="1" si="49"/>
        <v>99.976200000000006</v>
      </c>
      <c r="CL63" s="82">
        <f t="shared" ca="1" si="50"/>
        <v>99.961100000000002</v>
      </c>
      <c r="CM63" s="82">
        <f t="shared" ca="1" si="51"/>
        <v>43.343200000000003</v>
      </c>
      <c r="CN63" s="82">
        <f t="shared" ca="1" si="52"/>
        <v>43.383000000000003</v>
      </c>
      <c r="CO63" s="82">
        <f t="shared" ca="1" si="53"/>
        <v>42.4833</v>
      </c>
      <c r="CP63" s="82">
        <f t="shared" ca="1" si="54"/>
        <v>48.787999999999997</v>
      </c>
      <c r="CQ63" s="82">
        <f t="shared" ca="1" si="55"/>
        <v>48.715899999999998</v>
      </c>
    </row>
    <row r="64" spans="27:95" x14ac:dyDescent="0.2">
      <c r="AA64" s="81"/>
      <c r="AD64">
        <v>64</v>
      </c>
      <c r="BM64" s="82">
        <f t="shared" ca="1" si="67"/>
        <v>28124.388800000001</v>
      </c>
      <c r="BN64" s="82">
        <f t="shared" ca="1" si="66"/>
        <v>42.551099999999998</v>
      </c>
      <c r="BO64" s="82">
        <f t="shared" ca="1" si="66"/>
        <v>48.821599999999997</v>
      </c>
      <c r="BP64" s="82">
        <f t="shared" ca="1" si="66"/>
        <v>48.747399999999999</v>
      </c>
      <c r="BQ64" s="82">
        <f t="shared" ca="1" si="66"/>
        <v>43.330274999999993</v>
      </c>
      <c r="BR64" s="82">
        <f t="shared" ca="1" si="66"/>
        <v>29.688099999999999</v>
      </c>
      <c r="BS64" s="82">
        <f t="shared" ca="1" si="66"/>
        <v>20.519600000000001</v>
      </c>
      <c r="BT64" s="82">
        <f t="shared" ca="1" si="66"/>
        <v>99.976200000000006</v>
      </c>
      <c r="BU64" s="82">
        <f t="shared" ca="1" si="66"/>
        <v>99.961100000000002</v>
      </c>
      <c r="BV64" s="82">
        <f t="shared" ca="1" si="66"/>
        <v>43.343200000000003</v>
      </c>
      <c r="BW64" s="82">
        <f t="shared" ca="1" si="66"/>
        <v>43.383000000000003</v>
      </c>
      <c r="BX64" s="82">
        <f t="shared" ca="1" si="66"/>
        <v>42.4833</v>
      </c>
      <c r="BY64" s="82">
        <f t="shared" ca="1" si="66"/>
        <v>48.787999999999997</v>
      </c>
      <c r="BZ64" s="82">
        <f t="shared" ca="1" si="66"/>
        <v>48.715899999999998</v>
      </c>
      <c r="CD64" s="82">
        <f t="shared" ca="1" si="68"/>
        <v>28124.388800000001</v>
      </c>
      <c r="CE64" s="82">
        <f t="shared" ca="1" si="43"/>
        <v>42.551099999999998</v>
      </c>
      <c r="CF64" s="82">
        <f t="shared" ca="1" si="44"/>
        <v>48.821599999999997</v>
      </c>
      <c r="CG64" s="82">
        <f t="shared" ca="1" si="45"/>
        <v>48.747399999999999</v>
      </c>
      <c r="CH64" s="82">
        <f t="shared" ca="1" si="46"/>
        <v>43.330274999999993</v>
      </c>
      <c r="CI64" s="82">
        <f t="shared" ca="1" si="47"/>
        <v>29.688099999999999</v>
      </c>
      <c r="CJ64" s="82">
        <f t="shared" ca="1" si="48"/>
        <v>20.519600000000001</v>
      </c>
      <c r="CK64" s="82">
        <f t="shared" ca="1" si="49"/>
        <v>99.976200000000006</v>
      </c>
      <c r="CL64" s="82">
        <f t="shared" ca="1" si="50"/>
        <v>99.961100000000002</v>
      </c>
      <c r="CM64" s="82">
        <f t="shared" ca="1" si="51"/>
        <v>43.343200000000003</v>
      </c>
      <c r="CN64" s="82">
        <f t="shared" ca="1" si="52"/>
        <v>43.383000000000003</v>
      </c>
      <c r="CO64" s="82">
        <f t="shared" ca="1" si="53"/>
        <v>42.4833</v>
      </c>
      <c r="CP64" s="82">
        <f t="shared" ca="1" si="54"/>
        <v>48.787999999999997</v>
      </c>
      <c r="CQ64" s="82">
        <f t="shared" ca="1" si="55"/>
        <v>48.715899999999998</v>
      </c>
    </row>
    <row r="65" spans="27:95" x14ac:dyDescent="0.2">
      <c r="AA65" s="81"/>
      <c r="AD65">
        <v>65</v>
      </c>
      <c r="BM65" s="82">
        <f t="shared" ca="1" si="67"/>
        <v>28124.388800000001</v>
      </c>
      <c r="BN65" s="82">
        <f t="shared" ca="1" si="66"/>
        <v>42.551099999999998</v>
      </c>
      <c r="BO65" s="82">
        <f t="shared" ca="1" si="66"/>
        <v>48.821599999999997</v>
      </c>
      <c r="BP65" s="82">
        <f t="shared" ca="1" si="66"/>
        <v>48.747399999999999</v>
      </c>
      <c r="BQ65" s="82">
        <f t="shared" ca="1" si="66"/>
        <v>43.330274999999993</v>
      </c>
      <c r="BR65" s="82">
        <f t="shared" ca="1" si="66"/>
        <v>29.688099999999999</v>
      </c>
      <c r="BS65" s="82">
        <f t="shared" ca="1" si="66"/>
        <v>20.519600000000001</v>
      </c>
      <c r="BT65" s="82">
        <f t="shared" ca="1" si="66"/>
        <v>99.976200000000006</v>
      </c>
      <c r="BU65" s="82">
        <f t="shared" ca="1" si="66"/>
        <v>99.961100000000002</v>
      </c>
      <c r="BV65" s="82">
        <f t="shared" ca="1" si="66"/>
        <v>43.343200000000003</v>
      </c>
      <c r="BW65" s="82">
        <f t="shared" ca="1" si="66"/>
        <v>43.383000000000003</v>
      </c>
      <c r="BX65" s="82">
        <f t="shared" ca="1" si="66"/>
        <v>42.4833</v>
      </c>
      <c r="BY65" s="82">
        <f t="shared" ca="1" si="66"/>
        <v>48.787999999999997</v>
      </c>
      <c r="BZ65" s="82">
        <f t="shared" ca="1" si="66"/>
        <v>48.715899999999998</v>
      </c>
      <c r="CD65" s="82">
        <f t="shared" ca="1" si="68"/>
        <v>28124.388800000001</v>
      </c>
      <c r="CE65" s="82">
        <f t="shared" ca="1" si="43"/>
        <v>42.551099999999998</v>
      </c>
      <c r="CF65" s="82">
        <f t="shared" ca="1" si="44"/>
        <v>48.821599999999997</v>
      </c>
      <c r="CG65" s="82">
        <f t="shared" ca="1" si="45"/>
        <v>48.747399999999999</v>
      </c>
      <c r="CH65" s="82">
        <f t="shared" ca="1" si="46"/>
        <v>43.330274999999993</v>
      </c>
      <c r="CI65" s="82">
        <f t="shared" ca="1" si="47"/>
        <v>29.688099999999999</v>
      </c>
      <c r="CJ65" s="82">
        <f t="shared" ca="1" si="48"/>
        <v>20.519600000000001</v>
      </c>
      <c r="CK65" s="82">
        <f t="shared" ca="1" si="49"/>
        <v>99.976200000000006</v>
      </c>
      <c r="CL65" s="82">
        <f t="shared" ca="1" si="50"/>
        <v>99.961100000000002</v>
      </c>
      <c r="CM65" s="82">
        <f t="shared" ca="1" si="51"/>
        <v>43.343200000000003</v>
      </c>
      <c r="CN65" s="82">
        <f t="shared" ca="1" si="52"/>
        <v>43.383000000000003</v>
      </c>
      <c r="CO65" s="82">
        <f t="shared" ca="1" si="53"/>
        <v>42.4833</v>
      </c>
      <c r="CP65" s="82">
        <f t="shared" ca="1" si="54"/>
        <v>48.787999999999997</v>
      </c>
      <c r="CQ65" s="82">
        <f t="shared" ca="1" si="55"/>
        <v>48.715899999999998</v>
      </c>
    </row>
    <row r="66" spans="27:95" x14ac:dyDescent="0.2">
      <c r="AA66" s="81"/>
      <c r="AD66">
        <v>66</v>
      </c>
      <c r="BM66" s="82">
        <f t="shared" ca="1" si="67"/>
        <v>28124.388800000001</v>
      </c>
      <c r="BN66" s="82">
        <f t="shared" ca="1" si="66"/>
        <v>42.551099999999998</v>
      </c>
      <c r="BO66" s="82">
        <f t="shared" ca="1" si="66"/>
        <v>48.821599999999997</v>
      </c>
      <c r="BP66" s="82">
        <f t="shared" ca="1" si="66"/>
        <v>48.747399999999999</v>
      </c>
      <c r="BQ66" s="82">
        <f t="shared" ca="1" si="66"/>
        <v>43.330274999999993</v>
      </c>
      <c r="BR66" s="82">
        <f t="shared" ca="1" si="66"/>
        <v>29.688099999999999</v>
      </c>
      <c r="BS66" s="82">
        <f t="shared" ca="1" si="66"/>
        <v>20.519600000000001</v>
      </c>
      <c r="BT66" s="82">
        <f t="shared" ca="1" si="66"/>
        <v>99.976200000000006</v>
      </c>
      <c r="BU66" s="82">
        <f t="shared" ca="1" si="66"/>
        <v>99.961100000000002</v>
      </c>
      <c r="BV66" s="82">
        <f t="shared" ca="1" si="66"/>
        <v>43.343200000000003</v>
      </c>
      <c r="BW66" s="82">
        <f t="shared" ca="1" si="66"/>
        <v>43.383000000000003</v>
      </c>
      <c r="BX66" s="82">
        <f t="shared" ca="1" si="66"/>
        <v>42.4833</v>
      </c>
      <c r="BY66" s="82">
        <f t="shared" ca="1" si="66"/>
        <v>48.787999999999997</v>
      </c>
      <c r="BZ66" s="82">
        <f t="shared" ca="1" si="66"/>
        <v>48.715899999999998</v>
      </c>
      <c r="CD66" s="82">
        <f t="shared" ca="1" si="68"/>
        <v>28124.388800000001</v>
      </c>
      <c r="CE66" s="82">
        <f t="shared" ca="1" si="43"/>
        <v>42.551099999999998</v>
      </c>
      <c r="CF66" s="82">
        <f t="shared" ca="1" si="44"/>
        <v>48.821599999999997</v>
      </c>
      <c r="CG66" s="82">
        <f t="shared" ca="1" si="45"/>
        <v>48.747399999999999</v>
      </c>
      <c r="CH66" s="82">
        <f t="shared" ca="1" si="46"/>
        <v>43.330274999999993</v>
      </c>
      <c r="CI66" s="82">
        <f t="shared" ca="1" si="47"/>
        <v>29.688099999999999</v>
      </c>
      <c r="CJ66" s="82">
        <f t="shared" ca="1" si="48"/>
        <v>20.519600000000001</v>
      </c>
      <c r="CK66" s="82">
        <f t="shared" ca="1" si="49"/>
        <v>99.976200000000006</v>
      </c>
      <c r="CL66" s="82">
        <f t="shared" ca="1" si="50"/>
        <v>99.961100000000002</v>
      </c>
      <c r="CM66" s="82">
        <f t="shared" ca="1" si="51"/>
        <v>43.343200000000003</v>
      </c>
      <c r="CN66" s="82">
        <f t="shared" ca="1" si="52"/>
        <v>43.383000000000003</v>
      </c>
      <c r="CO66" s="82">
        <f t="shared" ca="1" si="53"/>
        <v>42.4833</v>
      </c>
      <c r="CP66" s="82">
        <f t="shared" ca="1" si="54"/>
        <v>48.787999999999997</v>
      </c>
      <c r="CQ66" s="82">
        <f t="shared" ca="1" si="55"/>
        <v>48.715899999999998</v>
      </c>
    </row>
    <row r="67" spans="27:95" x14ac:dyDescent="0.2">
      <c r="AA67" s="81"/>
      <c r="AD67">
        <v>67</v>
      </c>
      <c r="BM67" s="82">
        <f t="shared" ca="1" si="67"/>
        <v>28124.388800000001</v>
      </c>
      <c r="BN67" s="82">
        <f t="shared" ca="1" si="66"/>
        <v>42.551099999999998</v>
      </c>
      <c r="BO67" s="82">
        <f t="shared" ca="1" si="66"/>
        <v>48.821599999999997</v>
      </c>
      <c r="BP67" s="82">
        <f t="shared" ca="1" si="66"/>
        <v>48.747399999999999</v>
      </c>
      <c r="BQ67" s="82">
        <f t="shared" ca="1" si="66"/>
        <v>43.330274999999993</v>
      </c>
      <c r="BR67" s="82">
        <f t="shared" ca="1" si="66"/>
        <v>29.688099999999999</v>
      </c>
      <c r="BS67" s="82">
        <f t="shared" ca="1" si="66"/>
        <v>20.519600000000001</v>
      </c>
      <c r="BT67" s="82">
        <f t="shared" ca="1" si="66"/>
        <v>99.976200000000006</v>
      </c>
      <c r="BU67" s="82">
        <f t="shared" ca="1" si="66"/>
        <v>99.961100000000002</v>
      </c>
      <c r="BV67" s="82">
        <f t="shared" ca="1" si="66"/>
        <v>43.343200000000003</v>
      </c>
      <c r="BW67" s="82">
        <f t="shared" ca="1" si="66"/>
        <v>43.383000000000003</v>
      </c>
      <c r="BX67" s="82">
        <f t="shared" ca="1" si="66"/>
        <v>42.4833</v>
      </c>
      <c r="BY67" s="82">
        <f t="shared" ca="1" si="66"/>
        <v>48.787999999999997</v>
      </c>
      <c r="BZ67" s="82">
        <f t="shared" ca="1" si="66"/>
        <v>48.715899999999998</v>
      </c>
      <c r="CD67" s="82">
        <f t="shared" ca="1" si="68"/>
        <v>28124.388800000001</v>
      </c>
      <c r="CE67" s="82">
        <f t="shared" ca="1" si="43"/>
        <v>42.551099999999998</v>
      </c>
      <c r="CF67" s="82">
        <f t="shared" ca="1" si="44"/>
        <v>48.821599999999997</v>
      </c>
      <c r="CG67" s="82">
        <f t="shared" ca="1" si="45"/>
        <v>48.747399999999999</v>
      </c>
      <c r="CH67" s="82">
        <f t="shared" ca="1" si="46"/>
        <v>43.330274999999993</v>
      </c>
      <c r="CI67" s="82">
        <f t="shared" ca="1" si="47"/>
        <v>29.688099999999999</v>
      </c>
      <c r="CJ67" s="82">
        <f t="shared" ca="1" si="48"/>
        <v>20.519600000000001</v>
      </c>
      <c r="CK67" s="82">
        <f t="shared" ca="1" si="49"/>
        <v>99.976200000000006</v>
      </c>
      <c r="CL67" s="82">
        <f t="shared" ca="1" si="50"/>
        <v>99.961100000000002</v>
      </c>
      <c r="CM67" s="82">
        <f t="shared" ca="1" si="51"/>
        <v>43.343200000000003</v>
      </c>
      <c r="CN67" s="82">
        <f t="shared" ca="1" si="52"/>
        <v>43.383000000000003</v>
      </c>
      <c r="CO67" s="82">
        <f t="shared" ca="1" si="53"/>
        <v>42.4833</v>
      </c>
      <c r="CP67" s="82">
        <f t="shared" ca="1" si="54"/>
        <v>48.787999999999997</v>
      </c>
      <c r="CQ67" s="82">
        <f t="shared" ca="1" si="55"/>
        <v>48.715899999999998</v>
      </c>
    </row>
    <row r="68" spans="27:95" x14ac:dyDescent="0.2">
      <c r="AA68" s="81"/>
      <c r="AD68">
        <v>68</v>
      </c>
      <c r="BM68" s="82">
        <f t="shared" ca="1" si="67"/>
        <v>28124.388800000001</v>
      </c>
      <c r="BN68" s="82">
        <f t="shared" ca="1" si="66"/>
        <v>42.551099999999998</v>
      </c>
      <c r="BO68" s="82">
        <f t="shared" ca="1" si="66"/>
        <v>48.821599999999997</v>
      </c>
      <c r="BP68" s="82">
        <f t="shared" ca="1" si="66"/>
        <v>48.747399999999999</v>
      </c>
      <c r="BQ68" s="82">
        <f t="shared" ca="1" si="66"/>
        <v>43.330274999999993</v>
      </c>
      <c r="BR68" s="82">
        <f t="shared" ca="1" si="66"/>
        <v>29.688099999999999</v>
      </c>
      <c r="BS68" s="82">
        <f t="shared" ca="1" si="66"/>
        <v>20.519600000000001</v>
      </c>
      <c r="BT68" s="82">
        <f t="shared" ca="1" si="66"/>
        <v>99.976200000000006</v>
      </c>
      <c r="BU68" s="82">
        <f t="shared" ca="1" si="66"/>
        <v>99.961100000000002</v>
      </c>
      <c r="BV68" s="82">
        <f t="shared" ca="1" si="66"/>
        <v>43.343200000000003</v>
      </c>
      <c r="BW68" s="82">
        <f t="shared" ca="1" si="66"/>
        <v>43.383000000000003</v>
      </c>
      <c r="BX68" s="82">
        <f t="shared" ca="1" si="66"/>
        <v>42.4833</v>
      </c>
      <c r="BY68" s="82">
        <f t="shared" ca="1" si="66"/>
        <v>48.787999999999997</v>
      </c>
      <c r="BZ68" s="82">
        <f t="shared" ca="1" si="66"/>
        <v>48.715899999999998</v>
      </c>
      <c r="CD68" s="82">
        <f t="shared" ca="1" si="68"/>
        <v>28124.388800000001</v>
      </c>
      <c r="CE68" s="82">
        <f t="shared" ca="1" si="43"/>
        <v>42.551099999999998</v>
      </c>
      <c r="CF68" s="82">
        <f t="shared" ca="1" si="44"/>
        <v>48.821599999999997</v>
      </c>
      <c r="CG68" s="82">
        <f t="shared" ca="1" si="45"/>
        <v>48.747399999999999</v>
      </c>
      <c r="CH68" s="82">
        <f t="shared" ca="1" si="46"/>
        <v>43.330274999999993</v>
      </c>
      <c r="CI68" s="82">
        <f t="shared" ca="1" si="47"/>
        <v>29.688099999999999</v>
      </c>
      <c r="CJ68" s="82">
        <f t="shared" ca="1" si="48"/>
        <v>20.519600000000001</v>
      </c>
      <c r="CK68" s="82">
        <f t="shared" ca="1" si="49"/>
        <v>99.976200000000006</v>
      </c>
      <c r="CL68" s="82">
        <f t="shared" ca="1" si="50"/>
        <v>99.961100000000002</v>
      </c>
      <c r="CM68" s="82">
        <f t="shared" ca="1" si="51"/>
        <v>43.343200000000003</v>
      </c>
      <c r="CN68" s="82">
        <f t="shared" ca="1" si="52"/>
        <v>43.383000000000003</v>
      </c>
      <c r="CO68" s="82">
        <f t="shared" ca="1" si="53"/>
        <v>42.4833</v>
      </c>
      <c r="CP68" s="82">
        <f t="shared" ca="1" si="54"/>
        <v>48.787999999999997</v>
      </c>
      <c r="CQ68" s="82">
        <f t="shared" ca="1" si="55"/>
        <v>48.715899999999998</v>
      </c>
    </row>
    <row r="69" spans="27:95" x14ac:dyDescent="0.2">
      <c r="AA69" s="81"/>
      <c r="AD69">
        <v>69</v>
      </c>
      <c r="BM69" s="82">
        <f t="shared" ca="1" si="67"/>
        <v>28124.388800000001</v>
      </c>
      <c r="BN69" s="82">
        <f t="shared" ca="1" si="66"/>
        <v>42.551099999999998</v>
      </c>
      <c r="BO69" s="82">
        <f t="shared" ca="1" si="66"/>
        <v>48.821599999999997</v>
      </c>
      <c r="BP69" s="82">
        <f t="shared" ca="1" si="66"/>
        <v>48.747399999999999</v>
      </c>
      <c r="BQ69" s="82">
        <f t="shared" ca="1" si="66"/>
        <v>43.330274999999993</v>
      </c>
      <c r="BR69" s="82">
        <f t="shared" ca="1" si="66"/>
        <v>29.688099999999999</v>
      </c>
      <c r="BS69" s="82">
        <f t="shared" ca="1" si="66"/>
        <v>20.519600000000001</v>
      </c>
      <c r="BT69" s="82">
        <f t="shared" ca="1" si="66"/>
        <v>99.976200000000006</v>
      </c>
      <c r="BU69" s="82">
        <f t="shared" ca="1" si="66"/>
        <v>99.961100000000002</v>
      </c>
      <c r="BV69" s="82">
        <f t="shared" ca="1" si="66"/>
        <v>43.343200000000003</v>
      </c>
      <c r="BW69" s="82">
        <f t="shared" ca="1" si="66"/>
        <v>43.383000000000003</v>
      </c>
      <c r="BX69" s="82">
        <f t="shared" ca="1" si="66"/>
        <v>42.4833</v>
      </c>
      <c r="BY69" s="82">
        <f t="shared" ca="1" si="66"/>
        <v>48.787999999999997</v>
      </c>
      <c r="BZ69" s="82">
        <f t="shared" ca="1" si="66"/>
        <v>48.715899999999998</v>
      </c>
      <c r="CD69" s="82">
        <f t="shared" ca="1" si="68"/>
        <v>28124.388800000001</v>
      </c>
      <c r="CE69" s="82">
        <f t="shared" ca="1" si="43"/>
        <v>42.551099999999998</v>
      </c>
      <c r="CF69" s="82">
        <f t="shared" ca="1" si="44"/>
        <v>48.821599999999997</v>
      </c>
      <c r="CG69" s="82">
        <f t="shared" ca="1" si="45"/>
        <v>48.747399999999999</v>
      </c>
      <c r="CH69" s="82">
        <f t="shared" ca="1" si="46"/>
        <v>43.330274999999993</v>
      </c>
      <c r="CI69" s="82">
        <f t="shared" ca="1" si="47"/>
        <v>29.688099999999999</v>
      </c>
      <c r="CJ69" s="82">
        <f t="shared" ca="1" si="48"/>
        <v>20.519600000000001</v>
      </c>
      <c r="CK69" s="82">
        <f t="shared" ca="1" si="49"/>
        <v>99.976200000000006</v>
      </c>
      <c r="CL69" s="82">
        <f t="shared" ca="1" si="50"/>
        <v>99.961100000000002</v>
      </c>
      <c r="CM69" s="82">
        <f t="shared" ca="1" si="51"/>
        <v>43.343200000000003</v>
      </c>
      <c r="CN69" s="82">
        <f t="shared" ca="1" si="52"/>
        <v>43.383000000000003</v>
      </c>
      <c r="CO69" s="82">
        <f t="shared" ca="1" si="53"/>
        <v>42.4833</v>
      </c>
      <c r="CP69" s="82">
        <f t="shared" ca="1" si="54"/>
        <v>48.787999999999997</v>
      </c>
      <c r="CQ69" s="82">
        <f t="shared" ca="1" si="55"/>
        <v>48.715899999999998</v>
      </c>
    </row>
    <row r="70" spans="27:95" x14ac:dyDescent="0.2">
      <c r="AA70" s="81"/>
      <c r="AD70">
        <v>70</v>
      </c>
      <c r="BM70" s="82">
        <f t="shared" ca="1" si="67"/>
        <v>28124.388800000001</v>
      </c>
      <c r="BN70" s="82">
        <f t="shared" ca="1" si="66"/>
        <v>42.551099999999998</v>
      </c>
      <c r="BO70" s="82">
        <f t="shared" ca="1" si="66"/>
        <v>48.821599999999997</v>
      </c>
      <c r="BP70" s="82">
        <f t="shared" ca="1" si="66"/>
        <v>48.747399999999999</v>
      </c>
      <c r="BQ70" s="82">
        <f t="shared" ca="1" si="66"/>
        <v>43.330274999999993</v>
      </c>
      <c r="BR70" s="82">
        <f t="shared" ca="1" si="66"/>
        <v>29.688099999999999</v>
      </c>
      <c r="BS70" s="82">
        <f t="shared" ca="1" si="66"/>
        <v>20.519600000000001</v>
      </c>
      <c r="BT70" s="82">
        <f t="shared" ca="1" si="66"/>
        <v>99.976200000000006</v>
      </c>
      <c r="BU70" s="82">
        <f t="shared" ca="1" si="66"/>
        <v>99.961100000000002</v>
      </c>
      <c r="BV70" s="82">
        <f t="shared" ca="1" si="66"/>
        <v>43.343200000000003</v>
      </c>
      <c r="BW70" s="82">
        <f t="shared" ca="1" si="66"/>
        <v>43.383000000000003</v>
      </c>
      <c r="BX70" s="82">
        <f t="shared" ca="1" si="66"/>
        <v>42.4833</v>
      </c>
      <c r="BY70" s="82">
        <f t="shared" ca="1" si="66"/>
        <v>48.787999999999997</v>
      </c>
      <c r="BZ70" s="82">
        <f t="shared" ca="1" si="66"/>
        <v>48.715899999999998</v>
      </c>
      <c r="CD70" s="82">
        <f t="shared" ca="1" si="68"/>
        <v>28124.388800000001</v>
      </c>
      <c r="CE70" s="82">
        <f t="shared" ref="CE70" ca="1" si="69">IF(INDIRECT("'"&amp;$B$3&amp;"'!"&amp;ADDRESS($AD70,CE$1)),INDIRECT("'"&amp;$B$3&amp;"'!"&amp;ADDRESS($AD70,CE$1)),CE69)</f>
        <v>42.551099999999998</v>
      </c>
      <c r="CF70" s="82">
        <f t="shared" ref="CF70" ca="1" si="70">IF(INDIRECT("'"&amp;$B$3&amp;"'!"&amp;ADDRESS($AD70,CF$1)),INDIRECT("'"&amp;$B$3&amp;"'!"&amp;ADDRESS($AD70,CF$1)),CF69)</f>
        <v>48.821599999999997</v>
      </c>
      <c r="CG70" s="82">
        <f t="shared" ref="CG70" ca="1" si="71">IF(INDIRECT("'"&amp;$B$3&amp;"'!"&amp;ADDRESS($AD70,CG$1)),INDIRECT("'"&amp;$B$3&amp;"'!"&amp;ADDRESS($AD70,CG$1)),CG69)</f>
        <v>48.747399999999999</v>
      </c>
      <c r="CH70" s="82">
        <f t="shared" ref="CH70" ca="1" si="72">IF(INDIRECT("'"&amp;$B$3&amp;"'!"&amp;ADDRESS($AD70,CH$1)),INDIRECT("'"&amp;$B$3&amp;"'!"&amp;ADDRESS($AD70,CH$1)),CH69)</f>
        <v>43.330274999999993</v>
      </c>
      <c r="CI70" s="82">
        <f t="shared" ref="CI70" ca="1" si="73">IF(INDIRECT("'"&amp;$B$3&amp;"'!"&amp;ADDRESS($AD70,CI$1)),INDIRECT("'"&amp;$B$3&amp;"'!"&amp;ADDRESS($AD70,CI$1)),CI69)</f>
        <v>29.688099999999999</v>
      </c>
      <c r="CJ70" s="82">
        <f t="shared" ref="CJ70" ca="1" si="74">IF(INDIRECT("'"&amp;$B$3&amp;"'!"&amp;ADDRESS($AD70,CJ$1)),INDIRECT("'"&amp;$B$3&amp;"'!"&amp;ADDRESS($AD70,CJ$1)),CJ69)</f>
        <v>20.519600000000001</v>
      </c>
      <c r="CK70" s="82">
        <f t="shared" ref="CK70" ca="1" si="75">IF(INDIRECT("'"&amp;$B$3&amp;"'!"&amp;ADDRESS($AD70,CK$1)),INDIRECT("'"&amp;$B$3&amp;"'!"&amp;ADDRESS($AD70,CK$1)),CK69)</f>
        <v>99.976200000000006</v>
      </c>
      <c r="CL70" s="82">
        <f t="shared" ref="CL70" ca="1" si="76">IF(INDIRECT("'"&amp;$B$3&amp;"'!"&amp;ADDRESS($AD70,CL$1)),INDIRECT("'"&amp;$B$3&amp;"'!"&amp;ADDRESS($AD70,CL$1)),CL69)</f>
        <v>99.961100000000002</v>
      </c>
      <c r="CM70" s="82">
        <f t="shared" ref="CM70" ca="1" si="77">IF(INDIRECT("'"&amp;$B$3&amp;"'!"&amp;ADDRESS($AD70,CM$1)),INDIRECT("'"&amp;$B$3&amp;"'!"&amp;ADDRESS($AD70,CM$1)),CM69)</f>
        <v>43.343200000000003</v>
      </c>
      <c r="CN70" s="82">
        <f t="shared" ref="CN70" ca="1" si="78">IF(INDIRECT("'"&amp;$B$3&amp;"'!"&amp;ADDRESS($AD70,CN$1)),INDIRECT("'"&amp;$B$3&amp;"'!"&amp;ADDRESS($AD70,CN$1)),CN69)</f>
        <v>43.383000000000003</v>
      </c>
      <c r="CO70" s="82">
        <f t="shared" ref="CO70" ca="1" si="79">IF(INDIRECT("'"&amp;$B$3&amp;"'!"&amp;ADDRESS($AD70,CO$1)),INDIRECT("'"&amp;$B$3&amp;"'!"&amp;ADDRESS($AD70,CO$1)),CO69)</f>
        <v>42.4833</v>
      </c>
      <c r="CP70" s="82">
        <f t="shared" ref="CP70" ca="1" si="80">IF(INDIRECT("'"&amp;$B$3&amp;"'!"&amp;ADDRESS($AD70,CP$1)),INDIRECT("'"&amp;$B$3&amp;"'!"&amp;ADDRESS($AD70,CP$1)),CP69)</f>
        <v>48.787999999999997</v>
      </c>
      <c r="CQ70" s="82">
        <f t="shared" ref="CQ70" ca="1" si="81">IF(INDIRECT("'"&amp;$B$3&amp;"'!"&amp;ADDRESS($AD70,CQ$1)),INDIRECT("'"&amp;$B$3&amp;"'!"&amp;ADDRESS($AD70,CQ$1)),CQ69)</f>
        <v>48.715899999999998</v>
      </c>
    </row>
    <row r="71" spans="27:95" x14ac:dyDescent="0.2">
      <c r="AA71" s="81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/>
      <c r="CD71" s="94"/>
      <c r="CE71" s="94"/>
      <c r="CF71" s="94"/>
      <c r="CG71" s="94"/>
      <c r="CH71" s="94"/>
      <c r="CI71" s="94"/>
      <c r="CJ71" s="94"/>
      <c r="CK71" s="94"/>
      <c r="CL71" s="94"/>
      <c r="CM71" s="94"/>
      <c r="CN71" s="94"/>
      <c r="CO71" s="94"/>
      <c r="CP71" s="94"/>
      <c r="CQ71" s="94"/>
    </row>
    <row r="72" spans="27:95" x14ac:dyDescent="0.2">
      <c r="AA72" s="81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94"/>
      <c r="BZ72" s="94"/>
      <c r="CD72" s="94"/>
      <c r="CE72" s="94"/>
      <c r="CF72" s="94"/>
      <c r="CG72" s="94"/>
      <c r="CH72" s="94"/>
      <c r="CI72" s="94"/>
      <c r="CJ72" s="94"/>
      <c r="CK72" s="94"/>
      <c r="CL72" s="94"/>
      <c r="CM72" s="94"/>
      <c r="CN72" s="94"/>
      <c r="CO72" s="94"/>
      <c r="CP72" s="94"/>
      <c r="CQ72" s="94"/>
    </row>
    <row r="73" spans="27:95" x14ac:dyDescent="0.2">
      <c r="AA73" s="81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D73" s="94"/>
      <c r="CE73" s="94"/>
      <c r="CF73" s="94"/>
      <c r="CG73" s="94"/>
      <c r="CH73" s="94"/>
      <c r="CI73" s="94"/>
      <c r="CJ73" s="94"/>
      <c r="CK73" s="94"/>
      <c r="CL73" s="94"/>
      <c r="CM73" s="94"/>
      <c r="CN73" s="94"/>
      <c r="CO73" s="94"/>
      <c r="CP73" s="94"/>
      <c r="CQ73" s="94"/>
    </row>
    <row r="74" spans="27:95" x14ac:dyDescent="0.2">
      <c r="AA74" s="81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D74" s="94"/>
      <c r="CE74" s="94"/>
      <c r="CF74" s="94"/>
      <c r="CG74" s="94"/>
      <c r="CH74" s="94"/>
      <c r="CI74" s="94"/>
      <c r="CJ74" s="94"/>
      <c r="CK74" s="94"/>
      <c r="CL74" s="94"/>
      <c r="CM74" s="94"/>
      <c r="CN74" s="94"/>
      <c r="CO74" s="94"/>
      <c r="CP74" s="94"/>
      <c r="CQ74" s="94"/>
    </row>
    <row r="75" spans="27:95" x14ac:dyDescent="0.2">
      <c r="AA75" s="81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D75" s="94"/>
      <c r="CE75" s="94"/>
      <c r="CF75" s="94"/>
      <c r="CG75" s="94"/>
      <c r="CH75" s="94"/>
      <c r="CI75" s="94"/>
      <c r="CJ75" s="94"/>
      <c r="CK75" s="94"/>
      <c r="CL75" s="94"/>
      <c r="CM75" s="94"/>
      <c r="CN75" s="94"/>
      <c r="CO75" s="94"/>
      <c r="CP75" s="94"/>
      <c r="CQ75" s="94"/>
    </row>
    <row r="76" spans="27:95" x14ac:dyDescent="0.2"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D76" s="94"/>
      <c r="CE76" s="94"/>
      <c r="CF76" s="94"/>
      <c r="CG76" s="94"/>
      <c r="CH76" s="94"/>
      <c r="CI76" s="94"/>
      <c r="CJ76" s="94"/>
      <c r="CK76" s="94"/>
      <c r="CL76" s="94"/>
      <c r="CM76" s="94"/>
      <c r="CN76" s="94"/>
      <c r="CO76" s="94"/>
      <c r="CP76" s="94"/>
      <c r="CQ76" s="94"/>
    </row>
    <row r="77" spans="27:95" x14ac:dyDescent="0.2">
      <c r="BM77" s="94"/>
      <c r="BN77" s="94"/>
      <c r="BO77" s="94"/>
      <c r="BP77" s="94"/>
      <c r="BQ77" s="94"/>
      <c r="BR77" s="94"/>
      <c r="BS77" s="94"/>
      <c r="BT77" s="94"/>
      <c r="BU77" s="94"/>
      <c r="BV77" s="94"/>
      <c r="BW77" s="94"/>
      <c r="BX77" s="94"/>
      <c r="BY77" s="94"/>
      <c r="BZ77" s="94"/>
      <c r="CD77" s="94"/>
      <c r="CE77" s="94"/>
      <c r="CF77" s="94"/>
      <c r="CG77" s="94"/>
      <c r="CH77" s="94"/>
      <c r="CI77" s="94"/>
      <c r="CJ77" s="94"/>
      <c r="CK77" s="94"/>
      <c r="CL77" s="94"/>
      <c r="CM77" s="94"/>
      <c r="CN77" s="94"/>
      <c r="CO77" s="94"/>
      <c r="CP77" s="94"/>
      <c r="CQ77" s="94"/>
    </row>
    <row r="78" spans="27:95" x14ac:dyDescent="0.2"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94"/>
      <c r="BZ78" s="94"/>
      <c r="CD78" s="94"/>
      <c r="CE78" s="94"/>
      <c r="CF78" s="94"/>
      <c r="CG78" s="94"/>
      <c r="CH78" s="94"/>
      <c r="CI78" s="94"/>
      <c r="CJ78" s="94"/>
      <c r="CK78" s="94"/>
      <c r="CL78" s="94"/>
      <c r="CM78" s="94"/>
      <c r="CN78" s="94"/>
      <c r="CO78" s="94"/>
      <c r="CP78" s="94"/>
      <c r="CQ78" s="94"/>
    </row>
    <row r="79" spans="27:95" x14ac:dyDescent="0.2">
      <c r="AA79" s="86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D79" s="94"/>
      <c r="CE79" s="94"/>
      <c r="CF79" s="94"/>
      <c r="CG79" s="94"/>
      <c r="CH79" s="94"/>
      <c r="CI79" s="94"/>
      <c r="CJ79" s="94"/>
      <c r="CK79" s="94"/>
      <c r="CL79" s="94"/>
      <c r="CM79" s="94"/>
      <c r="CN79" s="94"/>
      <c r="CO79" s="94"/>
      <c r="CP79" s="94"/>
      <c r="CQ79" s="94"/>
    </row>
    <row r="80" spans="27:95" x14ac:dyDescent="0.2">
      <c r="AA80" s="86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94"/>
      <c r="BZ80" s="94"/>
      <c r="CD80" s="94"/>
      <c r="CE80" s="94"/>
      <c r="CF80" s="94"/>
      <c r="CG80" s="94"/>
      <c r="CH80" s="94"/>
      <c r="CI80" s="94"/>
      <c r="CJ80" s="94"/>
      <c r="CK80" s="94"/>
      <c r="CL80" s="94"/>
      <c r="CM80" s="94"/>
      <c r="CN80" s="94"/>
      <c r="CO80" s="94"/>
      <c r="CP80" s="94"/>
      <c r="CQ80" s="94"/>
    </row>
    <row r="81" spans="27:95" x14ac:dyDescent="0.2">
      <c r="AA81" s="86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94"/>
      <c r="BZ81" s="94"/>
      <c r="CD81" s="94"/>
      <c r="CE81" s="94"/>
      <c r="CF81" s="94"/>
      <c r="CG81" s="94"/>
      <c r="CH81" s="94"/>
      <c r="CI81" s="94"/>
      <c r="CJ81" s="94"/>
      <c r="CK81" s="94"/>
      <c r="CL81" s="94"/>
      <c r="CM81" s="94"/>
      <c r="CN81" s="94"/>
      <c r="CO81" s="94"/>
      <c r="CP81" s="94"/>
      <c r="CQ81" s="94"/>
    </row>
    <row r="82" spans="27:95" x14ac:dyDescent="0.2">
      <c r="AA82" s="86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D82" s="94"/>
      <c r="CE82" s="94"/>
      <c r="CF82" s="94"/>
      <c r="CG82" s="94"/>
      <c r="CH82" s="94"/>
      <c r="CI82" s="94"/>
      <c r="CJ82" s="94"/>
      <c r="CK82" s="94"/>
      <c r="CL82" s="94"/>
      <c r="CM82" s="94"/>
      <c r="CN82" s="94"/>
      <c r="CO82" s="94"/>
      <c r="CP82" s="94"/>
      <c r="CQ82" s="94"/>
    </row>
    <row r="83" spans="27:95" x14ac:dyDescent="0.2">
      <c r="AA83" s="86"/>
      <c r="BM83" s="94"/>
      <c r="BN83" s="94"/>
      <c r="BO83" s="94"/>
      <c r="BP83" s="94"/>
      <c r="BQ83" s="94"/>
      <c r="BR83" s="94"/>
      <c r="BS83" s="94"/>
      <c r="BT83" s="94"/>
      <c r="BU83" s="94"/>
      <c r="BV83" s="94"/>
      <c r="BW83" s="94"/>
      <c r="BX83" s="94"/>
      <c r="BY83" s="94"/>
      <c r="BZ83" s="94"/>
      <c r="CD83" s="94"/>
      <c r="CE83" s="94"/>
      <c r="CF83" s="94"/>
      <c r="CG83" s="94"/>
      <c r="CH83" s="94"/>
      <c r="CI83" s="94"/>
      <c r="CJ83" s="94"/>
      <c r="CK83" s="94"/>
      <c r="CL83" s="94"/>
      <c r="CM83" s="94"/>
      <c r="CN83" s="94"/>
      <c r="CO83" s="94"/>
      <c r="CP83" s="94"/>
      <c r="CQ83" s="94"/>
    </row>
    <row r="84" spans="27:95" x14ac:dyDescent="0.2">
      <c r="AA84" s="86"/>
      <c r="BM84" s="94"/>
      <c r="BN84" s="94"/>
      <c r="BO84" s="94"/>
      <c r="BP84" s="94"/>
      <c r="BQ84" s="94"/>
      <c r="BR84" s="94"/>
      <c r="BS84" s="94"/>
      <c r="BT84" s="94"/>
      <c r="BU84" s="94"/>
      <c r="BV84" s="94"/>
      <c r="BW84" s="94"/>
      <c r="BX84" s="94"/>
      <c r="BY84" s="94"/>
      <c r="BZ84" s="94"/>
      <c r="CD84" s="94"/>
      <c r="CE84" s="94"/>
      <c r="CF84" s="94"/>
      <c r="CG84" s="94"/>
      <c r="CH84" s="94"/>
      <c r="CI84" s="94"/>
      <c r="CJ84" s="94"/>
      <c r="CK84" s="94"/>
      <c r="CL84" s="94"/>
      <c r="CM84" s="94"/>
      <c r="CN84" s="94"/>
      <c r="CO84" s="94"/>
      <c r="CP84" s="94"/>
      <c r="CQ84" s="94"/>
    </row>
    <row r="85" spans="27:95" x14ac:dyDescent="0.2">
      <c r="AA85" s="86"/>
      <c r="BM85" s="94"/>
      <c r="BN85" s="94"/>
      <c r="BO85" s="94"/>
      <c r="BP85" s="94"/>
      <c r="BQ85" s="94"/>
      <c r="BR85" s="94"/>
      <c r="BS85" s="94"/>
      <c r="BT85" s="94"/>
      <c r="BU85" s="94"/>
      <c r="BV85" s="94"/>
      <c r="BW85" s="94"/>
      <c r="BX85" s="94"/>
      <c r="BY85" s="94"/>
      <c r="BZ85" s="94"/>
      <c r="CD85" s="94"/>
      <c r="CE85" s="94"/>
      <c r="CF85" s="94"/>
      <c r="CG85" s="94"/>
      <c r="CH85" s="94"/>
      <c r="CI85" s="94"/>
      <c r="CJ85" s="94"/>
      <c r="CK85" s="94"/>
      <c r="CL85" s="94"/>
      <c r="CM85" s="94"/>
      <c r="CN85" s="94"/>
      <c r="CO85" s="94"/>
      <c r="CP85" s="94"/>
      <c r="CQ85" s="94"/>
    </row>
    <row r="86" spans="27:95" x14ac:dyDescent="0.2">
      <c r="AA86" s="86"/>
      <c r="BM86" s="94"/>
      <c r="BN86" s="94"/>
      <c r="BO86" s="94"/>
      <c r="BP86" s="94"/>
      <c r="BQ86" s="94"/>
      <c r="BR86" s="94"/>
      <c r="BS86" s="94"/>
      <c r="BT86" s="94"/>
      <c r="BU86" s="94"/>
      <c r="BV86" s="94"/>
      <c r="BW86" s="94"/>
      <c r="BX86" s="94"/>
      <c r="BY86" s="94"/>
      <c r="BZ86" s="94"/>
      <c r="CD86" s="94"/>
      <c r="CE86" s="94"/>
      <c r="CF86" s="94"/>
      <c r="CG86" s="94"/>
      <c r="CH86" s="94"/>
      <c r="CI86" s="94"/>
      <c r="CJ86" s="94"/>
      <c r="CK86" s="94"/>
      <c r="CL86" s="94"/>
      <c r="CM86" s="94"/>
      <c r="CN86" s="94"/>
      <c r="CO86" s="94"/>
      <c r="CP86" s="94"/>
      <c r="CQ86" s="94"/>
    </row>
    <row r="87" spans="27:95" x14ac:dyDescent="0.2">
      <c r="AA87" s="86"/>
      <c r="BM87" s="94"/>
      <c r="BN87" s="94"/>
      <c r="BO87" s="94"/>
      <c r="BP87" s="94"/>
      <c r="BQ87" s="94"/>
      <c r="BR87" s="94"/>
      <c r="BS87" s="94"/>
      <c r="BT87" s="94"/>
      <c r="BU87" s="94"/>
      <c r="BV87" s="94"/>
      <c r="BW87" s="94"/>
      <c r="BX87" s="94"/>
      <c r="BY87" s="94"/>
      <c r="BZ87" s="94"/>
      <c r="CD87" s="94"/>
      <c r="CE87" s="94"/>
      <c r="CF87" s="94"/>
      <c r="CG87" s="94"/>
      <c r="CH87" s="94"/>
      <c r="CI87" s="94"/>
      <c r="CJ87" s="94"/>
      <c r="CK87" s="94"/>
      <c r="CL87" s="94"/>
      <c r="CM87" s="94"/>
      <c r="CN87" s="94"/>
      <c r="CO87" s="94"/>
      <c r="CP87" s="94"/>
      <c r="CQ87" s="94"/>
    </row>
    <row r="88" spans="27:95" x14ac:dyDescent="0.2">
      <c r="AA88" s="86"/>
      <c r="BM88" s="94"/>
      <c r="BN88" s="94"/>
      <c r="BO88" s="94"/>
      <c r="BP88" s="94"/>
      <c r="BQ88" s="94"/>
      <c r="BR88" s="94"/>
      <c r="BS88" s="94"/>
      <c r="BT88" s="94"/>
      <c r="BU88" s="94"/>
      <c r="BV88" s="94"/>
      <c r="BW88" s="94"/>
      <c r="BX88" s="94"/>
      <c r="BY88" s="94"/>
      <c r="BZ88" s="94"/>
      <c r="CD88" s="94"/>
      <c r="CE88" s="94"/>
      <c r="CF88" s="94"/>
      <c r="CG88" s="94"/>
      <c r="CH88" s="94"/>
      <c r="CI88" s="94"/>
      <c r="CJ88" s="94"/>
      <c r="CK88" s="94"/>
      <c r="CL88" s="94"/>
      <c r="CM88" s="94"/>
      <c r="CN88" s="94"/>
      <c r="CO88" s="94"/>
      <c r="CP88" s="94"/>
      <c r="CQ88" s="94"/>
    </row>
    <row r="89" spans="27:95" x14ac:dyDescent="0.2">
      <c r="AA89" s="86"/>
      <c r="BM89" s="94"/>
      <c r="BN89" s="94"/>
      <c r="BO89" s="94"/>
      <c r="BP89" s="94"/>
      <c r="BQ89" s="94"/>
      <c r="BR89" s="94"/>
      <c r="BS89" s="94"/>
      <c r="BT89" s="94"/>
      <c r="BU89" s="94"/>
      <c r="BV89" s="94"/>
      <c r="BW89" s="94"/>
      <c r="BX89" s="94"/>
      <c r="BY89" s="94"/>
      <c r="BZ89" s="94"/>
      <c r="CD89" s="94"/>
      <c r="CE89" s="94"/>
      <c r="CF89" s="94"/>
      <c r="CG89" s="94"/>
      <c r="CH89" s="94"/>
      <c r="CI89" s="94"/>
      <c r="CJ89" s="94"/>
      <c r="CK89" s="94"/>
      <c r="CL89" s="94"/>
      <c r="CM89" s="94"/>
      <c r="CN89" s="94"/>
      <c r="CO89" s="94"/>
      <c r="CP89" s="94"/>
      <c r="CQ89" s="94"/>
    </row>
    <row r="90" spans="27:95" x14ac:dyDescent="0.2">
      <c r="AA90" s="86"/>
      <c r="BM90" s="94"/>
      <c r="BN90" s="94"/>
      <c r="BO90" s="94"/>
      <c r="BP90" s="94"/>
      <c r="BQ90" s="94"/>
      <c r="BR90" s="94"/>
      <c r="BS90" s="94"/>
      <c r="BT90" s="94"/>
      <c r="BU90" s="94"/>
      <c r="BV90" s="94"/>
      <c r="BW90" s="94"/>
      <c r="BX90" s="94"/>
      <c r="BY90" s="94"/>
      <c r="BZ90" s="94"/>
      <c r="CD90" s="94"/>
      <c r="CE90" s="94"/>
      <c r="CF90" s="94"/>
      <c r="CG90" s="94"/>
      <c r="CH90" s="94"/>
      <c r="CI90" s="94"/>
      <c r="CJ90" s="94"/>
      <c r="CK90" s="94"/>
      <c r="CL90" s="94"/>
      <c r="CM90" s="94"/>
      <c r="CN90" s="94"/>
      <c r="CO90" s="94"/>
      <c r="CP90" s="94"/>
      <c r="CQ90" s="94"/>
    </row>
    <row r="91" spans="27:95" x14ac:dyDescent="0.2">
      <c r="AA91" s="86"/>
      <c r="BM91" s="94"/>
      <c r="BN91" s="94"/>
      <c r="BO91" s="94"/>
      <c r="BP91" s="94"/>
      <c r="BQ91" s="94"/>
      <c r="BR91" s="94"/>
      <c r="BS91" s="94"/>
      <c r="BT91" s="94"/>
      <c r="BU91" s="94"/>
      <c r="BV91" s="94"/>
      <c r="BW91" s="94"/>
      <c r="BX91" s="94"/>
      <c r="BY91" s="94"/>
      <c r="BZ91" s="94"/>
      <c r="CD91" s="94"/>
      <c r="CE91" s="94"/>
      <c r="CF91" s="94"/>
      <c r="CG91" s="94"/>
      <c r="CH91" s="94"/>
      <c r="CI91" s="94"/>
      <c r="CJ91" s="94"/>
      <c r="CK91" s="94"/>
      <c r="CL91" s="94"/>
      <c r="CM91" s="94"/>
      <c r="CN91" s="94"/>
      <c r="CO91" s="94"/>
      <c r="CP91" s="94"/>
      <c r="CQ91" s="94"/>
    </row>
    <row r="92" spans="27:95" x14ac:dyDescent="0.2">
      <c r="AA92" s="86"/>
      <c r="BM92" s="94"/>
      <c r="BN92" s="94"/>
      <c r="BO92" s="94"/>
      <c r="BP92" s="94"/>
      <c r="BQ92" s="94"/>
      <c r="BR92" s="94"/>
      <c r="BS92" s="94"/>
      <c r="BT92" s="94"/>
      <c r="BU92" s="94"/>
      <c r="BV92" s="94"/>
      <c r="BW92" s="94"/>
      <c r="BX92" s="94"/>
      <c r="BY92" s="94"/>
      <c r="BZ92" s="94"/>
      <c r="CD92" s="94"/>
      <c r="CE92" s="94"/>
      <c r="CF92" s="94"/>
      <c r="CG92" s="94"/>
      <c r="CH92" s="94"/>
      <c r="CI92" s="94"/>
      <c r="CJ92" s="94"/>
      <c r="CK92" s="94"/>
      <c r="CL92" s="94"/>
      <c r="CM92" s="94"/>
      <c r="CN92" s="94"/>
      <c r="CO92" s="94"/>
      <c r="CP92" s="94"/>
      <c r="CQ92" s="94"/>
    </row>
    <row r="93" spans="27:95" x14ac:dyDescent="0.2">
      <c r="AA93" s="86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4"/>
      <c r="BZ93" s="94"/>
      <c r="CD93" s="94"/>
      <c r="CE93" s="94"/>
      <c r="CF93" s="94"/>
      <c r="CG93" s="94"/>
      <c r="CH93" s="94"/>
      <c r="CI93" s="94"/>
      <c r="CJ93" s="94"/>
      <c r="CK93" s="94"/>
      <c r="CL93" s="94"/>
      <c r="CM93" s="94"/>
      <c r="CN93" s="94"/>
      <c r="CO93" s="94"/>
      <c r="CP93" s="94"/>
      <c r="CQ93" s="94"/>
    </row>
    <row r="94" spans="27:95" x14ac:dyDescent="0.2">
      <c r="AA94" s="86"/>
      <c r="BM94" s="94"/>
      <c r="BN94" s="94"/>
      <c r="BO94" s="94"/>
      <c r="BP94" s="94"/>
      <c r="BQ94" s="94"/>
      <c r="BR94" s="94"/>
      <c r="BS94" s="94"/>
      <c r="BT94" s="94"/>
      <c r="BU94" s="94"/>
      <c r="BV94" s="94"/>
      <c r="BW94" s="94"/>
      <c r="BX94" s="94"/>
      <c r="BY94" s="94"/>
      <c r="BZ94" s="94"/>
      <c r="CD94" s="94"/>
      <c r="CE94" s="94"/>
      <c r="CF94" s="94"/>
      <c r="CG94" s="94"/>
      <c r="CH94" s="94"/>
      <c r="CI94" s="94"/>
      <c r="CJ94" s="94"/>
      <c r="CK94" s="94"/>
      <c r="CL94" s="94"/>
      <c r="CM94" s="94"/>
      <c r="CN94" s="94"/>
      <c r="CO94" s="94"/>
      <c r="CP94" s="94"/>
      <c r="CQ94" s="94"/>
    </row>
    <row r="95" spans="27:95" x14ac:dyDescent="0.2">
      <c r="AA95" s="86"/>
      <c r="BM95" s="94"/>
      <c r="BN95" s="94"/>
      <c r="BO95" s="94"/>
      <c r="BP95" s="94"/>
      <c r="BQ95" s="94"/>
      <c r="BR95" s="94"/>
      <c r="BS95" s="94"/>
      <c r="BT95" s="94"/>
      <c r="BU95" s="94"/>
      <c r="BV95" s="94"/>
      <c r="BW95" s="94"/>
      <c r="BX95" s="94"/>
      <c r="BY95" s="94"/>
      <c r="BZ95" s="94"/>
      <c r="CD95" s="94"/>
      <c r="CE95" s="94"/>
      <c r="CF95" s="94"/>
      <c r="CG95" s="94"/>
      <c r="CH95" s="94"/>
      <c r="CI95" s="94"/>
      <c r="CJ95" s="94"/>
      <c r="CK95" s="94"/>
      <c r="CL95" s="94"/>
      <c r="CM95" s="94"/>
      <c r="CN95" s="94"/>
      <c r="CO95" s="94"/>
      <c r="CP95" s="94"/>
      <c r="CQ95" s="94"/>
    </row>
    <row r="96" spans="27:95" x14ac:dyDescent="0.2">
      <c r="AA96" s="86"/>
      <c r="BM96" s="94"/>
      <c r="BN96" s="94"/>
      <c r="BO96" s="94"/>
      <c r="BP96" s="94"/>
      <c r="BQ96" s="94"/>
      <c r="BR96" s="94"/>
      <c r="BS96" s="94"/>
      <c r="BT96" s="94"/>
      <c r="BU96" s="94"/>
      <c r="BV96" s="94"/>
      <c r="BW96" s="94"/>
      <c r="BX96" s="94"/>
      <c r="BY96" s="94"/>
      <c r="BZ96" s="94"/>
      <c r="CD96" s="94"/>
      <c r="CE96" s="94"/>
      <c r="CF96" s="94"/>
      <c r="CG96" s="94"/>
      <c r="CH96" s="94"/>
      <c r="CI96" s="94"/>
      <c r="CJ96" s="94"/>
      <c r="CK96" s="94"/>
      <c r="CL96" s="94"/>
      <c r="CM96" s="94"/>
      <c r="CN96" s="94"/>
      <c r="CO96" s="94"/>
      <c r="CP96" s="94"/>
      <c r="CQ96" s="94"/>
    </row>
    <row r="97" spans="27:95" x14ac:dyDescent="0.2">
      <c r="AA97" s="86"/>
      <c r="BM97" s="94"/>
      <c r="BN97" s="94"/>
      <c r="BO97" s="94"/>
      <c r="BP97" s="94"/>
      <c r="BQ97" s="94"/>
      <c r="BR97" s="94"/>
      <c r="BS97" s="94"/>
      <c r="BT97" s="94"/>
      <c r="BU97" s="94"/>
      <c r="BV97" s="94"/>
      <c r="BW97" s="94"/>
      <c r="BX97" s="94"/>
      <c r="BY97" s="94"/>
      <c r="BZ97" s="94"/>
      <c r="CD97" s="94"/>
      <c r="CE97" s="94"/>
      <c r="CF97" s="94"/>
      <c r="CG97" s="94"/>
      <c r="CH97" s="94"/>
      <c r="CI97" s="94"/>
      <c r="CJ97" s="94"/>
      <c r="CK97" s="94"/>
      <c r="CL97" s="94"/>
      <c r="CM97" s="94"/>
      <c r="CN97" s="94"/>
      <c r="CO97" s="94"/>
      <c r="CP97" s="94"/>
      <c r="CQ97" s="94"/>
    </row>
    <row r="98" spans="27:95" x14ac:dyDescent="0.2">
      <c r="AA98" s="86"/>
      <c r="BM98" s="94"/>
      <c r="BN98" s="94"/>
      <c r="BO98" s="94"/>
      <c r="BP98" s="94"/>
      <c r="BQ98" s="94"/>
      <c r="BR98" s="94"/>
      <c r="BS98" s="94"/>
      <c r="BT98" s="94"/>
      <c r="BU98" s="94"/>
      <c r="BV98" s="94"/>
      <c r="BW98" s="94"/>
      <c r="BX98" s="94"/>
      <c r="BY98" s="94"/>
      <c r="BZ98" s="94"/>
      <c r="CD98" s="94"/>
      <c r="CE98" s="94"/>
      <c r="CF98" s="94"/>
      <c r="CG98" s="94"/>
      <c r="CH98" s="94"/>
      <c r="CI98" s="94"/>
      <c r="CJ98" s="94"/>
      <c r="CK98" s="94"/>
      <c r="CL98" s="94"/>
      <c r="CM98" s="94"/>
      <c r="CN98" s="94"/>
      <c r="CO98" s="94"/>
      <c r="CP98" s="94"/>
      <c r="CQ98" s="94"/>
    </row>
    <row r="99" spans="27:95" x14ac:dyDescent="0.2">
      <c r="AA99" s="86"/>
      <c r="BM99" s="94"/>
      <c r="BN99" s="94"/>
      <c r="BO99" s="94"/>
      <c r="BP99" s="94"/>
      <c r="BQ99" s="94"/>
      <c r="BR99" s="94"/>
      <c r="BS99" s="94"/>
      <c r="BT99" s="94"/>
      <c r="BU99" s="94"/>
      <c r="BV99" s="94"/>
      <c r="BW99" s="94"/>
      <c r="BX99" s="94"/>
      <c r="BY99" s="94"/>
      <c r="BZ99" s="94"/>
      <c r="CD99" s="94"/>
      <c r="CE99" s="94"/>
      <c r="CF99" s="94"/>
      <c r="CG99" s="94"/>
      <c r="CH99" s="94"/>
      <c r="CI99" s="94"/>
      <c r="CJ99" s="94"/>
      <c r="CK99" s="94"/>
      <c r="CL99" s="94"/>
      <c r="CM99" s="94"/>
      <c r="CN99" s="94"/>
      <c r="CO99" s="94"/>
      <c r="CP99" s="94"/>
      <c r="CQ99" s="94"/>
    </row>
    <row r="100" spans="27:95" x14ac:dyDescent="0.2">
      <c r="AA100" s="86"/>
      <c r="BM100" s="94"/>
      <c r="BN100" s="94"/>
      <c r="BO100" s="94"/>
      <c r="BP100" s="94"/>
      <c r="BQ100" s="94"/>
      <c r="BR100" s="94"/>
      <c r="BS100" s="94"/>
      <c r="BT100" s="94"/>
      <c r="BU100" s="94"/>
      <c r="BV100" s="94"/>
      <c r="BW100" s="94"/>
      <c r="BX100" s="94"/>
      <c r="BY100" s="94"/>
      <c r="BZ100" s="94"/>
      <c r="CD100" s="94"/>
      <c r="CE100" s="94"/>
      <c r="CF100" s="94"/>
      <c r="CG100" s="94"/>
      <c r="CH100" s="94"/>
      <c r="CI100" s="94"/>
      <c r="CJ100" s="94"/>
      <c r="CK100" s="94"/>
      <c r="CL100" s="94"/>
      <c r="CM100" s="94"/>
      <c r="CN100" s="94"/>
      <c r="CO100" s="94"/>
      <c r="CP100" s="94"/>
      <c r="CQ100" s="94"/>
    </row>
    <row r="101" spans="27:95" x14ac:dyDescent="0.2">
      <c r="AA101" s="86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94"/>
      <c r="BZ101" s="94"/>
      <c r="CD101" s="94"/>
      <c r="CE101" s="94"/>
      <c r="CF101" s="94"/>
      <c r="CG101" s="94"/>
      <c r="CH101" s="94"/>
      <c r="CI101" s="94"/>
      <c r="CJ101" s="94"/>
      <c r="CK101" s="94"/>
      <c r="CL101" s="94"/>
      <c r="CM101" s="94"/>
      <c r="CN101" s="94"/>
      <c r="CO101" s="94"/>
      <c r="CP101" s="94"/>
      <c r="CQ101" s="94"/>
    </row>
    <row r="102" spans="27:95" x14ac:dyDescent="0.2">
      <c r="AA102" s="86"/>
      <c r="BM102" s="94"/>
      <c r="BN102" s="94"/>
      <c r="BO102" s="94"/>
      <c r="BP102" s="94"/>
      <c r="BQ102" s="94"/>
      <c r="BR102" s="94"/>
      <c r="BS102" s="94"/>
      <c r="BT102" s="94"/>
      <c r="BU102" s="94"/>
      <c r="BV102" s="94"/>
      <c r="BW102" s="94"/>
      <c r="BX102" s="94"/>
      <c r="BY102" s="94"/>
      <c r="BZ102" s="94"/>
      <c r="CD102" s="94"/>
      <c r="CE102" s="94"/>
      <c r="CF102" s="94"/>
      <c r="CG102" s="94"/>
      <c r="CH102" s="94"/>
      <c r="CI102" s="94"/>
      <c r="CJ102" s="94"/>
      <c r="CK102" s="94"/>
      <c r="CL102" s="94"/>
      <c r="CM102" s="94"/>
      <c r="CN102" s="94"/>
      <c r="CO102" s="94"/>
      <c r="CP102" s="94"/>
      <c r="CQ102" s="94"/>
    </row>
    <row r="103" spans="27:95" x14ac:dyDescent="0.2">
      <c r="AA103" s="86"/>
      <c r="BM103" s="94"/>
      <c r="BN103" s="94"/>
      <c r="BO103" s="94"/>
      <c r="BP103" s="94"/>
      <c r="BQ103" s="94"/>
      <c r="BR103" s="94"/>
      <c r="BS103" s="94"/>
      <c r="BT103" s="94"/>
      <c r="BU103" s="94"/>
      <c r="BV103" s="94"/>
      <c r="BW103" s="94"/>
      <c r="BX103" s="94"/>
      <c r="BY103" s="94"/>
      <c r="BZ103" s="94"/>
      <c r="CD103" s="94"/>
      <c r="CE103" s="94"/>
      <c r="CF103" s="94"/>
      <c r="CG103" s="94"/>
      <c r="CH103" s="94"/>
      <c r="CI103" s="94"/>
      <c r="CJ103" s="94"/>
      <c r="CK103" s="94"/>
      <c r="CL103" s="94"/>
      <c r="CM103" s="94"/>
      <c r="CN103" s="94"/>
      <c r="CO103" s="94"/>
      <c r="CP103" s="94"/>
      <c r="CQ103" s="94"/>
    </row>
    <row r="104" spans="27:95" x14ac:dyDescent="0.2">
      <c r="AA104" s="86"/>
      <c r="BM104" s="94"/>
      <c r="BN104" s="94"/>
      <c r="BO104" s="94"/>
      <c r="BP104" s="94"/>
      <c r="BQ104" s="94"/>
      <c r="BR104" s="94"/>
      <c r="BS104" s="94"/>
      <c r="BT104" s="94"/>
      <c r="BU104" s="94"/>
      <c r="BV104" s="94"/>
      <c r="BW104" s="94"/>
      <c r="BX104" s="94"/>
      <c r="BY104" s="94"/>
      <c r="BZ104" s="94"/>
      <c r="CD104" s="94"/>
      <c r="CE104" s="94"/>
      <c r="CF104" s="94"/>
      <c r="CG104" s="94"/>
      <c r="CH104" s="94"/>
      <c r="CI104" s="94"/>
      <c r="CJ104" s="94"/>
      <c r="CK104" s="94"/>
      <c r="CL104" s="94"/>
      <c r="CM104" s="94"/>
      <c r="CN104" s="94"/>
      <c r="CO104" s="94"/>
      <c r="CP104" s="94"/>
      <c r="CQ104" s="94"/>
    </row>
    <row r="105" spans="27:95" x14ac:dyDescent="0.2">
      <c r="AA105" s="86"/>
      <c r="BM105" s="94"/>
      <c r="BN105" s="94"/>
      <c r="BO105" s="94"/>
      <c r="BP105" s="94"/>
      <c r="BQ105" s="94"/>
      <c r="BR105" s="94"/>
      <c r="BS105" s="94"/>
      <c r="BT105" s="94"/>
      <c r="BU105" s="94"/>
      <c r="BV105" s="94"/>
      <c r="BW105" s="94"/>
      <c r="BX105" s="94"/>
      <c r="BY105" s="94"/>
      <c r="BZ105" s="94"/>
      <c r="CD105" s="94"/>
      <c r="CE105" s="94"/>
      <c r="CF105" s="94"/>
      <c r="CG105" s="94"/>
      <c r="CH105" s="94"/>
      <c r="CI105" s="94"/>
      <c r="CJ105" s="94"/>
      <c r="CK105" s="94"/>
      <c r="CL105" s="94"/>
      <c r="CM105" s="94"/>
      <c r="CN105" s="94"/>
      <c r="CO105" s="94"/>
      <c r="CP105" s="94"/>
      <c r="CQ105" s="94"/>
    </row>
    <row r="106" spans="27:95" x14ac:dyDescent="0.2">
      <c r="AA106" s="86"/>
      <c r="BM106" s="94"/>
      <c r="BN106" s="94"/>
      <c r="BO106" s="94"/>
      <c r="BP106" s="94"/>
      <c r="BQ106" s="94"/>
      <c r="BR106" s="94"/>
      <c r="BS106" s="94"/>
      <c r="BT106" s="94"/>
      <c r="BU106" s="94"/>
      <c r="BV106" s="94"/>
      <c r="BW106" s="94"/>
      <c r="BX106" s="94"/>
      <c r="BY106" s="94"/>
      <c r="BZ106" s="94"/>
      <c r="CD106" s="94"/>
      <c r="CE106" s="94"/>
      <c r="CF106" s="94"/>
      <c r="CG106" s="94"/>
      <c r="CH106" s="94"/>
      <c r="CI106" s="94"/>
      <c r="CJ106" s="94"/>
      <c r="CK106" s="94"/>
      <c r="CL106" s="94"/>
      <c r="CM106" s="94"/>
      <c r="CN106" s="94"/>
      <c r="CO106" s="94"/>
      <c r="CP106" s="94"/>
      <c r="CQ106" s="94"/>
    </row>
    <row r="107" spans="27:95" x14ac:dyDescent="0.2">
      <c r="AA107" s="86"/>
      <c r="BM107" s="94"/>
      <c r="BN107" s="94"/>
      <c r="BO107" s="94"/>
      <c r="BP107" s="94"/>
      <c r="BQ107" s="94"/>
      <c r="BR107" s="94"/>
      <c r="BS107" s="94"/>
      <c r="BT107" s="94"/>
      <c r="BU107" s="94"/>
      <c r="BV107" s="94"/>
      <c r="BW107" s="94"/>
      <c r="BX107" s="94"/>
      <c r="BY107" s="94"/>
      <c r="BZ107" s="94"/>
      <c r="CD107" s="94"/>
      <c r="CE107" s="94"/>
      <c r="CF107" s="94"/>
      <c r="CG107" s="94"/>
      <c r="CH107" s="94"/>
      <c r="CI107" s="94"/>
      <c r="CJ107" s="94"/>
      <c r="CK107" s="94"/>
      <c r="CL107" s="94"/>
      <c r="CM107" s="94"/>
      <c r="CN107" s="94"/>
      <c r="CO107" s="94"/>
      <c r="CP107" s="94"/>
      <c r="CQ107" s="94"/>
    </row>
    <row r="108" spans="27:95" x14ac:dyDescent="0.2">
      <c r="AA108" s="86"/>
      <c r="BM108" s="94"/>
      <c r="BN108" s="94"/>
      <c r="BO108" s="94"/>
      <c r="BP108" s="94"/>
      <c r="BQ108" s="94"/>
      <c r="BR108" s="94"/>
      <c r="BS108" s="94"/>
      <c r="BT108" s="94"/>
      <c r="BU108" s="94"/>
      <c r="BV108" s="94"/>
      <c r="BW108" s="94"/>
      <c r="BX108" s="94"/>
      <c r="BY108" s="94"/>
      <c r="BZ108" s="94"/>
      <c r="CD108" s="94"/>
      <c r="CE108" s="94"/>
      <c r="CF108" s="94"/>
      <c r="CG108" s="94"/>
      <c r="CH108" s="94"/>
      <c r="CI108" s="94"/>
      <c r="CJ108" s="94"/>
      <c r="CK108" s="94"/>
      <c r="CL108" s="94"/>
      <c r="CM108" s="94"/>
      <c r="CN108" s="94"/>
      <c r="CO108" s="94"/>
      <c r="CP108" s="94"/>
      <c r="CQ108" s="94"/>
    </row>
    <row r="109" spans="27:95" x14ac:dyDescent="0.2">
      <c r="AA109" s="86"/>
      <c r="BM109" s="94"/>
      <c r="BN109" s="94"/>
      <c r="BO109" s="94"/>
      <c r="BP109" s="94"/>
      <c r="BQ109" s="94"/>
      <c r="BR109" s="94"/>
      <c r="BS109" s="94"/>
      <c r="BT109" s="94"/>
      <c r="BU109" s="94"/>
      <c r="BV109" s="94"/>
      <c r="BW109" s="94"/>
      <c r="BX109" s="94"/>
      <c r="BY109" s="94"/>
      <c r="BZ109" s="94"/>
      <c r="CD109" s="94"/>
      <c r="CE109" s="94"/>
      <c r="CF109" s="94"/>
      <c r="CG109" s="94"/>
      <c r="CH109" s="94"/>
      <c r="CI109" s="94"/>
      <c r="CJ109" s="94"/>
      <c r="CK109" s="94"/>
      <c r="CL109" s="94"/>
      <c r="CM109" s="94"/>
      <c r="CN109" s="94"/>
      <c r="CO109" s="94"/>
      <c r="CP109" s="94"/>
      <c r="CQ109" s="94"/>
    </row>
    <row r="110" spans="27:95" x14ac:dyDescent="0.2">
      <c r="AA110" s="86"/>
      <c r="BM110" s="94"/>
      <c r="BN110" s="94"/>
      <c r="BO110" s="94"/>
      <c r="BP110" s="94"/>
      <c r="BQ110" s="94"/>
      <c r="BR110" s="94"/>
      <c r="BS110" s="94"/>
      <c r="BT110" s="94"/>
      <c r="BU110" s="94"/>
      <c r="BV110" s="94"/>
      <c r="BW110" s="94"/>
      <c r="BX110" s="94"/>
      <c r="BY110" s="94"/>
      <c r="BZ110" s="94"/>
      <c r="CD110" s="94"/>
      <c r="CE110" s="94"/>
      <c r="CF110" s="94"/>
      <c r="CG110" s="94"/>
      <c r="CH110" s="94"/>
      <c r="CI110" s="94"/>
      <c r="CJ110" s="94"/>
      <c r="CK110" s="94"/>
      <c r="CL110" s="94"/>
      <c r="CM110" s="94"/>
      <c r="CN110" s="94"/>
      <c r="CO110" s="94"/>
      <c r="CP110" s="94"/>
      <c r="CQ110" s="94"/>
    </row>
    <row r="111" spans="27:95" x14ac:dyDescent="0.2">
      <c r="AA111" s="86"/>
      <c r="BM111" s="94"/>
      <c r="BN111" s="94"/>
      <c r="BO111" s="94"/>
      <c r="BP111" s="94"/>
      <c r="BQ111" s="94"/>
      <c r="BR111" s="94"/>
      <c r="BS111" s="94"/>
      <c r="BT111" s="94"/>
      <c r="BU111" s="94"/>
      <c r="BV111" s="94"/>
      <c r="BW111" s="94"/>
      <c r="BX111" s="94"/>
      <c r="BY111" s="94"/>
      <c r="BZ111" s="94"/>
      <c r="CD111" s="94"/>
      <c r="CE111" s="94"/>
      <c r="CF111" s="94"/>
      <c r="CG111" s="94"/>
      <c r="CH111" s="94"/>
      <c r="CI111" s="94"/>
      <c r="CJ111" s="94"/>
      <c r="CK111" s="94"/>
      <c r="CL111" s="94"/>
      <c r="CM111" s="94"/>
      <c r="CN111" s="94"/>
      <c r="CO111" s="94"/>
      <c r="CP111" s="94"/>
      <c r="CQ111" s="94"/>
    </row>
    <row r="112" spans="27:95" x14ac:dyDescent="0.2">
      <c r="AA112" s="86"/>
      <c r="BM112" s="94"/>
      <c r="BN112" s="94"/>
      <c r="BO112" s="94"/>
      <c r="BP112" s="94"/>
      <c r="BQ112" s="94"/>
      <c r="BR112" s="94"/>
      <c r="BS112" s="94"/>
      <c r="BT112" s="94"/>
      <c r="BU112" s="94"/>
      <c r="BV112" s="94"/>
      <c r="BW112" s="94"/>
      <c r="BX112" s="94"/>
      <c r="BY112" s="94"/>
      <c r="BZ112" s="94"/>
      <c r="CD112" s="94"/>
      <c r="CE112" s="94"/>
      <c r="CF112" s="94"/>
      <c r="CG112" s="94"/>
      <c r="CH112" s="94"/>
      <c r="CI112" s="94"/>
      <c r="CJ112" s="94"/>
      <c r="CK112" s="94"/>
      <c r="CL112" s="94"/>
      <c r="CM112" s="94"/>
      <c r="CN112" s="94"/>
      <c r="CO112" s="94"/>
      <c r="CP112" s="94"/>
      <c r="CQ112" s="94"/>
    </row>
    <row r="113" spans="27:95" x14ac:dyDescent="0.2">
      <c r="AA113" s="86"/>
      <c r="BM113" s="94"/>
      <c r="BN113" s="94"/>
      <c r="BO113" s="94"/>
      <c r="BP113" s="94"/>
      <c r="BQ113" s="94"/>
      <c r="BR113" s="94"/>
      <c r="BS113" s="94"/>
      <c r="BT113" s="94"/>
      <c r="BU113" s="94"/>
      <c r="BV113" s="94"/>
      <c r="BW113" s="94"/>
      <c r="BX113" s="94"/>
      <c r="BY113" s="94"/>
      <c r="BZ113" s="94"/>
      <c r="CD113" s="94"/>
      <c r="CE113" s="94"/>
      <c r="CF113" s="94"/>
      <c r="CG113" s="94"/>
      <c r="CH113" s="94"/>
      <c r="CI113" s="94"/>
      <c r="CJ113" s="94"/>
      <c r="CK113" s="94"/>
      <c r="CL113" s="94"/>
      <c r="CM113" s="94"/>
      <c r="CN113" s="94"/>
      <c r="CO113" s="94"/>
      <c r="CP113" s="94"/>
      <c r="CQ113" s="94"/>
    </row>
    <row r="114" spans="27:95" x14ac:dyDescent="0.2">
      <c r="AA114" s="86"/>
      <c r="BM114" s="94"/>
      <c r="BN114" s="94"/>
      <c r="BO114" s="94"/>
      <c r="BP114" s="94"/>
      <c r="BQ114" s="94"/>
      <c r="BR114" s="94"/>
      <c r="BS114" s="94"/>
      <c r="BT114" s="94"/>
      <c r="BU114" s="94"/>
      <c r="BV114" s="94"/>
      <c r="BW114" s="94"/>
      <c r="BX114" s="94"/>
      <c r="BY114" s="94"/>
      <c r="BZ114" s="94"/>
      <c r="CD114" s="94"/>
      <c r="CE114" s="94"/>
      <c r="CF114" s="94"/>
      <c r="CG114" s="94"/>
      <c r="CH114" s="94"/>
      <c r="CI114" s="94"/>
      <c r="CJ114" s="94"/>
      <c r="CK114" s="94"/>
      <c r="CL114" s="94"/>
      <c r="CM114" s="94"/>
      <c r="CN114" s="94"/>
      <c r="CO114" s="94"/>
      <c r="CP114" s="94"/>
      <c r="CQ114" s="94"/>
    </row>
    <row r="115" spans="27:95" x14ac:dyDescent="0.2">
      <c r="AA115" s="86"/>
      <c r="BM115" s="94"/>
      <c r="BN115" s="94"/>
      <c r="BO115" s="94"/>
      <c r="BP115" s="94"/>
      <c r="BQ115" s="94"/>
      <c r="BR115" s="94"/>
      <c r="BS115" s="94"/>
      <c r="BT115" s="94"/>
      <c r="BU115" s="94"/>
      <c r="BV115" s="94"/>
      <c r="BW115" s="94"/>
      <c r="BX115" s="94"/>
      <c r="BY115" s="94"/>
      <c r="BZ115" s="94"/>
      <c r="CD115" s="94"/>
      <c r="CE115" s="94"/>
      <c r="CF115" s="94"/>
      <c r="CG115" s="94"/>
      <c r="CH115" s="94"/>
      <c r="CI115" s="94"/>
      <c r="CJ115" s="94"/>
      <c r="CK115" s="94"/>
      <c r="CL115" s="94"/>
      <c r="CM115" s="94"/>
      <c r="CN115" s="94"/>
      <c r="CO115" s="94"/>
      <c r="CP115" s="94"/>
      <c r="CQ115" s="94"/>
    </row>
    <row r="116" spans="27:95" x14ac:dyDescent="0.2">
      <c r="AA116" s="86"/>
      <c r="BM116" s="94"/>
      <c r="BN116" s="94"/>
      <c r="BO116" s="94"/>
      <c r="BP116" s="94"/>
      <c r="BQ116" s="94"/>
      <c r="BR116" s="94"/>
      <c r="BS116" s="94"/>
      <c r="BT116" s="94"/>
      <c r="BU116" s="94"/>
      <c r="BV116" s="94"/>
      <c r="BW116" s="94"/>
      <c r="BX116" s="94"/>
      <c r="BY116" s="94"/>
      <c r="BZ116" s="94"/>
      <c r="CD116" s="94"/>
      <c r="CE116" s="94"/>
      <c r="CF116" s="94"/>
      <c r="CG116" s="94"/>
      <c r="CH116" s="94"/>
      <c r="CI116" s="94"/>
      <c r="CJ116" s="94"/>
      <c r="CK116" s="94"/>
      <c r="CL116" s="94"/>
      <c r="CM116" s="94"/>
      <c r="CN116" s="94"/>
      <c r="CO116" s="94"/>
      <c r="CP116" s="94"/>
      <c r="CQ116" s="94"/>
    </row>
    <row r="117" spans="27:95" x14ac:dyDescent="0.2">
      <c r="AA117" s="86"/>
      <c r="BM117" s="94"/>
      <c r="BN117" s="94"/>
      <c r="BO117" s="94"/>
      <c r="BP117" s="94"/>
      <c r="BQ117" s="94"/>
      <c r="BR117" s="94"/>
      <c r="BS117" s="94"/>
      <c r="BT117" s="94"/>
      <c r="BU117" s="94"/>
      <c r="BV117" s="94"/>
      <c r="BW117" s="94"/>
      <c r="BX117" s="94"/>
      <c r="BY117" s="94"/>
      <c r="BZ117" s="94"/>
      <c r="CD117" s="94"/>
      <c r="CE117" s="94"/>
      <c r="CF117" s="94"/>
      <c r="CG117" s="94"/>
      <c r="CH117" s="94"/>
      <c r="CI117" s="94"/>
      <c r="CJ117" s="94"/>
      <c r="CK117" s="94"/>
      <c r="CL117" s="94"/>
      <c r="CM117" s="94"/>
      <c r="CN117" s="94"/>
      <c r="CO117" s="94"/>
      <c r="CP117" s="94"/>
      <c r="CQ117" s="94"/>
    </row>
    <row r="118" spans="27:95" x14ac:dyDescent="0.2">
      <c r="AA118" s="86"/>
      <c r="BM118" s="94"/>
      <c r="BN118" s="94"/>
      <c r="BO118" s="94"/>
      <c r="BP118" s="94"/>
      <c r="BQ118" s="94"/>
      <c r="BR118" s="94"/>
      <c r="BS118" s="94"/>
      <c r="BT118" s="94"/>
      <c r="BU118" s="94"/>
      <c r="BV118" s="94"/>
      <c r="BW118" s="94"/>
      <c r="BX118" s="94"/>
      <c r="BY118" s="94"/>
      <c r="BZ118" s="94"/>
      <c r="CD118" s="94"/>
      <c r="CE118" s="94"/>
      <c r="CF118" s="94"/>
      <c r="CG118" s="94"/>
      <c r="CH118" s="94"/>
      <c r="CI118" s="94"/>
      <c r="CJ118" s="94"/>
      <c r="CK118" s="94"/>
      <c r="CL118" s="94"/>
      <c r="CM118" s="94"/>
      <c r="CN118" s="94"/>
      <c r="CO118" s="94"/>
      <c r="CP118" s="94"/>
      <c r="CQ118" s="94"/>
    </row>
    <row r="119" spans="27:95" x14ac:dyDescent="0.2">
      <c r="AA119" s="86"/>
      <c r="BM119" s="94"/>
      <c r="BN119" s="94"/>
      <c r="BO119" s="94"/>
      <c r="BP119" s="94"/>
      <c r="BQ119" s="94"/>
      <c r="BR119" s="94"/>
      <c r="BS119" s="94"/>
      <c r="BT119" s="94"/>
      <c r="BU119" s="94"/>
      <c r="BV119" s="94"/>
      <c r="BW119" s="94"/>
      <c r="BX119" s="94"/>
      <c r="BY119" s="94"/>
      <c r="BZ119" s="94"/>
      <c r="CD119" s="94"/>
      <c r="CE119" s="94"/>
      <c r="CF119" s="94"/>
      <c r="CG119" s="94"/>
      <c r="CH119" s="94"/>
      <c r="CI119" s="94"/>
      <c r="CJ119" s="94"/>
      <c r="CK119" s="94"/>
      <c r="CL119" s="94"/>
      <c r="CM119" s="94"/>
      <c r="CN119" s="94"/>
      <c r="CO119" s="94"/>
      <c r="CP119" s="94"/>
      <c r="CQ119" s="94"/>
    </row>
    <row r="120" spans="27:95" x14ac:dyDescent="0.2">
      <c r="AA120" s="86"/>
      <c r="BM120" s="94"/>
      <c r="BN120" s="94"/>
      <c r="BO120" s="94"/>
      <c r="BP120" s="94"/>
      <c r="BQ120" s="94"/>
      <c r="BR120" s="94"/>
      <c r="BS120" s="94"/>
      <c r="BT120" s="94"/>
      <c r="BU120" s="94"/>
      <c r="BV120" s="94"/>
      <c r="BW120" s="94"/>
      <c r="BX120" s="94"/>
      <c r="BY120" s="94"/>
      <c r="BZ120" s="94"/>
      <c r="CD120" s="94"/>
      <c r="CE120" s="94"/>
      <c r="CF120" s="94"/>
      <c r="CG120" s="94"/>
      <c r="CH120" s="94"/>
      <c r="CI120" s="94"/>
      <c r="CJ120" s="94"/>
      <c r="CK120" s="94"/>
      <c r="CL120" s="94"/>
      <c r="CM120" s="94"/>
      <c r="CN120" s="94"/>
      <c r="CO120" s="94"/>
      <c r="CP120" s="94"/>
      <c r="CQ120" s="94"/>
    </row>
    <row r="121" spans="27:95" x14ac:dyDescent="0.2">
      <c r="AA121" s="86"/>
      <c r="BM121" s="94"/>
      <c r="BN121" s="94"/>
      <c r="BO121" s="94"/>
      <c r="BP121" s="94"/>
      <c r="BQ121" s="94"/>
      <c r="BR121" s="94"/>
      <c r="BS121" s="94"/>
      <c r="BT121" s="94"/>
      <c r="BU121" s="94"/>
      <c r="BV121" s="94"/>
      <c r="BW121" s="94"/>
      <c r="BX121" s="94"/>
      <c r="BY121" s="94"/>
      <c r="BZ121" s="94"/>
      <c r="CD121" s="94"/>
      <c r="CE121" s="94"/>
      <c r="CF121" s="94"/>
      <c r="CG121" s="94"/>
      <c r="CH121" s="94"/>
      <c r="CI121" s="94"/>
      <c r="CJ121" s="94"/>
      <c r="CK121" s="94"/>
      <c r="CL121" s="94"/>
      <c r="CM121" s="94"/>
      <c r="CN121" s="94"/>
      <c r="CO121" s="94"/>
      <c r="CP121" s="94"/>
      <c r="CQ121" s="94"/>
    </row>
    <row r="122" spans="27:95" x14ac:dyDescent="0.2">
      <c r="AA122" s="86"/>
      <c r="BM122" s="94"/>
      <c r="BN122" s="94"/>
      <c r="BO122" s="94"/>
      <c r="BP122" s="94"/>
      <c r="BQ122" s="94"/>
      <c r="BR122" s="94"/>
      <c r="BS122" s="94"/>
      <c r="BT122" s="94"/>
      <c r="BU122" s="94"/>
      <c r="BV122" s="94"/>
      <c r="BW122" s="94"/>
      <c r="BX122" s="94"/>
      <c r="BY122" s="94"/>
      <c r="BZ122" s="94"/>
      <c r="CD122" s="94"/>
      <c r="CE122" s="94"/>
      <c r="CF122" s="94"/>
      <c r="CG122" s="94"/>
      <c r="CH122" s="94"/>
      <c r="CI122" s="94"/>
      <c r="CJ122" s="94"/>
      <c r="CK122" s="94"/>
      <c r="CL122" s="94"/>
      <c r="CM122" s="94"/>
      <c r="CN122" s="94"/>
      <c r="CO122" s="94"/>
      <c r="CP122" s="94"/>
      <c r="CQ122" s="94"/>
    </row>
    <row r="123" spans="27:95" x14ac:dyDescent="0.2">
      <c r="AA123" s="86"/>
      <c r="BM123" s="94"/>
      <c r="BN123" s="94"/>
      <c r="BO123" s="94"/>
      <c r="BP123" s="94"/>
      <c r="BQ123" s="94"/>
      <c r="BR123" s="94"/>
      <c r="BS123" s="94"/>
      <c r="BT123" s="94"/>
      <c r="BU123" s="94"/>
      <c r="BV123" s="94"/>
      <c r="BW123" s="94"/>
      <c r="BX123" s="94"/>
      <c r="BY123" s="94"/>
      <c r="BZ123" s="94"/>
      <c r="CD123" s="94"/>
      <c r="CE123" s="94"/>
      <c r="CF123" s="94"/>
      <c r="CG123" s="94"/>
      <c r="CH123" s="94"/>
      <c r="CI123" s="94"/>
      <c r="CJ123" s="94"/>
      <c r="CK123" s="94"/>
      <c r="CL123" s="94"/>
      <c r="CM123" s="94"/>
      <c r="CN123" s="94"/>
      <c r="CO123" s="94"/>
      <c r="CP123" s="94"/>
      <c r="CQ123" s="94"/>
    </row>
    <row r="124" spans="27:95" x14ac:dyDescent="0.2">
      <c r="AA124" s="86"/>
      <c r="BM124" s="94"/>
      <c r="BN124" s="94"/>
      <c r="BO124" s="94"/>
      <c r="BP124" s="94"/>
      <c r="BQ124" s="94"/>
      <c r="BR124" s="94"/>
      <c r="BS124" s="94"/>
      <c r="BT124" s="94"/>
      <c r="BU124" s="94"/>
      <c r="BV124" s="94"/>
      <c r="BW124" s="94"/>
      <c r="BX124" s="94"/>
      <c r="BY124" s="94"/>
      <c r="BZ124" s="94"/>
      <c r="CD124" s="94"/>
      <c r="CE124" s="94"/>
      <c r="CF124" s="94"/>
      <c r="CG124" s="94"/>
      <c r="CH124" s="94"/>
      <c r="CI124" s="94"/>
      <c r="CJ124" s="94"/>
      <c r="CK124" s="94"/>
      <c r="CL124" s="94"/>
      <c r="CM124" s="94"/>
      <c r="CN124" s="94"/>
      <c r="CO124" s="94"/>
      <c r="CP124" s="94"/>
      <c r="CQ124" s="94"/>
    </row>
    <row r="125" spans="27:95" x14ac:dyDescent="0.2">
      <c r="AA125" s="86"/>
      <c r="BM125" s="94"/>
      <c r="BN125" s="94"/>
      <c r="BO125" s="94"/>
      <c r="BP125" s="94"/>
      <c r="BQ125" s="94"/>
      <c r="BR125" s="94"/>
      <c r="BS125" s="94"/>
      <c r="BT125" s="94"/>
      <c r="BU125" s="94"/>
      <c r="BV125" s="94"/>
      <c r="BW125" s="94"/>
      <c r="BX125" s="94"/>
      <c r="BY125" s="94"/>
      <c r="BZ125" s="94"/>
      <c r="CD125" s="94"/>
      <c r="CE125" s="94"/>
      <c r="CF125" s="94"/>
      <c r="CG125" s="94"/>
      <c r="CH125" s="94"/>
      <c r="CI125" s="94"/>
      <c r="CJ125" s="94"/>
      <c r="CK125" s="94"/>
      <c r="CL125" s="94"/>
      <c r="CM125" s="94"/>
      <c r="CN125" s="94"/>
      <c r="CO125" s="94"/>
      <c r="CP125" s="94"/>
      <c r="CQ125" s="94"/>
    </row>
    <row r="126" spans="27:95" x14ac:dyDescent="0.2">
      <c r="AA126" s="86"/>
      <c r="BM126" s="94"/>
      <c r="BN126" s="94"/>
      <c r="BO126" s="94"/>
      <c r="BP126" s="94"/>
      <c r="BQ126" s="94"/>
      <c r="BR126" s="94"/>
      <c r="BS126" s="94"/>
      <c r="BT126" s="94"/>
      <c r="BU126" s="94"/>
      <c r="BV126" s="94"/>
      <c r="BW126" s="94"/>
      <c r="BX126" s="94"/>
      <c r="BY126" s="94"/>
      <c r="BZ126" s="94"/>
      <c r="CD126" s="94"/>
      <c r="CE126" s="94"/>
      <c r="CF126" s="94"/>
      <c r="CG126" s="94"/>
      <c r="CH126" s="94"/>
      <c r="CI126" s="94"/>
      <c r="CJ126" s="94"/>
      <c r="CK126" s="94"/>
      <c r="CL126" s="94"/>
      <c r="CM126" s="94"/>
      <c r="CN126" s="94"/>
      <c r="CO126" s="94"/>
      <c r="CP126" s="94"/>
      <c r="CQ126" s="94"/>
    </row>
    <row r="127" spans="27:95" x14ac:dyDescent="0.2">
      <c r="AA127" s="86"/>
      <c r="BM127" s="94"/>
      <c r="BN127" s="94"/>
      <c r="BO127" s="94"/>
      <c r="BP127" s="94"/>
      <c r="BQ127" s="94"/>
      <c r="BR127" s="94"/>
      <c r="BS127" s="94"/>
      <c r="BT127" s="94"/>
      <c r="BU127" s="94"/>
      <c r="BV127" s="94"/>
      <c r="BW127" s="94"/>
      <c r="BX127" s="94"/>
      <c r="BY127" s="94"/>
      <c r="BZ127" s="94"/>
      <c r="CD127" s="94"/>
      <c r="CE127" s="94"/>
      <c r="CF127" s="94"/>
      <c r="CG127" s="94"/>
      <c r="CH127" s="94"/>
      <c r="CI127" s="94"/>
      <c r="CJ127" s="94"/>
      <c r="CK127" s="94"/>
      <c r="CL127" s="94"/>
      <c r="CM127" s="94"/>
      <c r="CN127" s="94"/>
      <c r="CO127" s="94"/>
      <c r="CP127" s="94"/>
      <c r="CQ127" s="94"/>
    </row>
    <row r="128" spans="27:95" x14ac:dyDescent="0.2">
      <c r="AA128" s="86"/>
      <c r="BM128" s="94"/>
      <c r="BN128" s="94"/>
      <c r="BO128" s="94"/>
      <c r="BP128" s="94"/>
      <c r="BQ128" s="94"/>
      <c r="BR128" s="94"/>
      <c r="BS128" s="94"/>
      <c r="BT128" s="94"/>
      <c r="BU128" s="94"/>
      <c r="BV128" s="94"/>
      <c r="BW128" s="94"/>
      <c r="BX128" s="94"/>
      <c r="BY128" s="94"/>
      <c r="BZ128" s="94"/>
      <c r="CD128" s="94"/>
      <c r="CE128" s="94"/>
      <c r="CF128" s="94"/>
      <c r="CG128" s="94"/>
      <c r="CH128" s="94"/>
      <c r="CI128" s="94"/>
      <c r="CJ128" s="94"/>
      <c r="CK128" s="94"/>
      <c r="CL128" s="94"/>
      <c r="CM128" s="94"/>
      <c r="CN128" s="94"/>
      <c r="CO128" s="94"/>
      <c r="CP128" s="94"/>
      <c r="CQ128" s="94"/>
    </row>
    <row r="129" spans="27:95" x14ac:dyDescent="0.2">
      <c r="AA129" s="86"/>
      <c r="BM129" s="94"/>
      <c r="BN129" s="94"/>
      <c r="BO129" s="94"/>
      <c r="BP129" s="94"/>
      <c r="BQ129" s="94"/>
      <c r="BR129" s="94"/>
      <c r="BS129" s="94"/>
      <c r="BT129" s="94"/>
      <c r="BU129" s="94"/>
      <c r="BV129" s="94"/>
      <c r="BW129" s="94"/>
      <c r="BX129" s="94"/>
      <c r="BY129" s="94"/>
      <c r="BZ129" s="94"/>
      <c r="CD129" s="94"/>
      <c r="CE129" s="94"/>
      <c r="CF129" s="94"/>
      <c r="CG129" s="94"/>
      <c r="CH129" s="94"/>
      <c r="CI129" s="94"/>
      <c r="CJ129" s="94"/>
      <c r="CK129" s="94"/>
      <c r="CL129" s="94"/>
      <c r="CM129" s="94"/>
      <c r="CN129" s="94"/>
      <c r="CO129" s="94"/>
      <c r="CP129" s="94"/>
      <c r="CQ129" s="94"/>
    </row>
    <row r="130" spans="27:95" x14ac:dyDescent="0.2">
      <c r="AA130" s="86"/>
      <c r="BM130" s="94"/>
      <c r="BN130" s="94"/>
      <c r="BO130" s="94"/>
      <c r="BP130" s="94"/>
      <c r="BQ130" s="94"/>
      <c r="BR130" s="94"/>
      <c r="BS130" s="94"/>
      <c r="BT130" s="94"/>
      <c r="BU130" s="94"/>
      <c r="BV130" s="94"/>
      <c r="BW130" s="94"/>
      <c r="BX130" s="94"/>
      <c r="BY130" s="94"/>
      <c r="BZ130" s="94"/>
      <c r="CD130" s="94"/>
      <c r="CE130" s="94"/>
      <c r="CF130" s="94"/>
      <c r="CG130" s="94"/>
      <c r="CH130" s="94"/>
      <c r="CI130" s="94"/>
      <c r="CJ130" s="94"/>
      <c r="CK130" s="94"/>
      <c r="CL130" s="94"/>
      <c r="CM130" s="94"/>
      <c r="CN130" s="94"/>
      <c r="CO130" s="94"/>
      <c r="CP130" s="94"/>
      <c r="CQ130" s="94"/>
    </row>
    <row r="131" spans="27:95" x14ac:dyDescent="0.2">
      <c r="AA131" s="86"/>
      <c r="BM131" s="94"/>
      <c r="BN131" s="94"/>
      <c r="BO131" s="94"/>
      <c r="BP131" s="94"/>
      <c r="BQ131" s="94"/>
      <c r="BR131" s="94"/>
      <c r="BS131" s="94"/>
      <c r="BT131" s="94"/>
      <c r="BU131" s="94"/>
      <c r="BV131" s="94"/>
      <c r="BW131" s="94"/>
      <c r="BX131" s="94"/>
      <c r="BY131" s="94"/>
      <c r="BZ131" s="94"/>
      <c r="CD131" s="94"/>
      <c r="CE131" s="94"/>
      <c r="CF131" s="94"/>
      <c r="CG131" s="94"/>
      <c r="CH131" s="94"/>
      <c r="CI131" s="94"/>
      <c r="CJ131" s="94"/>
      <c r="CK131" s="94"/>
      <c r="CL131" s="94"/>
      <c r="CM131" s="94"/>
      <c r="CN131" s="94"/>
      <c r="CO131" s="94"/>
      <c r="CP131" s="94"/>
      <c r="CQ131" s="94"/>
    </row>
    <row r="132" spans="27:95" x14ac:dyDescent="0.2">
      <c r="AA132" s="86"/>
      <c r="BM132" s="94"/>
      <c r="BN132" s="94"/>
      <c r="BO132" s="94"/>
      <c r="BP132" s="94"/>
      <c r="BQ132" s="94"/>
      <c r="BR132" s="94"/>
      <c r="BS132" s="94"/>
      <c r="BT132" s="94"/>
      <c r="BU132" s="94"/>
      <c r="BV132" s="94"/>
      <c r="BW132" s="94"/>
      <c r="BX132" s="94"/>
      <c r="BY132" s="94"/>
      <c r="BZ132" s="94"/>
      <c r="CD132" s="94"/>
      <c r="CE132" s="94"/>
      <c r="CF132" s="94"/>
      <c r="CG132" s="94"/>
      <c r="CH132" s="94"/>
      <c r="CI132" s="94"/>
      <c r="CJ132" s="94"/>
      <c r="CK132" s="94"/>
      <c r="CL132" s="94"/>
      <c r="CM132" s="94"/>
      <c r="CN132" s="94"/>
      <c r="CO132" s="94"/>
      <c r="CP132" s="94"/>
      <c r="CQ132" s="94"/>
    </row>
    <row r="133" spans="27:95" x14ac:dyDescent="0.2">
      <c r="BM133" s="94"/>
      <c r="BN133" s="94"/>
      <c r="BO133" s="94"/>
      <c r="BP133" s="94"/>
      <c r="BQ133" s="94"/>
      <c r="BR133" s="94"/>
      <c r="BS133" s="94"/>
      <c r="BT133" s="94"/>
      <c r="BU133" s="94"/>
      <c r="BV133" s="94"/>
      <c r="BW133" s="94"/>
      <c r="BX133" s="94"/>
      <c r="BY133" s="94"/>
      <c r="BZ133" s="94"/>
      <c r="CD133" s="94"/>
      <c r="CE133" s="94"/>
      <c r="CF133" s="94"/>
      <c r="CG133" s="94"/>
      <c r="CH133" s="94"/>
      <c r="CI133" s="94"/>
      <c r="CJ133" s="94"/>
      <c r="CK133" s="94"/>
      <c r="CL133" s="94"/>
      <c r="CM133" s="94"/>
      <c r="CN133" s="94"/>
      <c r="CO133" s="94"/>
      <c r="CP133" s="94"/>
      <c r="CQ133" s="94"/>
    </row>
    <row r="134" spans="27:95" x14ac:dyDescent="0.2">
      <c r="BM134" s="94"/>
      <c r="BN134" s="94"/>
      <c r="BO134" s="94"/>
      <c r="BP134" s="94"/>
      <c r="BQ134" s="94"/>
      <c r="BR134" s="94"/>
      <c r="BS134" s="94"/>
      <c r="BT134" s="94"/>
      <c r="BU134" s="94"/>
      <c r="BV134" s="94"/>
      <c r="BW134" s="94"/>
      <c r="BX134" s="94"/>
      <c r="BY134" s="94"/>
      <c r="BZ134" s="94"/>
      <c r="CD134" s="94"/>
      <c r="CE134" s="94"/>
      <c r="CF134" s="94"/>
      <c r="CG134" s="94"/>
      <c r="CH134" s="94"/>
      <c r="CI134" s="94"/>
      <c r="CJ134" s="94"/>
      <c r="CK134" s="94"/>
      <c r="CL134" s="94"/>
      <c r="CM134" s="94"/>
      <c r="CN134" s="94"/>
      <c r="CO134" s="94"/>
      <c r="CP134" s="94"/>
      <c r="CQ134" s="94"/>
    </row>
    <row r="135" spans="27:95" x14ac:dyDescent="0.2">
      <c r="BM135" s="94"/>
      <c r="BN135" s="94"/>
      <c r="BO135" s="94"/>
      <c r="BP135" s="94"/>
      <c r="BQ135" s="94"/>
      <c r="BR135" s="94"/>
      <c r="BS135" s="94"/>
      <c r="BT135" s="94"/>
      <c r="BU135" s="94"/>
      <c r="BV135" s="94"/>
      <c r="BW135" s="94"/>
      <c r="BX135" s="94"/>
      <c r="BY135" s="94"/>
      <c r="BZ135" s="94"/>
      <c r="CD135" s="94"/>
      <c r="CE135" s="94"/>
      <c r="CF135" s="94"/>
      <c r="CG135" s="94"/>
      <c r="CH135" s="94"/>
      <c r="CI135" s="94"/>
      <c r="CJ135" s="94"/>
      <c r="CK135" s="94"/>
      <c r="CL135" s="94"/>
      <c r="CM135" s="94"/>
      <c r="CN135" s="94"/>
      <c r="CO135" s="94"/>
      <c r="CP135" s="94"/>
      <c r="CQ135" s="94"/>
    </row>
    <row r="136" spans="27:95" x14ac:dyDescent="0.2">
      <c r="BM136" s="94"/>
      <c r="BN136" s="94"/>
      <c r="BO136" s="94"/>
      <c r="BP136" s="94"/>
      <c r="BQ136" s="94"/>
      <c r="BR136" s="94"/>
      <c r="BS136" s="94"/>
      <c r="BT136" s="94"/>
      <c r="BU136" s="94"/>
      <c r="BV136" s="94"/>
      <c r="BW136" s="94"/>
      <c r="BX136" s="94"/>
      <c r="BY136" s="94"/>
      <c r="BZ136" s="94"/>
      <c r="CD136" s="94"/>
      <c r="CE136" s="94"/>
      <c r="CF136" s="94"/>
      <c r="CG136" s="94"/>
      <c r="CH136" s="94"/>
      <c r="CI136" s="94"/>
      <c r="CJ136" s="94"/>
      <c r="CK136" s="94"/>
      <c r="CL136" s="94"/>
      <c r="CM136" s="94"/>
      <c r="CN136" s="94"/>
      <c r="CO136" s="94"/>
      <c r="CP136" s="94"/>
      <c r="CQ136" s="94"/>
    </row>
    <row r="137" spans="27:95" x14ac:dyDescent="0.2">
      <c r="BM137" s="94"/>
      <c r="BN137" s="94"/>
      <c r="BO137" s="94"/>
      <c r="BP137" s="94"/>
      <c r="BQ137" s="94"/>
      <c r="BR137" s="94"/>
      <c r="BS137" s="94"/>
      <c r="BT137" s="94"/>
      <c r="BU137" s="94"/>
      <c r="BV137" s="94"/>
      <c r="BW137" s="94"/>
      <c r="BX137" s="94"/>
      <c r="BY137" s="94"/>
      <c r="BZ137" s="94"/>
      <c r="CD137" s="94"/>
      <c r="CE137" s="94"/>
      <c r="CF137" s="94"/>
      <c r="CG137" s="94"/>
      <c r="CH137" s="94"/>
      <c r="CI137" s="94"/>
      <c r="CJ137" s="94"/>
      <c r="CK137" s="94"/>
      <c r="CL137" s="94"/>
      <c r="CM137" s="94"/>
      <c r="CN137" s="94"/>
      <c r="CO137" s="94"/>
      <c r="CP137" s="94"/>
      <c r="CQ137" s="94"/>
    </row>
    <row r="138" spans="27:95" x14ac:dyDescent="0.2">
      <c r="BM138" s="94"/>
      <c r="BN138" s="94"/>
      <c r="BO138" s="94"/>
      <c r="BP138" s="94"/>
      <c r="BQ138" s="94"/>
      <c r="BR138" s="94"/>
      <c r="BS138" s="94"/>
      <c r="BT138" s="94"/>
      <c r="BU138" s="94"/>
      <c r="BV138" s="94"/>
      <c r="BW138" s="94"/>
      <c r="BX138" s="94"/>
      <c r="BY138" s="94"/>
      <c r="BZ138" s="94"/>
      <c r="CD138" s="94"/>
      <c r="CE138" s="94"/>
      <c r="CF138" s="94"/>
      <c r="CG138" s="94"/>
      <c r="CH138" s="94"/>
      <c r="CI138" s="94"/>
      <c r="CJ138" s="94"/>
      <c r="CK138" s="94"/>
      <c r="CL138" s="94"/>
      <c r="CM138" s="94"/>
      <c r="CN138" s="94"/>
      <c r="CO138" s="94"/>
      <c r="CP138" s="94"/>
      <c r="CQ138" s="94"/>
    </row>
    <row r="139" spans="27:95" x14ac:dyDescent="0.2">
      <c r="BM139" s="94"/>
      <c r="BN139" s="94"/>
      <c r="BO139" s="94"/>
      <c r="BP139" s="94"/>
      <c r="BQ139" s="94"/>
      <c r="BR139" s="94"/>
      <c r="BS139" s="94"/>
      <c r="BT139" s="94"/>
      <c r="BU139" s="94"/>
      <c r="BV139" s="94"/>
      <c r="BW139" s="94"/>
      <c r="BX139" s="94"/>
      <c r="BY139" s="94"/>
      <c r="BZ139" s="94"/>
      <c r="CD139" s="94"/>
      <c r="CE139" s="94"/>
      <c r="CF139" s="94"/>
      <c r="CG139" s="94"/>
      <c r="CH139" s="94"/>
      <c r="CI139" s="94"/>
      <c r="CJ139" s="94"/>
      <c r="CK139" s="94"/>
      <c r="CL139" s="94"/>
      <c r="CM139" s="94"/>
      <c r="CN139" s="94"/>
      <c r="CO139" s="94"/>
      <c r="CP139" s="94"/>
      <c r="CQ139" s="94"/>
    </row>
    <row r="140" spans="27:95" x14ac:dyDescent="0.2">
      <c r="BM140" s="94"/>
      <c r="BN140" s="94"/>
      <c r="BO140" s="94"/>
      <c r="BP140" s="94"/>
      <c r="BQ140" s="94"/>
      <c r="BR140" s="94"/>
      <c r="BS140" s="94"/>
      <c r="BT140" s="94"/>
      <c r="BU140" s="94"/>
      <c r="BV140" s="94"/>
      <c r="BW140" s="94"/>
      <c r="BX140" s="94"/>
      <c r="BY140" s="94"/>
      <c r="BZ140" s="94"/>
      <c r="CD140" s="94"/>
      <c r="CE140" s="94"/>
      <c r="CF140" s="94"/>
      <c r="CG140" s="94"/>
      <c r="CH140" s="94"/>
      <c r="CI140" s="94"/>
      <c r="CJ140" s="94"/>
      <c r="CK140" s="94"/>
      <c r="CL140" s="94"/>
      <c r="CM140" s="94"/>
      <c r="CN140" s="94"/>
      <c r="CO140" s="94"/>
      <c r="CP140" s="94"/>
      <c r="CQ140" s="94"/>
    </row>
    <row r="141" spans="27:95" x14ac:dyDescent="0.2">
      <c r="BM141" s="94"/>
      <c r="BN141" s="94"/>
      <c r="BO141" s="94"/>
      <c r="BP141" s="94"/>
      <c r="BQ141" s="94"/>
      <c r="BR141" s="94"/>
      <c r="BS141" s="94"/>
      <c r="BT141" s="94"/>
      <c r="BU141" s="94"/>
      <c r="BV141" s="94"/>
      <c r="BW141" s="94"/>
      <c r="BX141" s="94"/>
      <c r="BY141" s="94"/>
      <c r="BZ141" s="94"/>
      <c r="CD141" s="94"/>
      <c r="CE141" s="94"/>
      <c r="CF141" s="94"/>
      <c r="CG141" s="94"/>
      <c r="CH141" s="94"/>
      <c r="CI141" s="94"/>
      <c r="CJ141" s="94"/>
      <c r="CK141" s="94"/>
      <c r="CL141" s="94"/>
      <c r="CM141" s="94"/>
      <c r="CN141" s="94"/>
      <c r="CO141" s="94"/>
      <c r="CP141" s="94"/>
      <c r="CQ141" s="94"/>
    </row>
    <row r="142" spans="27:95" x14ac:dyDescent="0.2">
      <c r="BM142" s="94"/>
      <c r="BN142" s="94"/>
      <c r="BO142" s="94"/>
      <c r="BP142" s="94"/>
      <c r="BQ142" s="94"/>
      <c r="BR142" s="94"/>
      <c r="BS142" s="94"/>
      <c r="BT142" s="94"/>
      <c r="BU142" s="94"/>
      <c r="BV142" s="94"/>
      <c r="BW142" s="94"/>
      <c r="BX142" s="94"/>
      <c r="BY142" s="94"/>
      <c r="BZ142" s="94"/>
      <c r="CD142" s="94"/>
      <c r="CE142" s="94"/>
      <c r="CF142" s="94"/>
      <c r="CG142" s="94"/>
      <c r="CH142" s="94"/>
      <c r="CI142" s="94"/>
      <c r="CJ142" s="94"/>
      <c r="CK142" s="94"/>
      <c r="CL142" s="94"/>
      <c r="CM142" s="94"/>
      <c r="CN142" s="94"/>
      <c r="CO142" s="94"/>
      <c r="CP142" s="94"/>
      <c r="CQ142" s="94"/>
    </row>
    <row r="143" spans="27:95" x14ac:dyDescent="0.2">
      <c r="BM143" s="94"/>
      <c r="BN143" s="94"/>
      <c r="BO143" s="94"/>
      <c r="BP143" s="94"/>
      <c r="BQ143" s="94"/>
      <c r="BR143" s="94"/>
      <c r="BS143" s="94"/>
      <c r="BT143" s="94"/>
      <c r="BU143" s="94"/>
      <c r="BV143" s="94"/>
      <c r="BW143" s="94"/>
      <c r="BX143" s="94"/>
      <c r="BY143" s="94"/>
      <c r="BZ143" s="94"/>
      <c r="CD143" s="94"/>
      <c r="CE143" s="94"/>
      <c r="CF143" s="94"/>
      <c r="CG143" s="94"/>
      <c r="CH143" s="94"/>
      <c r="CI143" s="94"/>
      <c r="CJ143" s="94"/>
      <c r="CK143" s="94"/>
      <c r="CL143" s="94"/>
      <c r="CM143" s="94"/>
      <c r="CN143" s="94"/>
      <c r="CO143" s="94"/>
      <c r="CP143" s="94"/>
      <c r="CQ143" s="94"/>
    </row>
    <row r="144" spans="27:95" x14ac:dyDescent="0.2">
      <c r="BM144" s="94"/>
      <c r="BN144" s="94"/>
      <c r="BO144" s="94"/>
      <c r="BP144" s="94"/>
      <c r="BQ144" s="94"/>
      <c r="BR144" s="94"/>
      <c r="BS144" s="94"/>
      <c r="BT144" s="94"/>
      <c r="BU144" s="94"/>
      <c r="BV144" s="94"/>
      <c r="BW144" s="94"/>
      <c r="BX144" s="94"/>
      <c r="BY144" s="94"/>
      <c r="BZ144" s="94"/>
      <c r="CD144" s="94"/>
      <c r="CE144" s="94"/>
      <c r="CF144" s="94"/>
      <c r="CG144" s="94"/>
      <c r="CH144" s="94"/>
      <c r="CI144" s="94"/>
      <c r="CJ144" s="94"/>
      <c r="CK144" s="94"/>
      <c r="CL144" s="94"/>
      <c r="CM144" s="94"/>
      <c r="CN144" s="94"/>
      <c r="CO144" s="94"/>
      <c r="CP144" s="94"/>
      <c r="CQ144" s="94"/>
    </row>
    <row r="145" spans="65:95" x14ac:dyDescent="0.2">
      <c r="BM145" s="94"/>
      <c r="BN145" s="94"/>
      <c r="BO145" s="94"/>
      <c r="BP145" s="94"/>
      <c r="BQ145" s="94"/>
      <c r="BR145" s="94"/>
      <c r="BS145" s="94"/>
      <c r="BT145" s="94"/>
      <c r="BU145" s="94"/>
      <c r="BV145" s="94"/>
      <c r="BW145" s="94"/>
      <c r="BX145" s="94"/>
      <c r="BY145" s="94"/>
      <c r="BZ145" s="94"/>
      <c r="CD145" s="94"/>
      <c r="CE145" s="94"/>
      <c r="CF145" s="94"/>
      <c r="CG145" s="94"/>
      <c r="CH145" s="94"/>
      <c r="CI145" s="94"/>
      <c r="CJ145" s="94"/>
      <c r="CK145" s="94"/>
      <c r="CL145" s="94"/>
      <c r="CM145" s="94"/>
      <c r="CN145" s="94"/>
      <c r="CO145" s="94"/>
      <c r="CP145" s="94"/>
      <c r="CQ145" s="94"/>
    </row>
    <row r="146" spans="65:95" x14ac:dyDescent="0.2">
      <c r="BM146" s="94"/>
      <c r="BN146" s="94"/>
      <c r="BO146" s="94"/>
      <c r="BP146" s="94"/>
      <c r="BQ146" s="94"/>
      <c r="BR146" s="94"/>
      <c r="BS146" s="94"/>
      <c r="BT146" s="94"/>
      <c r="BU146" s="94"/>
      <c r="BV146" s="94"/>
      <c r="BW146" s="94"/>
      <c r="BX146" s="94"/>
      <c r="BY146" s="94"/>
      <c r="BZ146" s="94"/>
      <c r="CD146" s="94"/>
      <c r="CE146" s="94"/>
      <c r="CF146" s="94"/>
      <c r="CG146" s="94"/>
      <c r="CH146" s="94"/>
      <c r="CI146" s="94"/>
      <c r="CJ146" s="94"/>
      <c r="CK146" s="94"/>
      <c r="CL146" s="94"/>
      <c r="CM146" s="94"/>
      <c r="CN146" s="94"/>
      <c r="CO146" s="94"/>
      <c r="CP146" s="94"/>
      <c r="CQ146" s="94"/>
    </row>
    <row r="147" spans="65:95" x14ac:dyDescent="0.2">
      <c r="BM147" s="94"/>
      <c r="BN147" s="94"/>
      <c r="BO147" s="94"/>
      <c r="BP147" s="94"/>
      <c r="BQ147" s="94"/>
      <c r="BR147" s="94"/>
      <c r="BS147" s="94"/>
      <c r="BT147" s="94"/>
      <c r="BU147" s="94"/>
      <c r="BV147" s="94"/>
      <c r="BW147" s="94"/>
      <c r="BX147" s="94"/>
      <c r="BY147" s="94"/>
      <c r="BZ147" s="94"/>
      <c r="CD147" s="94"/>
      <c r="CE147" s="94"/>
      <c r="CF147" s="94"/>
      <c r="CG147" s="94"/>
      <c r="CH147" s="94"/>
      <c r="CI147" s="94"/>
      <c r="CJ147" s="94"/>
      <c r="CK147" s="94"/>
      <c r="CL147" s="94"/>
      <c r="CM147" s="94"/>
      <c r="CN147" s="94"/>
      <c r="CO147" s="94"/>
      <c r="CP147" s="94"/>
      <c r="CQ147" s="94"/>
    </row>
    <row r="148" spans="65:95" x14ac:dyDescent="0.2">
      <c r="BM148" s="94"/>
      <c r="BN148" s="94"/>
      <c r="BO148" s="94"/>
      <c r="BP148" s="94"/>
      <c r="BQ148" s="94"/>
      <c r="BR148" s="94"/>
      <c r="BS148" s="94"/>
      <c r="BT148" s="94"/>
      <c r="BU148" s="94"/>
      <c r="BV148" s="94"/>
      <c r="BW148" s="94"/>
      <c r="BX148" s="94"/>
      <c r="BY148" s="94"/>
      <c r="BZ148" s="94"/>
      <c r="CD148" s="94"/>
      <c r="CE148" s="94"/>
      <c r="CF148" s="94"/>
      <c r="CG148" s="94"/>
      <c r="CH148" s="94"/>
      <c r="CI148" s="94"/>
      <c r="CJ148" s="94"/>
      <c r="CK148" s="94"/>
      <c r="CL148" s="94"/>
      <c r="CM148" s="94"/>
      <c r="CN148" s="94"/>
      <c r="CO148" s="94"/>
      <c r="CP148" s="94"/>
      <c r="CQ148" s="94"/>
    </row>
    <row r="149" spans="65:95" x14ac:dyDescent="0.2">
      <c r="BM149" s="94"/>
      <c r="BN149" s="94"/>
      <c r="BO149" s="94"/>
      <c r="BP149" s="94"/>
      <c r="BQ149" s="94"/>
      <c r="BR149" s="94"/>
      <c r="BS149" s="94"/>
      <c r="BT149" s="94"/>
      <c r="BU149" s="94"/>
      <c r="BV149" s="94"/>
      <c r="BW149" s="94"/>
      <c r="BX149" s="94"/>
      <c r="BY149" s="94"/>
      <c r="BZ149" s="94"/>
      <c r="CD149" s="94"/>
      <c r="CE149" s="94"/>
      <c r="CF149" s="94"/>
      <c r="CG149" s="94"/>
      <c r="CH149" s="94"/>
      <c r="CI149" s="94"/>
      <c r="CJ149" s="94"/>
      <c r="CK149" s="94"/>
      <c r="CL149" s="94"/>
      <c r="CM149" s="94"/>
      <c r="CN149" s="94"/>
      <c r="CO149" s="94"/>
      <c r="CP149" s="94"/>
      <c r="CQ149" s="94"/>
    </row>
    <row r="150" spans="65:95" x14ac:dyDescent="0.2">
      <c r="BM150" s="94"/>
      <c r="BN150" s="94"/>
      <c r="BO150" s="94"/>
      <c r="BP150" s="94"/>
      <c r="BQ150" s="94"/>
      <c r="BR150" s="94"/>
      <c r="BS150" s="94"/>
      <c r="BT150" s="94"/>
      <c r="BU150" s="94"/>
      <c r="BV150" s="94"/>
      <c r="BW150" s="94"/>
      <c r="BX150" s="94"/>
      <c r="BY150" s="94"/>
      <c r="BZ150" s="94"/>
      <c r="CD150" s="94"/>
      <c r="CE150" s="94"/>
      <c r="CF150" s="94"/>
      <c r="CG150" s="94"/>
      <c r="CH150" s="94"/>
      <c r="CI150" s="94"/>
      <c r="CJ150" s="94"/>
      <c r="CK150" s="94"/>
      <c r="CL150" s="94"/>
      <c r="CM150" s="94"/>
      <c r="CN150" s="94"/>
      <c r="CO150" s="94"/>
      <c r="CP150" s="94"/>
      <c r="CQ150" s="94"/>
    </row>
    <row r="151" spans="65:95" x14ac:dyDescent="0.2">
      <c r="BM151" s="94"/>
      <c r="BN151" s="94"/>
      <c r="BO151" s="94"/>
      <c r="BP151" s="94"/>
      <c r="BQ151" s="94"/>
      <c r="BR151" s="94"/>
      <c r="BS151" s="94"/>
      <c r="BT151" s="94"/>
      <c r="BU151" s="94"/>
      <c r="BV151" s="94"/>
      <c r="BW151" s="94"/>
      <c r="BX151" s="94"/>
      <c r="BY151" s="94"/>
      <c r="BZ151" s="94"/>
      <c r="CD151" s="94"/>
      <c r="CE151" s="94"/>
      <c r="CF151" s="94"/>
      <c r="CG151" s="94"/>
      <c r="CH151" s="94"/>
      <c r="CI151" s="94"/>
      <c r="CJ151" s="94"/>
      <c r="CK151" s="94"/>
      <c r="CL151" s="94"/>
      <c r="CM151" s="94"/>
      <c r="CN151" s="94"/>
      <c r="CO151" s="94"/>
      <c r="CP151" s="94"/>
      <c r="CQ151" s="94"/>
    </row>
    <row r="152" spans="65:95" x14ac:dyDescent="0.2">
      <c r="BM152" s="94"/>
      <c r="BN152" s="94"/>
      <c r="BO152" s="94"/>
      <c r="BP152" s="94"/>
      <c r="BQ152" s="94"/>
      <c r="BR152" s="94"/>
      <c r="BS152" s="94"/>
      <c r="BT152" s="94"/>
      <c r="BU152" s="94"/>
      <c r="BV152" s="94"/>
      <c r="BW152" s="94"/>
      <c r="BX152" s="94"/>
      <c r="BY152" s="94"/>
      <c r="BZ152" s="94"/>
      <c r="CD152" s="94"/>
      <c r="CE152" s="94"/>
      <c r="CF152" s="94"/>
      <c r="CG152" s="94"/>
      <c r="CH152" s="94"/>
      <c r="CI152" s="94"/>
      <c r="CJ152" s="94"/>
      <c r="CK152" s="94"/>
      <c r="CL152" s="94"/>
      <c r="CM152" s="94"/>
      <c r="CN152" s="94"/>
      <c r="CO152" s="94"/>
      <c r="CP152" s="94"/>
      <c r="CQ152" s="94"/>
    </row>
    <row r="153" spans="65:95" x14ac:dyDescent="0.2">
      <c r="BM153" s="94"/>
      <c r="BN153" s="94"/>
      <c r="BO153" s="94"/>
      <c r="BP153" s="94"/>
      <c r="BQ153" s="94"/>
      <c r="BR153" s="94"/>
      <c r="BS153" s="94"/>
      <c r="BT153" s="94"/>
      <c r="BU153" s="94"/>
      <c r="BV153" s="94"/>
      <c r="BW153" s="94"/>
      <c r="BX153" s="94"/>
      <c r="BY153" s="94"/>
      <c r="BZ153" s="94"/>
      <c r="CD153" s="94"/>
      <c r="CE153" s="94"/>
      <c r="CF153" s="94"/>
      <c r="CG153" s="94"/>
      <c r="CH153" s="94"/>
      <c r="CI153" s="94"/>
      <c r="CJ153" s="94"/>
      <c r="CK153" s="94"/>
      <c r="CL153" s="94"/>
      <c r="CM153" s="94"/>
      <c r="CN153" s="94"/>
      <c r="CO153" s="94"/>
      <c r="CP153" s="94"/>
      <c r="CQ153" s="94"/>
    </row>
    <row r="154" spans="65:95" x14ac:dyDescent="0.2">
      <c r="BM154" s="94"/>
      <c r="BN154" s="94"/>
      <c r="BO154" s="94"/>
      <c r="BP154" s="94"/>
      <c r="BQ154" s="94"/>
      <c r="BR154" s="94"/>
      <c r="BS154" s="94"/>
      <c r="BT154" s="94"/>
      <c r="BU154" s="94"/>
      <c r="BV154" s="94"/>
      <c r="BW154" s="94"/>
      <c r="BX154" s="94"/>
      <c r="BY154" s="94"/>
      <c r="BZ154" s="94"/>
      <c r="CD154" s="94"/>
      <c r="CE154" s="94"/>
      <c r="CF154" s="94"/>
      <c r="CG154" s="94"/>
      <c r="CH154" s="94"/>
      <c r="CI154" s="94"/>
      <c r="CJ154" s="94"/>
      <c r="CK154" s="94"/>
      <c r="CL154" s="94"/>
      <c r="CM154" s="94"/>
      <c r="CN154" s="94"/>
      <c r="CO154" s="94"/>
      <c r="CP154" s="94"/>
      <c r="CQ154" s="94"/>
    </row>
    <row r="155" spans="65:95" x14ac:dyDescent="0.2">
      <c r="BM155" s="94"/>
      <c r="BN155" s="94"/>
      <c r="BO155" s="94"/>
      <c r="BP155" s="94"/>
      <c r="BQ155" s="94"/>
      <c r="BR155" s="94"/>
      <c r="BS155" s="94"/>
      <c r="BT155" s="94"/>
      <c r="BU155" s="94"/>
      <c r="BV155" s="94"/>
      <c r="BW155" s="94"/>
      <c r="BX155" s="94"/>
      <c r="BY155" s="94"/>
      <c r="BZ155" s="94"/>
      <c r="CD155" s="94"/>
      <c r="CE155" s="94"/>
      <c r="CF155" s="94"/>
      <c r="CG155" s="94"/>
      <c r="CH155" s="94"/>
      <c r="CI155" s="94"/>
      <c r="CJ155" s="94"/>
      <c r="CK155" s="94"/>
      <c r="CL155" s="94"/>
      <c r="CM155" s="94"/>
      <c r="CN155" s="94"/>
      <c r="CO155" s="94"/>
      <c r="CP155" s="94"/>
      <c r="CQ155" s="94"/>
    </row>
    <row r="156" spans="65:95" x14ac:dyDescent="0.2">
      <c r="BM156" s="94"/>
      <c r="BN156" s="94"/>
      <c r="BO156" s="94"/>
      <c r="BP156" s="94"/>
      <c r="BQ156" s="94"/>
      <c r="BR156" s="94"/>
      <c r="BS156" s="94"/>
      <c r="BT156" s="94"/>
      <c r="BU156" s="94"/>
      <c r="BV156" s="94"/>
      <c r="BW156" s="94"/>
      <c r="BX156" s="94"/>
      <c r="BY156" s="94"/>
      <c r="BZ156" s="94"/>
      <c r="CD156" s="94"/>
      <c r="CE156" s="94"/>
      <c r="CF156" s="94"/>
      <c r="CG156" s="94"/>
      <c r="CH156" s="94"/>
      <c r="CI156" s="94"/>
      <c r="CJ156" s="94"/>
      <c r="CK156" s="94"/>
      <c r="CL156" s="94"/>
      <c r="CM156" s="94"/>
      <c r="CN156" s="94"/>
      <c r="CO156" s="94"/>
      <c r="CP156" s="94"/>
      <c r="CQ156" s="94"/>
    </row>
  </sheetData>
  <mergeCells count="27">
    <mergeCell ref="AC23:AC28"/>
    <mergeCell ref="AC29:AC34"/>
    <mergeCell ref="AC35:AC40"/>
    <mergeCell ref="AU23:AU28"/>
    <mergeCell ref="B3:F3"/>
    <mergeCell ref="AF3:AH3"/>
    <mergeCell ref="AP3:AR3"/>
    <mergeCell ref="AB5:AB10"/>
    <mergeCell ref="AB11:AB16"/>
    <mergeCell ref="AB17:AB22"/>
    <mergeCell ref="AB23:AB28"/>
    <mergeCell ref="AB29:AB34"/>
    <mergeCell ref="AB35:AB40"/>
    <mergeCell ref="AC5:AC10"/>
    <mergeCell ref="AC11:AC16"/>
    <mergeCell ref="AC17:AC22"/>
    <mergeCell ref="AU5:AU10"/>
    <mergeCell ref="AU11:AU16"/>
    <mergeCell ref="AU17:AU22"/>
    <mergeCell ref="AU29:AU34"/>
    <mergeCell ref="AU35:AU40"/>
    <mergeCell ref="BX3:BZ3"/>
    <mergeCell ref="CE3:CG3"/>
    <mergeCell ref="CO3:CQ3"/>
    <mergeCell ref="BN3:BP3"/>
    <mergeCell ref="AW3:AY3"/>
    <mergeCell ref="BG3:BI3"/>
  </mergeCells>
  <dataValidations count="1">
    <dataValidation type="list" showInputMessage="1" showErrorMessage="1" sqref="B3" xr:uid="{132A1E08-D496-454F-813E-473596DB0435}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6D63-7D0C-0641-BFD7-3271BC6FA701}">
  <sheetPr codeName="Sheet22"/>
  <dimension ref="A1:FS180"/>
  <sheetViews>
    <sheetView zoomScaleNormal="100" workbookViewId="0">
      <selection activeCell="Z5" sqref="Z5"/>
    </sheetView>
  </sheetViews>
  <sheetFormatPr baseColWidth="10" defaultRowHeight="13" outlineLevelCol="1" x14ac:dyDescent="0.15"/>
  <cols>
    <col min="1" max="1" width="10" style="1" bestFit="1" customWidth="1"/>
    <col min="2" max="2" width="8.33203125" style="1" bestFit="1" customWidth="1"/>
    <col min="3" max="3" width="11.1640625" style="1" bestFit="1" customWidth="1"/>
    <col min="4" max="6" width="8.1640625" style="1" bestFit="1" customWidth="1"/>
    <col min="7" max="7" width="12.1640625" style="1" customWidth="1"/>
    <col min="8" max="9" width="8.6640625" style="1" bestFit="1" customWidth="1"/>
    <col min="10" max="10" width="8.1640625" style="1" bestFit="1" customWidth="1"/>
    <col min="11" max="12" width="10.1640625" style="1" bestFit="1" customWidth="1"/>
    <col min="13" max="16" width="8.1640625" style="1" bestFit="1" customWidth="1"/>
    <col min="17" max="17" width="12.1640625" style="1" bestFit="1" customWidth="1"/>
    <col min="18" max="19" width="12.1640625" style="1" customWidth="1"/>
    <col min="20" max="20" width="8.1640625" style="1" bestFit="1" customWidth="1"/>
    <col min="21" max="21" width="11.1640625" style="1" bestFit="1" customWidth="1"/>
    <col min="22" max="24" width="8.1640625" style="1" bestFit="1" customWidth="1"/>
    <col min="25" max="25" width="12.1640625" style="1" customWidth="1"/>
    <col min="26" max="26" width="8.1640625" style="1" bestFit="1" customWidth="1"/>
    <col min="27" max="27" width="8.6640625" style="1" bestFit="1" customWidth="1"/>
    <col min="28" max="29" width="8.1640625" style="1" bestFit="1" customWidth="1"/>
    <col min="30" max="30" width="10.1640625" style="1" bestFit="1" customWidth="1"/>
    <col min="31" max="34" width="8.1640625" style="1" bestFit="1" customWidth="1"/>
    <col min="35" max="35" width="12.1640625" style="1" bestFit="1" customWidth="1"/>
    <col min="36" max="36" width="14.6640625" style="1" bestFit="1" customWidth="1"/>
    <col min="37" max="39" width="12.1640625" style="1" customWidth="1"/>
    <col min="40" max="40" width="9.33203125" style="1" bestFit="1" customWidth="1"/>
    <col min="41" max="41" width="3.6640625" style="4" bestFit="1" customWidth="1" outlineLevel="1"/>
    <col min="42" max="42" width="12.1640625" style="4" bestFit="1" customWidth="1" outlineLevel="1"/>
    <col min="43" max="45" width="6.1640625" style="4" bestFit="1" customWidth="1" outlineLevel="1"/>
    <col min="46" max="46" width="6.33203125" style="4" bestFit="1" customWidth="1" outlineLevel="1"/>
    <col min="47" max="47" width="6.1640625" style="4" bestFit="1" customWidth="1" outlineLevel="1"/>
    <col min="48" max="48" width="6.33203125" style="4" bestFit="1" customWidth="1" outlineLevel="1"/>
    <col min="49" max="49" width="6.1640625" style="4" bestFit="1" customWidth="1" outlineLevel="1"/>
    <col min="50" max="50" width="6.33203125" style="4" bestFit="1" customWidth="1" outlineLevel="1"/>
    <col min="51" max="51" width="6.1640625" style="4" bestFit="1" customWidth="1" outlineLevel="1"/>
    <col min="52" max="53" width="2.1640625" style="4" bestFit="1" customWidth="1" outlineLevel="1"/>
    <col min="54" max="55" width="10.83203125" style="4" customWidth="1" outlineLevel="1"/>
    <col min="56" max="62" width="10.83203125" style="16" customWidth="1" outlineLevel="1"/>
    <col min="63" max="66" width="10.83203125" style="4" customWidth="1" outlineLevel="1"/>
    <col min="67" max="67" width="10.83203125" style="16" customWidth="1" outlineLevel="1"/>
    <col min="68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16" customWidth="1" outlineLevel="1"/>
    <col min="75" max="75" width="8.1640625" style="16" customWidth="1" outlineLevel="1"/>
    <col min="76" max="76" width="12.1640625" style="16" customWidth="1" outlineLevel="1"/>
    <col min="77" max="77" width="8.1640625" style="16" customWidth="1" outlineLevel="1"/>
    <col min="78" max="78" width="12.1640625" style="16" customWidth="1" outlineLevel="1"/>
    <col min="79" max="79" width="8.1640625" style="16" customWidth="1" outlineLevel="1"/>
    <col min="80" max="80" width="12.1640625" style="16" customWidth="1" outlineLevel="1"/>
    <col min="81" max="81" width="8.1640625" style="16" customWidth="1" outlineLevel="1"/>
    <col min="82" max="82" width="12.1640625" style="16" customWidth="1" outlineLevel="1"/>
    <col min="83" max="86" width="8.1640625" style="16" customWidth="1" outlineLevel="1"/>
    <col min="87" max="87" width="12" style="11" customWidth="1" outlineLevel="1"/>
    <col min="88" max="88" width="12.1640625" style="11" bestFit="1" customWidth="1" outlineLevel="1"/>
    <col min="89" max="89" width="8.1640625" style="4" customWidth="1" outlineLevel="1"/>
    <col min="90" max="90" width="12.1640625" style="4" bestFit="1" customWidth="1" outlineLevel="1"/>
    <col min="91" max="93" width="11.1640625" style="4" bestFit="1" customWidth="1" outlineLevel="1"/>
    <col min="94" max="94" width="11.1640625" style="16" bestFit="1" customWidth="1" outlineLevel="1"/>
    <col min="95" max="95" width="12.1640625" style="16" bestFit="1" customWidth="1" outlineLevel="1"/>
    <col min="96" max="99" width="11.1640625" style="16" bestFit="1" customWidth="1" outlineLevel="1"/>
    <col min="100" max="101" width="11.1640625" style="4" bestFit="1" customWidth="1" outlineLevel="1"/>
    <col min="102" max="104" width="11.1640625" style="16" bestFit="1" customWidth="1" outlineLevel="1"/>
    <col min="105" max="105" width="12.1640625" style="16" bestFit="1" customWidth="1" outlineLevel="1"/>
    <col min="106" max="107" width="11.1640625" style="4" bestFit="1" customWidth="1" outlineLevel="1"/>
    <col min="108" max="108" width="1" style="4" customWidth="1" outlineLevel="1"/>
    <col min="109" max="109" width="12.1640625" style="4" bestFit="1" customWidth="1" outlineLevel="1"/>
    <col min="110" max="110" width="11.1640625" style="4" bestFit="1" customWidth="1" outlineLevel="1"/>
    <col min="111" max="111" width="0.83203125" style="4" customWidth="1" outlineLevel="1"/>
    <col min="112" max="112" width="12.1640625" style="4" bestFit="1" customWidth="1" outlineLevel="1"/>
    <col min="113" max="113" width="11.1640625" style="4" bestFit="1" customWidth="1" outlineLevel="1"/>
    <col min="114" max="114" width="0.83203125" style="4" customWidth="1"/>
    <col min="115" max="115" width="12.1640625" style="4" customWidth="1"/>
    <col min="116" max="116" width="11.1640625" style="4" bestFit="1" customWidth="1"/>
    <col min="117" max="117" width="12.1640625" style="16" customWidth="1"/>
    <col min="118" max="118" width="11.1640625" style="16" bestFit="1" customWidth="1"/>
    <col min="119" max="119" width="12.1640625" style="16" customWidth="1"/>
    <col min="120" max="120" width="11.1640625" style="16" bestFit="1" customWidth="1"/>
    <col min="121" max="121" width="12.1640625" style="16" customWidth="1"/>
    <col min="122" max="122" width="11.1640625" style="16" bestFit="1" customWidth="1"/>
    <col min="123" max="123" width="12.1640625" style="16" customWidth="1"/>
    <col min="124" max="127" width="11.1640625" style="16" bestFit="1" customWidth="1"/>
    <col min="128" max="128" width="12.1640625" style="16" customWidth="1"/>
    <col min="129" max="129" width="1.33203125" style="1" customWidth="1"/>
    <col min="130" max="130" width="12.1640625" style="4" bestFit="1" customWidth="1"/>
    <col min="131" max="134" width="11.1640625" style="4" bestFit="1" customWidth="1"/>
    <col min="135" max="135" width="12.1640625" style="4" bestFit="1" customWidth="1"/>
    <col min="136" max="137" width="11.1640625" style="4" bestFit="1" customWidth="1"/>
    <col min="138" max="144" width="11.1640625" style="16" bestFit="1" customWidth="1"/>
    <col min="145" max="147" width="12.1640625" style="16" bestFit="1" customWidth="1"/>
    <col min="148" max="148" width="12.1640625" style="4" bestFit="1" customWidth="1"/>
    <col min="149" max="149" width="11.1640625" style="4" bestFit="1" customWidth="1"/>
    <col min="150" max="150" width="12.1640625" style="4" customWidth="1"/>
    <col min="151" max="151" width="11.1640625" style="4" bestFit="1" customWidth="1"/>
    <col min="152" max="152" width="8.6640625" style="9" bestFit="1" customWidth="1"/>
    <col min="153" max="153" width="6" style="9" bestFit="1" customWidth="1"/>
    <col min="154" max="154" width="8.6640625" style="9" bestFit="1" customWidth="1"/>
    <col min="155" max="155" width="6.83203125" style="9" bestFit="1" customWidth="1"/>
    <col min="156" max="156" width="8.6640625" style="9" bestFit="1" customWidth="1"/>
    <col min="157" max="157" width="6.83203125" style="9" bestFit="1" customWidth="1"/>
    <col min="158" max="158" width="8.6640625" style="9" bestFit="1" customWidth="1"/>
    <col min="159" max="159" width="6.83203125" style="9" bestFit="1" customWidth="1"/>
    <col min="160" max="160" width="12.1640625" style="16" customWidth="1"/>
    <col min="161" max="164" width="11.1640625" style="16" bestFit="1" customWidth="1"/>
    <col min="165" max="165" width="12.1640625" style="16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2.1640625" style="17" bestFit="1" customWidth="1"/>
    <col min="173" max="173" width="12.1640625" style="17" customWidth="1"/>
    <col min="174" max="174" width="12.1640625" style="17" bestFit="1" customWidth="1"/>
    <col min="175" max="175" width="12.1640625" style="17" customWidth="1"/>
    <col min="176" max="16384" width="10.83203125" style="1"/>
  </cols>
  <sheetData>
    <row r="1" spans="1:175" x14ac:dyDescent="0.15">
      <c r="C1" s="316" t="s">
        <v>10</v>
      </c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2"/>
      <c r="U1" s="316" t="s">
        <v>11</v>
      </c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18"/>
      <c r="AM1" s="18"/>
      <c r="AN1" s="2"/>
      <c r="AO1" s="319" t="s">
        <v>21</v>
      </c>
      <c r="AP1" s="320"/>
      <c r="AQ1" s="320"/>
      <c r="AR1" s="320"/>
      <c r="AS1" s="320"/>
      <c r="AT1" s="320"/>
      <c r="AU1" s="320"/>
      <c r="AV1" s="320"/>
      <c r="AW1" s="320"/>
      <c r="AX1" s="320"/>
      <c r="AY1" s="320"/>
      <c r="CH1" s="26"/>
      <c r="CI1" s="27"/>
      <c r="CJ1" s="27"/>
      <c r="CK1" s="25"/>
      <c r="CL1" s="312" t="s">
        <v>12</v>
      </c>
      <c r="CM1" s="312"/>
      <c r="CN1" s="312"/>
      <c r="CO1" s="312"/>
      <c r="CP1" s="312"/>
      <c r="CQ1" s="312"/>
      <c r="CR1" s="312"/>
      <c r="CS1" s="312"/>
      <c r="CT1" s="312"/>
      <c r="CU1" s="312"/>
      <c r="CV1" s="312"/>
      <c r="CW1" s="312"/>
      <c r="CX1" s="312"/>
      <c r="CY1" s="312"/>
      <c r="CZ1" s="312"/>
      <c r="DA1" s="312"/>
      <c r="DB1" s="312"/>
      <c r="DC1" s="312"/>
      <c r="DD1" s="312"/>
      <c r="DE1" s="312"/>
      <c r="DF1" s="312"/>
      <c r="DG1" s="312"/>
      <c r="DH1" s="312"/>
      <c r="DI1" s="312"/>
      <c r="DJ1" s="312"/>
      <c r="DK1" s="312"/>
      <c r="DL1" s="312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2"/>
      <c r="DZ1" s="312" t="s">
        <v>48</v>
      </c>
      <c r="EA1" s="312"/>
      <c r="EB1" s="312"/>
      <c r="EC1" s="312"/>
      <c r="ED1" s="312"/>
      <c r="EE1" s="312"/>
      <c r="EF1" s="312"/>
      <c r="EG1" s="312"/>
      <c r="EH1" s="312"/>
      <c r="EI1" s="312"/>
      <c r="EJ1" s="312"/>
      <c r="EK1" s="312"/>
      <c r="EL1" s="312"/>
      <c r="EM1" s="312"/>
      <c r="EN1" s="312"/>
      <c r="EO1" s="312"/>
      <c r="EP1" s="312"/>
      <c r="EQ1" s="312"/>
      <c r="ER1" s="312"/>
      <c r="ES1" s="312"/>
      <c r="ET1" s="312"/>
      <c r="EU1" s="312"/>
      <c r="EV1" s="312"/>
      <c r="EW1" s="312"/>
      <c r="EX1" s="1"/>
      <c r="EY1" s="1"/>
      <c r="EZ1" s="1"/>
      <c r="FA1" s="1"/>
      <c r="FB1" s="1"/>
      <c r="FC1" s="1"/>
      <c r="FD1" s="13"/>
      <c r="FE1" s="13"/>
      <c r="FF1" s="13"/>
      <c r="FG1" s="13"/>
      <c r="FH1" s="13"/>
      <c r="FI1" s="21"/>
      <c r="FK1" s="22"/>
      <c r="FL1" s="23"/>
      <c r="FM1" s="23"/>
      <c r="FN1" s="21"/>
      <c r="FP1" s="1"/>
      <c r="FQ1" s="1"/>
      <c r="FR1" s="1"/>
      <c r="FS1" s="1"/>
    </row>
    <row r="2" spans="1:175" x14ac:dyDescent="0.15"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2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18"/>
      <c r="AM2" s="18"/>
      <c r="AN2" s="2"/>
      <c r="AO2" s="321" t="s">
        <v>13</v>
      </c>
      <c r="AP2" s="304"/>
      <c r="AQ2" s="304"/>
      <c r="AR2" s="304"/>
      <c r="AS2" s="304"/>
      <c r="AT2" s="304" t="s">
        <v>1</v>
      </c>
      <c r="AU2" s="304"/>
      <c r="AV2" s="304" t="s">
        <v>22</v>
      </c>
      <c r="AW2" s="304"/>
      <c r="AX2" s="304" t="s">
        <v>0</v>
      </c>
      <c r="AY2" s="304"/>
      <c r="CH2" s="28"/>
      <c r="CI2" s="28"/>
      <c r="CJ2" s="28"/>
      <c r="CK2" s="25"/>
      <c r="CL2" s="313" t="s">
        <v>13</v>
      </c>
      <c r="CM2" s="314"/>
      <c r="CN2" s="314"/>
      <c r="CO2" s="314"/>
      <c r="CP2" s="314"/>
      <c r="CQ2" s="314"/>
      <c r="CR2" s="314"/>
      <c r="CS2" s="314"/>
      <c r="CT2" s="314"/>
      <c r="CU2" s="314"/>
      <c r="CV2" s="314"/>
      <c r="CW2" s="314"/>
      <c r="CX2" s="314"/>
      <c r="CY2" s="314"/>
      <c r="CZ2" s="314"/>
      <c r="DA2" s="314"/>
      <c r="DB2" s="314"/>
      <c r="DC2" s="315"/>
      <c r="DD2" s="3"/>
      <c r="DE2" s="312" t="s">
        <v>14</v>
      </c>
      <c r="DF2" s="312"/>
      <c r="DG2" s="3"/>
      <c r="DH2" s="312" t="s">
        <v>30</v>
      </c>
      <c r="DI2" s="312"/>
      <c r="DJ2" s="3"/>
      <c r="DK2" s="312" t="s">
        <v>15</v>
      </c>
      <c r="DL2" s="312"/>
      <c r="DM2" s="312" t="s">
        <v>43</v>
      </c>
      <c r="DN2" s="312"/>
      <c r="DO2" s="312" t="s">
        <v>40</v>
      </c>
      <c r="DP2" s="312"/>
      <c r="DQ2" s="312" t="s">
        <v>44</v>
      </c>
      <c r="DR2" s="312"/>
      <c r="DS2" s="313" t="s">
        <v>45</v>
      </c>
      <c r="DT2" s="314"/>
      <c r="DU2" s="314"/>
      <c r="DV2" s="314"/>
      <c r="DW2" s="314"/>
      <c r="DX2" s="315"/>
      <c r="DY2" s="2"/>
      <c r="DZ2" s="313" t="s">
        <v>13</v>
      </c>
      <c r="EA2" s="314"/>
      <c r="EB2" s="314"/>
      <c r="EC2" s="314"/>
      <c r="ED2" s="314"/>
      <c r="EE2" s="314"/>
      <c r="EF2" s="314"/>
      <c r="EG2" s="314"/>
      <c r="EH2" s="314"/>
      <c r="EI2" s="314"/>
      <c r="EJ2" s="314"/>
      <c r="EK2" s="314"/>
      <c r="EL2" s="314"/>
      <c r="EM2" s="314"/>
      <c r="EN2" s="314"/>
      <c r="EO2" s="314"/>
      <c r="EP2" s="314"/>
      <c r="EQ2" s="315"/>
      <c r="ER2" s="312" t="s">
        <v>14</v>
      </c>
      <c r="ES2" s="312"/>
      <c r="ET2" s="312" t="s">
        <v>30</v>
      </c>
      <c r="EU2" s="312"/>
      <c r="EV2" s="324" t="s">
        <v>15</v>
      </c>
      <c r="EW2" s="324"/>
      <c r="EX2" s="324" t="s">
        <v>46</v>
      </c>
      <c r="EY2" s="324"/>
      <c r="EZ2" s="324" t="s">
        <v>47</v>
      </c>
      <c r="FA2" s="324"/>
      <c r="FB2" s="324" t="s">
        <v>41</v>
      </c>
      <c r="FC2" s="324"/>
      <c r="FD2" s="313" t="s">
        <v>45</v>
      </c>
      <c r="FE2" s="314"/>
      <c r="FF2" s="314"/>
      <c r="FG2" s="314"/>
      <c r="FH2" s="314"/>
      <c r="FI2" s="315"/>
      <c r="FK2" s="312" t="s">
        <v>106</v>
      </c>
      <c r="FL2" s="312"/>
      <c r="FM2" s="312" t="s">
        <v>107</v>
      </c>
      <c r="FN2" s="312"/>
      <c r="FP2" s="312" t="s">
        <v>105</v>
      </c>
      <c r="FQ2" s="312"/>
      <c r="FR2" s="312" t="s">
        <v>108</v>
      </c>
      <c r="FS2" s="312"/>
    </row>
    <row r="3" spans="1:175" x14ac:dyDescent="0.15">
      <c r="C3" s="15"/>
      <c r="D3" s="316" t="s">
        <v>13</v>
      </c>
      <c r="E3" s="316"/>
      <c r="F3" s="316"/>
      <c r="G3" s="316"/>
      <c r="H3" s="15"/>
      <c r="I3" s="15"/>
      <c r="J3" s="15"/>
      <c r="K3" s="15"/>
      <c r="L3" s="15"/>
      <c r="M3" s="15"/>
      <c r="N3" s="318" t="s">
        <v>42</v>
      </c>
      <c r="O3" s="318"/>
      <c r="P3" s="318"/>
      <c r="Q3" s="318"/>
      <c r="R3" s="15"/>
      <c r="S3" s="15"/>
      <c r="T3" s="2"/>
      <c r="U3" s="15"/>
      <c r="V3" s="316" t="s">
        <v>13</v>
      </c>
      <c r="W3" s="316"/>
      <c r="X3" s="316"/>
      <c r="Y3" s="316"/>
      <c r="Z3" s="15"/>
      <c r="AA3" s="15"/>
      <c r="AB3" s="15"/>
      <c r="AC3" s="15"/>
      <c r="AD3" s="15"/>
      <c r="AE3" s="15"/>
      <c r="AF3" s="317" t="s">
        <v>42</v>
      </c>
      <c r="AG3" s="317"/>
      <c r="AH3" s="317"/>
      <c r="AI3" s="317"/>
      <c r="AJ3" s="15"/>
      <c r="AK3" s="15"/>
      <c r="AL3" s="18"/>
      <c r="AM3" s="1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3"/>
      <c r="CM3" s="13"/>
      <c r="CN3" s="313" t="s">
        <v>13</v>
      </c>
      <c r="CO3" s="314"/>
      <c r="CP3" s="314"/>
      <c r="CQ3" s="315"/>
      <c r="CR3" s="13"/>
      <c r="CS3" s="13"/>
      <c r="CT3" s="13"/>
      <c r="CU3" s="13"/>
      <c r="CV3" s="13"/>
      <c r="CW3" s="13"/>
      <c r="CX3" s="313" t="s">
        <v>42</v>
      </c>
      <c r="CY3" s="314"/>
      <c r="CZ3" s="314"/>
      <c r="DA3" s="315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2"/>
      <c r="DZ3" s="13"/>
      <c r="EA3" s="13"/>
      <c r="EB3" s="313" t="s">
        <v>13</v>
      </c>
      <c r="EC3" s="314"/>
      <c r="ED3" s="314"/>
      <c r="EE3" s="315"/>
      <c r="EF3" s="13"/>
      <c r="EG3" s="13"/>
      <c r="EH3" s="13"/>
      <c r="EI3" s="13"/>
      <c r="EJ3" s="13"/>
      <c r="EK3" s="13"/>
      <c r="EL3" s="313" t="s">
        <v>42</v>
      </c>
      <c r="EM3" s="314"/>
      <c r="EN3" s="314"/>
      <c r="EO3" s="315"/>
      <c r="EP3" s="13"/>
      <c r="EQ3" s="13"/>
      <c r="ER3" s="13"/>
      <c r="ES3" s="13"/>
      <c r="ET3" s="13"/>
      <c r="EU3" s="13"/>
      <c r="EV3" s="14"/>
      <c r="EW3" s="14"/>
      <c r="EX3" s="14"/>
      <c r="EY3" s="14"/>
      <c r="EZ3" s="14"/>
      <c r="FA3" s="14"/>
      <c r="FB3" s="14"/>
      <c r="FC3" s="14"/>
      <c r="FD3" s="13"/>
      <c r="FE3" s="13"/>
      <c r="FF3" s="13"/>
      <c r="FG3" s="13"/>
      <c r="FH3" s="13"/>
      <c r="FI3" s="21"/>
      <c r="FK3" s="22"/>
      <c r="FL3" s="23"/>
      <c r="FM3" s="23"/>
      <c r="FN3" s="21"/>
      <c r="FP3" s="22"/>
      <c r="FQ3" s="23"/>
      <c r="FR3" s="22"/>
      <c r="FS3" s="23"/>
    </row>
    <row r="4" spans="1:175" ht="14" thickBot="1" x14ac:dyDescent="0.2">
      <c r="B4" s="1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91" t="s">
        <v>23</v>
      </c>
      <c r="AP4" s="292"/>
      <c r="AQ4" s="138" t="s">
        <v>24</v>
      </c>
      <c r="AR4" s="138" t="s">
        <v>25</v>
      </c>
      <c r="AS4" s="138" t="s">
        <v>26</v>
      </c>
      <c r="AT4" s="138" t="s">
        <v>23</v>
      </c>
      <c r="AU4" s="138" t="s">
        <v>24</v>
      </c>
      <c r="AV4" s="138" t="s">
        <v>23</v>
      </c>
      <c r="AW4" s="138" t="s">
        <v>24</v>
      </c>
      <c r="AX4" s="138" t="s">
        <v>23</v>
      </c>
      <c r="AY4" s="138" t="s">
        <v>24</v>
      </c>
      <c r="BZ4" s="17"/>
      <c r="CD4" s="17"/>
      <c r="CH4" s="29"/>
      <c r="CI4" s="27"/>
      <c r="CJ4" s="27"/>
      <c r="CK4" s="25"/>
      <c r="CL4" s="3" t="str">
        <f>C4</f>
        <v>Bit-rate</v>
      </c>
      <c r="CM4" s="13" t="str">
        <f>D4</f>
        <v>Y</v>
      </c>
      <c r="CN4" s="13" t="str">
        <f t="shared" ref="CN4:DC4" si="0">D4</f>
        <v>Y</v>
      </c>
      <c r="CO4" s="13" t="str">
        <f t="shared" si="0"/>
        <v>U</v>
      </c>
      <c r="CP4" s="13" t="str">
        <f t="shared" si="0"/>
        <v>V</v>
      </c>
      <c r="CQ4" s="13" t="str">
        <f t="shared" si="0"/>
        <v>YUV</v>
      </c>
      <c r="CR4" s="13" t="str">
        <f t="shared" si="0"/>
        <v>SSIM_Y</v>
      </c>
      <c r="CS4" s="13" t="str">
        <f t="shared" si="0"/>
        <v>MS-SSIM</v>
      </c>
      <c r="CT4" s="13" t="str">
        <f t="shared" si="0"/>
        <v>VMAF</v>
      </c>
      <c r="CU4" s="13" t="str">
        <f t="shared" si="0"/>
        <v>nVMAF</v>
      </c>
      <c r="CV4" s="13" t="str">
        <f t="shared" si="0"/>
        <v>PSNR-HVS</v>
      </c>
      <c r="CW4" s="13" t="str">
        <f t="shared" si="0"/>
        <v>DE-2K</v>
      </c>
      <c r="CX4" s="13" t="str">
        <f t="shared" si="0"/>
        <v>Y</v>
      </c>
      <c r="CY4" s="13" t="str">
        <f t="shared" si="0"/>
        <v>U</v>
      </c>
      <c r="CZ4" s="13" t="str">
        <f t="shared" si="0"/>
        <v>V</v>
      </c>
      <c r="DA4" s="13" t="str">
        <f t="shared" si="0"/>
        <v>YUV</v>
      </c>
      <c r="DB4" s="13" t="str">
        <f t="shared" si="0"/>
        <v>Enc-Time</v>
      </c>
      <c r="DC4" s="1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13" t="s">
        <v>3</v>
      </c>
      <c r="DN4" s="13" t="str">
        <f>K4</f>
        <v>nVMAF</v>
      </c>
      <c r="DO4" s="13" t="s">
        <v>3</v>
      </c>
      <c r="DP4" s="13" t="str">
        <f>L4</f>
        <v>PSNR-HVS</v>
      </c>
      <c r="DQ4" s="13" t="s">
        <v>3</v>
      </c>
      <c r="DR4" s="13" t="str">
        <f>M4</f>
        <v>DE-2K</v>
      </c>
      <c r="DS4" s="13" t="s">
        <v>3</v>
      </c>
      <c r="DT4" s="13" t="str">
        <f>N4</f>
        <v>Y</v>
      </c>
      <c r="DU4" s="13" t="str">
        <f>N4</f>
        <v>Y</v>
      </c>
      <c r="DV4" s="13" t="str">
        <f>O4</f>
        <v>U</v>
      </c>
      <c r="DW4" s="13" t="str">
        <f>P4</f>
        <v>V</v>
      </c>
      <c r="DX4" s="1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13" t="str">
        <f t="shared" si="1"/>
        <v>U</v>
      </c>
      <c r="ED4" s="13" t="str">
        <f t="shared" si="1"/>
        <v>V</v>
      </c>
      <c r="EE4" s="13" t="str">
        <f t="shared" si="1"/>
        <v>YUV</v>
      </c>
      <c r="EF4" s="13" t="str">
        <f t="shared" si="1"/>
        <v>SSIM_Y</v>
      </c>
      <c r="EG4" s="13" t="str">
        <f t="shared" si="1"/>
        <v>MS-SSIM</v>
      </c>
      <c r="EH4" s="13" t="str">
        <f t="shared" si="1"/>
        <v>VMAF</v>
      </c>
      <c r="EI4" s="13" t="str">
        <f t="shared" si="1"/>
        <v>nVMAF</v>
      </c>
      <c r="EJ4" s="13" t="str">
        <f t="shared" si="1"/>
        <v>PSNR-HVS</v>
      </c>
      <c r="EK4" s="13" t="str">
        <f t="shared" si="1"/>
        <v>DE-2K</v>
      </c>
      <c r="EL4" s="13" t="str">
        <f t="shared" si="1"/>
        <v>Y</v>
      </c>
      <c r="EM4" s="13" t="str">
        <f t="shared" si="1"/>
        <v>U</v>
      </c>
      <c r="EN4" s="13" t="str">
        <f t="shared" si="1"/>
        <v>V</v>
      </c>
      <c r="EO4" s="13" t="str">
        <f t="shared" si="1"/>
        <v>YUV</v>
      </c>
      <c r="EP4" s="13" t="str">
        <f t="shared" si="1"/>
        <v>Enc-Time</v>
      </c>
      <c r="EQ4" s="1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7" t="s">
        <v>3</v>
      </c>
      <c r="EW4" s="7" t="s">
        <v>0</v>
      </c>
      <c r="EX4" s="14" t="s">
        <v>3</v>
      </c>
      <c r="EY4" s="14" t="s">
        <v>39</v>
      </c>
      <c r="EZ4" s="14" t="s">
        <v>3</v>
      </c>
      <c r="FA4" s="14" t="s">
        <v>39</v>
      </c>
      <c r="FB4" s="14" t="s">
        <v>3</v>
      </c>
      <c r="FC4" s="14" t="s">
        <v>39</v>
      </c>
      <c r="FD4" s="13" t="s">
        <v>3</v>
      </c>
      <c r="FE4" s="13" t="s">
        <v>24</v>
      </c>
      <c r="FF4" s="13" t="s">
        <v>24</v>
      </c>
      <c r="FG4" s="13" t="s">
        <v>25</v>
      </c>
      <c r="FH4" s="13" t="s">
        <v>26</v>
      </c>
      <c r="FI4" s="21" t="s">
        <v>38</v>
      </c>
      <c r="FK4" s="22" t="s">
        <v>3</v>
      </c>
      <c r="FL4" s="23">
        <f>BH4</f>
        <v>0</v>
      </c>
      <c r="FM4" s="23" t="s">
        <v>3</v>
      </c>
      <c r="FN4" s="21">
        <f>BJ4</f>
        <v>0</v>
      </c>
      <c r="FP4" s="22" t="s">
        <v>3</v>
      </c>
      <c r="FQ4" s="23" t="s">
        <v>104</v>
      </c>
      <c r="FR4" s="22" t="s">
        <v>3</v>
      </c>
      <c r="FS4" s="23" t="s">
        <v>104</v>
      </c>
    </row>
    <row r="5" spans="1:175" ht="13" customHeight="1" x14ac:dyDescent="0.15">
      <c r="A5" s="289" t="s">
        <v>17</v>
      </c>
      <c r="B5" s="47">
        <v>23</v>
      </c>
      <c r="C5" s="166">
        <f>Anchor!L2</f>
        <v>28124.388800000001</v>
      </c>
      <c r="D5" s="166">
        <f>Anchor!M2</f>
        <v>42.551099999999998</v>
      </c>
      <c r="E5" s="166">
        <f>Anchor!N2</f>
        <v>48.821599999999997</v>
      </c>
      <c r="F5" s="166">
        <f>Anchor!O2</f>
        <v>48.747399999999999</v>
      </c>
      <c r="G5" s="167">
        <f>('Summary (Full)'!$B$34*D5+'Summary (Full)'!$B$35*E5+'Summary (Full)'!$B$36*F5)/'Summary (Full)'!$B$37</f>
        <v>43.330274999999993</v>
      </c>
      <c r="H5" s="166">
        <f>Anchor!P2</f>
        <v>29.688099999999999</v>
      </c>
      <c r="I5" s="166">
        <f>Anchor!Q2</f>
        <v>20.519600000000001</v>
      </c>
      <c r="J5" s="166">
        <f>Anchor!R2</f>
        <v>99.976200000000006</v>
      </c>
      <c r="K5" s="166">
        <f>Anchor!S2</f>
        <v>99.961100000000002</v>
      </c>
      <c r="L5" s="166">
        <f>Anchor!T2</f>
        <v>43.343200000000003</v>
      </c>
      <c r="M5" s="166">
        <f>Anchor!U2</f>
        <v>43.383000000000003</v>
      </c>
      <c r="N5" s="166">
        <f>Anchor!V2</f>
        <v>42.4833</v>
      </c>
      <c r="O5" s="166">
        <f>Anchor!W2</f>
        <v>48.787999999999997</v>
      </c>
      <c r="P5" s="166">
        <f>Anchor!X2</f>
        <v>48.715899999999998</v>
      </c>
      <c r="Q5" s="168">
        <f>10*LOG10(1/(('Summary (Full)'!$B$41/10^(N5/10)+'Summary (Full)'!$B$42/10^(O5/10)+'Summary (Full)'!$B$43/10^(P5/10))/'Summary (Full)'!$B$44))</f>
        <v>43.759543338114824</v>
      </c>
      <c r="R5" s="166">
        <f>Anchor!Y2</f>
        <v>82469.600000000006</v>
      </c>
      <c r="S5" s="166">
        <f>Anchor!Z2</f>
        <v>23.641100000000002</v>
      </c>
      <c r="T5" s="169"/>
      <c r="U5" s="166">
        <f>Test!L2</f>
        <v>28124.388800000001</v>
      </c>
      <c r="V5" s="166">
        <f>Test!M2</f>
        <v>42.551099999999998</v>
      </c>
      <c r="W5" s="166">
        <f>Test!N2</f>
        <v>48.821599999999997</v>
      </c>
      <c r="X5" s="166">
        <f>Test!O2</f>
        <v>48.747399999999999</v>
      </c>
      <c r="Y5" s="166">
        <f>('Summary (Full)'!$B$34*V5+'Summary (Full)'!$B$35*W5+'Summary (Full)'!$B$36*X5)/'Summary (Full)'!$B$37</f>
        <v>43.330274999999993</v>
      </c>
      <c r="Z5" s="166">
        <f>Test!P2</f>
        <v>29.688099999999999</v>
      </c>
      <c r="AA5" s="166">
        <f>Test!Q2</f>
        <v>20.519600000000001</v>
      </c>
      <c r="AB5" s="166">
        <f>Test!R2</f>
        <v>99.976200000000006</v>
      </c>
      <c r="AC5" s="166">
        <f>Test!S2</f>
        <v>99.961100000000002</v>
      </c>
      <c r="AD5" s="166">
        <f>Test!T2</f>
        <v>43.343200000000003</v>
      </c>
      <c r="AE5" s="166">
        <f>Test!U2</f>
        <v>43.383000000000003</v>
      </c>
      <c r="AF5" s="166">
        <f>Test!V2</f>
        <v>42.4833</v>
      </c>
      <c r="AG5" s="166">
        <f>Test!W2</f>
        <v>48.787999999999997</v>
      </c>
      <c r="AH5" s="166">
        <f>Test!X2</f>
        <v>48.715899999999998</v>
      </c>
      <c r="AI5" s="166">
        <f>10*LOG10(1/(('Summary (Full)'!$B$41/10^(AF5/10)+'Summary (Full)'!$B$42/10^(AG5/10)+'Summary (Full)'!$B$43/10^(AH5/10))/'Summary (Full)'!$B$44))</f>
        <v>43.759543338114824</v>
      </c>
      <c r="AJ5" s="166">
        <f>Test!Y2</f>
        <v>82469.600000000006</v>
      </c>
      <c r="AK5" s="166">
        <f>Test!Z2</f>
        <v>23.641100000000002</v>
      </c>
      <c r="AL5" s="166">
        <f>AJ5/R5</f>
        <v>1</v>
      </c>
      <c r="AM5" s="166">
        <f>AK5/S5</f>
        <v>1</v>
      </c>
      <c r="AO5" s="293" t="s">
        <v>27</v>
      </c>
      <c r="AP5" s="211" cm="1">
        <f t="array" ref="AP5">bdRateExtend($C5:$C8,D5:D8,$U5:$U8,V5:V8)</f>
        <v>0</v>
      </c>
      <c r="AQ5" s="211" cm="1">
        <f t="array" ref="AQ5">bdRateExtend($C5:$C10,D5:D10,$U5:$U10,V5:V10)</f>
        <v>0</v>
      </c>
      <c r="AR5" s="211" cm="1">
        <f t="array" ref="AR5">bdRateExtend($C5:$C10,E5:E10,$U5:$U10,W5:W10)</f>
        <v>0</v>
      </c>
      <c r="AS5" s="211" cm="1">
        <f t="array" ref="AS5">bdRateExtend($C5:$C10,F5:F10,$U5:$U10,X5:X10)</f>
        <v>0</v>
      </c>
      <c r="AT5" s="211" cm="1">
        <f t="array" ref="AT5">bdRateExtend($C5:$C8,H5:H8,$U5:$U8,Z5:Z8)</f>
        <v>0</v>
      </c>
      <c r="AU5" s="211" cm="1">
        <f t="array" ref="AU5">bdRateExtend($C5:$C10,H5:H10,$U5:$U10,Z5:Z10)</f>
        <v>0</v>
      </c>
      <c r="AV5" s="211" cm="1">
        <f t="array" ref="AV5">bdRateExtend($C5:$C8,I5:I8,$U5:$U8,AA5:AA8)</f>
        <v>0</v>
      </c>
      <c r="AW5" s="211" cm="1">
        <f t="array" ref="AW5">bdRateExtend($C5:$C10,I5:I10,$U5:$U10,AA5:AA10)</f>
        <v>0</v>
      </c>
      <c r="AX5" s="211" cm="1">
        <f t="array" ref="AX5">bdRateExtend($C5:$C8,J5:J8,$U5:$U8,AB5:AB8,"None", FALSE,1)</f>
        <v>0</v>
      </c>
      <c r="AY5" s="214" cm="1">
        <f t="array" ref="AY5">bdRateExtend($C5:$C10,J5:J10,$U5:$U10,AB5:AB10,"None", FALSE,1)</f>
        <v>0</v>
      </c>
      <c r="AZ5" s="325" cm="1">
        <f t="array" ref="AZ5">testVMAFRange($C5:$C8,J5:J8,$U5:$U8,AB5:AB8)</f>
        <v>0</v>
      </c>
      <c r="BA5" s="251" cm="1">
        <f t="array" ref="BA5">testVMAFRange($C5:$C10,J5:J10,$U5:$U10,AB5:AB10)</f>
        <v>0</v>
      </c>
      <c r="CD5" s="17"/>
      <c r="CH5" s="6"/>
      <c r="CI5" s="12" t="s">
        <v>31</v>
      </c>
      <c r="CJ5" s="11" cm="1">
        <f t="array" ref="CJ5">MIN(IF(CL1:CL201&gt;0,CL1:CL201))</f>
        <v>163.97389999999999</v>
      </c>
      <c r="CK5" s="6"/>
      <c r="CL5" s="179" cm="1">
        <f t="array" ref="CL5:DC57">ConvexHullInterpolate(C5:C40,D5:D40,TRUE,6,7,D5:S40)</f>
        <v>163.97389999999999</v>
      </c>
      <c r="CM5" s="4">
        <v>28.715499999999999</v>
      </c>
      <c r="CN5" s="4">
        <v>28.715499999999999</v>
      </c>
      <c r="CO5" s="4">
        <v>37.166499999999999</v>
      </c>
      <c r="CP5" s="16">
        <v>36.718699999999998</v>
      </c>
      <c r="CQ5" s="16">
        <v>29.7438875</v>
      </c>
      <c r="CR5" s="16">
        <v>11.0281</v>
      </c>
      <c r="CS5" s="16">
        <v>9.3267000000000007</v>
      </c>
      <c r="CT5" s="16">
        <v>12.595000000000001</v>
      </c>
      <c r="CU5" s="16">
        <v>11.6411</v>
      </c>
      <c r="CV5" s="4">
        <v>24.482299999999999</v>
      </c>
      <c r="CW5" s="4">
        <v>32.310600000000001</v>
      </c>
      <c r="CX5" s="16">
        <v>28.692299999999999</v>
      </c>
      <c r="CY5" s="16">
        <v>37.159100000000002</v>
      </c>
      <c r="CZ5" s="16">
        <v>36.712000000000003</v>
      </c>
      <c r="DA5" s="16">
        <v>30.139017109939562</v>
      </c>
      <c r="DB5" s="4">
        <v>661.3</v>
      </c>
      <c r="DC5" s="4">
        <v>0.30780000000000002</v>
      </c>
      <c r="DE5" s="4" cm="1">
        <f t="array" ref="DE5:DF65">ConvexHullInterpolate(C5:C40,H5:H40,TRUE,6,7)</f>
        <v>163.97389999999999</v>
      </c>
      <c r="DF5" s="5">
        <v>11.0281</v>
      </c>
      <c r="DG5" s="5"/>
      <c r="DH5" s="4" cm="1">
        <f t="array" ref="DH5:DI56">ConvexHullInterpolate($C5:$C40,I5:I40,TRUE,6,7)</f>
        <v>163.97389999999999</v>
      </c>
      <c r="DI5" s="5">
        <v>9.3267000000000007</v>
      </c>
      <c r="DJ5" s="5"/>
      <c r="DK5" s="5" cm="1">
        <f t="array" ref="DK5:DL56">ConvexHullInterpolate($C5:$C40,J5:J40,TRUE,6,7)</f>
        <v>163.97389999999999</v>
      </c>
      <c r="DL5" s="5">
        <v>12.595000000000001</v>
      </c>
      <c r="DM5" s="5" cm="1">
        <f t="array" ref="DM5:DN54">ConvexHullInterpolate($C5:$C40,K5:K40,TRUE,6,7)</f>
        <v>163.97389999999999</v>
      </c>
      <c r="DN5" s="5">
        <v>11.6411</v>
      </c>
      <c r="DO5" s="5" cm="1">
        <f t="array" ref="DO5:DP57">ConvexHullInterpolate($C5:$C40,L5:L40,TRUE,6,7)</f>
        <v>163.97389999999999</v>
      </c>
      <c r="DP5" s="5">
        <v>24.482299999999999</v>
      </c>
      <c r="DQ5" s="5" cm="1">
        <f t="array" ref="DQ5:DR62">ConvexHullInterpolate($C5:$C40,M5:M40,TRUE,6,7)</f>
        <v>163.97389999999999</v>
      </c>
      <c r="DR5" s="5">
        <v>32.310600000000001</v>
      </c>
      <c r="DS5" s="5" cm="1">
        <f t="array" ref="DS5:DX58">ConvexHullInterpolate($C5:$C40,N5:N40,TRUE,6,7, N5:Q40)</f>
        <v>163.97389999999999</v>
      </c>
      <c r="DT5" s="5">
        <v>28.692299999999999</v>
      </c>
      <c r="DU5" s="5">
        <v>28.692299999999999</v>
      </c>
      <c r="DV5" s="5">
        <v>37.159100000000002</v>
      </c>
      <c r="DW5" s="5">
        <v>36.712000000000003</v>
      </c>
      <c r="DX5" s="5">
        <v>30.139017109939562</v>
      </c>
      <c r="DZ5" s="179" cm="1">
        <f t="array" ref="DZ5:EQ57">ConvexHullInterpolate(U5:U40,V5:V40,TRUE,6,7,V5:AK40)</f>
        <v>163.97389999999999</v>
      </c>
      <c r="EA5" s="4">
        <v>28.715499999999999</v>
      </c>
      <c r="EB5" s="4">
        <v>28.715499999999999</v>
      </c>
      <c r="EC5" s="4">
        <v>37.166499999999999</v>
      </c>
      <c r="ED5" s="4">
        <v>36.718699999999998</v>
      </c>
      <c r="EE5" s="4">
        <v>29.7438875</v>
      </c>
      <c r="EF5" s="4">
        <v>11.0281</v>
      </c>
      <c r="EG5" s="4">
        <v>9.3267000000000007</v>
      </c>
      <c r="EH5" s="16">
        <v>12.595000000000001</v>
      </c>
      <c r="EI5" s="16">
        <v>11.6411</v>
      </c>
      <c r="EJ5" s="16">
        <v>24.482299999999999</v>
      </c>
      <c r="EK5" s="16">
        <v>32.310600000000001</v>
      </c>
      <c r="EL5" s="16">
        <v>28.692299999999999</v>
      </c>
      <c r="EM5" s="16">
        <v>37.159100000000002</v>
      </c>
      <c r="EN5" s="16">
        <v>36.712000000000003</v>
      </c>
      <c r="EO5" s="16">
        <v>30.139017109939562</v>
      </c>
      <c r="EP5" s="16">
        <v>661.3</v>
      </c>
      <c r="EQ5" s="16">
        <v>0.30780000000000002</v>
      </c>
      <c r="ER5" s="4" cm="1">
        <f t="array" ref="ER5:ES65">ConvexHullInterpolate($U5:$U40,Z5:Z40,TRUE,6,7)</f>
        <v>163.97389999999999</v>
      </c>
      <c r="ES5" s="5">
        <v>11.0281</v>
      </c>
      <c r="ET5" s="5" cm="1">
        <f t="array" ref="ET5:EU56">ConvexHullInterpolate($U5:$U40,AA5:AA40,TRUE,6,7)</f>
        <v>163.97389999999999</v>
      </c>
      <c r="EU5" s="5">
        <v>9.3267000000000007</v>
      </c>
      <c r="EV5" s="8" cm="1">
        <f t="array" ref="EV5:EW56">ConvexHullInterpolate($U5:$U40,AB5:AB40,TRUE,6,7)</f>
        <v>163.97389999999999</v>
      </c>
      <c r="EW5" s="8">
        <v>12.595000000000001</v>
      </c>
      <c r="EX5" s="8" cm="1">
        <f t="array" ref="EX5:EY54">ConvexHullInterpolate($U5:$U40,AC5:AC40,TRUE,6,7)</f>
        <v>163.97389999999999</v>
      </c>
      <c r="EY5" s="8">
        <v>11.6411</v>
      </c>
      <c r="EZ5" s="8" cm="1">
        <f t="array" ref="EZ5:FA57">ConvexHullInterpolate($U5:$U40,AD5:AD40,TRUE,6,7)</f>
        <v>163.97389999999999</v>
      </c>
      <c r="FA5" s="8">
        <v>24.482299999999999</v>
      </c>
      <c r="FB5" s="8" cm="1">
        <f t="array" ref="FB5:FC62">ConvexHullInterpolate($U5:$U40,AE5:AE40,TRUE,6,7)</f>
        <v>163.97389999999999</v>
      </c>
      <c r="FC5" s="8">
        <v>32.310600000000001</v>
      </c>
      <c r="FD5" s="206" cm="1">
        <f t="array" ref="FD5:FI58">ConvexHullInterpolate($U5:$U40,AF5:AF40,TRUE,6,7, AF5:AI40)</f>
        <v>163.97389999999999</v>
      </c>
      <c r="FE5" s="206">
        <v>28.692299999999999</v>
      </c>
      <c r="FF5" s="206">
        <v>28.692299999999999</v>
      </c>
      <c r="FG5" s="206">
        <v>37.159100000000002</v>
      </c>
      <c r="FH5" s="206">
        <v>36.712000000000003</v>
      </c>
      <c r="FI5" s="206">
        <v>30.139017109939562</v>
      </c>
      <c r="FK5" s="5" cm="1">
        <f t="array" ref="FK5:FL57">ConvexHullInterpolate($C5:$C40,G5:G40,TRUE,6,7)</f>
        <v>163.97389999999999</v>
      </c>
      <c r="FL5" s="5">
        <v>29.7438875</v>
      </c>
      <c r="FM5" s="5" cm="1">
        <f t="array" ref="FM5:FN57">ConvexHullInterpolate($C5:$C40,Q5:Q40,TRUE,6,7)</f>
        <v>163.97389999999999</v>
      </c>
      <c r="FN5" s="5">
        <v>30.139017109939562</v>
      </c>
      <c r="FP5" s="17" cm="1">
        <f t="array" ref="FP5:FQ57">ConvexHullInterpolate($U5:$U40,Y5:Y40,TRUE,6,7)</f>
        <v>163.97389999999999</v>
      </c>
      <c r="FQ5" s="5">
        <v>29.7438875</v>
      </c>
      <c r="FR5" s="17" cm="1">
        <f t="array" ref="FR5:FS57">ConvexHullInterpolate($U5:$U40,AI5:AI40,TRUE,6,7)</f>
        <v>163.97389999999999</v>
      </c>
      <c r="FS5" s="5">
        <v>30.139017109939562</v>
      </c>
    </row>
    <row r="6" spans="1:175" x14ac:dyDescent="0.15">
      <c r="A6" s="289"/>
      <c r="B6" s="47">
        <v>31</v>
      </c>
      <c r="C6" s="166">
        <f>Anchor!L3</f>
        <v>13410.6054</v>
      </c>
      <c r="D6" s="166">
        <f>Anchor!M3</f>
        <v>41.963000000000001</v>
      </c>
      <c r="E6" s="166">
        <f>Anchor!N3</f>
        <v>47.956699999999998</v>
      </c>
      <c r="F6" s="166">
        <f>Anchor!O3</f>
        <v>47.761200000000002</v>
      </c>
      <c r="G6" s="167">
        <f>('Summary (Full)'!$B$34*D6+'Summary (Full)'!$B$35*E6+'Summary (Full)'!$B$36*F6)/'Summary (Full)'!$B$37</f>
        <v>42.699993749999997</v>
      </c>
      <c r="H6" s="166">
        <f>Anchor!P3</f>
        <v>28.299299999999999</v>
      </c>
      <c r="I6" s="166">
        <f>Anchor!Q3</f>
        <v>19.919799999999999</v>
      </c>
      <c r="J6" s="166">
        <f>Anchor!R3</f>
        <v>99.970600000000005</v>
      </c>
      <c r="K6" s="166">
        <f>Anchor!S3</f>
        <v>99.109800000000007</v>
      </c>
      <c r="L6" s="166">
        <f>Anchor!T3</f>
        <v>42.245699999999999</v>
      </c>
      <c r="M6" s="166">
        <f>Anchor!U3</f>
        <v>42.750500000000002</v>
      </c>
      <c r="N6" s="166">
        <f>Anchor!V3</f>
        <v>41.932000000000002</v>
      </c>
      <c r="O6" s="166">
        <f>Anchor!W3</f>
        <v>47.936100000000003</v>
      </c>
      <c r="P6" s="166">
        <f>Anchor!X3</f>
        <v>47.7393</v>
      </c>
      <c r="Q6" s="168">
        <f>10*LOG10(1/(('Summary (Full)'!$B$41/10^(N6/10)+'Summary (Full)'!$B$42/10^(O6/10)+'Summary (Full)'!$B$43/10^(P6/10))/'Summary (Full)'!$B$44))</f>
        <v>43.168342751577413</v>
      </c>
      <c r="R6" s="166">
        <f>Anchor!Y3</f>
        <v>56174.9</v>
      </c>
      <c r="S6" s="166">
        <f>Anchor!Z3</f>
        <v>18.590900000000001</v>
      </c>
      <c r="T6" s="169"/>
      <c r="U6" s="166">
        <f>Test!L3</f>
        <v>13410.6054</v>
      </c>
      <c r="V6" s="166">
        <f>Test!M3</f>
        <v>41.963000000000001</v>
      </c>
      <c r="W6" s="166">
        <f>Test!N3</f>
        <v>47.956699999999998</v>
      </c>
      <c r="X6" s="166">
        <f>Test!O3</f>
        <v>47.761200000000002</v>
      </c>
      <c r="Y6" s="166">
        <f>('Summary (Full)'!$B$34*V6+'Summary (Full)'!$B$35*W6+'Summary (Full)'!$B$36*X6)/'Summary (Full)'!$B$37</f>
        <v>42.699993749999997</v>
      </c>
      <c r="Z6" s="166">
        <f>Test!P3</f>
        <v>28.299299999999999</v>
      </c>
      <c r="AA6" s="166">
        <f>Test!Q3</f>
        <v>19.919799999999999</v>
      </c>
      <c r="AB6" s="166">
        <f>Test!R3</f>
        <v>99.970600000000005</v>
      </c>
      <c r="AC6" s="166">
        <f>Test!S3</f>
        <v>99.109800000000007</v>
      </c>
      <c r="AD6" s="166">
        <f>Test!T3</f>
        <v>42.245699999999999</v>
      </c>
      <c r="AE6" s="166">
        <f>Test!U3</f>
        <v>42.750500000000002</v>
      </c>
      <c r="AF6" s="166">
        <f>Test!V3</f>
        <v>41.932000000000002</v>
      </c>
      <c r="AG6" s="166">
        <f>Test!W3</f>
        <v>47.936100000000003</v>
      </c>
      <c r="AH6" s="166">
        <f>Test!X3</f>
        <v>47.7393</v>
      </c>
      <c r="AI6" s="166">
        <f>10*LOG10(1/(('Summary (Full)'!$B$41/10^(AF6/10)+'Summary (Full)'!$B$42/10^(AG6/10)+'Summary (Full)'!$B$43/10^(AH6/10))/'Summary (Full)'!$B$44))</f>
        <v>43.168342751577413</v>
      </c>
      <c r="AJ6" s="166">
        <f>Test!Y3</f>
        <v>56174.9</v>
      </c>
      <c r="AK6" s="166">
        <f>Test!Z3</f>
        <v>18.590900000000001</v>
      </c>
      <c r="AL6" s="166">
        <f t="shared" ref="AL6:AL40" si="2">AJ6/R6</f>
        <v>1</v>
      </c>
      <c r="AM6" s="166">
        <f t="shared" ref="AM6:AM40" si="3">AK6/S6</f>
        <v>1</v>
      </c>
      <c r="AO6" s="294"/>
      <c r="AP6" s="212"/>
      <c r="AQ6" s="212"/>
      <c r="AR6" s="212"/>
      <c r="AS6" s="212"/>
      <c r="AT6" s="212"/>
      <c r="AU6" s="212"/>
      <c r="AV6" s="212"/>
      <c r="AW6" s="212"/>
      <c r="AX6" s="212"/>
      <c r="AY6" s="215"/>
      <c r="AZ6" s="326"/>
      <c r="BA6" s="252"/>
      <c r="CD6" s="17"/>
      <c r="CH6" s="6"/>
      <c r="CI6" s="12" t="s">
        <v>32</v>
      </c>
      <c r="CJ6" s="11">
        <f>MAX(CL1:CL201)</f>
        <v>28124.388800000001</v>
      </c>
      <c r="CK6" s="6"/>
      <c r="CL6" s="4">
        <v>264.86869999999999</v>
      </c>
      <c r="CM6" s="4">
        <v>30.603100000000001</v>
      </c>
      <c r="CN6" s="4">
        <v>30.603100000000001</v>
      </c>
      <c r="CO6" s="4">
        <v>38.0413</v>
      </c>
      <c r="CP6" s="16">
        <v>37.499899999999997</v>
      </c>
      <c r="CQ6" s="16">
        <v>31.4990375</v>
      </c>
      <c r="CR6" s="16">
        <v>12.952199999999999</v>
      </c>
      <c r="CS6" s="16">
        <v>10.716200000000001</v>
      </c>
      <c r="CT6" s="16">
        <v>31.1158</v>
      </c>
      <c r="CU6" s="16">
        <v>29.283300000000001</v>
      </c>
      <c r="CV6" s="4">
        <v>26.498200000000001</v>
      </c>
      <c r="CW6" s="4">
        <v>33.612499999999997</v>
      </c>
      <c r="CX6" s="16">
        <v>30.5763</v>
      </c>
      <c r="CY6" s="16">
        <v>38.035400000000003</v>
      </c>
      <c r="CZ6" s="16">
        <v>37.494</v>
      </c>
      <c r="DA6" s="16">
        <v>31.940242543329024</v>
      </c>
      <c r="DB6" s="4">
        <v>1190.3</v>
      </c>
      <c r="DC6" s="4">
        <v>0.55589999999999995</v>
      </c>
      <c r="DE6" s="4">
        <v>178.09890729219336</v>
      </c>
      <c r="DF6" s="5">
        <v>11.3561625</v>
      </c>
      <c r="DG6" s="5"/>
      <c r="DH6" s="4">
        <v>264.86869999999999</v>
      </c>
      <c r="DI6" s="5">
        <v>10.716200000000001</v>
      </c>
      <c r="DJ6" s="5"/>
      <c r="DK6" s="5">
        <v>264.86869999999999</v>
      </c>
      <c r="DL6" s="5">
        <v>31.1158</v>
      </c>
      <c r="DM6" s="5">
        <v>264.86869999999999</v>
      </c>
      <c r="DN6" s="5">
        <v>29.283300000000001</v>
      </c>
      <c r="DO6" s="5">
        <v>264.86869999999999</v>
      </c>
      <c r="DP6" s="5">
        <v>26.498200000000001</v>
      </c>
      <c r="DQ6" s="5">
        <v>178.09890729219336</v>
      </c>
      <c r="DR6" s="5">
        <v>32.520150000000001</v>
      </c>
      <c r="DS6" s="5">
        <v>264.86869999999999</v>
      </c>
      <c r="DT6" s="5">
        <v>30.5763</v>
      </c>
      <c r="DU6" s="5">
        <v>30.5763</v>
      </c>
      <c r="DV6" s="5">
        <v>38.035400000000003</v>
      </c>
      <c r="DW6" s="5">
        <v>37.494</v>
      </c>
      <c r="DX6" s="5">
        <v>31.940242543329024</v>
      </c>
      <c r="DZ6" s="4">
        <v>264.86869999999999</v>
      </c>
      <c r="EA6" s="4">
        <v>30.603100000000001</v>
      </c>
      <c r="EB6" s="4">
        <v>30.603100000000001</v>
      </c>
      <c r="EC6" s="4">
        <v>38.0413</v>
      </c>
      <c r="ED6" s="4">
        <v>37.499899999999997</v>
      </c>
      <c r="EE6" s="4">
        <v>31.4990375</v>
      </c>
      <c r="EF6" s="4">
        <v>12.952199999999999</v>
      </c>
      <c r="EG6" s="4">
        <v>10.716200000000001</v>
      </c>
      <c r="EH6" s="16">
        <v>31.1158</v>
      </c>
      <c r="EI6" s="16">
        <v>29.283300000000001</v>
      </c>
      <c r="EJ6" s="16">
        <v>26.498200000000001</v>
      </c>
      <c r="EK6" s="16">
        <v>33.612499999999997</v>
      </c>
      <c r="EL6" s="16">
        <v>30.5763</v>
      </c>
      <c r="EM6" s="16">
        <v>38.035400000000003</v>
      </c>
      <c r="EN6" s="16">
        <v>37.494</v>
      </c>
      <c r="EO6" s="16">
        <v>31.940242543329024</v>
      </c>
      <c r="EP6" s="16">
        <v>1190.3</v>
      </c>
      <c r="EQ6" s="16">
        <v>0.55589999999999995</v>
      </c>
      <c r="ER6" s="4">
        <v>178.09890729219336</v>
      </c>
      <c r="ES6" s="5">
        <v>11.3561625</v>
      </c>
      <c r="ET6" s="5">
        <v>264.86869999999999</v>
      </c>
      <c r="EU6" s="5">
        <v>10.716200000000001</v>
      </c>
      <c r="EV6" s="8">
        <v>264.86869999999999</v>
      </c>
      <c r="EW6" s="8">
        <v>31.1158</v>
      </c>
      <c r="EX6" s="8">
        <v>264.86869999999999</v>
      </c>
      <c r="EY6" s="8">
        <v>29.283300000000001</v>
      </c>
      <c r="EZ6" s="8">
        <v>264.86869999999999</v>
      </c>
      <c r="FA6" s="8">
        <v>26.498200000000001</v>
      </c>
      <c r="FB6" s="8">
        <v>178.09890729219336</v>
      </c>
      <c r="FC6" s="8">
        <v>32.520150000000001</v>
      </c>
      <c r="FD6" s="206">
        <v>264.86869999999999</v>
      </c>
      <c r="FE6" s="206">
        <v>30.5763</v>
      </c>
      <c r="FF6" s="206">
        <v>30.5763</v>
      </c>
      <c r="FG6" s="206">
        <v>38.035400000000003</v>
      </c>
      <c r="FH6" s="206">
        <v>37.494</v>
      </c>
      <c r="FI6" s="206">
        <v>31.940242543329024</v>
      </c>
      <c r="FK6" s="5">
        <v>264.86869999999999</v>
      </c>
      <c r="FL6" s="5">
        <v>31.4990375</v>
      </c>
      <c r="FM6" s="5">
        <v>264.86869999999999</v>
      </c>
      <c r="FN6" s="5">
        <v>31.940242543329024</v>
      </c>
      <c r="FP6" s="17">
        <v>264.86869999999999</v>
      </c>
      <c r="FQ6" s="5">
        <v>31.4990375</v>
      </c>
      <c r="FR6" s="17">
        <v>264.86869999999999</v>
      </c>
      <c r="FS6" s="5">
        <v>31.940242543329024</v>
      </c>
    </row>
    <row r="7" spans="1:175" ht="13" customHeight="1" x14ac:dyDescent="0.15">
      <c r="A7" s="289"/>
      <c r="B7" s="47">
        <v>39</v>
      </c>
      <c r="C7" s="166">
        <f>Anchor!L4</f>
        <v>6624.8041000000003</v>
      </c>
      <c r="D7" s="166">
        <f>Anchor!M4</f>
        <v>41.253900000000002</v>
      </c>
      <c r="E7" s="166">
        <f>Anchor!N4</f>
        <v>46.889200000000002</v>
      </c>
      <c r="F7" s="166">
        <f>Anchor!O4</f>
        <v>46.543399999999998</v>
      </c>
      <c r="G7" s="167">
        <f>('Summary (Full)'!$B$34*D7+'Summary (Full)'!$B$35*E7+'Summary (Full)'!$B$36*F7)/'Summary (Full)'!$B$37</f>
        <v>41.936700000000002</v>
      </c>
      <c r="H7" s="166">
        <f>Anchor!P4</f>
        <v>26.904299999999999</v>
      </c>
      <c r="I7" s="166">
        <f>Anchor!Q4</f>
        <v>19.2895</v>
      </c>
      <c r="J7" s="166">
        <f>Anchor!R4</f>
        <v>98.679400000000001</v>
      </c>
      <c r="K7" s="166">
        <f>Anchor!S4</f>
        <v>96.641900000000007</v>
      </c>
      <c r="L7" s="166">
        <f>Anchor!T4</f>
        <v>40.931800000000003</v>
      </c>
      <c r="M7" s="166">
        <f>Anchor!U4</f>
        <v>42.001300000000001</v>
      </c>
      <c r="N7" s="166">
        <f>Anchor!V4</f>
        <v>41.239699999999999</v>
      </c>
      <c r="O7" s="166">
        <f>Anchor!W4</f>
        <v>46.873600000000003</v>
      </c>
      <c r="P7" s="166">
        <f>Anchor!X4</f>
        <v>46.524999999999999</v>
      </c>
      <c r="Q7" s="168">
        <f>10*LOG10(1/(('Summary (Full)'!$B$41/10^(N7/10)+'Summary (Full)'!$B$42/10^(O7/10)+'Summary (Full)'!$B$43/10^(P7/10))/'Summary (Full)'!$B$44))</f>
        <v>42.42261797969099</v>
      </c>
      <c r="R7" s="166">
        <f>Anchor!Y4</f>
        <v>43629.599999999999</v>
      </c>
      <c r="S7" s="166">
        <f>Anchor!Z4</f>
        <v>16.5975</v>
      </c>
      <c r="T7" s="169"/>
      <c r="U7" s="166">
        <f>Test!L4</f>
        <v>6624.8041000000003</v>
      </c>
      <c r="V7" s="166">
        <f>Test!M4</f>
        <v>41.253900000000002</v>
      </c>
      <c r="W7" s="166">
        <f>Test!N4</f>
        <v>46.889200000000002</v>
      </c>
      <c r="X7" s="166">
        <f>Test!O4</f>
        <v>46.543399999999998</v>
      </c>
      <c r="Y7" s="166">
        <f>('Summary (Full)'!$B$34*V7+'Summary (Full)'!$B$35*W7+'Summary (Full)'!$B$36*X7)/'Summary (Full)'!$B$37</f>
        <v>41.936700000000002</v>
      </c>
      <c r="Z7" s="166">
        <f>Test!P4</f>
        <v>26.904299999999999</v>
      </c>
      <c r="AA7" s="166">
        <f>Test!Q4</f>
        <v>19.2895</v>
      </c>
      <c r="AB7" s="166">
        <f>Test!R4</f>
        <v>98.679400000000001</v>
      </c>
      <c r="AC7" s="166">
        <f>Test!S4</f>
        <v>96.641900000000007</v>
      </c>
      <c r="AD7" s="166">
        <f>Test!T4</f>
        <v>40.931800000000003</v>
      </c>
      <c r="AE7" s="166">
        <f>Test!U4</f>
        <v>42.001300000000001</v>
      </c>
      <c r="AF7" s="166">
        <f>Test!V4</f>
        <v>41.239699999999999</v>
      </c>
      <c r="AG7" s="166">
        <f>Test!W4</f>
        <v>46.873600000000003</v>
      </c>
      <c r="AH7" s="166">
        <f>Test!X4</f>
        <v>46.524999999999999</v>
      </c>
      <c r="AI7" s="166">
        <f>10*LOG10(1/(('Summary (Full)'!$B$41/10^(AF7/10)+'Summary (Full)'!$B$42/10^(AG7/10)+'Summary (Full)'!$B$43/10^(AH7/10))/'Summary (Full)'!$B$44))</f>
        <v>42.42261797969099</v>
      </c>
      <c r="AJ7" s="166">
        <f>Test!Y4</f>
        <v>43629.599999999999</v>
      </c>
      <c r="AK7" s="166">
        <f>Test!Z4</f>
        <v>16.5975</v>
      </c>
      <c r="AL7" s="166">
        <f t="shared" si="2"/>
        <v>1</v>
      </c>
      <c r="AM7" s="166">
        <f t="shared" si="3"/>
        <v>1</v>
      </c>
      <c r="AO7" s="294" t="s">
        <v>28</v>
      </c>
      <c r="AP7" s="212" cm="1">
        <f t="array" ref="AP7">bdRateExtend($C6:$C9,D6:D9,$U6:$U9,V6:V9)</f>
        <v>0</v>
      </c>
      <c r="AQ7" s="212"/>
      <c r="AR7" s="212"/>
      <c r="AS7" s="212"/>
      <c r="AT7" s="212" cm="1">
        <f t="array" ref="AT7">bdRateExtend($C6:$C9,H6:H9,$U6:$U9,Z6:Z9)</f>
        <v>0</v>
      </c>
      <c r="AU7" s="212"/>
      <c r="AV7" s="212" cm="1">
        <f t="array" ref="AV7">bdRateExtend($C6:$C9,I6:I9,$U6:$U9,AA6:AA9)</f>
        <v>0</v>
      </c>
      <c r="AW7" s="212"/>
      <c r="AX7" s="212" cm="1">
        <f t="array" ref="AX7">bdRateExtend($C6:$C9,J6:J9,$U6:$U9,AB6:AB9,"None", FALSE,1)</f>
        <v>0</v>
      </c>
      <c r="AY7" s="215"/>
      <c r="AZ7" s="326" cm="1">
        <f t="array" ref="AZ7">testVMAFRange($C6:$C9,J6:J9,$U6:$U9,AB6:AB9)</f>
        <v>0</v>
      </c>
      <c r="BA7" s="252"/>
      <c r="CD7" s="17"/>
      <c r="CH7" s="6"/>
      <c r="CI7" s="12" t="s">
        <v>33</v>
      </c>
      <c r="CJ7" s="11">
        <f>CJ6-CJ5</f>
        <v>27960.4149</v>
      </c>
      <c r="CK7" s="6"/>
      <c r="CL7" s="4">
        <v>367.4529</v>
      </c>
      <c r="CM7" s="4">
        <v>31.9558</v>
      </c>
      <c r="CN7" s="4">
        <v>31.9558</v>
      </c>
      <c r="CO7" s="4">
        <v>38.889099999999999</v>
      </c>
      <c r="CP7" s="16">
        <v>38.221499999999999</v>
      </c>
      <c r="CQ7" s="16">
        <v>32.780737500000001</v>
      </c>
      <c r="CR7" s="16">
        <v>14.339499999999999</v>
      </c>
      <c r="CS7" s="16">
        <v>11.7402</v>
      </c>
      <c r="CT7" s="16">
        <v>43.452100000000002</v>
      </c>
      <c r="CU7" s="16">
        <v>41.266800000000003</v>
      </c>
      <c r="CV7" s="4">
        <v>28.0349</v>
      </c>
      <c r="CW7" s="4">
        <v>34.663699999999999</v>
      </c>
      <c r="CX7" s="16">
        <v>31.927</v>
      </c>
      <c r="CY7" s="16">
        <v>38.883299999999998</v>
      </c>
      <c r="CZ7" s="16">
        <v>38.216299999999997</v>
      </c>
      <c r="DA7" s="16">
        <v>33.238063383621636</v>
      </c>
      <c r="DB7" s="4">
        <v>2415</v>
      </c>
      <c r="DC7" s="4">
        <v>1.1955</v>
      </c>
      <c r="DE7" s="4">
        <v>193.44066817141825</v>
      </c>
      <c r="DF7" s="5">
        <v>11.684225</v>
      </c>
      <c r="DG7" s="5"/>
      <c r="DH7" s="4">
        <v>367.4529</v>
      </c>
      <c r="DI7" s="5">
        <v>11.7402</v>
      </c>
      <c r="DJ7" s="5"/>
      <c r="DK7" s="5">
        <v>367.4529</v>
      </c>
      <c r="DL7" s="5">
        <v>43.452100000000002</v>
      </c>
      <c r="DM7" s="5">
        <v>367.4529</v>
      </c>
      <c r="DN7" s="5">
        <v>41.266800000000003</v>
      </c>
      <c r="DO7" s="5">
        <v>367.4529</v>
      </c>
      <c r="DP7" s="5">
        <v>28.0349</v>
      </c>
      <c r="DQ7" s="5">
        <v>193.44066817141825</v>
      </c>
      <c r="DR7" s="5">
        <v>32.729700000000001</v>
      </c>
      <c r="DS7" s="5">
        <v>367.4529</v>
      </c>
      <c r="DT7" s="5">
        <v>31.927</v>
      </c>
      <c r="DU7" s="5">
        <v>31.927</v>
      </c>
      <c r="DV7" s="5">
        <v>38.883299999999998</v>
      </c>
      <c r="DW7" s="5">
        <v>38.216299999999997</v>
      </c>
      <c r="DX7" s="5">
        <v>33.238063383621636</v>
      </c>
      <c r="DZ7" s="4">
        <v>367.4529</v>
      </c>
      <c r="EA7" s="4">
        <v>31.9558</v>
      </c>
      <c r="EB7" s="4">
        <v>31.9558</v>
      </c>
      <c r="EC7" s="4">
        <v>38.889099999999999</v>
      </c>
      <c r="ED7" s="4">
        <v>38.221499999999999</v>
      </c>
      <c r="EE7" s="4">
        <v>32.780737500000001</v>
      </c>
      <c r="EF7" s="4">
        <v>14.339499999999999</v>
      </c>
      <c r="EG7" s="4">
        <v>11.7402</v>
      </c>
      <c r="EH7" s="16">
        <v>43.452100000000002</v>
      </c>
      <c r="EI7" s="16">
        <v>41.266800000000003</v>
      </c>
      <c r="EJ7" s="16">
        <v>28.0349</v>
      </c>
      <c r="EK7" s="16">
        <v>34.663699999999999</v>
      </c>
      <c r="EL7" s="16">
        <v>31.927</v>
      </c>
      <c r="EM7" s="16">
        <v>38.883299999999998</v>
      </c>
      <c r="EN7" s="16">
        <v>38.216299999999997</v>
      </c>
      <c r="EO7" s="16">
        <v>33.238063383621636</v>
      </c>
      <c r="EP7" s="16">
        <v>2415</v>
      </c>
      <c r="EQ7" s="16">
        <v>1.1955</v>
      </c>
      <c r="ER7" s="4">
        <v>193.44066817141825</v>
      </c>
      <c r="ES7" s="5">
        <v>11.684225</v>
      </c>
      <c r="ET7" s="5">
        <v>367.4529</v>
      </c>
      <c r="EU7" s="5">
        <v>11.7402</v>
      </c>
      <c r="EV7" s="8">
        <v>367.4529</v>
      </c>
      <c r="EW7" s="8">
        <v>43.452100000000002</v>
      </c>
      <c r="EX7" s="8">
        <v>367.4529</v>
      </c>
      <c r="EY7" s="8">
        <v>41.266800000000003</v>
      </c>
      <c r="EZ7" s="8">
        <v>367.4529</v>
      </c>
      <c r="FA7" s="8">
        <v>28.0349</v>
      </c>
      <c r="FB7" s="8">
        <v>193.44066817141825</v>
      </c>
      <c r="FC7" s="8">
        <v>32.729700000000001</v>
      </c>
      <c r="FD7" s="206">
        <v>367.4529</v>
      </c>
      <c r="FE7" s="206">
        <v>31.927</v>
      </c>
      <c r="FF7" s="206">
        <v>31.927</v>
      </c>
      <c r="FG7" s="206">
        <v>38.883299999999998</v>
      </c>
      <c r="FH7" s="206">
        <v>38.216299999999997</v>
      </c>
      <c r="FI7" s="206">
        <v>33.238063383621636</v>
      </c>
      <c r="FK7" s="5">
        <v>367.4529</v>
      </c>
      <c r="FL7" s="5">
        <v>32.780737500000001</v>
      </c>
      <c r="FM7" s="5">
        <v>367.4529</v>
      </c>
      <c r="FN7" s="5">
        <v>33.238063383621636</v>
      </c>
      <c r="FP7" s="17">
        <v>367.4529</v>
      </c>
      <c r="FQ7" s="5">
        <v>32.780737500000001</v>
      </c>
      <c r="FR7" s="17">
        <v>367.4529</v>
      </c>
      <c r="FS7" s="5">
        <v>33.238063383621636</v>
      </c>
    </row>
    <row r="8" spans="1:175" x14ac:dyDescent="0.15">
      <c r="A8" s="289"/>
      <c r="B8" s="47">
        <v>47</v>
      </c>
      <c r="C8" s="166">
        <f>Anchor!L5</f>
        <v>3708.8953999999999</v>
      </c>
      <c r="D8" s="166">
        <f>Anchor!M5</f>
        <v>40.269300000000001</v>
      </c>
      <c r="E8" s="166">
        <f>Anchor!N5</f>
        <v>45.594099999999997</v>
      </c>
      <c r="F8" s="166">
        <f>Anchor!O5</f>
        <v>45.068199999999997</v>
      </c>
      <c r="G8" s="167">
        <f>('Summary (Full)'!$B$34*D8+'Summary (Full)'!$B$35*E8+'Summary (Full)'!$B$36*F8)/'Summary (Full)'!$B$37</f>
        <v>40.902031250000007</v>
      </c>
      <c r="H8" s="166">
        <f>Anchor!P5</f>
        <v>25.121600000000001</v>
      </c>
      <c r="I8" s="166">
        <f>Anchor!Q5</f>
        <v>18.425699999999999</v>
      </c>
      <c r="J8" s="166">
        <f>Anchor!R5</f>
        <v>94.739199999999997</v>
      </c>
      <c r="K8" s="166">
        <f>Anchor!S5</f>
        <v>92.552899999999994</v>
      </c>
      <c r="L8" s="166">
        <f>Anchor!T5</f>
        <v>39.1614</v>
      </c>
      <c r="M8" s="166">
        <f>Anchor!U5</f>
        <v>41.061399999999999</v>
      </c>
      <c r="N8" s="166">
        <f>Anchor!V5</f>
        <v>40.254800000000003</v>
      </c>
      <c r="O8" s="166">
        <f>Anchor!W5</f>
        <v>45.578299999999999</v>
      </c>
      <c r="P8" s="166">
        <f>Anchor!X5</f>
        <v>45.051299999999998</v>
      </c>
      <c r="Q8" s="168">
        <f>10*LOG10(1/(('Summary (Full)'!$B$41/10^(N8/10)+'Summary (Full)'!$B$42/10^(O8/10)+'Summary (Full)'!$B$43/10^(P8/10))/'Summary (Full)'!$B$44))</f>
        <v>41.385264242164901</v>
      </c>
      <c r="R8" s="166">
        <f>Anchor!Y5</f>
        <v>27315.9</v>
      </c>
      <c r="S8" s="166">
        <f>Anchor!Z5</f>
        <v>14.414999999999999</v>
      </c>
      <c r="T8" s="169"/>
      <c r="U8" s="166">
        <f>Test!L5</f>
        <v>3708.8953999999999</v>
      </c>
      <c r="V8" s="166">
        <f>Test!M5</f>
        <v>40.269300000000001</v>
      </c>
      <c r="W8" s="166">
        <f>Test!N5</f>
        <v>45.594099999999997</v>
      </c>
      <c r="X8" s="166">
        <f>Test!O5</f>
        <v>45.068199999999997</v>
      </c>
      <c r="Y8" s="166">
        <f>('Summary (Full)'!$B$34*V8+'Summary (Full)'!$B$35*W8+'Summary (Full)'!$B$36*X8)/'Summary (Full)'!$B$37</f>
        <v>40.902031250000007</v>
      </c>
      <c r="Z8" s="166">
        <f>Test!P5</f>
        <v>25.121600000000001</v>
      </c>
      <c r="AA8" s="166">
        <f>Test!Q5</f>
        <v>18.425699999999999</v>
      </c>
      <c r="AB8" s="166">
        <f>Test!R5</f>
        <v>94.739199999999997</v>
      </c>
      <c r="AC8" s="166">
        <f>Test!S5</f>
        <v>92.552899999999994</v>
      </c>
      <c r="AD8" s="166">
        <f>Test!T5</f>
        <v>39.1614</v>
      </c>
      <c r="AE8" s="166">
        <f>Test!U5</f>
        <v>41.061399999999999</v>
      </c>
      <c r="AF8" s="166">
        <f>Test!V5</f>
        <v>40.254800000000003</v>
      </c>
      <c r="AG8" s="166">
        <f>Test!W5</f>
        <v>45.578299999999999</v>
      </c>
      <c r="AH8" s="166">
        <f>Test!X5</f>
        <v>45.051299999999998</v>
      </c>
      <c r="AI8" s="166">
        <f>10*LOG10(1/(('Summary (Full)'!$B$41/10^(AF8/10)+'Summary (Full)'!$B$42/10^(AG8/10)+'Summary (Full)'!$B$43/10^(AH8/10))/'Summary (Full)'!$B$44))</f>
        <v>41.385264242164901</v>
      </c>
      <c r="AJ8" s="166">
        <f>Test!Y5</f>
        <v>27315.9</v>
      </c>
      <c r="AK8" s="166">
        <f>Test!Z5</f>
        <v>14.414999999999999</v>
      </c>
      <c r="AL8" s="166">
        <f t="shared" si="2"/>
        <v>1</v>
      </c>
      <c r="AM8" s="166">
        <f t="shared" si="3"/>
        <v>1</v>
      </c>
      <c r="AO8" s="294"/>
      <c r="AP8" s="212"/>
      <c r="AQ8" s="212"/>
      <c r="AR8" s="212"/>
      <c r="AS8" s="212"/>
      <c r="AT8" s="212"/>
      <c r="AU8" s="212"/>
      <c r="AV8" s="212"/>
      <c r="AW8" s="212"/>
      <c r="AX8" s="212"/>
      <c r="AY8" s="215"/>
      <c r="AZ8" s="326"/>
      <c r="BA8" s="252"/>
      <c r="CD8" s="17"/>
      <c r="CH8" s="6"/>
      <c r="CI8" s="12" t="s">
        <v>34</v>
      </c>
      <c r="CJ8" s="11">
        <f>CJ7^(3/4)</f>
        <v>2162.2589761312956</v>
      </c>
      <c r="CK8" s="6"/>
      <c r="CL8" s="4">
        <v>398.9491839833845</v>
      </c>
      <c r="CM8" s="4">
        <v>32.251375000000003</v>
      </c>
      <c r="CN8" s="4">
        <v>32.251375000000003</v>
      </c>
      <c r="CO8" s="4">
        <v>39.110887499999997</v>
      </c>
      <c r="CP8" s="16">
        <v>38.410674999999998</v>
      </c>
      <c r="CQ8" s="16">
        <v>33.065050781250001</v>
      </c>
      <c r="CR8" s="16">
        <v>14.7190625</v>
      </c>
      <c r="CS8" s="16">
        <v>11.9796</v>
      </c>
      <c r="CT8" s="16">
        <v>45.576537500000001</v>
      </c>
      <c r="CU8" s="16">
        <v>43.331850000000003</v>
      </c>
      <c r="CV8" s="4">
        <v>28.391649999999998</v>
      </c>
      <c r="CW8" s="4">
        <v>34.8997125</v>
      </c>
      <c r="CX8" s="16">
        <v>32.223974999999996</v>
      </c>
      <c r="CY8" s="16">
        <v>39.104799999999997</v>
      </c>
      <c r="CZ8" s="16">
        <v>38.405049999999996</v>
      </c>
      <c r="DA8" s="16">
        <v>33.525107324493312</v>
      </c>
      <c r="DB8" s="4">
        <v>2560.5749999999998</v>
      </c>
      <c r="DC8" s="4">
        <v>1.2489625</v>
      </c>
      <c r="DE8" s="4">
        <v>210.10399598473515</v>
      </c>
      <c r="DF8" s="5">
        <v>12.012287499999999</v>
      </c>
      <c r="DG8" s="5"/>
      <c r="DH8" s="4">
        <v>398.9491839833845</v>
      </c>
      <c r="DI8" s="5">
        <v>11.9796</v>
      </c>
      <c r="DJ8" s="5"/>
      <c r="DK8" s="5">
        <v>572.51430000000005</v>
      </c>
      <c r="DL8" s="5">
        <v>57.8399</v>
      </c>
      <c r="DM8" s="5">
        <v>572.51430000000005</v>
      </c>
      <c r="DN8" s="5">
        <v>55.3581</v>
      </c>
      <c r="DO8" s="5">
        <v>398.9491839833845</v>
      </c>
      <c r="DP8" s="5">
        <v>28.391649999999998</v>
      </c>
      <c r="DQ8" s="5">
        <v>210.10399598473515</v>
      </c>
      <c r="DR8" s="5">
        <v>32.939250000000001</v>
      </c>
      <c r="DS8" s="5">
        <v>398.9491839833845</v>
      </c>
      <c r="DT8" s="5">
        <v>32.223974999999996</v>
      </c>
      <c r="DU8" s="5">
        <v>32.223974999999996</v>
      </c>
      <c r="DV8" s="5">
        <v>39.104799999999997</v>
      </c>
      <c r="DW8" s="5">
        <v>38.405049999999996</v>
      </c>
      <c r="DX8" s="5">
        <v>33.525107324493312</v>
      </c>
      <c r="DZ8" s="4">
        <v>398.9491839833845</v>
      </c>
      <c r="EA8" s="4">
        <v>32.251375000000003</v>
      </c>
      <c r="EB8" s="4">
        <v>32.251375000000003</v>
      </c>
      <c r="EC8" s="4">
        <v>39.110887499999997</v>
      </c>
      <c r="ED8" s="4">
        <v>38.410674999999998</v>
      </c>
      <c r="EE8" s="4">
        <v>33.065050781250001</v>
      </c>
      <c r="EF8" s="4">
        <v>14.7190625</v>
      </c>
      <c r="EG8" s="4">
        <v>11.9796</v>
      </c>
      <c r="EH8" s="16">
        <v>45.576537500000001</v>
      </c>
      <c r="EI8" s="16">
        <v>43.331850000000003</v>
      </c>
      <c r="EJ8" s="16">
        <v>28.391649999999998</v>
      </c>
      <c r="EK8" s="16">
        <v>34.8997125</v>
      </c>
      <c r="EL8" s="16">
        <v>32.223974999999996</v>
      </c>
      <c r="EM8" s="16">
        <v>39.104799999999997</v>
      </c>
      <c r="EN8" s="16">
        <v>38.405049999999996</v>
      </c>
      <c r="EO8" s="16">
        <v>33.525107324493312</v>
      </c>
      <c r="EP8" s="16">
        <v>2560.5749999999998</v>
      </c>
      <c r="EQ8" s="16">
        <v>1.2489625</v>
      </c>
      <c r="ER8" s="4">
        <v>210.10399598473515</v>
      </c>
      <c r="ES8" s="5">
        <v>12.012287499999999</v>
      </c>
      <c r="ET8" s="5">
        <v>398.9491839833845</v>
      </c>
      <c r="EU8" s="5">
        <v>11.9796</v>
      </c>
      <c r="EV8" s="8">
        <v>572.51430000000005</v>
      </c>
      <c r="EW8" s="8">
        <v>57.8399</v>
      </c>
      <c r="EX8" s="8">
        <v>572.51430000000005</v>
      </c>
      <c r="EY8" s="8">
        <v>55.3581</v>
      </c>
      <c r="EZ8" s="8">
        <v>398.9491839833845</v>
      </c>
      <c r="FA8" s="8">
        <v>28.391649999999998</v>
      </c>
      <c r="FB8" s="8">
        <v>210.10399598473515</v>
      </c>
      <c r="FC8" s="8">
        <v>32.939250000000001</v>
      </c>
      <c r="FD8" s="206">
        <v>398.9491839833845</v>
      </c>
      <c r="FE8" s="206">
        <v>32.223974999999996</v>
      </c>
      <c r="FF8" s="206">
        <v>32.223974999999996</v>
      </c>
      <c r="FG8" s="206">
        <v>39.104799999999997</v>
      </c>
      <c r="FH8" s="206">
        <v>38.405049999999996</v>
      </c>
      <c r="FI8" s="206">
        <v>33.525107324493312</v>
      </c>
      <c r="FK8" s="5">
        <v>398.9491839833845</v>
      </c>
      <c r="FL8" s="5">
        <v>33.065050781250001</v>
      </c>
      <c r="FM8" s="5">
        <v>398.9491839833845</v>
      </c>
      <c r="FN8" s="5">
        <v>33.525107324493312</v>
      </c>
      <c r="FP8" s="17">
        <v>398.9491839833845</v>
      </c>
      <c r="FQ8" s="5">
        <v>33.065050781250001</v>
      </c>
      <c r="FR8" s="17">
        <v>398.9491839833845</v>
      </c>
      <c r="FS8" s="5">
        <v>33.525107324493312</v>
      </c>
    </row>
    <row r="9" spans="1:175" ht="13" customHeight="1" x14ac:dyDescent="0.15">
      <c r="A9" s="289"/>
      <c r="B9" s="47">
        <v>55</v>
      </c>
      <c r="C9" s="166">
        <f>Anchor!L6</f>
        <v>2267.0327000000002</v>
      </c>
      <c r="D9" s="166">
        <f>Anchor!M6</f>
        <v>38.851300000000002</v>
      </c>
      <c r="E9" s="166">
        <f>Anchor!N6</f>
        <v>44.072600000000001</v>
      </c>
      <c r="F9" s="166">
        <f>Anchor!O6</f>
        <v>43.335500000000003</v>
      </c>
      <c r="G9" s="167">
        <f>('Summary (Full)'!$B$34*D9+'Summary (Full)'!$B$35*E9+'Summary (Full)'!$B$36*F9)/'Summary (Full)'!$B$37</f>
        <v>39.457893750000004</v>
      </c>
      <c r="H9" s="166">
        <f>Anchor!P6</f>
        <v>22.8123</v>
      </c>
      <c r="I9" s="166">
        <f>Anchor!Q6</f>
        <v>17.172000000000001</v>
      </c>
      <c r="J9" s="166">
        <f>Anchor!R6</f>
        <v>88.221800000000002</v>
      </c>
      <c r="K9" s="166">
        <f>Anchor!S6</f>
        <v>85.900999999999996</v>
      </c>
      <c r="L9" s="166">
        <f>Anchor!T6</f>
        <v>36.832700000000003</v>
      </c>
      <c r="M9" s="166">
        <f>Anchor!U6</f>
        <v>39.817500000000003</v>
      </c>
      <c r="N9" s="166">
        <f>Anchor!V6</f>
        <v>38.833799999999997</v>
      </c>
      <c r="O9" s="166">
        <f>Anchor!W6</f>
        <v>44.059600000000003</v>
      </c>
      <c r="P9" s="166">
        <f>Anchor!X6</f>
        <v>43.320900000000002</v>
      </c>
      <c r="Q9" s="168">
        <f>10*LOG10(1/(('Summary (Full)'!$B$41/10^(N9/10)+'Summary (Full)'!$B$42/10^(O9/10)+'Summary (Full)'!$B$43/10^(P9/10))/'Summary (Full)'!$B$44))</f>
        <v>39.935112543937393</v>
      </c>
      <c r="R9" s="166">
        <f>Anchor!Y6</f>
        <v>20109</v>
      </c>
      <c r="S9" s="166">
        <f>Anchor!Z6</f>
        <v>12.5601</v>
      </c>
      <c r="T9" s="169"/>
      <c r="U9" s="166">
        <f>Test!L6</f>
        <v>2267.0327000000002</v>
      </c>
      <c r="V9" s="166">
        <f>Test!M6</f>
        <v>38.851300000000002</v>
      </c>
      <c r="W9" s="166">
        <f>Test!N6</f>
        <v>44.072600000000001</v>
      </c>
      <c r="X9" s="166">
        <f>Test!O6</f>
        <v>43.335500000000003</v>
      </c>
      <c r="Y9" s="166">
        <f>('Summary (Full)'!$B$34*V9+'Summary (Full)'!$B$35*W9+'Summary (Full)'!$B$36*X9)/'Summary (Full)'!$B$37</f>
        <v>39.457893750000004</v>
      </c>
      <c r="Z9" s="166">
        <f>Test!P6</f>
        <v>22.8123</v>
      </c>
      <c r="AA9" s="166">
        <f>Test!Q6</f>
        <v>17.172000000000001</v>
      </c>
      <c r="AB9" s="166">
        <f>Test!R6</f>
        <v>88.221800000000002</v>
      </c>
      <c r="AC9" s="166">
        <f>Test!S6</f>
        <v>85.900999999999996</v>
      </c>
      <c r="AD9" s="166">
        <f>Test!T6</f>
        <v>36.832700000000003</v>
      </c>
      <c r="AE9" s="166">
        <f>Test!U6</f>
        <v>39.817500000000003</v>
      </c>
      <c r="AF9" s="166">
        <f>Test!V6</f>
        <v>38.833799999999997</v>
      </c>
      <c r="AG9" s="166">
        <f>Test!W6</f>
        <v>44.059600000000003</v>
      </c>
      <c r="AH9" s="166">
        <f>Test!X6</f>
        <v>43.320900000000002</v>
      </c>
      <c r="AI9" s="166">
        <f>10*LOG10(1/(('Summary (Full)'!$B$41/10^(AF9/10)+'Summary (Full)'!$B$42/10^(AG9/10)+'Summary (Full)'!$B$43/10^(AH9/10))/'Summary (Full)'!$B$44))</f>
        <v>39.935112543937393</v>
      </c>
      <c r="AJ9" s="166">
        <f>Test!Y6</f>
        <v>20109</v>
      </c>
      <c r="AK9" s="166">
        <f>Test!Z6</f>
        <v>12.5601</v>
      </c>
      <c r="AL9" s="166">
        <f t="shared" si="2"/>
        <v>1</v>
      </c>
      <c r="AM9" s="166">
        <f t="shared" si="3"/>
        <v>1</v>
      </c>
      <c r="AO9" s="294" t="s">
        <v>29</v>
      </c>
      <c r="AP9" s="212" cm="1">
        <f t="array" ref="AP9">bdRateExtend($C7:$C10,D7:D10,$U7:$U10,V7:V10)</f>
        <v>0</v>
      </c>
      <c r="AQ9" s="212"/>
      <c r="AR9" s="212"/>
      <c r="AS9" s="212"/>
      <c r="AT9" s="212" cm="1">
        <f t="array" ref="AT9">bdRateExtend($C7:$C10,H7:H10,$U7:$U10,Z7:Z10)</f>
        <v>0</v>
      </c>
      <c r="AU9" s="212"/>
      <c r="AV9" s="212" cm="1">
        <f t="array" ref="AV9">bdRateExtend($C7:$C10,I7:I10,$U7:$U10,AA7:AA10)</f>
        <v>0</v>
      </c>
      <c r="AW9" s="212"/>
      <c r="AX9" s="212" cm="1">
        <f t="array" ref="AX9">bdRateExtend($C7:$C10,J7:J10,$U7:$U10,AB7:AB10,"None", FALSE,1)</f>
        <v>0</v>
      </c>
      <c r="AY9" s="215"/>
      <c r="AZ9" s="326" cm="1">
        <f t="array" ref="AZ9">testVMAFRange($C7:$C10,J7:J10,$U7:$U10,AB7:AB10)</f>
        <v>0</v>
      </c>
      <c r="BA9" s="252"/>
      <c r="CD9" s="17"/>
      <c r="CH9" s="6"/>
      <c r="CI9" s="12" t="s">
        <v>35</v>
      </c>
      <c r="CJ9" s="11">
        <f>CJ7^(1/2)</f>
        <v>167.21368036138671</v>
      </c>
      <c r="CK9" s="6"/>
      <c r="CL9" s="4">
        <v>572.51430000000005</v>
      </c>
      <c r="CM9" s="4">
        <v>33.780099999999997</v>
      </c>
      <c r="CN9" s="4">
        <v>33.780099999999997</v>
      </c>
      <c r="CO9" s="4">
        <v>40.107799999999997</v>
      </c>
      <c r="CP9" s="16">
        <v>39.309399999999997</v>
      </c>
      <c r="CQ9" s="16">
        <v>34.521162499999996</v>
      </c>
      <c r="CR9" s="16">
        <v>16.276800000000001</v>
      </c>
      <c r="CS9" s="16">
        <v>13.1127</v>
      </c>
      <c r="CT9" s="16">
        <v>57.8399</v>
      </c>
      <c r="CU9" s="16">
        <v>55.3581</v>
      </c>
      <c r="CV9" s="4">
        <v>30.137699999999999</v>
      </c>
      <c r="CW9" s="4">
        <v>35.979399999999998</v>
      </c>
      <c r="CX9" s="16">
        <v>33.75</v>
      </c>
      <c r="CY9" s="16">
        <v>40.1004</v>
      </c>
      <c r="CZ9" s="16">
        <v>39.302100000000003</v>
      </c>
      <c r="DA9" s="16">
        <v>34.989558782024297</v>
      </c>
      <c r="DB9" s="4">
        <v>3728.6</v>
      </c>
      <c r="DC9" s="4">
        <v>2.5737000000000001</v>
      </c>
      <c r="DE9" s="4">
        <v>228.20273288983626</v>
      </c>
      <c r="DF9" s="5">
        <v>12.340350000000001</v>
      </c>
      <c r="DG9" s="5"/>
      <c r="DH9" s="4">
        <v>433.14517697644698</v>
      </c>
      <c r="DI9" s="5">
        <v>12.218999999999999</v>
      </c>
      <c r="DJ9" s="5"/>
      <c r="DK9" s="5">
        <v>621.23401393350434</v>
      </c>
      <c r="DL9" s="5">
        <v>59.890549999999998</v>
      </c>
      <c r="DM9" s="5">
        <v>621.23401393350434</v>
      </c>
      <c r="DN9" s="5">
        <v>57.37885</v>
      </c>
      <c r="DO9" s="5">
        <v>433.14517697644698</v>
      </c>
      <c r="DP9" s="5">
        <v>28.7484</v>
      </c>
      <c r="DQ9" s="5">
        <v>264.86869999999999</v>
      </c>
      <c r="DR9" s="5">
        <v>33.612499999999997</v>
      </c>
      <c r="DS9" s="5">
        <v>572.51430000000005</v>
      </c>
      <c r="DT9" s="5">
        <v>33.75</v>
      </c>
      <c r="DU9" s="5">
        <v>33.75</v>
      </c>
      <c r="DV9" s="5">
        <v>40.1004</v>
      </c>
      <c r="DW9" s="5">
        <v>39.302100000000003</v>
      </c>
      <c r="DX9" s="5">
        <v>34.989558782024297</v>
      </c>
      <c r="DZ9" s="4">
        <v>572.51430000000005</v>
      </c>
      <c r="EA9" s="4">
        <v>33.780099999999997</v>
      </c>
      <c r="EB9" s="4">
        <v>33.780099999999997</v>
      </c>
      <c r="EC9" s="4">
        <v>40.107799999999997</v>
      </c>
      <c r="ED9" s="4">
        <v>39.309399999999997</v>
      </c>
      <c r="EE9" s="4">
        <v>34.521162499999996</v>
      </c>
      <c r="EF9" s="4">
        <v>16.276800000000001</v>
      </c>
      <c r="EG9" s="4">
        <v>13.1127</v>
      </c>
      <c r="EH9" s="16">
        <v>57.8399</v>
      </c>
      <c r="EI9" s="16">
        <v>55.3581</v>
      </c>
      <c r="EJ9" s="16">
        <v>30.137699999999999</v>
      </c>
      <c r="EK9" s="16">
        <v>35.979399999999998</v>
      </c>
      <c r="EL9" s="16">
        <v>33.75</v>
      </c>
      <c r="EM9" s="16">
        <v>40.1004</v>
      </c>
      <c r="EN9" s="16">
        <v>39.302100000000003</v>
      </c>
      <c r="EO9" s="16">
        <v>34.989558782024297</v>
      </c>
      <c r="EP9" s="16">
        <v>3728.6</v>
      </c>
      <c r="EQ9" s="16">
        <v>2.5737000000000001</v>
      </c>
      <c r="ER9" s="4">
        <v>228.20273288983626</v>
      </c>
      <c r="ES9" s="5">
        <v>12.340350000000001</v>
      </c>
      <c r="ET9" s="5">
        <v>433.14517697644698</v>
      </c>
      <c r="EU9" s="5">
        <v>12.218999999999999</v>
      </c>
      <c r="EV9" s="8">
        <v>621.23401393350434</v>
      </c>
      <c r="EW9" s="8">
        <v>59.890549999999998</v>
      </c>
      <c r="EX9" s="8">
        <v>621.23401393350434</v>
      </c>
      <c r="EY9" s="8">
        <v>57.37885</v>
      </c>
      <c r="EZ9" s="8">
        <v>433.14517697644698</v>
      </c>
      <c r="FA9" s="8">
        <v>28.7484</v>
      </c>
      <c r="FB9" s="8">
        <v>264.86869999999999</v>
      </c>
      <c r="FC9" s="8">
        <v>33.612499999999997</v>
      </c>
      <c r="FD9" s="206">
        <v>572.51430000000005</v>
      </c>
      <c r="FE9" s="206">
        <v>33.75</v>
      </c>
      <c r="FF9" s="206">
        <v>33.75</v>
      </c>
      <c r="FG9" s="206">
        <v>40.1004</v>
      </c>
      <c r="FH9" s="206">
        <v>39.302100000000003</v>
      </c>
      <c r="FI9" s="206">
        <v>34.989558782024297</v>
      </c>
      <c r="FK9" s="5">
        <v>572.51430000000005</v>
      </c>
      <c r="FL9" s="5">
        <v>34.521162499999996</v>
      </c>
      <c r="FM9" s="5">
        <v>572.51430000000005</v>
      </c>
      <c r="FN9" s="5">
        <v>34.989558782024297</v>
      </c>
      <c r="FP9" s="17">
        <v>572.51430000000005</v>
      </c>
      <c r="FQ9" s="5">
        <v>34.521162499999996</v>
      </c>
      <c r="FR9" s="17">
        <v>572.51430000000005</v>
      </c>
      <c r="FS9" s="5">
        <v>34.989558782024297</v>
      </c>
    </row>
    <row r="10" spans="1:175" ht="14" thickBot="1" x14ac:dyDescent="0.2">
      <c r="A10" s="289"/>
      <c r="B10" s="47">
        <v>63</v>
      </c>
      <c r="C10" s="166">
        <f>Anchor!L7</f>
        <v>1202.0951</v>
      </c>
      <c r="D10" s="166">
        <f>Anchor!M7</f>
        <v>36.555100000000003</v>
      </c>
      <c r="E10" s="166">
        <f>Anchor!N7</f>
        <v>42.274500000000003</v>
      </c>
      <c r="F10" s="166">
        <f>Anchor!O7</f>
        <v>41.447499999999998</v>
      </c>
      <c r="G10" s="167">
        <f>('Summary (Full)'!$B$34*D10+'Summary (Full)'!$B$35*E10+'Summary (Full)'!$B$36*F10)/'Summary (Full)'!$B$37</f>
        <v>37.218337500000004</v>
      </c>
      <c r="H10" s="166">
        <f>Anchor!P7</f>
        <v>19.631499999999999</v>
      </c>
      <c r="I10" s="166">
        <f>Anchor!Q7</f>
        <v>15.3184</v>
      </c>
      <c r="J10" s="166">
        <f>Anchor!R7</f>
        <v>75.897999999999996</v>
      </c>
      <c r="K10" s="166">
        <f>Anchor!S7</f>
        <v>73.4255</v>
      </c>
      <c r="L10" s="166">
        <f>Anchor!T7</f>
        <v>33.568800000000003</v>
      </c>
      <c r="M10" s="166">
        <f>Anchor!U7</f>
        <v>38.108699999999999</v>
      </c>
      <c r="N10" s="166">
        <f>Anchor!V7</f>
        <v>36.526200000000003</v>
      </c>
      <c r="O10" s="166">
        <f>Anchor!W7</f>
        <v>42.262799999999999</v>
      </c>
      <c r="P10" s="166">
        <f>Anchor!X7</f>
        <v>41.435499999999998</v>
      </c>
      <c r="Q10" s="168">
        <f>10*LOG10(1/(('Summary (Full)'!$B$41/10^(N10/10)+'Summary (Full)'!$B$42/10^(O10/10)+'Summary (Full)'!$B$43/10^(P10/10))/'Summary (Full)'!$B$44))</f>
        <v>37.689778497957505</v>
      </c>
      <c r="R10" s="166">
        <f>Anchor!Y7</f>
        <v>11382.4</v>
      </c>
      <c r="S10" s="166">
        <f>Anchor!Z7</f>
        <v>10.050800000000001</v>
      </c>
      <c r="T10" s="169"/>
      <c r="U10" s="166">
        <f>Test!L7</f>
        <v>1202.0951</v>
      </c>
      <c r="V10" s="166">
        <f>Test!M7</f>
        <v>36.555100000000003</v>
      </c>
      <c r="W10" s="166">
        <f>Test!N7</f>
        <v>42.274500000000003</v>
      </c>
      <c r="X10" s="166">
        <f>Test!O7</f>
        <v>41.447499999999998</v>
      </c>
      <c r="Y10" s="166">
        <f>('Summary (Full)'!$B$34*V10+'Summary (Full)'!$B$35*W10+'Summary (Full)'!$B$36*X10)/'Summary (Full)'!$B$37</f>
        <v>37.218337500000004</v>
      </c>
      <c r="Z10" s="166">
        <f>Test!P7</f>
        <v>19.631499999999999</v>
      </c>
      <c r="AA10" s="166">
        <f>Test!Q7</f>
        <v>15.3184</v>
      </c>
      <c r="AB10" s="166">
        <f>Test!R7</f>
        <v>75.897999999999996</v>
      </c>
      <c r="AC10" s="166">
        <f>Test!S7</f>
        <v>73.4255</v>
      </c>
      <c r="AD10" s="166">
        <f>Test!T7</f>
        <v>33.568800000000003</v>
      </c>
      <c r="AE10" s="166">
        <f>Test!U7</f>
        <v>38.108699999999999</v>
      </c>
      <c r="AF10" s="166">
        <f>Test!V7</f>
        <v>36.526200000000003</v>
      </c>
      <c r="AG10" s="166">
        <f>Test!W7</f>
        <v>42.262799999999999</v>
      </c>
      <c r="AH10" s="166">
        <f>Test!X7</f>
        <v>41.435499999999998</v>
      </c>
      <c r="AI10" s="166">
        <f>10*LOG10(1/(('Summary (Full)'!$B$41/10^(AF10/10)+'Summary (Full)'!$B$42/10^(AG10/10)+'Summary (Full)'!$B$43/10^(AH10/10))/'Summary (Full)'!$B$44))</f>
        <v>37.689778497957505</v>
      </c>
      <c r="AJ10" s="166">
        <f>Test!Y7</f>
        <v>11382.4</v>
      </c>
      <c r="AK10" s="166">
        <f>Test!Z7</f>
        <v>10.050800000000001</v>
      </c>
      <c r="AL10" s="166">
        <f t="shared" si="2"/>
        <v>1</v>
      </c>
      <c r="AM10" s="166">
        <f t="shared" si="3"/>
        <v>1</v>
      </c>
      <c r="AO10" s="303"/>
      <c r="AP10" s="213"/>
      <c r="AQ10" s="213"/>
      <c r="AR10" s="213"/>
      <c r="AS10" s="213"/>
      <c r="AT10" s="213"/>
      <c r="AU10" s="213"/>
      <c r="AV10" s="213"/>
      <c r="AW10" s="213"/>
      <c r="AX10" s="213"/>
      <c r="AY10" s="228"/>
      <c r="AZ10" s="327"/>
      <c r="BA10" s="280"/>
      <c r="CD10" s="17"/>
      <c r="CH10" s="6"/>
      <c r="CI10" s="12" t="s">
        <v>36</v>
      </c>
      <c r="CJ10" s="11">
        <f>CJ5+CJ9</f>
        <v>331.18758036138672</v>
      </c>
      <c r="CK10" s="6"/>
      <c r="CL10" s="4">
        <v>621.23401393350434</v>
      </c>
      <c r="CM10" s="4">
        <v>34.093724999999999</v>
      </c>
      <c r="CN10" s="4">
        <v>34.093724999999999</v>
      </c>
      <c r="CO10" s="4">
        <v>40.322937499999995</v>
      </c>
      <c r="CP10" s="16">
        <v>39.5148875</v>
      </c>
      <c r="CQ10" s="16">
        <v>34.821873437499995</v>
      </c>
      <c r="CR10" s="16">
        <v>16.676975000000002</v>
      </c>
      <c r="CS10" s="16">
        <v>13.3639125</v>
      </c>
      <c r="CT10" s="16">
        <v>59.890549999999998</v>
      </c>
      <c r="CU10" s="16">
        <v>57.37885</v>
      </c>
      <c r="CV10" s="4">
        <v>30.539324999999998</v>
      </c>
      <c r="CW10" s="4">
        <v>36.214612500000001</v>
      </c>
      <c r="CX10" s="16">
        <v>34.065012500000002</v>
      </c>
      <c r="CY10" s="16">
        <v>40.315474999999999</v>
      </c>
      <c r="CZ10" s="16">
        <v>39.507212500000001</v>
      </c>
      <c r="DA10" s="16">
        <v>35.291569486494083</v>
      </c>
      <c r="DB10" s="4">
        <v>3958.0625</v>
      </c>
      <c r="DC10" s="4">
        <v>2.6619375000000001</v>
      </c>
      <c r="DE10" s="4">
        <v>247.86052761306618</v>
      </c>
      <c r="DF10" s="5">
        <v>12.668412500000001</v>
      </c>
      <c r="DG10" s="5"/>
      <c r="DH10" s="4">
        <v>470.27228496792981</v>
      </c>
      <c r="DI10" s="5">
        <v>12.458399999999999</v>
      </c>
      <c r="DJ10" s="5"/>
      <c r="DK10" s="5">
        <v>776.66089999999997</v>
      </c>
      <c r="DL10" s="5">
        <v>66.062700000000007</v>
      </c>
      <c r="DM10" s="5">
        <v>776.66089999999997</v>
      </c>
      <c r="DN10" s="5">
        <v>63.525300000000001</v>
      </c>
      <c r="DO10" s="5">
        <v>572.51430000000005</v>
      </c>
      <c r="DP10" s="5">
        <v>30.137699999999999</v>
      </c>
      <c r="DQ10" s="5">
        <v>287.77118795914407</v>
      </c>
      <c r="DR10" s="5">
        <v>33.8487875</v>
      </c>
      <c r="DS10" s="5">
        <v>621.23401393350434</v>
      </c>
      <c r="DT10" s="5">
        <v>34.065012500000002</v>
      </c>
      <c r="DU10" s="5">
        <v>34.065012500000002</v>
      </c>
      <c r="DV10" s="5">
        <v>40.315474999999999</v>
      </c>
      <c r="DW10" s="5">
        <v>39.507212500000001</v>
      </c>
      <c r="DX10" s="5">
        <v>35.291569486494083</v>
      </c>
      <c r="DZ10" s="4">
        <v>621.23401393350434</v>
      </c>
      <c r="EA10" s="4">
        <v>34.093724999999999</v>
      </c>
      <c r="EB10" s="4">
        <v>34.093724999999999</v>
      </c>
      <c r="EC10" s="4">
        <v>40.322937499999995</v>
      </c>
      <c r="ED10" s="4">
        <v>39.5148875</v>
      </c>
      <c r="EE10" s="4">
        <v>34.821873437499995</v>
      </c>
      <c r="EF10" s="4">
        <v>16.676975000000002</v>
      </c>
      <c r="EG10" s="4">
        <v>13.3639125</v>
      </c>
      <c r="EH10" s="16">
        <v>59.890549999999998</v>
      </c>
      <c r="EI10" s="16">
        <v>57.37885</v>
      </c>
      <c r="EJ10" s="16">
        <v>30.539324999999998</v>
      </c>
      <c r="EK10" s="16">
        <v>36.214612500000001</v>
      </c>
      <c r="EL10" s="16">
        <v>34.065012500000002</v>
      </c>
      <c r="EM10" s="16">
        <v>40.315474999999999</v>
      </c>
      <c r="EN10" s="16">
        <v>39.507212500000001</v>
      </c>
      <c r="EO10" s="16">
        <v>35.291569486494083</v>
      </c>
      <c r="EP10" s="16">
        <v>3958.0625</v>
      </c>
      <c r="EQ10" s="16">
        <v>2.6619375000000001</v>
      </c>
      <c r="ER10" s="4">
        <v>247.86052761306618</v>
      </c>
      <c r="ES10" s="5">
        <v>12.668412500000001</v>
      </c>
      <c r="ET10" s="5">
        <v>470.27228496792981</v>
      </c>
      <c r="EU10" s="5">
        <v>12.458399999999999</v>
      </c>
      <c r="EV10" s="8">
        <v>776.66089999999997</v>
      </c>
      <c r="EW10" s="8">
        <v>66.062700000000007</v>
      </c>
      <c r="EX10" s="8">
        <v>776.66089999999997</v>
      </c>
      <c r="EY10" s="8">
        <v>63.525300000000001</v>
      </c>
      <c r="EZ10" s="8">
        <v>572.51430000000005</v>
      </c>
      <c r="FA10" s="8">
        <v>30.137699999999999</v>
      </c>
      <c r="FB10" s="8">
        <v>287.77118795914407</v>
      </c>
      <c r="FC10" s="8">
        <v>33.8487875</v>
      </c>
      <c r="FD10" s="206">
        <v>621.23401393350434</v>
      </c>
      <c r="FE10" s="206">
        <v>34.065012500000002</v>
      </c>
      <c r="FF10" s="206">
        <v>34.065012500000002</v>
      </c>
      <c r="FG10" s="206">
        <v>40.315474999999999</v>
      </c>
      <c r="FH10" s="206">
        <v>39.507212500000001</v>
      </c>
      <c r="FI10" s="206">
        <v>35.291569486494083</v>
      </c>
      <c r="FK10" s="5">
        <v>621.23401393350434</v>
      </c>
      <c r="FL10" s="5">
        <v>34.821873437499995</v>
      </c>
      <c r="FM10" s="5">
        <v>621.23401393350434</v>
      </c>
      <c r="FN10" s="5">
        <v>35.291569486494083</v>
      </c>
      <c r="FP10" s="17">
        <v>621.23401393350434</v>
      </c>
      <c r="FQ10" s="5">
        <v>34.821873437499995</v>
      </c>
      <c r="FR10" s="17">
        <v>621.23401393350434</v>
      </c>
      <c r="FS10" s="5">
        <v>35.291569486494083</v>
      </c>
    </row>
    <row r="11" spans="1:175" ht="13" customHeight="1" x14ac:dyDescent="0.15">
      <c r="A11" s="289" t="s">
        <v>18</v>
      </c>
      <c r="B11" s="47">
        <v>23</v>
      </c>
      <c r="C11" s="166">
        <f>Anchor!L8</f>
        <v>13059.806699999999</v>
      </c>
      <c r="D11" s="166">
        <f>Anchor!M8</f>
        <v>41.676600000000001</v>
      </c>
      <c r="E11" s="166">
        <f>Anchor!N8</f>
        <v>47.167299999999997</v>
      </c>
      <c r="F11" s="166">
        <f>Anchor!O8</f>
        <v>47.201099999999997</v>
      </c>
      <c r="G11" s="167">
        <f>('Summary (Full)'!$B$34*D11+'Summary (Full)'!$B$35*E11+'Summary (Full)'!$B$36*F11)/'Summary (Full)'!$B$37</f>
        <v>42.365049999999997</v>
      </c>
      <c r="H11" s="166">
        <f>Anchor!P8</f>
        <v>28.546099999999999</v>
      </c>
      <c r="I11" s="166">
        <f>Anchor!Q8</f>
        <v>19.9727</v>
      </c>
      <c r="J11" s="166">
        <f>Anchor!R8</f>
        <v>99.967100000000002</v>
      </c>
      <c r="K11" s="166">
        <f>Anchor!S8</f>
        <v>98.704099999999997</v>
      </c>
      <c r="L11" s="166">
        <f>Anchor!T8</f>
        <v>42.3431</v>
      </c>
      <c r="M11" s="166">
        <f>Anchor!U8</f>
        <v>42.5167</v>
      </c>
      <c r="N11" s="166">
        <f>Anchor!V8</f>
        <v>41.659100000000002</v>
      </c>
      <c r="O11" s="166">
        <f>Anchor!W8</f>
        <v>47.1539</v>
      </c>
      <c r="P11" s="166">
        <f>Anchor!X8</f>
        <v>47.184399999999997</v>
      </c>
      <c r="Q11" s="168">
        <f>10*LOG10(1/(('Summary (Full)'!$B$41/10^(N11/10)+'Summary (Full)'!$B$42/10^(O11/10)+'Summary (Full)'!$B$43/10^(P11/10))/'Summary (Full)'!$B$44))</f>
        <v>42.848700660851947</v>
      </c>
      <c r="R11" s="166">
        <f>Anchor!Y8</f>
        <v>25558.9</v>
      </c>
      <c r="S11" s="166">
        <f>Anchor!Z8</f>
        <v>10.8361</v>
      </c>
      <c r="T11" s="169"/>
      <c r="U11" s="166">
        <f>Test!L8</f>
        <v>13059.806699999999</v>
      </c>
      <c r="V11" s="166">
        <f>Test!M8</f>
        <v>41.676600000000001</v>
      </c>
      <c r="W11" s="166">
        <f>Test!N8</f>
        <v>47.167299999999997</v>
      </c>
      <c r="X11" s="166">
        <f>Test!O8</f>
        <v>47.201099999999997</v>
      </c>
      <c r="Y11" s="166">
        <f>('Summary (Full)'!$B$34*V11+'Summary (Full)'!$B$35*W11+'Summary (Full)'!$B$36*X11)/'Summary (Full)'!$B$37</f>
        <v>42.365049999999997</v>
      </c>
      <c r="Z11" s="166">
        <f>Test!P8</f>
        <v>28.546099999999999</v>
      </c>
      <c r="AA11" s="166">
        <f>Test!Q8</f>
        <v>19.9727</v>
      </c>
      <c r="AB11" s="166">
        <f>Test!R8</f>
        <v>99.967100000000002</v>
      </c>
      <c r="AC11" s="166">
        <f>Test!S8</f>
        <v>98.704099999999997</v>
      </c>
      <c r="AD11" s="166">
        <f>Test!T8</f>
        <v>42.3431</v>
      </c>
      <c r="AE11" s="166">
        <f>Test!U8</f>
        <v>42.5167</v>
      </c>
      <c r="AF11" s="166">
        <f>Test!V8</f>
        <v>41.659100000000002</v>
      </c>
      <c r="AG11" s="166">
        <f>Test!W8</f>
        <v>47.1539</v>
      </c>
      <c r="AH11" s="166">
        <f>Test!X8</f>
        <v>47.184399999999997</v>
      </c>
      <c r="AI11" s="166">
        <f>10*LOG10(1/(('Summary (Full)'!$B$41/10^(AF11/10)+'Summary (Full)'!$B$42/10^(AG11/10)+'Summary (Full)'!$B$43/10^(AH11/10))/'Summary (Full)'!$B$44))</f>
        <v>42.848700660851947</v>
      </c>
      <c r="AJ11" s="166">
        <f>Test!Y8</f>
        <v>25558.9</v>
      </c>
      <c r="AK11" s="166">
        <f>Test!Z8</f>
        <v>10.8361</v>
      </c>
      <c r="AL11" s="166">
        <f t="shared" si="2"/>
        <v>1</v>
      </c>
      <c r="AM11" s="166">
        <f t="shared" si="3"/>
        <v>1</v>
      </c>
      <c r="AO11" s="293" t="s">
        <v>27</v>
      </c>
      <c r="AP11" s="211" cm="1">
        <f t="array" ref="AP11">bdRateExtend($C11:$C14,D11:D14,$U11:$U14,V11:V14)</f>
        <v>0</v>
      </c>
      <c r="AQ11" s="211" cm="1">
        <f t="array" ref="AQ11">bdRateExtend($C11:$C16,D11:D16,$U11:$U16,V11:V16)</f>
        <v>0</v>
      </c>
      <c r="AR11" s="211" cm="1">
        <f t="array" ref="AR11">bdRateExtend($C11:$C16,E11:E16,$U11:$U16,W11:W16)</f>
        <v>0</v>
      </c>
      <c r="AS11" s="211" cm="1">
        <f t="array" ref="AS11">bdRateExtend($C11:$C16,F11:F16,$U11:$U16,X11:X16)</f>
        <v>0</v>
      </c>
      <c r="AT11" s="211" cm="1">
        <f t="array" ref="AT11">bdRateExtend($C11:$C14,H11:H14,$U11:$U14,Z11:Z14)</f>
        <v>0</v>
      </c>
      <c r="AU11" s="211" cm="1">
        <f t="array" ref="AU11">bdRateExtend($C11:$C16,H11:H16,$U11:$U16,Z11:Z16)</f>
        <v>0</v>
      </c>
      <c r="AV11" s="211" cm="1">
        <f t="array" ref="AV11">bdRateExtend($C11:$C14,I11:I14,$U11:$U14,AA11:AA14)</f>
        <v>0</v>
      </c>
      <c r="AW11" s="211" cm="1">
        <f t="array" ref="AW11">bdRateExtend($C11:$C16,I11:I16,$U11:$U16,AA11:AA16)</f>
        <v>0</v>
      </c>
      <c r="AX11" s="211" cm="1">
        <f t="array" ref="AX11">bdRateExtend($C11:$C14,J11:J14,$U11:$U14,AB11:AB14,"None", FALSE,1)</f>
        <v>0</v>
      </c>
      <c r="AY11" s="214" cm="1">
        <f t="array" ref="AY11">bdRateExtend($C11:$C16,J11:J16,$U11:$U16,AB11:AB16,"None", FALSE,1)</f>
        <v>0</v>
      </c>
      <c r="AZ11" s="325" cm="1">
        <f t="array" ref="AZ11">testVMAFRange($C11:$C14,J11:J14,$U11:$U14,AB11:AB14)</f>
        <v>0</v>
      </c>
      <c r="BA11" s="251" cm="1">
        <f t="array" ref="BA11">testVMAFRange($C11:$C16,J11:J16,$U11:$U16,AB11:AB16)</f>
        <v>0</v>
      </c>
      <c r="CI11" s="12" t="s">
        <v>37</v>
      </c>
      <c r="CJ11" s="11">
        <f>CJ5+CJ8</f>
        <v>2326.2328761312956</v>
      </c>
      <c r="CL11" s="4">
        <v>674.09966889549094</v>
      </c>
      <c r="CM11" s="4">
        <v>34.407349999999994</v>
      </c>
      <c r="CN11" s="4">
        <v>34.407349999999994</v>
      </c>
      <c r="CO11" s="4">
        <v>40.538074999999999</v>
      </c>
      <c r="CP11" s="16">
        <v>39.720374999999997</v>
      </c>
      <c r="CQ11" s="16">
        <v>35.122584374999995</v>
      </c>
      <c r="CR11" s="16">
        <v>17.077150000000003</v>
      </c>
      <c r="CS11" s="16">
        <v>13.615125000000001</v>
      </c>
      <c r="CT11" s="16">
        <v>61.941199999999995</v>
      </c>
      <c r="CU11" s="16">
        <v>59.3996</v>
      </c>
      <c r="CV11" s="4">
        <v>30.940950000000001</v>
      </c>
      <c r="CW11" s="4">
        <v>36.449824999999997</v>
      </c>
      <c r="CX11" s="16">
        <v>34.380025000000003</v>
      </c>
      <c r="CY11" s="16">
        <v>40.530549999999998</v>
      </c>
      <c r="CZ11" s="16">
        <v>39.712325</v>
      </c>
      <c r="DA11" s="16">
        <v>35.593580190963863</v>
      </c>
      <c r="DB11" s="4">
        <v>4187.5249999999996</v>
      </c>
      <c r="DC11" s="4">
        <v>2.750175</v>
      </c>
      <c r="DE11" s="4">
        <v>264.86869999999999</v>
      </c>
      <c r="DF11" s="5">
        <v>12.952199999999999</v>
      </c>
      <c r="DG11" s="5"/>
      <c r="DH11" s="4">
        <v>572.51430000000005</v>
      </c>
      <c r="DI11" s="5">
        <v>13.1127</v>
      </c>
      <c r="DJ11" s="5"/>
      <c r="DK11" s="5">
        <v>841.87139972023726</v>
      </c>
      <c r="DL11" s="5">
        <v>67.954662500000012</v>
      </c>
      <c r="DM11" s="5">
        <v>841.87139972023726</v>
      </c>
      <c r="DN11" s="5">
        <v>65.406724999999994</v>
      </c>
      <c r="DO11" s="5">
        <v>621.23401393350434</v>
      </c>
      <c r="DP11" s="5">
        <v>30.539324999999998</v>
      </c>
      <c r="DQ11" s="5">
        <v>367.4529</v>
      </c>
      <c r="DR11" s="5">
        <v>34.663699999999999</v>
      </c>
      <c r="DS11" s="5">
        <v>674.09966889549094</v>
      </c>
      <c r="DT11" s="5">
        <v>34.380025000000003</v>
      </c>
      <c r="DU11" s="5">
        <v>34.380025000000003</v>
      </c>
      <c r="DV11" s="5">
        <v>40.530549999999998</v>
      </c>
      <c r="DW11" s="5">
        <v>39.712325</v>
      </c>
      <c r="DX11" s="5">
        <v>35.593580190963863</v>
      </c>
      <c r="DZ11" s="4">
        <v>674.09966889549094</v>
      </c>
      <c r="EA11" s="4">
        <v>34.407349999999994</v>
      </c>
      <c r="EB11" s="4">
        <v>34.407349999999994</v>
      </c>
      <c r="EC11" s="4">
        <v>40.538074999999999</v>
      </c>
      <c r="ED11" s="4">
        <v>39.720374999999997</v>
      </c>
      <c r="EE11" s="4">
        <v>35.122584374999995</v>
      </c>
      <c r="EF11" s="4">
        <v>17.077150000000003</v>
      </c>
      <c r="EG11" s="4">
        <v>13.615125000000001</v>
      </c>
      <c r="EH11" s="16">
        <v>61.941199999999995</v>
      </c>
      <c r="EI11" s="16">
        <v>59.3996</v>
      </c>
      <c r="EJ11" s="16">
        <v>30.940950000000001</v>
      </c>
      <c r="EK11" s="16">
        <v>36.449824999999997</v>
      </c>
      <c r="EL11" s="16">
        <v>34.380025000000003</v>
      </c>
      <c r="EM11" s="16">
        <v>40.530549999999998</v>
      </c>
      <c r="EN11" s="16">
        <v>39.712325</v>
      </c>
      <c r="EO11" s="16">
        <v>35.593580190963863</v>
      </c>
      <c r="EP11" s="16">
        <v>4187.5249999999996</v>
      </c>
      <c r="EQ11" s="16">
        <v>2.750175</v>
      </c>
      <c r="ER11" s="4">
        <v>264.86869999999999</v>
      </c>
      <c r="ES11" s="5">
        <v>12.952199999999999</v>
      </c>
      <c r="ET11" s="5">
        <v>572.51430000000005</v>
      </c>
      <c r="EU11" s="5">
        <v>13.1127</v>
      </c>
      <c r="EV11" s="8">
        <v>841.87139972023726</v>
      </c>
      <c r="EW11" s="8">
        <v>67.954662500000012</v>
      </c>
      <c r="EX11" s="8">
        <v>841.87139972023726</v>
      </c>
      <c r="EY11" s="8">
        <v>65.406724999999994</v>
      </c>
      <c r="EZ11" s="8">
        <v>621.23401393350434</v>
      </c>
      <c r="FA11" s="8">
        <v>30.539324999999998</v>
      </c>
      <c r="FB11" s="8">
        <v>367.4529</v>
      </c>
      <c r="FC11" s="8">
        <v>34.663699999999999</v>
      </c>
      <c r="FD11" s="206">
        <v>674.09966889549094</v>
      </c>
      <c r="FE11" s="206">
        <v>34.380025000000003</v>
      </c>
      <c r="FF11" s="206">
        <v>34.380025000000003</v>
      </c>
      <c r="FG11" s="206">
        <v>40.530549999999998</v>
      </c>
      <c r="FH11" s="206">
        <v>39.712325</v>
      </c>
      <c r="FI11" s="206">
        <v>35.593580190963863</v>
      </c>
      <c r="FK11" s="5">
        <v>674.09966889549094</v>
      </c>
      <c r="FL11" s="5">
        <v>35.122584374999995</v>
      </c>
      <c r="FM11" s="5">
        <v>674.09966889549094</v>
      </c>
      <c r="FN11" s="5">
        <v>35.593580190963863</v>
      </c>
      <c r="FP11" s="17">
        <v>674.09966889549094</v>
      </c>
      <c r="FQ11" s="5">
        <v>35.122584374999995</v>
      </c>
      <c r="FR11" s="17">
        <v>674.09966889549094</v>
      </c>
      <c r="FS11" s="5">
        <v>35.593580190963863</v>
      </c>
    </row>
    <row r="12" spans="1:175" x14ac:dyDescent="0.15">
      <c r="A12" s="289"/>
      <c r="B12" s="47">
        <v>31</v>
      </c>
      <c r="C12" s="166">
        <f>Anchor!L9</f>
        <v>7204.4079000000002</v>
      </c>
      <c r="D12" s="166">
        <f>Anchor!M9</f>
        <v>41.138100000000001</v>
      </c>
      <c r="E12" s="166">
        <f>Anchor!N9</f>
        <v>46.434399999999997</v>
      </c>
      <c r="F12" s="166">
        <f>Anchor!O9</f>
        <v>46.301200000000001</v>
      </c>
      <c r="G12" s="167">
        <f>('Summary (Full)'!$B$34*D12+'Summary (Full)'!$B$35*E12+'Summary (Full)'!$B$36*F12)/'Summary (Full)'!$B$37</f>
        <v>41.791812499999999</v>
      </c>
      <c r="H12" s="166">
        <f>Anchor!P9</f>
        <v>27.280999999999999</v>
      </c>
      <c r="I12" s="166">
        <f>Anchor!Q9</f>
        <v>19.424299999999999</v>
      </c>
      <c r="J12" s="166">
        <f>Anchor!R9</f>
        <v>99.184600000000003</v>
      </c>
      <c r="K12" s="166">
        <f>Anchor!S9</f>
        <v>96.726200000000006</v>
      </c>
      <c r="L12" s="166">
        <f>Anchor!T9</f>
        <v>41.193100000000001</v>
      </c>
      <c r="M12" s="166">
        <f>Anchor!U9</f>
        <v>41.945099999999996</v>
      </c>
      <c r="N12" s="166">
        <f>Anchor!V9</f>
        <v>41.125500000000002</v>
      </c>
      <c r="O12" s="166">
        <f>Anchor!W9</f>
        <v>46.423200000000001</v>
      </c>
      <c r="P12" s="166">
        <f>Anchor!X9</f>
        <v>46.285699999999999</v>
      </c>
      <c r="Q12" s="168">
        <f>10*LOG10(1/(('Summary (Full)'!$B$41/10^(N12/10)+'Summary (Full)'!$B$42/10^(O12/10)+'Summary (Full)'!$B$43/10^(P12/10))/'Summary (Full)'!$B$44))</f>
        <v>42.279384411767708</v>
      </c>
      <c r="R12" s="166">
        <f>Anchor!Y9</f>
        <v>22646.6</v>
      </c>
      <c r="S12" s="166">
        <f>Anchor!Z9</f>
        <v>9.2045999999999992</v>
      </c>
      <c r="T12" s="169"/>
      <c r="U12" s="166">
        <f>Test!L9</f>
        <v>7204.4079000000002</v>
      </c>
      <c r="V12" s="166">
        <f>Test!M9</f>
        <v>41.138100000000001</v>
      </c>
      <c r="W12" s="166">
        <f>Test!N9</f>
        <v>46.434399999999997</v>
      </c>
      <c r="X12" s="166">
        <f>Test!O9</f>
        <v>46.301200000000001</v>
      </c>
      <c r="Y12" s="166">
        <f>('Summary (Full)'!$B$34*V12+'Summary (Full)'!$B$35*W12+'Summary (Full)'!$B$36*X12)/'Summary (Full)'!$B$37</f>
        <v>41.791812499999999</v>
      </c>
      <c r="Z12" s="166">
        <f>Test!P9</f>
        <v>27.280999999999999</v>
      </c>
      <c r="AA12" s="166">
        <f>Test!Q9</f>
        <v>19.424299999999999</v>
      </c>
      <c r="AB12" s="166">
        <f>Test!R9</f>
        <v>99.184600000000003</v>
      </c>
      <c r="AC12" s="166">
        <f>Test!S9</f>
        <v>96.726200000000006</v>
      </c>
      <c r="AD12" s="166">
        <f>Test!T9</f>
        <v>41.193100000000001</v>
      </c>
      <c r="AE12" s="166">
        <f>Test!U9</f>
        <v>41.945099999999996</v>
      </c>
      <c r="AF12" s="166">
        <f>Test!V9</f>
        <v>41.125500000000002</v>
      </c>
      <c r="AG12" s="166">
        <f>Test!W9</f>
        <v>46.423200000000001</v>
      </c>
      <c r="AH12" s="166">
        <f>Test!X9</f>
        <v>46.285699999999999</v>
      </c>
      <c r="AI12" s="166">
        <f>10*LOG10(1/(('Summary (Full)'!$B$41/10^(AF12/10)+'Summary (Full)'!$B$42/10^(AG12/10)+'Summary (Full)'!$B$43/10^(AH12/10))/'Summary (Full)'!$B$44))</f>
        <v>42.279384411767708</v>
      </c>
      <c r="AJ12" s="166">
        <f>Test!Y9</f>
        <v>22646.6</v>
      </c>
      <c r="AK12" s="166">
        <f>Test!Z9</f>
        <v>9.2045999999999992</v>
      </c>
      <c r="AL12" s="166">
        <f t="shared" si="2"/>
        <v>1</v>
      </c>
      <c r="AM12" s="166">
        <f t="shared" si="3"/>
        <v>1</v>
      </c>
      <c r="AO12" s="294"/>
      <c r="AP12" s="212"/>
      <c r="AQ12" s="212"/>
      <c r="AR12" s="212"/>
      <c r="AS12" s="212"/>
      <c r="AT12" s="212"/>
      <c r="AU12" s="212"/>
      <c r="AV12" s="212"/>
      <c r="AW12" s="212"/>
      <c r="AX12" s="212"/>
      <c r="AY12" s="215"/>
      <c r="AZ12" s="326"/>
      <c r="BA12" s="252"/>
      <c r="CL12" s="4">
        <v>776.66089999999997</v>
      </c>
      <c r="CM12" s="4">
        <v>34.972299999999997</v>
      </c>
      <c r="CN12" s="4">
        <v>34.972299999999997</v>
      </c>
      <c r="CO12" s="4">
        <v>40.981000000000002</v>
      </c>
      <c r="CP12" s="16">
        <v>40.1614</v>
      </c>
      <c r="CQ12" s="16">
        <v>35.672162499999999</v>
      </c>
      <c r="CR12" s="16">
        <v>17.672000000000001</v>
      </c>
      <c r="CS12" s="16">
        <v>14.0449</v>
      </c>
      <c r="CT12" s="16">
        <v>66.062700000000007</v>
      </c>
      <c r="CU12" s="16">
        <v>63.525300000000001</v>
      </c>
      <c r="CV12" s="4">
        <v>31.560300000000002</v>
      </c>
      <c r="CW12" s="4">
        <v>36.877499999999998</v>
      </c>
      <c r="CX12" s="16">
        <v>34.941400000000002</v>
      </c>
      <c r="CY12" s="16">
        <v>40.973700000000001</v>
      </c>
      <c r="CZ12" s="16">
        <v>40.153100000000002</v>
      </c>
      <c r="DA12" s="16">
        <v>36.142311696729038</v>
      </c>
      <c r="DB12" s="4">
        <v>6895.4</v>
      </c>
      <c r="DC12" s="4">
        <v>4.7836999999999996</v>
      </c>
      <c r="DE12" s="4">
        <v>287.77118795914407</v>
      </c>
      <c r="DF12" s="5">
        <v>13.318687499999999</v>
      </c>
      <c r="DG12" s="5"/>
      <c r="DH12" s="4">
        <v>621.23401393350434</v>
      </c>
      <c r="DI12" s="5">
        <v>13.3639125</v>
      </c>
      <c r="DJ12" s="5"/>
      <c r="DK12" s="5">
        <v>912.55714516710111</v>
      </c>
      <c r="DL12" s="5">
        <v>69.846625000000003</v>
      </c>
      <c r="DM12" s="5">
        <v>912.55714516710111</v>
      </c>
      <c r="DN12" s="5">
        <v>67.288150000000002</v>
      </c>
      <c r="DO12" s="5">
        <v>674.09966889549094</v>
      </c>
      <c r="DP12" s="5">
        <v>30.940950000000001</v>
      </c>
      <c r="DQ12" s="5">
        <v>398.9491839833845</v>
      </c>
      <c r="DR12" s="5">
        <v>34.8997125</v>
      </c>
      <c r="DS12" s="5">
        <v>731.46407539373661</v>
      </c>
      <c r="DT12" s="5">
        <v>34.695037499999998</v>
      </c>
      <c r="DU12" s="5">
        <v>34.695037499999998</v>
      </c>
      <c r="DV12" s="5">
        <v>40.745624999999997</v>
      </c>
      <c r="DW12" s="5">
        <v>39.917437499999998</v>
      </c>
      <c r="DX12" s="5">
        <v>35.895590895433649</v>
      </c>
      <c r="DZ12" s="4">
        <v>776.66089999999997</v>
      </c>
      <c r="EA12" s="4">
        <v>34.972299999999997</v>
      </c>
      <c r="EB12" s="4">
        <v>34.972299999999997</v>
      </c>
      <c r="EC12" s="4">
        <v>40.981000000000002</v>
      </c>
      <c r="ED12" s="4">
        <v>40.1614</v>
      </c>
      <c r="EE12" s="4">
        <v>35.672162499999999</v>
      </c>
      <c r="EF12" s="4">
        <v>17.672000000000001</v>
      </c>
      <c r="EG12" s="4">
        <v>14.0449</v>
      </c>
      <c r="EH12" s="16">
        <v>66.062700000000007</v>
      </c>
      <c r="EI12" s="16">
        <v>63.525300000000001</v>
      </c>
      <c r="EJ12" s="16">
        <v>31.560300000000002</v>
      </c>
      <c r="EK12" s="16">
        <v>36.877499999999998</v>
      </c>
      <c r="EL12" s="16">
        <v>34.941400000000002</v>
      </c>
      <c r="EM12" s="16">
        <v>40.973700000000001</v>
      </c>
      <c r="EN12" s="16">
        <v>40.153100000000002</v>
      </c>
      <c r="EO12" s="16">
        <v>36.142311696729038</v>
      </c>
      <c r="EP12" s="16">
        <v>6895.4</v>
      </c>
      <c r="EQ12" s="16">
        <v>4.7836999999999996</v>
      </c>
      <c r="ER12" s="4">
        <v>287.77118795914407</v>
      </c>
      <c r="ES12" s="5">
        <v>13.318687499999999</v>
      </c>
      <c r="ET12" s="5">
        <v>621.23401393350434</v>
      </c>
      <c r="EU12" s="5">
        <v>13.3639125</v>
      </c>
      <c r="EV12" s="8">
        <v>912.55714516710111</v>
      </c>
      <c r="EW12" s="8">
        <v>69.846625000000003</v>
      </c>
      <c r="EX12" s="8">
        <v>912.55714516710111</v>
      </c>
      <c r="EY12" s="8">
        <v>67.288150000000002</v>
      </c>
      <c r="EZ12" s="8">
        <v>674.09966889549094</v>
      </c>
      <c r="FA12" s="8">
        <v>30.940950000000001</v>
      </c>
      <c r="FB12" s="8">
        <v>398.9491839833845</v>
      </c>
      <c r="FC12" s="8">
        <v>34.8997125</v>
      </c>
      <c r="FD12" s="206">
        <v>731.46407539373661</v>
      </c>
      <c r="FE12" s="206">
        <v>34.695037499999998</v>
      </c>
      <c r="FF12" s="206">
        <v>34.695037499999998</v>
      </c>
      <c r="FG12" s="206">
        <v>40.745624999999997</v>
      </c>
      <c r="FH12" s="206">
        <v>39.917437499999998</v>
      </c>
      <c r="FI12" s="206">
        <v>35.895590895433649</v>
      </c>
      <c r="FK12" s="5">
        <v>776.66089999999997</v>
      </c>
      <c r="FL12" s="5">
        <v>35.672162499999999</v>
      </c>
      <c r="FM12" s="5">
        <v>776.66089999999997</v>
      </c>
      <c r="FN12" s="5">
        <v>36.142311696729038</v>
      </c>
      <c r="FP12" s="17">
        <v>776.66089999999997</v>
      </c>
      <c r="FQ12" s="5">
        <v>35.672162499999999</v>
      </c>
      <c r="FR12" s="17">
        <v>776.66089999999997</v>
      </c>
      <c r="FS12" s="5">
        <v>36.142311696729038</v>
      </c>
    </row>
    <row r="13" spans="1:175" ht="13" customHeight="1" x14ac:dyDescent="0.15">
      <c r="A13" s="289"/>
      <c r="B13" s="47">
        <v>39</v>
      </c>
      <c r="C13" s="166">
        <f>Anchor!L10</f>
        <v>3991.3771999999999</v>
      </c>
      <c r="D13" s="166">
        <f>Anchor!M10</f>
        <v>40.3264</v>
      </c>
      <c r="E13" s="166">
        <f>Anchor!N10</f>
        <v>45.479399999999998</v>
      </c>
      <c r="F13" s="166">
        <f>Anchor!O10</f>
        <v>45.119300000000003</v>
      </c>
      <c r="G13" s="167">
        <f>('Summary (Full)'!$B$34*D13+'Summary (Full)'!$B$35*E13+'Summary (Full)'!$B$36*F13)/'Summary (Full)'!$B$37</f>
        <v>40.948018749999996</v>
      </c>
      <c r="H13" s="166">
        <f>Anchor!P10</f>
        <v>25.632100000000001</v>
      </c>
      <c r="I13" s="166">
        <f>Anchor!Q10</f>
        <v>18.656099999999999</v>
      </c>
      <c r="J13" s="166">
        <f>Anchor!R10</f>
        <v>95.982600000000005</v>
      </c>
      <c r="K13" s="166">
        <f>Anchor!S10</f>
        <v>93.333699999999993</v>
      </c>
      <c r="L13" s="166">
        <f>Anchor!T10</f>
        <v>39.585599999999999</v>
      </c>
      <c r="M13" s="166">
        <f>Anchor!U10</f>
        <v>41.176200000000001</v>
      </c>
      <c r="N13" s="166">
        <f>Anchor!V10</f>
        <v>40.313200000000002</v>
      </c>
      <c r="O13" s="166">
        <f>Anchor!W10</f>
        <v>45.467100000000002</v>
      </c>
      <c r="P13" s="166">
        <f>Anchor!X10</f>
        <v>45.102699999999999</v>
      </c>
      <c r="Q13" s="168">
        <f>10*LOG10(1/(('Summary (Full)'!$B$41/10^(N13/10)+'Summary (Full)'!$B$42/10^(O13/10)+'Summary (Full)'!$B$43/10^(P13/10))/'Summary (Full)'!$B$44))</f>
        <v>41.432200525035334</v>
      </c>
      <c r="R13" s="166">
        <f>Anchor!Y10</f>
        <v>19584.3</v>
      </c>
      <c r="S13" s="166">
        <f>Anchor!Z10</f>
        <v>7.9382000000000001</v>
      </c>
      <c r="T13" s="169"/>
      <c r="U13" s="166">
        <f>Test!L10</f>
        <v>3991.3771999999999</v>
      </c>
      <c r="V13" s="166">
        <f>Test!M10</f>
        <v>40.3264</v>
      </c>
      <c r="W13" s="166">
        <f>Test!N10</f>
        <v>45.479399999999998</v>
      </c>
      <c r="X13" s="166">
        <f>Test!O10</f>
        <v>45.119300000000003</v>
      </c>
      <c r="Y13" s="166">
        <f>('Summary (Full)'!$B$34*V13+'Summary (Full)'!$B$35*W13+'Summary (Full)'!$B$36*X13)/'Summary (Full)'!$B$37</f>
        <v>40.948018749999996</v>
      </c>
      <c r="Z13" s="166">
        <f>Test!P10</f>
        <v>25.632100000000001</v>
      </c>
      <c r="AA13" s="166">
        <f>Test!Q10</f>
        <v>18.656099999999999</v>
      </c>
      <c r="AB13" s="166">
        <f>Test!R10</f>
        <v>95.982600000000005</v>
      </c>
      <c r="AC13" s="166">
        <f>Test!S10</f>
        <v>93.333699999999993</v>
      </c>
      <c r="AD13" s="166">
        <f>Test!T10</f>
        <v>39.585599999999999</v>
      </c>
      <c r="AE13" s="166">
        <f>Test!U10</f>
        <v>41.176200000000001</v>
      </c>
      <c r="AF13" s="166">
        <f>Test!V10</f>
        <v>40.313200000000002</v>
      </c>
      <c r="AG13" s="166">
        <f>Test!W10</f>
        <v>45.467100000000002</v>
      </c>
      <c r="AH13" s="166">
        <f>Test!X10</f>
        <v>45.102699999999999</v>
      </c>
      <c r="AI13" s="166">
        <f>10*LOG10(1/(('Summary (Full)'!$B$41/10^(AF13/10)+'Summary (Full)'!$B$42/10^(AG13/10)+'Summary (Full)'!$B$43/10^(AH13/10))/'Summary (Full)'!$B$44))</f>
        <v>41.432200525035334</v>
      </c>
      <c r="AJ13" s="166">
        <f>Test!Y10</f>
        <v>19584.3</v>
      </c>
      <c r="AK13" s="166">
        <f>Test!Z10</f>
        <v>7.9382000000000001</v>
      </c>
      <c r="AL13" s="166">
        <f t="shared" si="2"/>
        <v>1</v>
      </c>
      <c r="AM13" s="166">
        <f t="shared" si="3"/>
        <v>1</v>
      </c>
      <c r="AO13" s="294" t="s">
        <v>28</v>
      </c>
      <c r="AP13" s="212" cm="1">
        <f t="array" ref="AP13">bdRateExtend($C12:$C15,D12:D15,$U12:$U15,V12:V15)</f>
        <v>0</v>
      </c>
      <c r="AQ13" s="212"/>
      <c r="AR13" s="212"/>
      <c r="AS13" s="212"/>
      <c r="AT13" s="212" cm="1">
        <f t="array" ref="AT13">bdRateExtend($C12:$C15,H12:H15,$U12:$U15,Z12:Z15)</f>
        <v>0</v>
      </c>
      <c r="AU13" s="212"/>
      <c r="AV13" s="212" cm="1">
        <f t="array" ref="AV13">bdRateExtend($C12:$C15,I12:I15,$U12:$U15,AA12:AA15)</f>
        <v>0</v>
      </c>
      <c r="AW13" s="212"/>
      <c r="AX13" s="212" cm="1">
        <f t="array" ref="AX13">bdRateExtend($C12:$C15,J12:J15,$U12:$U15,AB12:AB15,"None", FALSE,1)</f>
        <v>0</v>
      </c>
      <c r="AY13" s="215"/>
      <c r="AZ13" s="326" cm="1">
        <f t="array" ref="AZ13">testVMAFRange($C12:$C15,J12:J15,$U12:$U15,AB12:AB15)</f>
        <v>0</v>
      </c>
      <c r="BA13" s="252"/>
      <c r="CL13" s="4">
        <v>841.87139972023726</v>
      </c>
      <c r="CM13" s="4">
        <v>35.283724999999997</v>
      </c>
      <c r="CN13" s="4">
        <v>35.283724999999997</v>
      </c>
      <c r="CO13" s="4">
        <v>41.204549999999998</v>
      </c>
      <c r="CP13" s="16">
        <v>40.382824999999997</v>
      </c>
      <c r="CQ13" s="16">
        <v>35.9724703125</v>
      </c>
      <c r="CR13" s="16">
        <v>18.076062499999999</v>
      </c>
      <c r="CS13" s="16">
        <v>14.2945125</v>
      </c>
      <c r="CT13" s="16">
        <v>67.954662500000012</v>
      </c>
      <c r="CU13" s="16">
        <v>65.406724999999994</v>
      </c>
      <c r="CV13" s="4">
        <v>31.974350000000001</v>
      </c>
      <c r="CW13" s="4">
        <v>37.111237500000001</v>
      </c>
      <c r="CX13" s="16">
        <v>35.254325000000001</v>
      </c>
      <c r="CY13" s="16">
        <v>41.196987499999999</v>
      </c>
      <c r="CZ13" s="16">
        <v>40.374112500000003</v>
      </c>
      <c r="DA13" s="16">
        <v>36.443397950992676</v>
      </c>
      <c r="DB13" s="4">
        <v>7395.2124999999996</v>
      </c>
      <c r="DC13" s="4">
        <v>4.9182499999999996</v>
      </c>
      <c r="DE13" s="4">
        <v>312.65399278743388</v>
      </c>
      <c r="DF13" s="5">
        <v>13.685174999999999</v>
      </c>
      <c r="DG13" s="5"/>
      <c r="DH13" s="4">
        <v>674.09966889549094</v>
      </c>
      <c r="DI13" s="5">
        <v>13.615125000000001</v>
      </c>
      <c r="DJ13" s="5"/>
      <c r="DK13" s="5">
        <v>989.17785242765592</v>
      </c>
      <c r="DL13" s="5">
        <v>71.738587500000008</v>
      </c>
      <c r="DM13" s="5">
        <v>989.17785242765592</v>
      </c>
      <c r="DN13" s="5">
        <v>69.169575000000009</v>
      </c>
      <c r="DO13" s="5">
        <v>731.46407539373661</v>
      </c>
      <c r="DP13" s="5">
        <v>31.342575</v>
      </c>
      <c r="DQ13" s="5">
        <v>433.14517697644698</v>
      </c>
      <c r="DR13" s="5">
        <v>35.135725000000001</v>
      </c>
      <c r="DS13" s="5">
        <v>776.66089999999997</v>
      </c>
      <c r="DT13" s="5">
        <v>34.941400000000002</v>
      </c>
      <c r="DU13" s="5">
        <v>34.941400000000002</v>
      </c>
      <c r="DV13" s="5">
        <v>40.973700000000001</v>
      </c>
      <c r="DW13" s="5">
        <v>40.153100000000002</v>
      </c>
      <c r="DX13" s="5">
        <v>36.142311696729038</v>
      </c>
      <c r="DZ13" s="4">
        <v>841.87139972023726</v>
      </c>
      <c r="EA13" s="4">
        <v>35.283724999999997</v>
      </c>
      <c r="EB13" s="4">
        <v>35.283724999999997</v>
      </c>
      <c r="EC13" s="4">
        <v>41.204549999999998</v>
      </c>
      <c r="ED13" s="4">
        <v>40.382824999999997</v>
      </c>
      <c r="EE13" s="4">
        <v>35.9724703125</v>
      </c>
      <c r="EF13" s="4">
        <v>18.076062499999999</v>
      </c>
      <c r="EG13" s="4">
        <v>14.2945125</v>
      </c>
      <c r="EH13" s="16">
        <v>67.954662500000012</v>
      </c>
      <c r="EI13" s="16">
        <v>65.406724999999994</v>
      </c>
      <c r="EJ13" s="16">
        <v>31.974350000000001</v>
      </c>
      <c r="EK13" s="16">
        <v>37.111237500000001</v>
      </c>
      <c r="EL13" s="16">
        <v>35.254325000000001</v>
      </c>
      <c r="EM13" s="16">
        <v>41.196987499999999</v>
      </c>
      <c r="EN13" s="16">
        <v>40.374112500000003</v>
      </c>
      <c r="EO13" s="16">
        <v>36.443397950992676</v>
      </c>
      <c r="EP13" s="16">
        <v>7395.2124999999996</v>
      </c>
      <c r="EQ13" s="16">
        <v>4.9182499999999996</v>
      </c>
      <c r="ER13" s="4">
        <v>312.65399278743388</v>
      </c>
      <c r="ES13" s="5">
        <v>13.685174999999999</v>
      </c>
      <c r="ET13" s="5">
        <v>674.09966889549094</v>
      </c>
      <c r="EU13" s="5">
        <v>13.615125000000001</v>
      </c>
      <c r="EV13" s="8">
        <v>989.17785242765592</v>
      </c>
      <c r="EW13" s="8">
        <v>71.738587500000008</v>
      </c>
      <c r="EX13" s="8">
        <v>989.17785242765592</v>
      </c>
      <c r="EY13" s="8">
        <v>69.169575000000009</v>
      </c>
      <c r="EZ13" s="8">
        <v>731.46407539373661</v>
      </c>
      <c r="FA13" s="8">
        <v>31.342575</v>
      </c>
      <c r="FB13" s="8">
        <v>433.14517697644698</v>
      </c>
      <c r="FC13" s="8">
        <v>35.135725000000001</v>
      </c>
      <c r="FD13" s="206">
        <v>776.66089999999997</v>
      </c>
      <c r="FE13" s="206">
        <v>34.941400000000002</v>
      </c>
      <c r="FF13" s="206">
        <v>34.941400000000002</v>
      </c>
      <c r="FG13" s="206">
        <v>40.973700000000001</v>
      </c>
      <c r="FH13" s="206">
        <v>40.153100000000002</v>
      </c>
      <c r="FI13" s="206">
        <v>36.142311696729038</v>
      </c>
      <c r="FK13" s="5">
        <v>841.87139972023726</v>
      </c>
      <c r="FL13" s="5">
        <v>35.9724703125</v>
      </c>
      <c r="FM13" s="5">
        <v>841.87139972023726</v>
      </c>
      <c r="FN13" s="5">
        <v>36.443397950992676</v>
      </c>
      <c r="FP13" s="17">
        <v>841.87139972023726</v>
      </c>
      <c r="FQ13" s="5">
        <v>35.9724703125</v>
      </c>
      <c r="FR13" s="17">
        <v>841.87139972023726</v>
      </c>
      <c r="FS13" s="5">
        <v>36.443397950992676</v>
      </c>
    </row>
    <row r="14" spans="1:175" x14ac:dyDescent="0.15">
      <c r="A14" s="289"/>
      <c r="B14" s="47">
        <v>47</v>
      </c>
      <c r="C14" s="166">
        <f>Anchor!L11</f>
        <v>2421.4641000000001</v>
      </c>
      <c r="D14" s="166">
        <f>Anchor!M11</f>
        <v>39.111199999999997</v>
      </c>
      <c r="E14" s="166">
        <f>Anchor!N11</f>
        <v>44.221600000000002</v>
      </c>
      <c r="F14" s="166">
        <f>Anchor!O11</f>
        <v>43.640599999999999</v>
      </c>
      <c r="G14" s="167">
        <f>('Summary (Full)'!$B$34*D14+'Summary (Full)'!$B$35*E14+'Summary (Full)'!$B$36*F14)/'Summary (Full)'!$B$37</f>
        <v>39.713687499999992</v>
      </c>
      <c r="H14" s="166">
        <f>Anchor!P11</f>
        <v>23.4816</v>
      </c>
      <c r="I14" s="166">
        <f>Anchor!Q11</f>
        <v>17.5276</v>
      </c>
      <c r="J14" s="166">
        <f>Anchor!R11</f>
        <v>90.246200000000002</v>
      </c>
      <c r="K14" s="166">
        <f>Anchor!S11</f>
        <v>87.5839</v>
      </c>
      <c r="L14" s="166">
        <f>Anchor!T11</f>
        <v>37.429099999999998</v>
      </c>
      <c r="M14" s="166">
        <f>Anchor!U11</f>
        <v>40.118299999999998</v>
      </c>
      <c r="N14" s="166">
        <f>Anchor!V11</f>
        <v>39.094799999999999</v>
      </c>
      <c r="O14" s="166">
        <f>Anchor!W11</f>
        <v>44.210799999999999</v>
      </c>
      <c r="P14" s="166">
        <f>Anchor!X11</f>
        <v>43.625399999999999</v>
      </c>
      <c r="Q14" s="168">
        <f>10*LOG10(1/(('Summary (Full)'!$B$41/10^(N14/10)+'Summary (Full)'!$B$42/10^(O14/10)+'Summary (Full)'!$B$43/10^(P14/10))/'Summary (Full)'!$B$44))</f>
        <v>40.192252668123672</v>
      </c>
      <c r="R14" s="166">
        <f>Anchor!Y11</f>
        <v>13457.4</v>
      </c>
      <c r="S14" s="166">
        <f>Anchor!Z11</f>
        <v>7.0940000000000003</v>
      </c>
      <c r="T14" s="169"/>
      <c r="U14" s="166">
        <f>Test!L11</f>
        <v>2421.4641000000001</v>
      </c>
      <c r="V14" s="166">
        <f>Test!M11</f>
        <v>39.111199999999997</v>
      </c>
      <c r="W14" s="166">
        <f>Test!N11</f>
        <v>44.221600000000002</v>
      </c>
      <c r="X14" s="166">
        <f>Test!O11</f>
        <v>43.640599999999999</v>
      </c>
      <c r="Y14" s="166">
        <f>('Summary (Full)'!$B$34*V14+'Summary (Full)'!$B$35*W14+'Summary (Full)'!$B$36*X14)/'Summary (Full)'!$B$37</f>
        <v>39.713687499999992</v>
      </c>
      <c r="Z14" s="166">
        <f>Test!P11</f>
        <v>23.4816</v>
      </c>
      <c r="AA14" s="166">
        <f>Test!Q11</f>
        <v>17.5276</v>
      </c>
      <c r="AB14" s="166">
        <f>Test!R11</f>
        <v>90.246200000000002</v>
      </c>
      <c r="AC14" s="166">
        <f>Test!S11</f>
        <v>87.5839</v>
      </c>
      <c r="AD14" s="166">
        <f>Test!T11</f>
        <v>37.429099999999998</v>
      </c>
      <c r="AE14" s="166">
        <f>Test!U11</f>
        <v>40.118299999999998</v>
      </c>
      <c r="AF14" s="166">
        <f>Test!V11</f>
        <v>39.094799999999999</v>
      </c>
      <c r="AG14" s="166">
        <f>Test!W11</f>
        <v>44.210799999999999</v>
      </c>
      <c r="AH14" s="166">
        <f>Test!X11</f>
        <v>43.625399999999999</v>
      </c>
      <c r="AI14" s="166">
        <f>10*LOG10(1/(('Summary (Full)'!$B$41/10^(AF14/10)+'Summary (Full)'!$B$42/10^(AG14/10)+'Summary (Full)'!$B$43/10^(AH14/10))/'Summary (Full)'!$B$44))</f>
        <v>40.192252668123672</v>
      </c>
      <c r="AJ14" s="166">
        <f>Test!Y11</f>
        <v>13457.4</v>
      </c>
      <c r="AK14" s="166">
        <f>Test!Z11</f>
        <v>7.0940000000000003</v>
      </c>
      <c r="AL14" s="166">
        <f t="shared" si="2"/>
        <v>1</v>
      </c>
      <c r="AM14" s="166">
        <f t="shared" si="3"/>
        <v>1</v>
      </c>
      <c r="AO14" s="294"/>
      <c r="AP14" s="212"/>
      <c r="AQ14" s="212"/>
      <c r="AR14" s="212"/>
      <c r="AS14" s="212"/>
      <c r="AT14" s="212"/>
      <c r="AU14" s="212"/>
      <c r="AV14" s="212"/>
      <c r="AW14" s="212"/>
      <c r="AX14" s="212"/>
      <c r="AY14" s="215"/>
      <c r="AZ14" s="326"/>
      <c r="BA14" s="252"/>
      <c r="CL14" s="4">
        <v>912.55714516710111</v>
      </c>
      <c r="CM14" s="4">
        <v>35.595149999999997</v>
      </c>
      <c r="CN14" s="4">
        <v>35.595149999999997</v>
      </c>
      <c r="CO14" s="4">
        <v>41.428100000000001</v>
      </c>
      <c r="CP14" s="16">
        <v>40.60425</v>
      </c>
      <c r="CQ14" s="16">
        <v>36.272778125000002</v>
      </c>
      <c r="CR14" s="16">
        <v>18.480125000000001</v>
      </c>
      <c r="CS14" s="16">
        <v>14.544124999999999</v>
      </c>
      <c r="CT14" s="16">
        <v>69.846625000000003</v>
      </c>
      <c r="CU14" s="16">
        <v>67.288150000000002</v>
      </c>
      <c r="CV14" s="4">
        <v>32.388400000000004</v>
      </c>
      <c r="CW14" s="4">
        <v>37.344974999999998</v>
      </c>
      <c r="CX14" s="16">
        <v>35.567250000000001</v>
      </c>
      <c r="CY14" s="16">
        <v>41.420275000000004</v>
      </c>
      <c r="CZ14" s="16">
        <v>40.595125000000003</v>
      </c>
      <c r="DA14" s="16">
        <v>36.744484205256306</v>
      </c>
      <c r="DB14" s="4">
        <v>7895.0249999999996</v>
      </c>
      <c r="DC14" s="4">
        <v>5.0527999999999995</v>
      </c>
      <c r="DE14" s="4">
        <v>339.68834718715112</v>
      </c>
      <c r="DF14" s="5">
        <v>14.051662499999999</v>
      </c>
      <c r="DG14" s="5"/>
      <c r="DH14" s="4">
        <v>731.46407539373661</v>
      </c>
      <c r="DI14" s="5">
        <v>13.8663375</v>
      </c>
      <c r="DJ14" s="5"/>
      <c r="DK14" s="5">
        <v>1072.2318365653903</v>
      </c>
      <c r="DL14" s="5">
        <v>73.630549999999999</v>
      </c>
      <c r="DM14" s="5">
        <v>1072.2318365653903</v>
      </c>
      <c r="DN14" s="5">
        <v>71.051000000000002</v>
      </c>
      <c r="DO14" s="5">
        <v>793.71006733807474</v>
      </c>
      <c r="DP14" s="5">
        <v>31.744199999999999</v>
      </c>
      <c r="DQ14" s="5">
        <v>470.27228496792981</v>
      </c>
      <c r="DR14" s="5">
        <v>35.371737500000002</v>
      </c>
      <c r="DS14" s="5">
        <v>841.87139972023726</v>
      </c>
      <c r="DT14" s="5">
        <v>35.254325000000001</v>
      </c>
      <c r="DU14" s="5">
        <v>35.254325000000001</v>
      </c>
      <c r="DV14" s="5">
        <v>41.196987499999999</v>
      </c>
      <c r="DW14" s="5">
        <v>40.374112500000003</v>
      </c>
      <c r="DX14" s="5">
        <v>36.443397950992676</v>
      </c>
      <c r="DZ14" s="4">
        <v>912.55714516710111</v>
      </c>
      <c r="EA14" s="4">
        <v>35.595149999999997</v>
      </c>
      <c r="EB14" s="4">
        <v>35.595149999999997</v>
      </c>
      <c r="EC14" s="4">
        <v>41.428100000000001</v>
      </c>
      <c r="ED14" s="4">
        <v>40.60425</v>
      </c>
      <c r="EE14" s="4">
        <v>36.272778125000002</v>
      </c>
      <c r="EF14" s="4">
        <v>18.480125000000001</v>
      </c>
      <c r="EG14" s="4">
        <v>14.544124999999999</v>
      </c>
      <c r="EH14" s="16">
        <v>69.846625000000003</v>
      </c>
      <c r="EI14" s="16">
        <v>67.288150000000002</v>
      </c>
      <c r="EJ14" s="16">
        <v>32.388400000000004</v>
      </c>
      <c r="EK14" s="16">
        <v>37.344974999999998</v>
      </c>
      <c r="EL14" s="16">
        <v>35.567250000000001</v>
      </c>
      <c r="EM14" s="16">
        <v>41.420275000000004</v>
      </c>
      <c r="EN14" s="16">
        <v>40.595125000000003</v>
      </c>
      <c r="EO14" s="16">
        <v>36.744484205256306</v>
      </c>
      <c r="EP14" s="16">
        <v>7895.0249999999996</v>
      </c>
      <c r="EQ14" s="16">
        <v>5.0527999999999995</v>
      </c>
      <c r="ER14" s="4">
        <v>339.68834718715112</v>
      </c>
      <c r="ES14" s="5">
        <v>14.051662499999999</v>
      </c>
      <c r="ET14" s="5">
        <v>731.46407539373661</v>
      </c>
      <c r="EU14" s="5">
        <v>13.8663375</v>
      </c>
      <c r="EV14" s="8">
        <v>1072.2318365653903</v>
      </c>
      <c r="EW14" s="8">
        <v>73.630549999999999</v>
      </c>
      <c r="EX14" s="8">
        <v>1072.2318365653903</v>
      </c>
      <c r="EY14" s="8">
        <v>71.051000000000002</v>
      </c>
      <c r="EZ14" s="8">
        <v>793.71006733807474</v>
      </c>
      <c r="FA14" s="8">
        <v>31.744199999999999</v>
      </c>
      <c r="FB14" s="8">
        <v>470.27228496792981</v>
      </c>
      <c r="FC14" s="8">
        <v>35.371737500000002</v>
      </c>
      <c r="FD14" s="206">
        <v>841.87139972023726</v>
      </c>
      <c r="FE14" s="206">
        <v>35.254325000000001</v>
      </c>
      <c r="FF14" s="206">
        <v>35.254325000000001</v>
      </c>
      <c r="FG14" s="206">
        <v>41.196987499999999</v>
      </c>
      <c r="FH14" s="206">
        <v>40.374112500000003</v>
      </c>
      <c r="FI14" s="206">
        <v>36.443397950992676</v>
      </c>
      <c r="FK14" s="5">
        <v>912.55714516710111</v>
      </c>
      <c r="FL14" s="5">
        <v>36.272778125000002</v>
      </c>
      <c r="FM14" s="5">
        <v>912.55714516710111</v>
      </c>
      <c r="FN14" s="5">
        <v>36.744484205256306</v>
      </c>
      <c r="FP14" s="17">
        <v>912.55714516710111</v>
      </c>
      <c r="FQ14" s="5">
        <v>36.272778125000002</v>
      </c>
      <c r="FR14" s="17">
        <v>912.55714516710111</v>
      </c>
      <c r="FS14" s="5">
        <v>36.744484205256306</v>
      </c>
    </row>
    <row r="15" spans="1:175" ht="13" customHeight="1" x14ac:dyDescent="0.15">
      <c r="A15" s="289"/>
      <c r="B15" s="47">
        <v>55</v>
      </c>
      <c r="C15" s="166">
        <f>Anchor!L12</f>
        <v>1480.2871</v>
      </c>
      <c r="D15" s="166">
        <f>Anchor!M12</f>
        <v>37.463700000000003</v>
      </c>
      <c r="E15" s="166">
        <f>Anchor!N12</f>
        <v>42.769399999999997</v>
      </c>
      <c r="F15" s="166">
        <f>Anchor!O12</f>
        <v>41.9328</v>
      </c>
      <c r="G15" s="167">
        <f>('Summary (Full)'!$B$34*D15+'Summary (Full)'!$B$35*E15+'Summary (Full)'!$B$36*F15)/'Summary (Full)'!$B$37</f>
        <v>38.074625000000005</v>
      </c>
      <c r="H15" s="166">
        <f>Anchor!P12</f>
        <v>20.904499999999999</v>
      </c>
      <c r="I15" s="166">
        <f>Anchor!Q12</f>
        <v>16.041799999999999</v>
      </c>
      <c r="J15" s="166">
        <f>Anchor!R12</f>
        <v>81.198400000000007</v>
      </c>
      <c r="K15" s="166">
        <f>Anchor!S12</f>
        <v>78.576700000000002</v>
      </c>
      <c r="L15" s="166">
        <f>Anchor!T12</f>
        <v>34.872700000000002</v>
      </c>
      <c r="M15" s="166">
        <f>Anchor!U12</f>
        <v>38.747399999999999</v>
      </c>
      <c r="N15" s="166">
        <f>Anchor!V12</f>
        <v>37.444800000000001</v>
      </c>
      <c r="O15" s="166">
        <f>Anchor!W12</f>
        <v>42.76</v>
      </c>
      <c r="P15" s="166">
        <f>Anchor!X12</f>
        <v>41.921199999999999</v>
      </c>
      <c r="Q15" s="168">
        <f>10*LOG10(1/(('Summary (Full)'!$B$41/10^(N15/10)+'Summary (Full)'!$B$42/10^(O15/10)+'Summary (Full)'!$B$43/10^(P15/10))/'Summary (Full)'!$B$44))</f>
        <v>38.551001730838117</v>
      </c>
      <c r="R15" s="166">
        <f>Anchor!Y12</f>
        <v>10893.9</v>
      </c>
      <c r="S15" s="166">
        <f>Anchor!Z12</f>
        <v>5.8601000000000001</v>
      </c>
      <c r="T15" s="169"/>
      <c r="U15" s="166">
        <f>Test!L12</f>
        <v>1480.2871</v>
      </c>
      <c r="V15" s="166">
        <f>Test!M12</f>
        <v>37.463700000000003</v>
      </c>
      <c r="W15" s="166">
        <f>Test!N12</f>
        <v>42.769399999999997</v>
      </c>
      <c r="X15" s="166">
        <f>Test!O12</f>
        <v>41.9328</v>
      </c>
      <c r="Y15" s="166">
        <f>('Summary (Full)'!$B$34*V15+'Summary (Full)'!$B$35*W15+'Summary (Full)'!$B$36*X15)/'Summary (Full)'!$B$37</f>
        <v>38.074625000000005</v>
      </c>
      <c r="Z15" s="166">
        <f>Test!P12</f>
        <v>20.904499999999999</v>
      </c>
      <c r="AA15" s="166">
        <f>Test!Q12</f>
        <v>16.041799999999999</v>
      </c>
      <c r="AB15" s="166">
        <f>Test!R12</f>
        <v>81.198400000000007</v>
      </c>
      <c r="AC15" s="166">
        <f>Test!S12</f>
        <v>78.576700000000002</v>
      </c>
      <c r="AD15" s="166">
        <f>Test!T12</f>
        <v>34.872700000000002</v>
      </c>
      <c r="AE15" s="166">
        <f>Test!U12</f>
        <v>38.747399999999999</v>
      </c>
      <c r="AF15" s="166">
        <f>Test!V12</f>
        <v>37.444800000000001</v>
      </c>
      <c r="AG15" s="166">
        <f>Test!W12</f>
        <v>42.76</v>
      </c>
      <c r="AH15" s="166">
        <f>Test!X12</f>
        <v>41.921199999999999</v>
      </c>
      <c r="AI15" s="166">
        <f>10*LOG10(1/(('Summary (Full)'!$B$41/10^(AF15/10)+'Summary (Full)'!$B$42/10^(AG15/10)+'Summary (Full)'!$B$43/10^(AH15/10))/'Summary (Full)'!$B$44))</f>
        <v>38.551001730838117</v>
      </c>
      <c r="AJ15" s="166">
        <f>Test!Y12</f>
        <v>10893.9</v>
      </c>
      <c r="AK15" s="166">
        <f>Test!Z12</f>
        <v>5.8601000000000001</v>
      </c>
      <c r="AL15" s="166">
        <f t="shared" si="2"/>
        <v>1</v>
      </c>
      <c r="AM15" s="166">
        <f t="shared" si="3"/>
        <v>1</v>
      </c>
      <c r="AO15" s="294" t="s">
        <v>29</v>
      </c>
      <c r="AP15" s="212" cm="1">
        <f t="array" ref="AP15">bdRateExtend($C13:$C16,D13:D16,$U13:$U16,V13:V16)</f>
        <v>0</v>
      </c>
      <c r="AQ15" s="212"/>
      <c r="AR15" s="212"/>
      <c r="AS15" s="212"/>
      <c r="AT15" s="212" cm="1">
        <f t="array" ref="AT15">bdRateExtend($C13:$C16,H13:H16,$U13:$U16,Z13:Z16)</f>
        <v>0</v>
      </c>
      <c r="AU15" s="212"/>
      <c r="AV15" s="212" cm="1">
        <f t="array" ref="AV15">bdRateExtend($C13:$C16,I13:I16,$U13:$U16,AA13:AA16)</f>
        <v>0</v>
      </c>
      <c r="AW15" s="212"/>
      <c r="AX15" s="212" cm="1">
        <f t="array" ref="AX15">bdRateExtend($C13:$C16,J13:J16,$U13:$U16,AB13:AB16,"None", FALSE,1)</f>
        <v>0</v>
      </c>
      <c r="AY15" s="215"/>
      <c r="AZ15" s="326" cm="1">
        <f t="array" ref="AZ15">testVMAFRange($C13:$C16,J13:J16,$U13:$U16,AB13:AB16)</f>
        <v>0</v>
      </c>
      <c r="BA15" s="252"/>
      <c r="CL15" s="4">
        <v>989.17785242765592</v>
      </c>
      <c r="CM15" s="4">
        <v>35.906574999999997</v>
      </c>
      <c r="CN15" s="4">
        <v>35.906574999999997</v>
      </c>
      <c r="CO15" s="4">
        <v>41.651650000000004</v>
      </c>
      <c r="CP15" s="16">
        <v>40.825675000000004</v>
      </c>
      <c r="CQ15" s="16">
        <v>36.573085937500004</v>
      </c>
      <c r="CR15" s="16">
        <v>18.884187499999999</v>
      </c>
      <c r="CS15" s="16">
        <v>14.793737499999999</v>
      </c>
      <c r="CT15" s="16">
        <v>71.738587500000008</v>
      </c>
      <c r="CU15" s="16">
        <v>69.169575000000009</v>
      </c>
      <c r="CV15" s="4">
        <v>32.80245</v>
      </c>
      <c r="CW15" s="4">
        <v>37.578712499999995</v>
      </c>
      <c r="CX15" s="16">
        <v>35.880175000000001</v>
      </c>
      <c r="CY15" s="16">
        <v>41.643562500000002</v>
      </c>
      <c r="CZ15" s="16">
        <v>40.816137500000004</v>
      </c>
      <c r="DA15" s="16">
        <v>37.045570459519944</v>
      </c>
      <c r="DB15" s="4">
        <v>8394.8374999999996</v>
      </c>
      <c r="DC15" s="4">
        <v>5.1873499999999995</v>
      </c>
      <c r="DE15" s="4">
        <v>369.06028989429365</v>
      </c>
      <c r="DF15" s="5">
        <v>14.418150000000001</v>
      </c>
      <c r="DG15" s="5"/>
      <c r="DH15" s="4">
        <v>793.71006733807474</v>
      </c>
      <c r="DI15" s="5">
        <v>14.117550000000001</v>
      </c>
      <c r="DJ15" s="5"/>
      <c r="DK15" s="5">
        <v>1100.3667</v>
      </c>
      <c r="DL15" s="5">
        <v>74.245099999999994</v>
      </c>
      <c r="DM15" s="5">
        <v>1162.2592524921824</v>
      </c>
      <c r="DN15" s="5">
        <v>72.932424999999995</v>
      </c>
      <c r="DO15" s="5">
        <v>861.25305696620001</v>
      </c>
      <c r="DP15" s="5">
        <v>32.145825000000002</v>
      </c>
      <c r="DQ15" s="5">
        <v>572.51430000000005</v>
      </c>
      <c r="DR15" s="5">
        <v>35.979399999999998</v>
      </c>
      <c r="DS15" s="5">
        <v>912.55714516710111</v>
      </c>
      <c r="DT15" s="5">
        <v>35.567250000000001</v>
      </c>
      <c r="DU15" s="5">
        <v>35.567250000000001</v>
      </c>
      <c r="DV15" s="5">
        <v>41.420275000000004</v>
      </c>
      <c r="DW15" s="5">
        <v>40.595125000000003</v>
      </c>
      <c r="DX15" s="5">
        <v>36.744484205256306</v>
      </c>
      <c r="DZ15" s="4">
        <v>989.17785242765592</v>
      </c>
      <c r="EA15" s="4">
        <v>35.906574999999997</v>
      </c>
      <c r="EB15" s="4">
        <v>35.906574999999997</v>
      </c>
      <c r="EC15" s="4">
        <v>41.651650000000004</v>
      </c>
      <c r="ED15" s="4">
        <v>40.825675000000004</v>
      </c>
      <c r="EE15" s="4">
        <v>36.573085937500004</v>
      </c>
      <c r="EF15" s="4">
        <v>18.884187499999999</v>
      </c>
      <c r="EG15" s="4">
        <v>14.793737499999999</v>
      </c>
      <c r="EH15" s="16">
        <v>71.738587500000008</v>
      </c>
      <c r="EI15" s="16">
        <v>69.169575000000009</v>
      </c>
      <c r="EJ15" s="16">
        <v>32.80245</v>
      </c>
      <c r="EK15" s="16">
        <v>37.578712499999995</v>
      </c>
      <c r="EL15" s="16">
        <v>35.880175000000001</v>
      </c>
      <c r="EM15" s="16">
        <v>41.643562500000002</v>
      </c>
      <c r="EN15" s="16">
        <v>40.816137500000004</v>
      </c>
      <c r="EO15" s="16">
        <v>37.045570459519944</v>
      </c>
      <c r="EP15" s="16">
        <v>8394.8374999999996</v>
      </c>
      <c r="EQ15" s="16">
        <v>5.1873499999999995</v>
      </c>
      <c r="ER15" s="4">
        <v>369.06028989429365</v>
      </c>
      <c r="ES15" s="5">
        <v>14.418150000000001</v>
      </c>
      <c r="ET15" s="5">
        <v>793.71006733807474</v>
      </c>
      <c r="EU15" s="5">
        <v>14.117550000000001</v>
      </c>
      <c r="EV15" s="8">
        <v>1100.3667</v>
      </c>
      <c r="EW15" s="8">
        <v>74.245099999999994</v>
      </c>
      <c r="EX15" s="8">
        <v>1162.2592524921824</v>
      </c>
      <c r="EY15" s="8">
        <v>72.932424999999995</v>
      </c>
      <c r="EZ15" s="8">
        <v>861.25305696620001</v>
      </c>
      <c r="FA15" s="8">
        <v>32.145825000000002</v>
      </c>
      <c r="FB15" s="8">
        <v>572.51430000000005</v>
      </c>
      <c r="FC15" s="8">
        <v>35.979399999999998</v>
      </c>
      <c r="FD15" s="206">
        <v>912.55714516710111</v>
      </c>
      <c r="FE15" s="206">
        <v>35.567250000000001</v>
      </c>
      <c r="FF15" s="206">
        <v>35.567250000000001</v>
      </c>
      <c r="FG15" s="206">
        <v>41.420275000000004</v>
      </c>
      <c r="FH15" s="206">
        <v>40.595125000000003</v>
      </c>
      <c r="FI15" s="206">
        <v>36.744484205256306</v>
      </c>
      <c r="FK15" s="5">
        <v>989.17785242765592</v>
      </c>
      <c r="FL15" s="5">
        <v>36.573085937500004</v>
      </c>
      <c r="FM15" s="5">
        <v>989.17785242765592</v>
      </c>
      <c r="FN15" s="5">
        <v>37.045570459519944</v>
      </c>
      <c r="FP15" s="17">
        <v>989.17785242765592</v>
      </c>
      <c r="FQ15" s="5">
        <v>36.573085937500004</v>
      </c>
      <c r="FR15" s="17">
        <v>989.17785242765592</v>
      </c>
      <c r="FS15" s="5">
        <v>37.045570459519944</v>
      </c>
    </row>
    <row r="16" spans="1:175" ht="14" thickBot="1" x14ac:dyDescent="0.2">
      <c r="A16" s="289"/>
      <c r="B16" s="47">
        <v>63</v>
      </c>
      <c r="C16" s="166">
        <f>Anchor!L13</f>
        <v>776.66089999999997</v>
      </c>
      <c r="D16" s="166">
        <f>Anchor!M13</f>
        <v>34.972299999999997</v>
      </c>
      <c r="E16" s="166">
        <f>Anchor!N13</f>
        <v>40.981000000000002</v>
      </c>
      <c r="F16" s="166">
        <f>Anchor!O13</f>
        <v>40.1614</v>
      </c>
      <c r="G16" s="167">
        <f>('Summary (Full)'!$B$34*D16+'Summary (Full)'!$B$35*E16+'Summary (Full)'!$B$36*F16)/'Summary (Full)'!$B$37</f>
        <v>35.672162499999999</v>
      </c>
      <c r="H16" s="166">
        <f>Anchor!P13</f>
        <v>17.672000000000001</v>
      </c>
      <c r="I16" s="166">
        <f>Anchor!Q13</f>
        <v>14.0449</v>
      </c>
      <c r="J16" s="166">
        <f>Anchor!R13</f>
        <v>66.062700000000007</v>
      </c>
      <c r="K16" s="166">
        <f>Anchor!S13</f>
        <v>63.525300000000001</v>
      </c>
      <c r="L16" s="166">
        <f>Anchor!T13</f>
        <v>31.560300000000002</v>
      </c>
      <c r="M16" s="166">
        <f>Anchor!U13</f>
        <v>36.877499999999998</v>
      </c>
      <c r="N16" s="166">
        <f>Anchor!V13</f>
        <v>34.941400000000002</v>
      </c>
      <c r="O16" s="166">
        <f>Anchor!W13</f>
        <v>40.973700000000001</v>
      </c>
      <c r="P16" s="166">
        <f>Anchor!X13</f>
        <v>40.153100000000002</v>
      </c>
      <c r="Q16" s="168">
        <f>10*LOG10(1/(('Summary (Full)'!$B$41/10^(N16/10)+'Summary (Full)'!$B$42/10^(O16/10)+'Summary (Full)'!$B$43/10^(P16/10))/'Summary (Full)'!$B$44))</f>
        <v>36.142311696729038</v>
      </c>
      <c r="R16" s="166">
        <f>Anchor!Y13</f>
        <v>6895.4</v>
      </c>
      <c r="S16" s="166">
        <f>Anchor!Z13</f>
        <v>4.7836999999999996</v>
      </c>
      <c r="T16" s="169"/>
      <c r="U16" s="166">
        <f>Test!L13</f>
        <v>776.66089999999997</v>
      </c>
      <c r="V16" s="166">
        <f>Test!M13</f>
        <v>34.972299999999997</v>
      </c>
      <c r="W16" s="166">
        <f>Test!N13</f>
        <v>40.981000000000002</v>
      </c>
      <c r="X16" s="166">
        <f>Test!O13</f>
        <v>40.1614</v>
      </c>
      <c r="Y16" s="166">
        <f>('Summary (Full)'!$B$34*V16+'Summary (Full)'!$B$35*W16+'Summary (Full)'!$B$36*X16)/'Summary (Full)'!$B$37</f>
        <v>35.672162499999999</v>
      </c>
      <c r="Z16" s="166">
        <f>Test!P13</f>
        <v>17.672000000000001</v>
      </c>
      <c r="AA16" s="166">
        <f>Test!Q13</f>
        <v>14.0449</v>
      </c>
      <c r="AB16" s="166">
        <f>Test!R13</f>
        <v>66.062700000000007</v>
      </c>
      <c r="AC16" s="166">
        <f>Test!S13</f>
        <v>63.525300000000001</v>
      </c>
      <c r="AD16" s="166">
        <f>Test!T13</f>
        <v>31.560300000000002</v>
      </c>
      <c r="AE16" s="166">
        <f>Test!U13</f>
        <v>36.877499999999998</v>
      </c>
      <c r="AF16" s="166">
        <f>Test!V13</f>
        <v>34.941400000000002</v>
      </c>
      <c r="AG16" s="166">
        <f>Test!W13</f>
        <v>40.973700000000001</v>
      </c>
      <c r="AH16" s="166">
        <f>Test!X13</f>
        <v>40.153100000000002</v>
      </c>
      <c r="AI16" s="166">
        <f>10*LOG10(1/(('Summary (Full)'!$B$41/10^(AF16/10)+'Summary (Full)'!$B$42/10^(AG16/10)+'Summary (Full)'!$B$43/10^(AH16/10))/'Summary (Full)'!$B$44))</f>
        <v>36.142311696729038</v>
      </c>
      <c r="AJ16" s="166">
        <f>Test!Y13</f>
        <v>6895.4</v>
      </c>
      <c r="AK16" s="166">
        <f>Test!Z13</f>
        <v>4.7836999999999996</v>
      </c>
      <c r="AL16" s="166">
        <f t="shared" si="2"/>
        <v>1</v>
      </c>
      <c r="AM16" s="166">
        <f t="shared" si="3"/>
        <v>1</v>
      </c>
      <c r="AO16" s="303"/>
      <c r="AP16" s="213"/>
      <c r="AQ16" s="213"/>
      <c r="AR16" s="213"/>
      <c r="AS16" s="213"/>
      <c r="AT16" s="213"/>
      <c r="AU16" s="213"/>
      <c r="AV16" s="213"/>
      <c r="AW16" s="213"/>
      <c r="AX16" s="213"/>
      <c r="AY16" s="228"/>
      <c r="AZ16" s="327"/>
      <c r="BA16" s="280"/>
      <c r="BR16" s="5"/>
      <c r="BS16" s="5"/>
      <c r="BT16" s="5"/>
      <c r="BV16" s="5"/>
      <c r="BX16" s="5"/>
      <c r="BZ16" s="5"/>
      <c r="CB16" s="5"/>
      <c r="CD16" s="5"/>
      <c r="CL16" s="4">
        <v>1072.2318365653903</v>
      </c>
      <c r="CM16" s="4">
        <v>36.218000000000004</v>
      </c>
      <c r="CN16" s="4">
        <v>36.218000000000004</v>
      </c>
      <c r="CO16" s="4">
        <v>41.8752</v>
      </c>
      <c r="CP16" s="16">
        <v>41.0471</v>
      </c>
      <c r="CQ16" s="16">
        <v>36.873393750000005</v>
      </c>
      <c r="CR16" s="16">
        <v>19.288249999999998</v>
      </c>
      <c r="CS16" s="16">
        <v>15.04335</v>
      </c>
      <c r="CT16" s="16">
        <v>73.630549999999999</v>
      </c>
      <c r="CU16" s="16">
        <v>71.051000000000002</v>
      </c>
      <c r="CV16" s="4">
        <v>33.216500000000003</v>
      </c>
      <c r="CW16" s="4">
        <v>37.812449999999998</v>
      </c>
      <c r="CX16" s="16">
        <v>36.193100000000001</v>
      </c>
      <c r="CY16" s="16">
        <v>41.866849999999999</v>
      </c>
      <c r="CZ16" s="16">
        <v>41.037149999999997</v>
      </c>
      <c r="DA16" s="16">
        <v>37.346656713783574</v>
      </c>
      <c r="DB16" s="4">
        <v>8894.65</v>
      </c>
      <c r="DC16" s="4">
        <v>5.3218999999999994</v>
      </c>
      <c r="DE16" s="4">
        <v>405.91515063795021</v>
      </c>
      <c r="DF16" s="5">
        <v>14.85215</v>
      </c>
      <c r="DG16" s="5"/>
      <c r="DH16" s="4">
        <v>861.25305696620001</v>
      </c>
      <c r="DI16" s="5">
        <v>14.368762500000001</v>
      </c>
      <c r="DJ16" s="5"/>
      <c r="DK16" s="5">
        <v>1162.2592524921824</v>
      </c>
      <c r="DL16" s="5">
        <v>75.522512500000005</v>
      </c>
      <c r="DM16" s="5">
        <v>1259.8456079524412</v>
      </c>
      <c r="DN16" s="5">
        <v>74.813850000000002</v>
      </c>
      <c r="DO16" s="5">
        <v>934.5438071880709</v>
      </c>
      <c r="DP16" s="5">
        <v>32.547450000000005</v>
      </c>
      <c r="DQ16" s="5">
        <v>621.23401393350434</v>
      </c>
      <c r="DR16" s="5">
        <v>36.214612500000001</v>
      </c>
      <c r="DS16" s="5">
        <v>989.17785242765592</v>
      </c>
      <c r="DT16" s="5">
        <v>35.880175000000001</v>
      </c>
      <c r="DU16" s="5">
        <v>35.880175000000001</v>
      </c>
      <c r="DV16" s="5">
        <v>41.643562500000002</v>
      </c>
      <c r="DW16" s="5">
        <v>40.816137500000004</v>
      </c>
      <c r="DX16" s="5">
        <v>37.045570459519944</v>
      </c>
      <c r="DZ16" s="4">
        <v>1072.2318365653903</v>
      </c>
      <c r="EA16" s="4">
        <v>36.218000000000004</v>
      </c>
      <c r="EB16" s="4">
        <v>36.218000000000004</v>
      </c>
      <c r="EC16" s="4">
        <v>41.8752</v>
      </c>
      <c r="ED16" s="4">
        <v>41.0471</v>
      </c>
      <c r="EE16" s="4">
        <v>36.873393750000005</v>
      </c>
      <c r="EF16" s="4">
        <v>19.288249999999998</v>
      </c>
      <c r="EG16" s="4">
        <v>15.04335</v>
      </c>
      <c r="EH16" s="16">
        <v>73.630549999999999</v>
      </c>
      <c r="EI16" s="16">
        <v>71.051000000000002</v>
      </c>
      <c r="EJ16" s="16">
        <v>33.216500000000003</v>
      </c>
      <c r="EK16" s="16">
        <v>37.812449999999998</v>
      </c>
      <c r="EL16" s="16">
        <v>36.193100000000001</v>
      </c>
      <c r="EM16" s="16">
        <v>41.866849999999999</v>
      </c>
      <c r="EN16" s="16">
        <v>41.037149999999997</v>
      </c>
      <c r="EO16" s="16">
        <v>37.346656713783574</v>
      </c>
      <c r="EP16" s="16">
        <v>8894.65</v>
      </c>
      <c r="EQ16" s="16">
        <v>5.3218999999999994</v>
      </c>
      <c r="ER16" s="4">
        <v>405.91515063795021</v>
      </c>
      <c r="ES16" s="5">
        <v>14.85215</v>
      </c>
      <c r="ET16" s="5">
        <v>861.25305696620001</v>
      </c>
      <c r="EU16" s="5">
        <v>14.368762500000001</v>
      </c>
      <c r="EV16" s="8">
        <v>1162.2592524921824</v>
      </c>
      <c r="EW16" s="8">
        <v>75.522512500000005</v>
      </c>
      <c r="EX16" s="8">
        <v>1259.8456079524412</v>
      </c>
      <c r="EY16" s="8">
        <v>74.813850000000002</v>
      </c>
      <c r="EZ16" s="8">
        <v>934.5438071880709</v>
      </c>
      <c r="FA16" s="8">
        <v>32.547450000000005</v>
      </c>
      <c r="FB16" s="8">
        <v>621.23401393350434</v>
      </c>
      <c r="FC16" s="8">
        <v>36.214612500000001</v>
      </c>
      <c r="FD16" s="206">
        <v>989.17785242765592</v>
      </c>
      <c r="FE16" s="206">
        <v>35.880175000000001</v>
      </c>
      <c r="FF16" s="206">
        <v>35.880175000000001</v>
      </c>
      <c r="FG16" s="206">
        <v>41.643562500000002</v>
      </c>
      <c r="FH16" s="206">
        <v>40.816137500000004</v>
      </c>
      <c r="FI16" s="206">
        <v>37.045570459519944</v>
      </c>
      <c r="FK16" s="5">
        <v>1072.2318365653903</v>
      </c>
      <c r="FL16" s="5">
        <v>36.873393750000005</v>
      </c>
      <c r="FM16" s="5">
        <v>1072.2318365653903</v>
      </c>
      <c r="FN16" s="5">
        <v>37.346656713783574</v>
      </c>
      <c r="FP16" s="17">
        <v>1072.2318365653903</v>
      </c>
      <c r="FQ16" s="5">
        <v>36.873393750000005</v>
      </c>
      <c r="FR16" s="17">
        <v>1072.2318365653903</v>
      </c>
      <c r="FS16" s="5">
        <v>37.346656713783574</v>
      </c>
    </row>
    <row r="17" spans="1:175" ht="13" customHeight="1" x14ac:dyDescent="0.15">
      <c r="A17" s="289" t="s">
        <v>8</v>
      </c>
      <c r="B17" s="47">
        <v>23</v>
      </c>
      <c r="C17" s="166">
        <f>Anchor!L14</f>
        <v>8636.0310000000009</v>
      </c>
      <c r="D17" s="166">
        <f>Anchor!M14</f>
        <v>40.758499999999998</v>
      </c>
      <c r="E17" s="166">
        <f>Anchor!N14</f>
        <v>46.000599999999999</v>
      </c>
      <c r="F17" s="166">
        <f>Anchor!O14</f>
        <v>45.810899999999997</v>
      </c>
      <c r="G17" s="167">
        <f>('Summary (Full)'!$B$34*D17+'Summary (Full)'!$B$35*E17+'Summary (Full)'!$B$36*F17)/'Summary (Full)'!$B$37</f>
        <v>41.401906249999989</v>
      </c>
      <c r="H17" s="166">
        <f>Anchor!P14</f>
        <v>27.815899999999999</v>
      </c>
      <c r="I17" s="166">
        <f>Anchor!Q14</f>
        <v>19.4986</v>
      </c>
      <c r="J17" s="166">
        <f>Anchor!R14</f>
        <v>98.625399999999999</v>
      </c>
      <c r="K17" s="166">
        <f>Anchor!S14</f>
        <v>96.110799999999998</v>
      </c>
      <c r="L17" s="166">
        <f>Anchor!T14</f>
        <v>41.367100000000001</v>
      </c>
      <c r="M17" s="166">
        <f>Anchor!U14</f>
        <v>41.819400000000002</v>
      </c>
      <c r="N17" s="166">
        <f>Anchor!V14</f>
        <v>40.749299999999998</v>
      </c>
      <c r="O17" s="166">
        <f>Anchor!W14</f>
        <v>45.993000000000002</v>
      </c>
      <c r="P17" s="166">
        <f>Anchor!X14</f>
        <v>45.799100000000003</v>
      </c>
      <c r="Q17" s="168">
        <f>10*LOG10(1/(('Summary (Full)'!$B$41/10^(N17/10)+'Summary (Full)'!$B$42/10^(O17/10)+'Summary (Full)'!$B$43/10^(P17/10))/'Summary (Full)'!$B$44))</f>
        <v>41.892301870400388</v>
      </c>
      <c r="R17" s="166">
        <f>Anchor!Y14</f>
        <v>10507.2</v>
      </c>
      <c r="S17" s="166">
        <f>Anchor!Z14</f>
        <v>5.7336</v>
      </c>
      <c r="T17" s="169"/>
      <c r="U17" s="166">
        <f>Test!L14</f>
        <v>8636.0310000000009</v>
      </c>
      <c r="V17" s="166">
        <f>Test!M14</f>
        <v>40.758499999999998</v>
      </c>
      <c r="W17" s="166">
        <f>Test!N14</f>
        <v>46.000599999999999</v>
      </c>
      <c r="X17" s="166">
        <f>Test!O14</f>
        <v>45.810899999999997</v>
      </c>
      <c r="Y17" s="166">
        <f>('Summary (Full)'!$B$34*V17+'Summary (Full)'!$B$35*W17+'Summary (Full)'!$B$36*X17)/'Summary (Full)'!$B$37</f>
        <v>41.401906249999989</v>
      </c>
      <c r="Z17" s="166">
        <f>Test!P14</f>
        <v>27.815899999999999</v>
      </c>
      <c r="AA17" s="166">
        <f>Test!Q14</f>
        <v>19.4986</v>
      </c>
      <c r="AB17" s="166">
        <f>Test!R14</f>
        <v>98.625399999999999</v>
      </c>
      <c r="AC17" s="166">
        <f>Test!S14</f>
        <v>96.110799999999998</v>
      </c>
      <c r="AD17" s="166">
        <f>Test!T14</f>
        <v>41.367100000000001</v>
      </c>
      <c r="AE17" s="166">
        <f>Test!U14</f>
        <v>41.819400000000002</v>
      </c>
      <c r="AF17" s="166">
        <f>Test!V14</f>
        <v>40.749299999999998</v>
      </c>
      <c r="AG17" s="166">
        <f>Test!W14</f>
        <v>45.993000000000002</v>
      </c>
      <c r="AH17" s="166">
        <f>Test!X14</f>
        <v>45.799100000000003</v>
      </c>
      <c r="AI17" s="166">
        <f>10*LOG10(1/(('Summary (Full)'!$B$41/10^(AF17/10)+'Summary (Full)'!$B$42/10^(AG17/10)+'Summary (Full)'!$B$43/10^(AH17/10))/'Summary (Full)'!$B$44))</f>
        <v>41.892301870400388</v>
      </c>
      <c r="AJ17" s="166">
        <f>Test!Y14</f>
        <v>10507.2</v>
      </c>
      <c r="AK17" s="166">
        <f>Test!Z14</f>
        <v>5.7336</v>
      </c>
      <c r="AL17" s="166">
        <f t="shared" si="2"/>
        <v>1</v>
      </c>
      <c r="AM17" s="166">
        <f t="shared" si="3"/>
        <v>1</v>
      </c>
      <c r="AO17" s="293" t="s">
        <v>27</v>
      </c>
      <c r="AP17" s="211" cm="1">
        <f t="array" ref="AP17">bdRateExtend($C17:$C20,D17:D20,$U17:$U20,V17:V20)</f>
        <v>0</v>
      </c>
      <c r="AQ17" s="211" cm="1">
        <f t="array" ref="AQ17">bdRateExtend($C17:$C22,D17:D22,$U17:$U22,V17:V22)</f>
        <v>0</v>
      </c>
      <c r="AR17" s="211" cm="1">
        <f t="array" ref="AR17">bdRateExtend($C17:$C22,E17:E22,$U17:$U22,W17:W22)</f>
        <v>0</v>
      </c>
      <c r="AS17" s="211" cm="1">
        <f t="array" ref="AS17">bdRateExtend($C17:$C22,F17:F22,$U17:$U22,X17:X22)</f>
        <v>0</v>
      </c>
      <c r="AT17" s="211" cm="1">
        <f t="array" ref="AT17">bdRateExtend($C17:$C20,H17:H20,$U17:$U20,Z17:Z20)</f>
        <v>0</v>
      </c>
      <c r="AU17" s="211" cm="1">
        <f t="array" ref="AU17">bdRateExtend($C17:$C22,H17:H22,$U17:$U22,Z17:Z22)</f>
        <v>0</v>
      </c>
      <c r="AV17" s="211" cm="1">
        <f t="array" ref="AV17">bdRateExtend($C17:$C20,I17:I20,$U17:$U20,AA17:AA20)</f>
        <v>0</v>
      </c>
      <c r="AW17" s="211" cm="1">
        <f t="array" ref="AW17">bdRateExtend($C17:$C22,I17:I22,$U17:$U22,AA17:AA22)</f>
        <v>0</v>
      </c>
      <c r="AX17" s="211" cm="1">
        <f t="array" ref="AX17">bdRateExtend($C17:$C20,J17:J20,$U17:$U20,AB17:AB20,"None", FALSE,1)</f>
        <v>0</v>
      </c>
      <c r="AY17" s="214" cm="1">
        <f t="array" ref="AY17">bdRateExtend($C17:$C22,J17:J22,$U17:$U22,AB17:AB22,"None", FALSE,TRUE)</f>
        <v>0</v>
      </c>
      <c r="AZ17" s="325" cm="1">
        <f t="array" ref="AZ17">testVMAFRange($C17:$C20,J17:J20,$U17:$U20,AB17:AB20)</f>
        <v>0</v>
      </c>
      <c r="BA17" s="251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4">
        <v>1162.2592524921824</v>
      </c>
      <c r="CM17" s="4">
        <v>36.529425000000003</v>
      </c>
      <c r="CN17" s="4">
        <v>36.529425000000003</v>
      </c>
      <c r="CO17" s="4">
        <v>42.098749999999995</v>
      </c>
      <c r="CP17" s="16">
        <v>41.268524999999997</v>
      </c>
      <c r="CQ17" s="16">
        <v>37.1737015625</v>
      </c>
      <c r="CR17" s="16">
        <v>19.6923125</v>
      </c>
      <c r="CS17" s="16">
        <v>15.2929625</v>
      </c>
      <c r="CT17" s="16">
        <v>75.522512500000005</v>
      </c>
      <c r="CU17" s="16">
        <v>72.932424999999995</v>
      </c>
      <c r="CV17" s="4">
        <v>33.630549999999999</v>
      </c>
      <c r="CW17" s="4">
        <v>38.046187500000002</v>
      </c>
      <c r="CX17" s="16">
        <v>36.506025000000001</v>
      </c>
      <c r="CY17" s="16">
        <v>42.090137499999997</v>
      </c>
      <c r="CZ17" s="16">
        <v>41.258162499999997</v>
      </c>
      <c r="DA17" s="16">
        <v>37.647742968047211</v>
      </c>
      <c r="DB17" s="4">
        <v>9394.4624999999996</v>
      </c>
      <c r="DC17" s="4">
        <v>5.4564500000000002</v>
      </c>
      <c r="DE17" s="4">
        <v>431.5959273102012</v>
      </c>
      <c r="DF17" s="5">
        <v>15.1520375</v>
      </c>
      <c r="DG17" s="5"/>
      <c r="DH17" s="4">
        <v>934.5438071880709</v>
      </c>
      <c r="DI17" s="5">
        <v>14.619975</v>
      </c>
      <c r="DJ17" s="5"/>
      <c r="DK17" s="5">
        <v>1259.8456079524412</v>
      </c>
      <c r="DL17" s="5">
        <v>77.41447500000001</v>
      </c>
      <c r="DM17" s="5">
        <v>1365.6255714666656</v>
      </c>
      <c r="DN17" s="5">
        <v>76.695275000000009</v>
      </c>
      <c r="DO17" s="5">
        <v>1014.0714398507507</v>
      </c>
      <c r="DP17" s="5">
        <v>32.949075000000001</v>
      </c>
      <c r="DQ17" s="5">
        <v>674.09966889549094</v>
      </c>
      <c r="DR17" s="5">
        <v>36.449824999999997</v>
      </c>
      <c r="DS17" s="5">
        <v>1072.2318365653903</v>
      </c>
      <c r="DT17" s="5">
        <v>36.193100000000001</v>
      </c>
      <c r="DU17" s="5">
        <v>36.193100000000001</v>
      </c>
      <c r="DV17" s="5">
        <v>41.866849999999999</v>
      </c>
      <c r="DW17" s="5">
        <v>41.037149999999997</v>
      </c>
      <c r="DX17" s="5">
        <v>37.346656713783574</v>
      </c>
      <c r="DZ17" s="4">
        <v>1162.2592524921824</v>
      </c>
      <c r="EA17" s="4">
        <v>36.529425000000003</v>
      </c>
      <c r="EB17" s="4">
        <v>36.529425000000003</v>
      </c>
      <c r="EC17" s="4">
        <v>42.098749999999995</v>
      </c>
      <c r="ED17" s="4">
        <v>41.268524999999997</v>
      </c>
      <c r="EE17" s="4">
        <v>37.1737015625</v>
      </c>
      <c r="EF17" s="4">
        <v>19.6923125</v>
      </c>
      <c r="EG17" s="4">
        <v>15.2929625</v>
      </c>
      <c r="EH17" s="16">
        <v>75.522512500000005</v>
      </c>
      <c r="EI17" s="16">
        <v>72.932424999999995</v>
      </c>
      <c r="EJ17" s="16">
        <v>33.630549999999999</v>
      </c>
      <c r="EK17" s="16">
        <v>38.046187500000002</v>
      </c>
      <c r="EL17" s="16">
        <v>36.506025000000001</v>
      </c>
      <c r="EM17" s="16">
        <v>42.090137499999997</v>
      </c>
      <c r="EN17" s="16">
        <v>41.258162499999997</v>
      </c>
      <c r="EO17" s="16">
        <v>37.647742968047211</v>
      </c>
      <c r="EP17" s="16">
        <v>9394.4624999999996</v>
      </c>
      <c r="EQ17" s="16">
        <v>5.4564500000000002</v>
      </c>
      <c r="ER17" s="4">
        <v>431.5959273102012</v>
      </c>
      <c r="ES17" s="5">
        <v>15.1520375</v>
      </c>
      <c r="ET17" s="5">
        <v>934.5438071880709</v>
      </c>
      <c r="EU17" s="5">
        <v>14.619975</v>
      </c>
      <c r="EV17" s="8">
        <v>1259.8456079524412</v>
      </c>
      <c r="EW17" s="8">
        <v>77.41447500000001</v>
      </c>
      <c r="EX17" s="8">
        <v>1365.6255714666656</v>
      </c>
      <c r="EY17" s="8">
        <v>76.695275000000009</v>
      </c>
      <c r="EZ17" s="8">
        <v>1014.0714398507507</v>
      </c>
      <c r="FA17" s="8">
        <v>32.949075000000001</v>
      </c>
      <c r="FB17" s="8">
        <v>674.09966889549094</v>
      </c>
      <c r="FC17" s="8">
        <v>36.449824999999997</v>
      </c>
      <c r="FD17" s="206">
        <v>1072.2318365653903</v>
      </c>
      <c r="FE17" s="206">
        <v>36.193100000000001</v>
      </c>
      <c r="FF17" s="206">
        <v>36.193100000000001</v>
      </c>
      <c r="FG17" s="206">
        <v>41.866849999999999</v>
      </c>
      <c r="FH17" s="206">
        <v>41.037149999999997</v>
      </c>
      <c r="FI17" s="206">
        <v>37.346656713783574</v>
      </c>
      <c r="FK17" s="5">
        <v>1162.2592524921824</v>
      </c>
      <c r="FL17" s="5">
        <v>37.1737015625</v>
      </c>
      <c r="FM17" s="5">
        <v>1162.2592524921824</v>
      </c>
      <c r="FN17" s="5">
        <v>37.647742968047211</v>
      </c>
      <c r="FP17" s="17">
        <v>1162.2592524921824</v>
      </c>
      <c r="FQ17" s="5">
        <v>37.1737015625</v>
      </c>
      <c r="FR17" s="17">
        <v>1162.2592524921824</v>
      </c>
      <c r="FS17" s="5">
        <v>37.647742968047211</v>
      </c>
    </row>
    <row r="18" spans="1:175" x14ac:dyDescent="0.15">
      <c r="A18" s="289"/>
      <c r="B18" s="47">
        <v>31</v>
      </c>
      <c r="C18" s="166">
        <f>Anchor!L15</f>
        <v>4963.3504999999996</v>
      </c>
      <c r="D18" s="166">
        <f>Anchor!M15</f>
        <v>40.201700000000002</v>
      </c>
      <c r="E18" s="166">
        <f>Anchor!N15</f>
        <v>45.372300000000003</v>
      </c>
      <c r="F18" s="166">
        <f>Anchor!O15</f>
        <v>45.028100000000002</v>
      </c>
      <c r="G18" s="167">
        <f>('Summary (Full)'!$B$34*D18+'Summary (Full)'!$B$35*E18+'Summary (Full)'!$B$36*F18)/'Summary (Full)'!$B$37</f>
        <v>40.8265125</v>
      </c>
      <c r="H18" s="166">
        <f>Anchor!P15</f>
        <v>26.407900000000001</v>
      </c>
      <c r="I18" s="166">
        <f>Anchor!Q15</f>
        <v>18.895600000000002</v>
      </c>
      <c r="J18" s="166">
        <f>Anchor!R15</f>
        <v>96.358500000000006</v>
      </c>
      <c r="K18" s="166">
        <f>Anchor!S15</f>
        <v>93.595299999999995</v>
      </c>
      <c r="L18" s="166">
        <f>Anchor!T15</f>
        <v>40.081699999999998</v>
      </c>
      <c r="M18" s="166">
        <f>Anchor!U15</f>
        <v>41.264899999999997</v>
      </c>
      <c r="N18" s="166">
        <f>Anchor!V15</f>
        <v>40.191899999999997</v>
      </c>
      <c r="O18" s="166">
        <f>Anchor!W15</f>
        <v>45.364199999999997</v>
      </c>
      <c r="P18" s="166">
        <f>Anchor!X15</f>
        <v>45.014499999999998</v>
      </c>
      <c r="Q18" s="168">
        <f>10*LOG10(1/(('Summary (Full)'!$B$41/10^(N18/10)+'Summary (Full)'!$B$42/10^(O18/10)+'Summary (Full)'!$B$43/10^(P18/10))/'Summary (Full)'!$B$44))</f>
        <v>41.314470851516958</v>
      </c>
      <c r="R18" s="166">
        <f>Anchor!Y15</f>
        <v>9765.7999999999993</v>
      </c>
      <c r="S18" s="166">
        <f>Anchor!Z15</f>
        <v>5.5137999999999998</v>
      </c>
      <c r="T18" s="169"/>
      <c r="U18" s="166">
        <f>Test!L15</f>
        <v>4963.3504999999996</v>
      </c>
      <c r="V18" s="166">
        <f>Test!M15</f>
        <v>40.201700000000002</v>
      </c>
      <c r="W18" s="166">
        <f>Test!N15</f>
        <v>45.372300000000003</v>
      </c>
      <c r="X18" s="166">
        <f>Test!O15</f>
        <v>45.028100000000002</v>
      </c>
      <c r="Y18" s="166">
        <f>('Summary (Full)'!$B$34*V18+'Summary (Full)'!$B$35*W18+'Summary (Full)'!$B$36*X18)/'Summary (Full)'!$B$37</f>
        <v>40.8265125</v>
      </c>
      <c r="Z18" s="166">
        <f>Test!P15</f>
        <v>26.407900000000001</v>
      </c>
      <c r="AA18" s="166">
        <f>Test!Q15</f>
        <v>18.895600000000002</v>
      </c>
      <c r="AB18" s="166">
        <f>Test!R15</f>
        <v>96.358500000000006</v>
      </c>
      <c r="AC18" s="166">
        <f>Test!S15</f>
        <v>93.595299999999995</v>
      </c>
      <c r="AD18" s="166">
        <f>Test!T15</f>
        <v>40.081699999999998</v>
      </c>
      <c r="AE18" s="166">
        <f>Test!U15</f>
        <v>41.264899999999997</v>
      </c>
      <c r="AF18" s="166">
        <f>Test!V15</f>
        <v>40.191899999999997</v>
      </c>
      <c r="AG18" s="166">
        <f>Test!W15</f>
        <v>45.364199999999997</v>
      </c>
      <c r="AH18" s="166">
        <f>Test!X15</f>
        <v>45.014499999999998</v>
      </c>
      <c r="AI18" s="166">
        <f>10*LOG10(1/(('Summary (Full)'!$B$41/10^(AF18/10)+'Summary (Full)'!$B$42/10^(AG18/10)+'Summary (Full)'!$B$43/10^(AH18/10))/'Summary (Full)'!$B$44))</f>
        <v>41.314470851516958</v>
      </c>
      <c r="AJ18" s="166">
        <f>Test!Y15</f>
        <v>9765.7999999999993</v>
      </c>
      <c r="AK18" s="166">
        <f>Test!Z15</f>
        <v>5.5137999999999998</v>
      </c>
      <c r="AL18" s="166">
        <f t="shared" si="2"/>
        <v>1</v>
      </c>
      <c r="AM18" s="166">
        <f t="shared" si="3"/>
        <v>1</v>
      </c>
      <c r="AO18" s="294"/>
      <c r="AP18" s="212"/>
      <c r="AQ18" s="212"/>
      <c r="AR18" s="212"/>
      <c r="AS18" s="212"/>
      <c r="AT18" s="212"/>
      <c r="AU18" s="212"/>
      <c r="AV18" s="212"/>
      <c r="AW18" s="212"/>
      <c r="AX18" s="212"/>
      <c r="AY18" s="215"/>
      <c r="AZ18" s="326"/>
      <c r="BA18" s="252"/>
      <c r="BR18" s="5"/>
      <c r="BS18" s="5"/>
      <c r="BT18" s="5"/>
      <c r="BV18" s="5"/>
      <c r="BX18" s="5"/>
      <c r="BZ18" s="5"/>
      <c r="CB18" s="5"/>
      <c r="CD18" s="5"/>
      <c r="CL18" s="4">
        <v>1259.8456079524412</v>
      </c>
      <c r="CM18" s="4">
        <v>36.840850000000003</v>
      </c>
      <c r="CN18" s="4">
        <v>36.840850000000003</v>
      </c>
      <c r="CO18" s="4">
        <v>42.322299999999998</v>
      </c>
      <c r="CP18" s="16">
        <v>41.48995</v>
      </c>
      <c r="CQ18" s="16">
        <v>37.474009375000001</v>
      </c>
      <c r="CR18" s="16">
        <v>20.096374999999998</v>
      </c>
      <c r="CS18" s="16">
        <v>15.542574999999999</v>
      </c>
      <c r="CT18" s="16">
        <v>77.41447500000001</v>
      </c>
      <c r="CU18" s="16">
        <v>74.813850000000002</v>
      </c>
      <c r="CV18" s="4">
        <v>34.044600000000003</v>
      </c>
      <c r="CW18" s="4">
        <v>38.279924999999999</v>
      </c>
      <c r="CX18" s="16">
        <v>36.818950000000001</v>
      </c>
      <c r="CY18" s="16">
        <v>42.313424999999995</v>
      </c>
      <c r="CZ18" s="16">
        <v>41.479174999999998</v>
      </c>
      <c r="DA18" s="16">
        <v>37.948829222310849</v>
      </c>
      <c r="DB18" s="4">
        <v>9894.2749999999996</v>
      </c>
      <c r="DC18" s="4">
        <v>5.5910000000000002</v>
      </c>
      <c r="DE18" s="4">
        <v>458.90143341039635</v>
      </c>
      <c r="DF18" s="5">
        <v>15.451924999999999</v>
      </c>
      <c r="DG18" s="5"/>
      <c r="DH18" s="4">
        <v>989.17785242765592</v>
      </c>
      <c r="DI18" s="5">
        <v>14.793737499999999</v>
      </c>
      <c r="DJ18" s="5"/>
      <c r="DK18" s="5">
        <v>1365.6255714666656</v>
      </c>
      <c r="DL18" s="5">
        <v>79.306437500000001</v>
      </c>
      <c r="DM18" s="5">
        <v>1480.2871</v>
      </c>
      <c r="DN18" s="5">
        <v>78.576700000000002</v>
      </c>
      <c r="DO18" s="5">
        <v>1169.7463970566876</v>
      </c>
      <c r="DP18" s="5">
        <v>33.674675000000001</v>
      </c>
      <c r="DQ18" s="5">
        <v>776.66089999999997</v>
      </c>
      <c r="DR18" s="5">
        <v>36.877499999999998</v>
      </c>
      <c r="DS18" s="5">
        <v>1162.2592524921824</v>
      </c>
      <c r="DT18" s="5">
        <v>36.506025000000001</v>
      </c>
      <c r="DU18" s="5">
        <v>36.506025000000001</v>
      </c>
      <c r="DV18" s="5">
        <v>42.090137499999997</v>
      </c>
      <c r="DW18" s="5">
        <v>41.258162499999997</v>
      </c>
      <c r="DX18" s="5">
        <v>37.647742968047211</v>
      </c>
      <c r="DZ18" s="4">
        <v>1259.8456079524412</v>
      </c>
      <c r="EA18" s="4">
        <v>36.840850000000003</v>
      </c>
      <c r="EB18" s="4">
        <v>36.840850000000003</v>
      </c>
      <c r="EC18" s="4">
        <v>42.322299999999998</v>
      </c>
      <c r="ED18" s="4">
        <v>41.48995</v>
      </c>
      <c r="EE18" s="4">
        <v>37.474009375000001</v>
      </c>
      <c r="EF18" s="4">
        <v>20.096374999999998</v>
      </c>
      <c r="EG18" s="4">
        <v>15.542574999999999</v>
      </c>
      <c r="EH18" s="16">
        <v>77.41447500000001</v>
      </c>
      <c r="EI18" s="16">
        <v>74.813850000000002</v>
      </c>
      <c r="EJ18" s="16">
        <v>34.044600000000003</v>
      </c>
      <c r="EK18" s="16">
        <v>38.279924999999999</v>
      </c>
      <c r="EL18" s="16">
        <v>36.818950000000001</v>
      </c>
      <c r="EM18" s="16">
        <v>42.313424999999995</v>
      </c>
      <c r="EN18" s="16">
        <v>41.479174999999998</v>
      </c>
      <c r="EO18" s="16">
        <v>37.948829222310849</v>
      </c>
      <c r="EP18" s="16">
        <v>9894.2749999999996</v>
      </c>
      <c r="EQ18" s="16">
        <v>5.5910000000000002</v>
      </c>
      <c r="ER18" s="4">
        <v>458.90143341039635</v>
      </c>
      <c r="ES18" s="5">
        <v>15.451924999999999</v>
      </c>
      <c r="ET18" s="5">
        <v>989.17785242765592</v>
      </c>
      <c r="EU18" s="5">
        <v>14.793737499999999</v>
      </c>
      <c r="EV18" s="8">
        <v>1365.6255714666656</v>
      </c>
      <c r="EW18" s="8">
        <v>79.306437500000001</v>
      </c>
      <c r="EX18" s="8">
        <v>1480.2871</v>
      </c>
      <c r="EY18" s="8">
        <v>78.576700000000002</v>
      </c>
      <c r="EZ18" s="8">
        <v>1169.7463970566876</v>
      </c>
      <c r="FA18" s="8">
        <v>33.674675000000001</v>
      </c>
      <c r="FB18" s="8">
        <v>776.66089999999997</v>
      </c>
      <c r="FC18" s="8">
        <v>36.877499999999998</v>
      </c>
      <c r="FD18" s="206">
        <v>1162.2592524921824</v>
      </c>
      <c r="FE18" s="206">
        <v>36.506025000000001</v>
      </c>
      <c r="FF18" s="206">
        <v>36.506025000000001</v>
      </c>
      <c r="FG18" s="206">
        <v>42.090137499999997</v>
      </c>
      <c r="FH18" s="206">
        <v>41.258162499999997</v>
      </c>
      <c r="FI18" s="206">
        <v>37.647742968047211</v>
      </c>
      <c r="FK18" s="5">
        <v>1259.8456079524412</v>
      </c>
      <c r="FL18" s="5">
        <v>37.474009375000001</v>
      </c>
      <c r="FM18" s="5">
        <v>1259.8456079524412</v>
      </c>
      <c r="FN18" s="5">
        <v>37.948829222310849</v>
      </c>
      <c r="FP18" s="17">
        <v>1259.8456079524412</v>
      </c>
      <c r="FQ18" s="5">
        <v>37.474009375000001</v>
      </c>
      <c r="FR18" s="17">
        <v>1259.8456079524412</v>
      </c>
      <c r="FS18" s="5">
        <v>37.948829222310849</v>
      </c>
    </row>
    <row r="19" spans="1:175" ht="13" customHeight="1" x14ac:dyDescent="0.15">
      <c r="A19" s="289"/>
      <c r="B19" s="47">
        <v>39</v>
      </c>
      <c r="C19" s="166">
        <f>Anchor!L16</f>
        <v>2942.9205000000002</v>
      </c>
      <c r="D19" s="166">
        <f>Anchor!M16</f>
        <v>39.319600000000001</v>
      </c>
      <c r="E19" s="166">
        <f>Anchor!N16</f>
        <v>44.476399999999998</v>
      </c>
      <c r="F19" s="166">
        <f>Anchor!O16</f>
        <v>43.939799999999998</v>
      </c>
      <c r="G19" s="167">
        <f>('Summary (Full)'!$B$34*D19+'Summary (Full)'!$B$35*E19+'Summary (Full)'!$B$36*F19)/'Summary (Full)'!$B$37</f>
        <v>39.930662500000004</v>
      </c>
      <c r="H19" s="166">
        <f>Anchor!P16</f>
        <v>24.510999999999999</v>
      </c>
      <c r="I19" s="166">
        <f>Anchor!Q16</f>
        <v>17.9984</v>
      </c>
      <c r="J19" s="166">
        <f>Anchor!R16</f>
        <v>92.245699999999999</v>
      </c>
      <c r="K19" s="166">
        <f>Anchor!S16</f>
        <v>89.311300000000003</v>
      </c>
      <c r="L19" s="166">
        <f>Anchor!T16</f>
        <v>38.266199999999998</v>
      </c>
      <c r="M19" s="166">
        <f>Anchor!U16</f>
        <v>40.458500000000001</v>
      </c>
      <c r="N19" s="166">
        <f>Anchor!V16</f>
        <v>39.305900000000001</v>
      </c>
      <c r="O19" s="166">
        <f>Anchor!W16</f>
        <v>44.466700000000003</v>
      </c>
      <c r="P19" s="166">
        <f>Anchor!X16</f>
        <v>43.924199999999999</v>
      </c>
      <c r="Q19" s="168">
        <f>10*LOG10(1/(('Summary (Full)'!$B$41/10^(N19/10)+'Summary (Full)'!$B$42/10^(O19/10)+'Summary (Full)'!$B$43/10^(P19/10))/'Summary (Full)'!$B$44))</f>
        <v>40.412871553945145</v>
      </c>
      <c r="R19" s="166">
        <f>Anchor!Y16</f>
        <v>8751.9</v>
      </c>
      <c r="S19" s="166">
        <f>Anchor!Z16</f>
        <v>4.3731</v>
      </c>
      <c r="T19" s="169"/>
      <c r="U19" s="166">
        <f>Test!L16</f>
        <v>2942.9205000000002</v>
      </c>
      <c r="V19" s="166">
        <f>Test!M16</f>
        <v>39.319600000000001</v>
      </c>
      <c r="W19" s="166">
        <f>Test!N16</f>
        <v>44.476399999999998</v>
      </c>
      <c r="X19" s="166">
        <f>Test!O16</f>
        <v>43.939799999999998</v>
      </c>
      <c r="Y19" s="166">
        <f>('Summary (Full)'!$B$34*V19+'Summary (Full)'!$B$35*W19+'Summary (Full)'!$B$36*X19)/'Summary (Full)'!$B$37</f>
        <v>39.930662500000004</v>
      </c>
      <c r="Z19" s="166">
        <f>Test!P16</f>
        <v>24.510999999999999</v>
      </c>
      <c r="AA19" s="166">
        <f>Test!Q16</f>
        <v>17.9984</v>
      </c>
      <c r="AB19" s="166">
        <f>Test!R16</f>
        <v>92.245699999999999</v>
      </c>
      <c r="AC19" s="166">
        <f>Test!S16</f>
        <v>89.311300000000003</v>
      </c>
      <c r="AD19" s="166">
        <f>Test!T16</f>
        <v>38.266199999999998</v>
      </c>
      <c r="AE19" s="166">
        <f>Test!U16</f>
        <v>40.458500000000001</v>
      </c>
      <c r="AF19" s="166">
        <f>Test!V16</f>
        <v>39.305900000000001</v>
      </c>
      <c r="AG19" s="166">
        <f>Test!W16</f>
        <v>44.466700000000003</v>
      </c>
      <c r="AH19" s="166">
        <f>Test!X16</f>
        <v>43.924199999999999</v>
      </c>
      <c r="AI19" s="166">
        <f>10*LOG10(1/(('Summary (Full)'!$B$41/10^(AF19/10)+'Summary (Full)'!$B$42/10^(AG19/10)+'Summary (Full)'!$B$43/10^(AH19/10))/'Summary (Full)'!$B$44))</f>
        <v>40.412871553945145</v>
      </c>
      <c r="AJ19" s="166">
        <f>Test!Y16</f>
        <v>8751.9</v>
      </c>
      <c r="AK19" s="166">
        <f>Test!Z16</f>
        <v>4.3731</v>
      </c>
      <c r="AL19" s="166">
        <f t="shared" si="2"/>
        <v>1</v>
      </c>
      <c r="AM19" s="166">
        <f t="shared" si="3"/>
        <v>1</v>
      </c>
      <c r="AO19" s="294" t="s">
        <v>28</v>
      </c>
      <c r="AP19" s="212" cm="1">
        <f t="array" ref="AP19">bdRateExtend($C18:$C21,D18:D21,$U18:$U21,V18:V21)</f>
        <v>0</v>
      </c>
      <c r="AQ19" s="212"/>
      <c r="AR19" s="212"/>
      <c r="AS19" s="212"/>
      <c r="AT19" s="212" cm="1">
        <f t="array" ref="AT19">bdRateExtend($C18:$C21,H18:H21,$U18:$U21,Z18:Z21)</f>
        <v>0</v>
      </c>
      <c r="AU19" s="212"/>
      <c r="AV19" s="212" cm="1">
        <f t="array" ref="AV19">bdRateExtend($C18:$C21,I18:I21,$U18:$U21,AA18:AA21)</f>
        <v>0</v>
      </c>
      <c r="AW19" s="212"/>
      <c r="AX19" s="212" cm="1">
        <f t="array" ref="AX19">bdRateExtend($C18:$C21,J18:J21,$U18:$U21,AB18:AB21,"None", FALSE,1)</f>
        <v>0</v>
      </c>
      <c r="AY19" s="215"/>
      <c r="AZ19" s="326" cm="1">
        <f t="array" ref="AZ19">testVMAFRange($C18:$C21,J18:J21,$U18:$U21,AB18:AB21)</f>
        <v>0</v>
      </c>
      <c r="BA19" s="252"/>
      <c r="BR19" s="5"/>
      <c r="BS19" s="5"/>
      <c r="BT19" s="5"/>
      <c r="BV19" s="5"/>
      <c r="BX19" s="5"/>
      <c r="BZ19" s="5"/>
      <c r="CB19" s="5"/>
      <c r="CD19" s="5"/>
      <c r="CL19" s="4">
        <v>1365.6255714666656</v>
      </c>
      <c r="CM19" s="4">
        <v>37.152275000000003</v>
      </c>
      <c r="CN19" s="4">
        <v>37.152275000000003</v>
      </c>
      <c r="CO19" s="4">
        <v>42.545850000000002</v>
      </c>
      <c r="CP19" s="16">
        <v>41.711375000000004</v>
      </c>
      <c r="CQ19" s="16">
        <v>37.774317187500003</v>
      </c>
      <c r="CR19" s="16">
        <v>20.5004375</v>
      </c>
      <c r="CS19" s="16">
        <v>15.792187499999999</v>
      </c>
      <c r="CT19" s="16">
        <v>79.306437500000001</v>
      </c>
      <c r="CU19" s="16">
        <v>76.695275000000009</v>
      </c>
      <c r="CV19" s="4">
        <v>34.458649999999999</v>
      </c>
      <c r="CW19" s="4">
        <v>38.513662499999995</v>
      </c>
      <c r="CX19" s="16">
        <v>37.131875000000001</v>
      </c>
      <c r="CY19" s="16">
        <v>42.5367125</v>
      </c>
      <c r="CZ19" s="16">
        <v>41.700187499999998</v>
      </c>
      <c r="DA19" s="16">
        <v>38.249915476574479</v>
      </c>
      <c r="DB19" s="4">
        <v>10394.0875</v>
      </c>
      <c r="DC19" s="4">
        <v>5.7255500000000001</v>
      </c>
      <c r="DE19" s="4">
        <v>487.93445966592401</v>
      </c>
      <c r="DF19" s="5">
        <v>15.7518125</v>
      </c>
      <c r="DG19" s="5"/>
      <c r="DH19" s="4">
        <v>1014.0714398507507</v>
      </c>
      <c r="DI19" s="5">
        <v>14.871187500000001</v>
      </c>
      <c r="DJ19" s="5"/>
      <c r="DK19" s="5">
        <v>1480.2871</v>
      </c>
      <c r="DL19" s="5">
        <v>81.198400000000007</v>
      </c>
      <c r="DM19" s="5">
        <v>1574.2092664703944</v>
      </c>
      <c r="DN19" s="5">
        <v>79.702600000000004</v>
      </c>
      <c r="DO19" s="5">
        <v>1243.5005834210558</v>
      </c>
      <c r="DP19" s="5">
        <v>33.998650000000005</v>
      </c>
      <c r="DQ19" s="5">
        <v>841.87139972023726</v>
      </c>
      <c r="DR19" s="5">
        <v>37.111237500000001</v>
      </c>
      <c r="DS19" s="5">
        <v>1259.8456079524412</v>
      </c>
      <c r="DT19" s="5">
        <v>36.818950000000001</v>
      </c>
      <c r="DU19" s="5">
        <v>36.818950000000001</v>
      </c>
      <c r="DV19" s="5">
        <v>42.313424999999995</v>
      </c>
      <c r="DW19" s="5">
        <v>41.479174999999998</v>
      </c>
      <c r="DX19" s="5">
        <v>37.948829222310849</v>
      </c>
      <c r="DZ19" s="4">
        <v>1365.6255714666656</v>
      </c>
      <c r="EA19" s="4">
        <v>37.152275000000003</v>
      </c>
      <c r="EB19" s="4">
        <v>37.152275000000003</v>
      </c>
      <c r="EC19" s="4">
        <v>42.545850000000002</v>
      </c>
      <c r="ED19" s="4">
        <v>41.711375000000004</v>
      </c>
      <c r="EE19" s="4">
        <v>37.774317187500003</v>
      </c>
      <c r="EF19" s="4">
        <v>20.5004375</v>
      </c>
      <c r="EG19" s="4">
        <v>15.792187499999999</v>
      </c>
      <c r="EH19" s="16">
        <v>79.306437500000001</v>
      </c>
      <c r="EI19" s="16">
        <v>76.695275000000009</v>
      </c>
      <c r="EJ19" s="16">
        <v>34.458649999999999</v>
      </c>
      <c r="EK19" s="16">
        <v>38.513662499999995</v>
      </c>
      <c r="EL19" s="16">
        <v>37.131875000000001</v>
      </c>
      <c r="EM19" s="16">
        <v>42.5367125</v>
      </c>
      <c r="EN19" s="16">
        <v>41.700187499999998</v>
      </c>
      <c r="EO19" s="16">
        <v>38.249915476574479</v>
      </c>
      <c r="EP19" s="16">
        <v>10394.0875</v>
      </c>
      <c r="EQ19" s="16">
        <v>5.7255500000000001</v>
      </c>
      <c r="ER19" s="4">
        <v>487.93445966592401</v>
      </c>
      <c r="ES19" s="5">
        <v>15.7518125</v>
      </c>
      <c r="ET19" s="5">
        <v>1014.0714398507507</v>
      </c>
      <c r="EU19" s="5">
        <v>14.871187500000001</v>
      </c>
      <c r="EV19" s="8">
        <v>1480.2871</v>
      </c>
      <c r="EW19" s="8">
        <v>81.198400000000007</v>
      </c>
      <c r="EX19" s="8">
        <v>1574.2092664703944</v>
      </c>
      <c r="EY19" s="8">
        <v>79.702600000000004</v>
      </c>
      <c r="EZ19" s="8">
        <v>1243.5005834210558</v>
      </c>
      <c r="FA19" s="8">
        <v>33.998650000000005</v>
      </c>
      <c r="FB19" s="8">
        <v>841.87139972023726</v>
      </c>
      <c r="FC19" s="8">
        <v>37.111237500000001</v>
      </c>
      <c r="FD19" s="206">
        <v>1259.8456079524412</v>
      </c>
      <c r="FE19" s="206">
        <v>36.818950000000001</v>
      </c>
      <c r="FF19" s="206">
        <v>36.818950000000001</v>
      </c>
      <c r="FG19" s="206">
        <v>42.313424999999995</v>
      </c>
      <c r="FH19" s="206">
        <v>41.479174999999998</v>
      </c>
      <c r="FI19" s="206">
        <v>37.948829222310849</v>
      </c>
      <c r="FK19" s="5">
        <v>1365.6255714666656</v>
      </c>
      <c r="FL19" s="5">
        <v>37.774317187500003</v>
      </c>
      <c r="FM19" s="5">
        <v>1365.6255714666656</v>
      </c>
      <c r="FN19" s="5">
        <v>38.249915476574479</v>
      </c>
      <c r="FP19" s="17">
        <v>1365.6255714666656</v>
      </c>
      <c r="FQ19" s="5">
        <v>37.774317187500003</v>
      </c>
      <c r="FR19" s="17">
        <v>1365.6255714666656</v>
      </c>
      <c r="FS19" s="5">
        <v>38.249915476574479</v>
      </c>
    </row>
    <row r="20" spans="1:175" x14ac:dyDescent="0.15">
      <c r="A20" s="289"/>
      <c r="B20" s="47">
        <v>47</v>
      </c>
      <c r="C20" s="166">
        <f>Anchor!L17</f>
        <v>1794.6165000000001</v>
      </c>
      <c r="D20" s="166">
        <f>Anchor!M17</f>
        <v>38.008099999999999</v>
      </c>
      <c r="E20" s="166">
        <f>Anchor!N17</f>
        <v>43.291699999999999</v>
      </c>
      <c r="F20" s="166">
        <f>Anchor!O17</f>
        <v>42.546500000000002</v>
      </c>
      <c r="G20" s="167">
        <f>('Summary (Full)'!$B$34*D20+'Summary (Full)'!$B$35*E20+'Summary (Full)'!$B$36*F20)/'Summary (Full)'!$B$37</f>
        <v>38.621974999999999</v>
      </c>
      <c r="H20" s="166">
        <f>Anchor!P17</f>
        <v>22.1313</v>
      </c>
      <c r="I20" s="166">
        <f>Anchor!Q17</f>
        <v>16.710100000000001</v>
      </c>
      <c r="J20" s="166">
        <f>Anchor!R17</f>
        <v>85.052999999999997</v>
      </c>
      <c r="K20" s="166">
        <f>Anchor!S17</f>
        <v>82.145700000000005</v>
      </c>
      <c r="L20" s="166">
        <f>Anchor!T17</f>
        <v>35.942500000000003</v>
      </c>
      <c r="M20" s="166">
        <f>Anchor!U17</f>
        <v>39.330800000000004</v>
      </c>
      <c r="N20" s="166">
        <f>Anchor!V17</f>
        <v>37.9908</v>
      </c>
      <c r="O20" s="166">
        <f>Anchor!W17</f>
        <v>43.2819</v>
      </c>
      <c r="P20" s="166">
        <f>Anchor!X17</f>
        <v>42.533099999999997</v>
      </c>
      <c r="Q20" s="168">
        <f>10*LOG10(1/(('Summary (Full)'!$B$41/10^(N20/10)+'Summary (Full)'!$B$42/10^(O20/10)+'Summary (Full)'!$B$43/10^(P20/10))/'Summary (Full)'!$B$44))</f>
        <v>39.100491725327046</v>
      </c>
      <c r="R20" s="166">
        <f>Anchor!Y17</f>
        <v>6627.9</v>
      </c>
      <c r="S20" s="166">
        <f>Anchor!Z17</f>
        <v>4.0396000000000001</v>
      </c>
      <c r="T20" s="169"/>
      <c r="U20" s="166">
        <f>Test!L17</f>
        <v>1794.6165000000001</v>
      </c>
      <c r="V20" s="166">
        <f>Test!M17</f>
        <v>38.008099999999999</v>
      </c>
      <c r="W20" s="166">
        <f>Test!N17</f>
        <v>43.291699999999999</v>
      </c>
      <c r="X20" s="166">
        <f>Test!O17</f>
        <v>42.546500000000002</v>
      </c>
      <c r="Y20" s="166">
        <f>('Summary (Full)'!$B$34*V20+'Summary (Full)'!$B$35*W20+'Summary (Full)'!$B$36*X20)/'Summary (Full)'!$B$37</f>
        <v>38.621974999999999</v>
      </c>
      <c r="Z20" s="166">
        <f>Test!P17</f>
        <v>22.1313</v>
      </c>
      <c r="AA20" s="166">
        <f>Test!Q17</f>
        <v>16.710100000000001</v>
      </c>
      <c r="AB20" s="166">
        <f>Test!R17</f>
        <v>85.052999999999997</v>
      </c>
      <c r="AC20" s="166">
        <f>Test!S17</f>
        <v>82.145700000000005</v>
      </c>
      <c r="AD20" s="166">
        <f>Test!T17</f>
        <v>35.942500000000003</v>
      </c>
      <c r="AE20" s="166">
        <f>Test!U17</f>
        <v>39.330800000000004</v>
      </c>
      <c r="AF20" s="166">
        <f>Test!V17</f>
        <v>37.9908</v>
      </c>
      <c r="AG20" s="166">
        <f>Test!W17</f>
        <v>43.2819</v>
      </c>
      <c r="AH20" s="166">
        <f>Test!X17</f>
        <v>42.533099999999997</v>
      </c>
      <c r="AI20" s="166">
        <f>10*LOG10(1/(('Summary (Full)'!$B$41/10^(AF20/10)+'Summary (Full)'!$B$42/10^(AG20/10)+'Summary (Full)'!$B$43/10^(AH20/10))/'Summary (Full)'!$B$44))</f>
        <v>39.100491725327046</v>
      </c>
      <c r="AJ20" s="166">
        <f>Test!Y17</f>
        <v>6627.9</v>
      </c>
      <c r="AK20" s="166">
        <f>Test!Z17</f>
        <v>4.0396000000000001</v>
      </c>
      <c r="AL20" s="166">
        <f t="shared" si="2"/>
        <v>1</v>
      </c>
      <c r="AM20" s="166">
        <f t="shared" si="3"/>
        <v>1</v>
      </c>
      <c r="AO20" s="294"/>
      <c r="AP20" s="212"/>
      <c r="AQ20" s="212"/>
      <c r="AR20" s="212"/>
      <c r="AS20" s="212"/>
      <c r="AT20" s="212"/>
      <c r="AU20" s="212"/>
      <c r="AV20" s="212"/>
      <c r="AW20" s="212"/>
      <c r="AX20" s="212"/>
      <c r="AY20" s="215"/>
      <c r="AZ20" s="326"/>
      <c r="BA20" s="252"/>
      <c r="BR20" s="5"/>
      <c r="BS20" s="5"/>
      <c r="BT20" s="5"/>
      <c r="BV20" s="5"/>
      <c r="BX20" s="5"/>
      <c r="BZ20" s="5"/>
      <c r="CB20" s="5"/>
      <c r="CD20" s="5"/>
      <c r="CL20" s="4">
        <v>1480.2871</v>
      </c>
      <c r="CM20" s="4">
        <v>37.463700000000003</v>
      </c>
      <c r="CN20" s="4">
        <v>37.463700000000003</v>
      </c>
      <c r="CO20" s="4">
        <v>42.769399999999997</v>
      </c>
      <c r="CP20" s="16">
        <v>41.9328</v>
      </c>
      <c r="CQ20" s="16">
        <v>38.074625000000005</v>
      </c>
      <c r="CR20" s="16">
        <v>20.904499999999999</v>
      </c>
      <c r="CS20" s="16">
        <v>16.041799999999999</v>
      </c>
      <c r="CT20" s="16">
        <v>81.198400000000007</v>
      </c>
      <c r="CU20" s="16">
        <v>78.576700000000002</v>
      </c>
      <c r="CV20" s="4">
        <v>34.872700000000002</v>
      </c>
      <c r="CW20" s="4">
        <v>38.747399999999999</v>
      </c>
      <c r="CX20" s="16">
        <v>37.444800000000001</v>
      </c>
      <c r="CY20" s="16">
        <v>42.76</v>
      </c>
      <c r="CZ20" s="16">
        <v>41.921199999999999</v>
      </c>
      <c r="DA20" s="16">
        <v>38.551001730838117</v>
      </c>
      <c r="DB20" s="4">
        <v>10893.9</v>
      </c>
      <c r="DC20" s="4">
        <v>5.8601000000000001</v>
      </c>
      <c r="DE20" s="4">
        <v>518.80430000000001</v>
      </c>
      <c r="DF20" s="5">
        <v>16.0517</v>
      </c>
      <c r="DG20" s="5"/>
      <c r="DH20" s="4">
        <v>1072.2318365653903</v>
      </c>
      <c r="DI20" s="5">
        <v>15.04335</v>
      </c>
      <c r="DJ20" s="5"/>
      <c r="DK20" s="5">
        <v>1794.6165000000001</v>
      </c>
      <c r="DL20" s="5">
        <v>85.052999999999997</v>
      </c>
      <c r="DM20" s="5">
        <v>1674.0906643321123</v>
      </c>
      <c r="DN20" s="5">
        <v>80.828500000000005</v>
      </c>
      <c r="DO20" s="5">
        <v>1321.9050769117882</v>
      </c>
      <c r="DP20" s="5">
        <v>34.322625000000002</v>
      </c>
      <c r="DQ20" s="5">
        <v>912.55714516710111</v>
      </c>
      <c r="DR20" s="5">
        <v>37.344974999999998</v>
      </c>
      <c r="DS20" s="5">
        <v>1365.6255714666656</v>
      </c>
      <c r="DT20" s="5">
        <v>37.131875000000001</v>
      </c>
      <c r="DU20" s="5">
        <v>37.131875000000001</v>
      </c>
      <c r="DV20" s="5">
        <v>42.5367125</v>
      </c>
      <c r="DW20" s="5">
        <v>41.700187499999998</v>
      </c>
      <c r="DX20" s="5">
        <v>38.249915476574479</v>
      </c>
      <c r="DZ20" s="4">
        <v>1480.2871</v>
      </c>
      <c r="EA20" s="4">
        <v>37.463700000000003</v>
      </c>
      <c r="EB20" s="4">
        <v>37.463700000000003</v>
      </c>
      <c r="EC20" s="4">
        <v>42.769399999999997</v>
      </c>
      <c r="ED20" s="4">
        <v>41.9328</v>
      </c>
      <c r="EE20" s="4">
        <v>38.074625000000005</v>
      </c>
      <c r="EF20" s="4">
        <v>20.904499999999999</v>
      </c>
      <c r="EG20" s="4">
        <v>16.041799999999999</v>
      </c>
      <c r="EH20" s="16">
        <v>81.198400000000007</v>
      </c>
      <c r="EI20" s="16">
        <v>78.576700000000002</v>
      </c>
      <c r="EJ20" s="16">
        <v>34.872700000000002</v>
      </c>
      <c r="EK20" s="16">
        <v>38.747399999999999</v>
      </c>
      <c r="EL20" s="16">
        <v>37.444800000000001</v>
      </c>
      <c r="EM20" s="16">
        <v>42.76</v>
      </c>
      <c r="EN20" s="16">
        <v>41.921199999999999</v>
      </c>
      <c r="EO20" s="16">
        <v>38.551001730838117</v>
      </c>
      <c r="EP20" s="16">
        <v>10893.9</v>
      </c>
      <c r="EQ20" s="16">
        <v>5.8601000000000001</v>
      </c>
      <c r="ER20" s="4">
        <v>518.80430000000001</v>
      </c>
      <c r="ES20" s="5">
        <v>16.0517</v>
      </c>
      <c r="ET20" s="5">
        <v>1072.2318365653903</v>
      </c>
      <c r="EU20" s="5">
        <v>15.04335</v>
      </c>
      <c r="EV20" s="8">
        <v>1794.6165000000001</v>
      </c>
      <c r="EW20" s="8">
        <v>85.052999999999997</v>
      </c>
      <c r="EX20" s="8">
        <v>1674.0906643321123</v>
      </c>
      <c r="EY20" s="8">
        <v>80.828500000000005</v>
      </c>
      <c r="EZ20" s="8">
        <v>1321.9050769117882</v>
      </c>
      <c r="FA20" s="8">
        <v>34.322625000000002</v>
      </c>
      <c r="FB20" s="8">
        <v>912.55714516710111</v>
      </c>
      <c r="FC20" s="8">
        <v>37.344974999999998</v>
      </c>
      <c r="FD20" s="206">
        <v>1365.6255714666656</v>
      </c>
      <c r="FE20" s="206">
        <v>37.131875000000001</v>
      </c>
      <c r="FF20" s="206">
        <v>37.131875000000001</v>
      </c>
      <c r="FG20" s="206">
        <v>42.5367125</v>
      </c>
      <c r="FH20" s="206">
        <v>41.700187499999998</v>
      </c>
      <c r="FI20" s="206">
        <v>38.249915476574479</v>
      </c>
      <c r="FK20" s="5">
        <v>1480.2871</v>
      </c>
      <c r="FL20" s="5">
        <v>38.074625000000005</v>
      </c>
      <c r="FM20" s="5">
        <v>1480.2871</v>
      </c>
      <c r="FN20" s="5">
        <v>38.551001730838117</v>
      </c>
      <c r="FP20" s="17">
        <v>1480.2871</v>
      </c>
      <c r="FQ20" s="5">
        <v>38.074625000000005</v>
      </c>
      <c r="FR20" s="17">
        <v>1480.2871</v>
      </c>
      <c r="FS20" s="5">
        <v>38.551001730838117</v>
      </c>
    </row>
    <row r="21" spans="1:175" ht="13" customHeight="1" x14ac:dyDescent="0.15">
      <c r="A21" s="289"/>
      <c r="B21" s="47">
        <v>55</v>
      </c>
      <c r="C21" s="166">
        <f>Anchor!L18</f>
        <v>1100.3667</v>
      </c>
      <c r="D21" s="166">
        <f>Anchor!M18</f>
        <v>36.289099999999998</v>
      </c>
      <c r="E21" s="166">
        <f>Anchor!N18</f>
        <v>41.828899999999997</v>
      </c>
      <c r="F21" s="166">
        <f>Anchor!O18</f>
        <v>40.953299999999999</v>
      </c>
      <c r="G21" s="167">
        <f>('Summary (Full)'!$B$34*D21+'Summary (Full)'!$B$35*E21+'Summary (Full)'!$B$36*F21)/'Summary (Full)'!$B$37</f>
        <v>36.926850000000002</v>
      </c>
      <c r="H21" s="166">
        <f>Anchor!P18</f>
        <v>19.478200000000001</v>
      </c>
      <c r="I21" s="166">
        <f>Anchor!Q18</f>
        <v>15.122400000000001</v>
      </c>
      <c r="J21" s="166">
        <f>Anchor!R18</f>
        <v>74.245099999999994</v>
      </c>
      <c r="K21" s="166">
        <f>Anchor!S18</f>
        <v>71.524100000000004</v>
      </c>
      <c r="L21" s="166">
        <f>Anchor!T18</f>
        <v>33.350700000000003</v>
      </c>
      <c r="M21" s="166">
        <f>Anchor!U18</f>
        <v>37.8611</v>
      </c>
      <c r="N21" s="166">
        <f>Anchor!V18</f>
        <v>36.270099999999999</v>
      </c>
      <c r="O21" s="166">
        <f>Anchor!W18</f>
        <v>41.820999999999998</v>
      </c>
      <c r="P21" s="166">
        <f>Anchor!X18</f>
        <v>40.942999999999998</v>
      </c>
      <c r="Q21" s="168">
        <f>10*LOG10(1/(('Summary (Full)'!$B$41/10^(N21/10)+'Summary (Full)'!$B$42/10^(O21/10)+'Summary (Full)'!$B$43/10^(P21/10))/'Summary (Full)'!$B$44))</f>
        <v>37.405644417782568</v>
      </c>
      <c r="R21" s="166">
        <f>Anchor!Y18</f>
        <v>5564.3</v>
      </c>
      <c r="S21" s="166">
        <f>Anchor!Z18</f>
        <v>3.2795999999999998</v>
      </c>
      <c r="T21" s="169"/>
      <c r="U21" s="166">
        <f>Test!L18</f>
        <v>1100.3667</v>
      </c>
      <c r="V21" s="166">
        <f>Test!M18</f>
        <v>36.289099999999998</v>
      </c>
      <c r="W21" s="166">
        <f>Test!N18</f>
        <v>41.828899999999997</v>
      </c>
      <c r="X21" s="166">
        <f>Test!O18</f>
        <v>40.953299999999999</v>
      </c>
      <c r="Y21" s="166">
        <f>('Summary (Full)'!$B$34*V21+'Summary (Full)'!$B$35*W21+'Summary (Full)'!$B$36*X21)/'Summary (Full)'!$B$37</f>
        <v>36.926850000000002</v>
      </c>
      <c r="Z21" s="166">
        <f>Test!P18</f>
        <v>19.478200000000001</v>
      </c>
      <c r="AA21" s="166">
        <f>Test!Q18</f>
        <v>15.122400000000001</v>
      </c>
      <c r="AB21" s="166">
        <f>Test!R18</f>
        <v>74.245099999999994</v>
      </c>
      <c r="AC21" s="166">
        <f>Test!S18</f>
        <v>71.524100000000004</v>
      </c>
      <c r="AD21" s="166">
        <f>Test!T18</f>
        <v>33.350700000000003</v>
      </c>
      <c r="AE21" s="166">
        <f>Test!U18</f>
        <v>37.8611</v>
      </c>
      <c r="AF21" s="166">
        <f>Test!V18</f>
        <v>36.270099999999999</v>
      </c>
      <c r="AG21" s="166">
        <f>Test!W18</f>
        <v>41.820999999999998</v>
      </c>
      <c r="AH21" s="166">
        <f>Test!X18</f>
        <v>40.942999999999998</v>
      </c>
      <c r="AI21" s="166">
        <f>10*LOG10(1/(('Summary (Full)'!$B$41/10^(AF21/10)+'Summary (Full)'!$B$42/10^(AG21/10)+'Summary (Full)'!$B$43/10^(AH21/10))/'Summary (Full)'!$B$44))</f>
        <v>37.405644417782568</v>
      </c>
      <c r="AJ21" s="166">
        <f>Test!Y18</f>
        <v>5564.3</v>
      </c>
      <c r="AK21" s="166">
        <f>Test!Z18</f>
        <v>3.2795999999999998</v>
      </c>
      <c r="AL21" s="166">
        <f t="shared" si="2"/>
        <v>1</v>
      </c>
      <c r="AM21" s="166">
        <f t="shared" si="3"/>
        <v>1</v>
      </c>
      <c r="AO21" s="294" t="s">
        <v>29</v>
      </c>
      <c r="AP21" s="212" cm="1">
        <f t="array" ref="AP21">bdRateExtend($C19:$C22,D19:D22,$U19:$U22,V19:V22)</f>
        <v>0</v>
      </c>
      <c r="AQ21" s="212"/>
      <c r="AR21" s="212"/>
      <c r="AS21" s="212"/>
      <c r="AT21" s="212" cm="1">
        <f t="array" ref="AT21">bdRateExtend($C19:$C22,H19:H22,$U19:$U22,Z19:Z22)</f>
        <v>0</v>
      </c>
      <c r="AU21" s="212"/>
      <c r="AV21" s="212" cm="1">
        <f t="array" ref="AV21">bdRateExtend($C19:$C22,I19:I22,$U19:$U22,AA19:AA22)</f>
        <v>0</v>
      </c>
      <c r="AW21" s="212"/>
      <c r="AX21" s="212" cm="1">
        <f t="array" ref="AX21">bdRateExtend($C19:$C22,J19:J22,$U19:$U22,AB19:AB22,"None", FALSE,1)</f>
        <v>0</v>
      </c>
      <c r="AY21" s="215"/>
      <c r="AZ21" s="326" cm="1">
        <f t="array" ref="AZ21">testVMAFRange($C19:$C22,J19:J22,$U19:$U22,AB19:AB22)</f>
        <v>0</v>
      </c>
      <c r="BA21" s="252"/>
      <c r="BR21" s="5"/>
      <c r="BS21" s="5"/>
      <c r="BT21" s="5"/>
      <c r="BV21" s="5"/>
      <c r="BX21" s="5"/>
      <c r="BZ21" s="5"/>
      <c r="CB21" s="5"/>
      <c r="CD21" s="5"/>
      <c r="CL21" s="4">
        <v>1574.2092664703944</v>
      </c>
      <c r="CM21" s="4">
        <v>37.6696375</v>
      </c>
      <c r="CN21" s="4">
        <v>37.6696375</v>
      </c>
      <c r="CO21" s="4">
        <v>42.950924999999998</v>
      </c>
      <c r="CP21" s="16">
        <v>42.146275000000003</v>
      </c>
      <c r="CQ21" s="16">
        <v>38.2795078125</v>
      </c>
      <c r="CR21" s="16">
        <v>21.226637499999999</v>
      </c>
      <c r="CS21" s="16">
        <v>16.227525</v>
      </c>
      <c r="CT21" s="16">
        <v>82.329374999999999</v>
      </c>
      <c r="CU21" s="16">
        <v>79.702600000000004</v>
      </c>
      <c r="CV21" s="4">
        <v>35.192250000000001</v>
      </c>
      <c r="CW21" s="4">
        <v>38.9187625</v>
      </c>
      <c r="CX21" s="16">
        <v>37.651049999999998</v>
      </c>
      <c r="CY21" s="16">
        <v>42.94135</v>
      </c>
      <c r="CZ21" s="16">
        <v>42.134225000000001</v>
      </c>
      <c r="DA21" s="16">
        <v>38.756158097998814</v>
      </c>
      <c r="DB21" s="4">
        <v>11214.3375</v>
      </c>
      <c r="DC21" s="4">
        <v>6.0143374999999999</v>
      </c>
      <c r="DE21" s="4">
        <v>550.80204565692372</v>
      </c>
      <c r="DF21" s="5">
        <v>16.338000000000001</v>
      </c>
      <c r="DG21" s="5"/>
      <c r="DH21" s="4">
        <v>1169.7463970566876</v>
      </c>
      <c r="DI21" s="5">
        <v>15.3208625</v>
      </c>
      <c r="DJ21" s="5"/>
      <c r="DK21" s="5">
        <v>2141.1397522924181</v>
      </c>
      <c r="DL21" s="5">
        <v>87.984250000000003</v>
      </c>
      <c r="DM21" s="5">
        <v>1794.6165000000001</v>
      </c>
      <c r="DN21" s="5">
        <v>82.145700000000005</v>
      </c>
      <c r="DO21" s="5">
        <v>1405.2530860562269</v>
      </c>
      <c r="DP21" s="5">
        <v>34.646600000000007</v>
      </c>
      <c r="DQ21" s="5">
        <v>989.17785242765592</v>
      </c>
      <c r="DR21" s="5">
        <v>37.578712499999995</v>
      </c>
      <c r="DS21" s="5">
        <v>1480.2871</v>
      </c>
      <c r="DT21" s="5">
        <v>37.444800000000001</v>
      </c>
      <c r="DU21" s="5">
        <v>37.444800000000001</v>
      </c>
      <c r="DV21" s="5">
        <v>42.76</v>
      </c>
      <c r="DW21" s="5">
        <v>41.921199999999999</v>
      </c>
      <c r="DX21" s="5">
        <v>38.551001730838117</v>
      </c>
      <c r="DZ21" s="4">
        <v>1574.2092664703944</v>
      </c>
      <c r="EA21" s="4">
        <v>37.6696375</v>
      </c>
      <c r="EB21" s="4">
        <v>37.6696375</v>
      </c>
      <c r="EC21" s="4">
        <v>42.950924999999998</v>
      </c>
      <c r="ED21" s="4">
        <v>42.146275000000003</v>
      </c>
      <c r="EE21" s="4">
        <v>38.2795078125</v>
      </c>
      <c r="EF21" s="4">
        <v>21.226637499999999</v>
      </c>
      <c r="EG21" s="4">
        <v>16.227525</v>
      </c>
      <c r="EH21" s="16">
        <v>82.329374999999999</v>
      </c>
      <c r="EI21" s="16">
        <v>79.702600000000004</v>
      </c>
      <c r="EJ21" s="16">
        <v>35.192250000000001</v>
      </c>
      <c r="EK21" s="16">
        <v>38.9187625</v>
      </c>
      <c r="EL21" s="16">
        <v>37.651049999999998</v>
      </c>
      <c r="EM21" s="16">
        <v>42.94135</v>
      </c>
      <c r="EN21" s="16">
        <v>42.134225000000001</v>
      </c>
      <c r="EO21" s="16">
        <v>38.756158097998814</v>
      </c>
      <c r="EP21" s="16">
        <v>11214.3375</v>
      </c>
      <c r="EQ21" s="16">
        <v>6.0143374999999999</v>
      </c>
      <c r="ER21" s="4">
        <v>550.80204565692372</v>
      </c>
      <c r="ES21" s="5">
        <v>16.338000000000001</v>
      </c>
      <c r="ET21" s="5">
        <v>1169.7463970566876</v>
      </c>
      <c r="EU21" s="5">
        <v>15.3208625</v>
      </c>
      <c r="EV21" s="8">
        <v>2141.1397522924181</v>
      </c>
      <c r="EW21" s="8">
        <v>87.984250000000003</v>
      </c>
      <c r="EX21" s="8">
        <v>1794.6165000000001</v>
      </c>
      <c r="EY21" s="8">
        <v>82.145700000000005</v>
      </c>
      <c r="EZ21" s="8">
        <v>1405.2530860562269</v>
      </c>
      <c r="FA21" s="8">
        <v>34.646600000000007</v>
      </c>
      <c r="FB21" s="8">
        <v>989.17785242765592</v>
      </c>
      <c r="FC21" s="8">
        <v>37.578712499999995</v>
      </c>
      <c r="FD21" s="206">
        <v>1480.2871</v>
      </c>
      <c r="FE21" s="206">
        <v>37.444800000000001</v>
      </c>
      <c r="FF21" s="206">
        <v>37.444800000000001</v>
      </c>
      <c r="FG21" s="206">
        <v>42.76</v>
      </c>
      <c r="FH21" s="206">
        <v>41.921199999999999</v>
      </c>
      <c r="FI21" s="206">
        <v>38.551001730838117</v>
      </c>
      <c r="FK21" s="5">
        <v>1574.2092664703944</v>
      </c>
      <c r="FL21" s="5">
        <v>38.2795078125</v>
      </c>
      <c r="FM21" s="5">
        <v>1574.2092664703944</v>
      </c>
      <c r="FN21" s="5">
        <v>38.756158097998814</v>
      </c>
      <c r="FP21" s="17">
        <v>1574.2092664703944</v>
      </c>
      <c r="FQ21" s="5">
        <v>38.2795078125</v>
      </c>
      <c r="FR21" s="17">
        <v>1574.2092664703944</v>
      </c>
      <c r="FS21" s="5">
        <v>38.756158097998814</v>
      </c>
    </row>
    <row r="22" spans="1:175" ht="14" thickBot="1" x14ac:dyDescent="0.2">
      <c r="A22" s="289"/>
      <c r="B22" s="47">
        <v>63</v>
      </c>
      <c r="C22" s="166">
        <f>Anchor!L19</f>
        <v>572.51430000000005</v>
      </c>
      <c r="D22" s="166">
        <f>Anchor!M19</f>
        <v>33.780099999999997</v>
      </c>
      <c r="E22" s="166">
        <f>Anchor!N19</f>
        <v>40.107799999999997</v>
      </c>
      <c r="F22" s="166">
        <f>Anchor!O19</f>
        <v>39.309399999999997</v>
      </c>
      <c r="G22" s="167">
        <f>('Summary (Full)'!$B$34*D22+'Summary (Full)'!$B$35*E22+'Summary (Full)'!$B$36*F22)/'Summary (Full)'!$B$37</f>
        <v>34.521162499999996</v>
      </c>
      <c r="H22" s="166">
        <f>Anchor!P19</f>
        <v>16.276800000000001</v>
      </c>
      <c r="I22" s="166">
        <f>Anchor!Q19</f>
        <v>13.1127</v>
      </c>
      <c r="J22" s="166">
        <f>Anchor!R19</f>
        <v>57.8399</v>
      </c>
      <c r="K22" s="166">
        <f>Anchor!S19</f>
        <v>55.3581</v>
      </c>
      <c r="L22" s="166">
        <f>Anchor!T19</f>
        <v>30.137699999999999</v>
      </c>
      <c r="M22" s="166">
        <f>Anchor!U19</f>
        <v>35.979399999999998</v>
      </c>
      <c r="N22" s="166">
        <f>Anchor!V19</f>
        <v>33.75</v>
      </c>
      <c r="O22" s="166">
        <f>Anchor!W19</f>
        <v>40.1004</v>
      </c>
      <c r="P22" s="166">
        <f>Anchor!X19</f>
        <v>39.302100000000003</v>
      </c>
      <c r="Q22" s="168">
        <f>10*LOG10(1/(('Summary (Full)'!$B$41/10^(N22/10)+'Summary (Full)'!$B$42/10^(O22/10)+'Summary (Full)'!$B$43/10^(P22/10))/'Summary (Full)'!$B$44))</f>
        <v>34.989558782024297</v>
      </c>
      <c r="R22" s="166">
        <f>Anchor!Y19</f>
        <v>3728.6</v>
      </c>
      <c r="S22" s="166">
        <f>Anchor!Z19</f>
        <v>2.5737000000000001</v>
      </c>
      <c r="T22" s="169"/>
      <c r="U22" s="166">
        <f>Test!L19</f>
        <v>572.51430000000005</v>
      </c>
      <c r="V22" s="166">
        <f>Test!M19</f>
        <v>33.780099999999997</v>
      </c>
      <c r="W22" s="166">
        <f>Test!N19</f>
        <v>40.107799999999997</v>
      </c>
      <c r="X22" s="166">
        <f>Test!O19</f>
        <v>39.309399999999997</v>
      </c>
      <c r="Y22" s="166">
        <f>('Summary (Full)'!$B$34*V22+'Summary (Full)'!$B$35*W22+'Summary (Full)'!$B$36*X22)/'Summary (Full)'!$B$37</f>
        <v>34.521162499999996</v>
      </c>
      <c r="Z22" s="166">
        <f>Test!P19</f>
        <v>16.276800000000001</v>
      </c>
      <c r="AA22" s="166">
        <f>Test!Q19</f>
        <v>13.1127</v>
      </c>
      <c r="AB22" s="166">
        <f>Test!R19</f>
        <v>57.8399</v>
      </c>
      <c r="AC22" s="166">
        <f>Test!S19</f>
        <v>55.3581</v>
      </c>
      <c r="AD22" s="166">
        <f>Test!T19</f>
        <v>30.137699999999999</v>
      </c>
      <c r="AE22" s="166">
        <f>Test!U19</f>
        <v>35.979399999999998</v>
      </c>
      <c r="AF22" s="166">
        <f>Test!V19</f>
        <v>33.75</v>
      </c>
      <c r="AG22" s="166">
        <f>Test!W19</f>
        <v>40.1004</v>
      </c>
      <c r="AH22" s="166">
        <f>Test!X19</f>
        <v>39.302100000000003</v>
      </c>
      <c r="AI22" s="166">
        <f>10*LOG10(1/(('Summary (Full)'!$B$41/10^(AF22/10)+'Summary (Full)'!$B$42/10^(AG22/10)+'Summary (Full)'!$B$43/10^(AH22/10))/'Summary (Full)'!$B$44))</f>
        <v>34.989558782024297</v>
      </c>
      <c r="AJ22" s="166">
        <f>Test!Y19</f>
        <v>3728.6</v>
      </c>
      <c r="AK22" s="166">
        <f>Test!Z19</f>
        <v>2.5737000000000001</v>
      </c>
      <c r="AL22" s="166">
        <f t="shared" si="2"/>
        <v>1</v>
      </c>
      <c r="AM22" s="166">
        <f t="shared" si="3"/>
        <v>1</v>
      </c>
      <c r="AO22" s="30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8"/>
      <c r="AZ22" s="327"/>
      <c r="BA22" s="280"/>
      <c r="BR22" s="5"/>
      <c r="BS22" s="5"/>
      <c r="BT22" s="5"/>
      <c r="BV22" s="5"/>
      <c r="BX22" s="5"/>
      <c r="BZ22" s="5"/>
      <c r="CB22" s="5"/>
      <c r="CD22" s="5"/>
      <c r="CL22" s="4">
        <v>1674.0906643321123</v>
      </c>
      <c r="CM22" s="4">
        <v>37.875574999999998</v>
      </c>
      <c r="CN22" s="4">
        <v>37.875574999999998</v>
      </c>
      <c r="CO22" s="4">
        <v>43.132449999999999</v>
      </c>
      <c r="CP22" s="16">
        <v>42.359749999999998</v>
      </c>
      <c r="CQ22" s="16">
        <v>38.484390625000003</v>
      </c>
      <c r="CR22" s="16">
        <v>21.548774999999999</v>
      </c>
      <c r="CS22" s="16">
        <v>16.413249999999998</v>
      </c>
      <c r="CT22" s="16">
        <v>83.460350000000005</v>
      </c>
      <c r="CU22" s="16">
        <v>80.828500000000005</v>
      </c>
      <c r="CV22" s="4">
        <v>35.511800000000001</v>
      </c>
      <c r="CW22" s="4">
        <v>39.090125</v>
      </c>
      <c r="CX22" s="16">
        <v>37.857300000000002</v>
      </c>
      <c r="CY22" s="16">
        <v>43.122699999999995</v>
      </c>
      <c r="CZ22" s="16">
        <v>42.347250000000003</v>
      </c>
      <c r="DA22" s="16">
        <v>38.961314465159504</v>
      </c>
      <c r="DB22" s="4">
        <v>11534.775</v>
      </c>
      <c r="DC22" s="4">
        <v>6.1685750000000006</v>
      </c>
      <c r="DE22" s="4">
        <v>584.77328252647851</v>
      </c>
      <c r="DF22" s="5">
        <v>16.624299999999998</v>
      </c>
      <c r="DG22" s="5"/>
      <c r="DH22" s="4">
        <v>1243.5005834210558</v>
      </c>
      <c r="DI22" s="5">
        <v>15.519325</v>
      </c>
      <c r="DJ22" s="5"/>
      <c r="DK22" s="5">
        <v>2276.9921043470877</v>
      </c>
      <c r="DL22" s="5">
        <v>89.115225000000009</v>
      </c>
      <c r="DM22" s="5">
        <v>1893.2675643825708</v>
      </c>
      <c r="DN22" s="5">
        <v>83.080299999999994</v>
      </c>
      <c r="DO22" s="5">
        <v>1493.8563065994833</v>
      </c>
      <c r="DP22" s="5">
        <v>34.970575000000004</v>
      </c>
      <c r="DQ22" s="5">
        <v>1072.2318365653903</v>
      </c>
      <c r="DR22" s="5">
        <v>37.812449999999998</v>
      </c>
      <c r="DS22" s="5">
        <v>1574.2092664703944</v>
      </c>
      <c r="DT22" s="5">
        <v>37.651049999999998</v>
      </c>
      <c r="DU22" s="5">
        <v>37.651049999999998</v>
      </c>
      <c r="DV22" s="5">
        <v>42.94135</v>
      </c>
      <c r="DW22" s="5">
        <v>42.134225000000001</v>
      </c>
      <c r="DX22" s="5">
        <v>38.756158097998814</v>
      </c>
      <c r="DZ22" s="4">
        <v>1674.0906643321123</v>
      </c>
      <c r="EA22" s="4">
        <v>37.875574999999998</v>
      </c>
      <c r="EB22" s="4">
        <v>37.875574999999998</v>
      </c>
      <c r="EC22" s="4">
        <v>43.132449999999999</v>
      </c>
      <c r="ED22" s="4">
        <v>42.359749999999998</v>
      </c>
      <c r="EE22" s="4">
        <v>38.484390625000003</v>
      </c>
      <c r="EF22" s="4">
        <v>21.548774999999999</v>
      </c>
      <c r="EG22" s="4">
        <v>16.413249999999998</v>
      </c>
      <c r="EH22" s="16">
        <v>83.460350000000005</v>
      </c>
      <c r="EI22" s="16">
        <v>80.828500000000005</v>
      </c>
      <c r="EJ22" s="16">
        <v>35.511800000000001</v>
      </c>
      <c r="EK22" s="16">
        <v>39.090125</v>
      </c>
      <c r="EL22" s="16">
        <v>37.857300000000002</v>
      </c>
      <c r="EM22" s="16">
        <v>43.122699999999995</v>
      </c>
      <c r="EN22" s="16">
        <v>42.347250000000003</v>
      </c>
      <c r="EO22" s="16">
        <v>38.961314465159504</v>
      </c>
      <c r="EP22" s="16">
        <v>11534.775</v>
      </c>
      <c r="EQ22" s="16">
        <v>6.1685750000000006</v>
      </c>
      <c r="ER22" s="4">
        <v>584.77328252647851</v>
      </c>
      <c r="ES22" s="5">
        <v>16.624299999999998</v>
      </c>
      <c r="ET22" s="5">
        <v>1243.5005834210558</v>
      </c>
      <c r="EU22" s="5">
        <v>15.519325</v>
      </c>
      <c r="EV22" s="8">
        <v>2276.9921043470877</v>
      </c>
      <c r="EW22" s="8">
        <v>89.115225000000009</v>
      </c>
      <c r="EX22" s="8">
        <v>1893.2675643825708</v>
      </c>
      <c r="EY22" s="8">
        <v>83.080299999999994</v>
      </c>
      <c r="EZ22" s="8">
        <v>1493.8563065994833</v>
      </c>
      <c r="FA22" s="8">
        <v>34.970575000000004</v>
      </c>
      <c r="FB22" s="8">
        <v>1072.2318365653903</v>
      </c>
      <c r="FC22" s="8">
        <v>37.812449999999998</v>
      </c>
      <c r="FD22" s="206">
        <v>1574.2092664703944</v>
      </c>
      <c r="FE22" s="206">
        <v>37.651049999999998</v>
      </c>
      <c r="FF22" s="206">
        <v>37.651049999999998</v>
      </c>
      <c r="FG22" s="206">
        <v>42.94135</v>
      </c>
      <c r="FH22" s="206">
        <v>42.134225000000001</v>
      </c>
      <c r="FI22" s="206">
        <v>38.756158097998814</v>
      </c>
      <c r="FK22" s="5">
        <v>1674.0906643321123</v>
      </c>
      <c r="FL22" s="5">
        <v>38.484390625000003</v>
      </c>
      <c r="FM22" s="5">
        <v>1674.0906643321123</v>
      </c>
      <c r="FN22" s="5">
        <v>38.961314465159504</v>
      </c>
      <c r="FP22" s="17">
        <v>1674.0906643321123</v>
      </c>
      <c r="FQ22" s="5">
        <v>38.484390625000003</v>
      </c>
      <c r="FR22" s="17">
        <v>1674.0906643321123</v>
      </c>
      <c r="FS22" s="5">
        <v>38.961314465159504</v>
      </c>
    </row>
    <row r="23" spans="1:175" ht="13" customHeight="1" x14ac:dyDescent="0.15">
      <c r="A23" s="290" t="s">
        <v>19</v>
      </c>
      <c r="B23" s="47">
        <v>23</v>
      </c>
      <c r="C23" s="166">
        <f>Anchor!L20</f>
        <v>5014.1575000000003</v>
      </c>
      <c r="D23" s="166">
        <f>Anchor!M20</f>
        <v>38.4664</v>
      </c>
      <c r="E23" s="166">
        <f>Anchor!N20</f>
        <v>44.569299999999998</v>
      </c>
      <c r="F23" s="166">
        <f>Anchor!O20</f>
        <v>43.904200000000003</v>
      </c>
      <c r="G23" s="167">
        <f>('Summary (Full)'!$B$34*D23+'Summary (Full)'!$B$35*E23+'Summary (Full)'!$B$36*F23)/'Summary (Full)'!$B$37</f>
        <v>39.187693749999994</v>
      </c>
      <c r="H23" s="166">
        <f>Anchor!P20</f>
        <v>26.296399999999998</v>
      </c>
      <c r="I23" s="166">
        <f>Anchor!Q20</f>
        <v>18.202300000000001</v>
      </c>
      <c r="J23" s="166">
        <f>Anchor!R20</f>
        <v>91.147599999999997</v>
      </c>
      <c r="K23" s="166">
        <f>Anchor!S20</f>
        <v>88.538300000000007</v>
      </c>
      <c r="L23" s="166">
        <f>Anchor!T20</f>
        <v>37.755800000000001</v>
      </c>
      <c r="M23" s="166">
        <f>Anchor!U20</f>
        <v>40.523800000000001</v>
      </c>
      <c r="N23" s="166">
        <f>Anchor!V20</f>
        <v>38.461500000000001</v>
      </c>
      <c r="O23" s="166">
        <f>Anchor!W20</f>
        <v>44.564300000000003</v>
      </c>
      <c r="P23" s="166">
        <f>Anchor!X20</f>
        <v>43.8949</v>
      </c>
      <c r="Q23" s="168">
        <f>10*LOG10(1/(('Summary (Full)'!$B$41/10^(N23/10)+'Summary (Full)'!$B$42/10^(O23/10)+'Summary (Full)'!$B$43/10^(P23/10))/'Summary (Full)'!$B$44))</f>
        <v>39.680586588264163</v>
      </c>
      <c r="R23" s="166">
        <f>Anchor!Y20</f>
        <v>7376.2</v>
      </c>
      <c r="S23" s="166">
        <f>Anchor!Z20</f>
        <v>3.2401</v>
      </c>
      <c r="T23" s="169"/>
      <c r="U23" s="166">
        <f>Test!L20</f>
        <v>5014.1575000000003</v>
      </c>
      <c r="V23" s="166">
        <f>Test!M20</f>
        <v>38.4664</v>
      </c>
      <c r="W23" s="166">
        <f>Test!N20</f>
        <v>44.569299999999998</v>
      </c>
      <c r="X23" s="166">
        <f>Test!O20</f>
        <v>43.904200000000003</v>
      </c>
      <c r="Y23" s="166">
        <f>('Summary (Full)'!$B$34*V23+'Summary (Full)'!$B$35*W23+'Summary (Full)'!$B$36*X23)/'Summary (Full)'!$B$37</f>
        <v>39.187693749999994</v>
      </c>
      <c r="Z23" s="166">
        <f>Test!P20</f>
        <v>26.296399999999998</v>
      </c>
      <c r="AA23" s="166">
        <f>Test!Q20</f>
        <v>18.202300000000001</v>
      </c>
      <c r="AB23" s="166">
        <f>Test!R20</f>
        <v>91.147599999999997</v>
      </c>
      <c r="AC23" s="166">
        <f>Test!S20</f>
        <v>88.538300000000007</v>
      </c>
      <c r="AD23" s="166">
        <f>Test!T20</f>
        <v>37.755800000000001</v>
      </c>
      <c r="AE23" s="166">
        <f>Test!U20</f>
        <v>40.523800000000001</v>
      </c>
      <c r="AF23" s="166">
        <f>Test!V20</f>
        <v>38.461500000000001</v>
      </c>
      <c r="AG23" s="166">
        <f>Test!W20</f>
        <v>44.564300000000003</v>
      </c>
      <c r="AH23" s="166">
        <f>Test!X20</f>
        <v>43.8949</v>
      </c>
      <c r="AI23" s="166">
        <f>10*LOG10(1/(('Summary (Full)'!$B$41/10^(AF23/10)+'Summary (Full)'!$B$42/10^(AG23/10)+'Summary (Full)'!$B$43/10^(AH23/10))/'Summary (Full)'!$B$44))</f>
        <v>39.680586588264163</v>
      </c>
      <c r="AJ23" s="166">
        <f>Test!Y20</f>
        <v>7376.2</v>
      </c>
      <c r="AK23" s="166">
        <f>Test!Z20</f>
        <v>3.2401</v>
      </c>
      <c r="AL23" s="166">
        <f t="shared" si="2"/>
        <v>1</v>
      </c>
      <c r="AM23" s="166">
        <f t="shared" si="3"/>
        <v>1</v>
      </c>
      <c r="AO23" s="293" t="s">
        <v>27</v>
      </c>
      <c r="AP23" s="211" cm="1">
        <f t="array" ref="AP23">bdRateExtend($C23:$C26,D23:D26,$U23:$U26,V23:V26)</f>
        <v>0</v>
      </c>
      <c r="AQ23" s="211" cm="1">
        <f t="array" ref="AQ23">bdRateExtend($C23:$C28,D23:D28,$U23:$U28,V23:V28)</f>
        <v>0</v>
      </c>
      <c r="AR23" s="211" cm="1">
        <f t="array" ref="AR23">bdRateExtend($C23:$C28,E23:E28,$U23:$U28,W23:W28)</f>
        <v>0</v>
      </c>
      <c r="AS23" s="211" cm="1">
        <f t="array" ref="AS23">bdRateExtend($C23:$C28,F23:F28,$U23:$U28,X23:X28)</f>
        <v>0</v>
      </c>
      <c r="AT23" s="211" cm="1">
        <f t="array" ref="AT23">bdRateExtend($C23:$C26,H23:H26,$U23:$U26,Z23:Z26)</f>
        <v>0</v>
      </c>
      <c r="AU23" s="211" cm="1">
        <f t="array" ref="AU23">bdRateExtend($C23:$C28,H23:H28,$U23:$U28,Z23:Z28)</f>
        <v>0</v>
      </c>
      <c r="AV23" s="211" cm="1">
        <f t="array" ref="AV23">bdRateExtend($C23:$C26,I23:I26,$U23:$U26,AA23:AA26)</f>
        <v>0</v>
      </c>
      <c r="AW23" s="211" cm="1">
        <f t="array" ref="AW23">bdRateExtend($C23:$C28,I23:I28,$U23:$U28,AA23:AA28)</f>
        <v>0</v>
      </c>
      <c r="AX23" s="211" cm="1">
        <f t="array" ref="AX23">bdRateExtend($C23:$C26,J23:J26,$U23:$U26,AB23:AB26,"None", FALSE,1)</f>
        <v>0</v>
      </c>
      <c r="AY23" s="214" cm="1">
        <f t="array" ref="AY23">bdRateExtend($C23:$C28,J23:J28,$U23:$U28,AB23:AB28,"None", FALSE,TRUE)</f>
        <v>0</v>
      </c>
      <c r="AZ23" s="325" cm="1">
        <f t="array" ref="AZ23">testVMAFRange($C23:$C26,J23:J26,$U23:$U26,AB23:AB26)</f>
        <v>0</v>
      </c>
      <c r="BA23" s="251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4">
        <v>1780.309398564098</v>
      </c>
      <c r="CM23" s="4">
        <v>38.081512500000002</v>
      </c>
      <c r="CN23" s="4">
        <v>38.081512500000002</v>
      </c>
      <c r="CO23" s="4">
        <v>43.313974999999999</v>
      </c>
      <c r="CP23" s="16">
        <v>42.573225000000001</v>
      </c>
      <c r="CQ23" s="16">
        <v>38.689273437499999</v>
      </c>
      <c r="CR23" s="16">
        <v>21.870912499999999</v>
      </c>
      <c r="CS23" s="16">
        <v>16.598974999999999</v>
      </c>
      <c r="CT23" s="16">
        <v>84.591325000000012</v>
      </c>
      <c r="CU23" s="16">
        <v>81.954400000000007</v>
      </c>
      <c r="CV23" s="4">
        <v>35.83135</v>
      </c>
      <c r="CW23" s="4">
        <v>39.261487500000001</v>
      </c>
      <c r="CX23" s="16">
        <v>38.063549999999999</v>
      </c>
      <c r="CY23" s="16">
        <v>43.304049999999997</v>
      </c>
      <c r="CZ23" s="16">
        <v>42.560274999999997</v>
      </c>
      <c r="DA23" s="16">
        <v>39.166470832320201</v>
      </c>
      <c r="DB23" s="4">
        <v>11855.2125</v>
      </c>
      <c r="DC23" s="4">
        <v>6.3228125000000004</v>
      </c>
      <c r="DE23" s="4">
        <v>660.18302788290453</v>
      </c>
      <c r="DF23" s="5">
        <v>17.230249999999998</v>
      </c>
      <c r="DG23" s="5"/>
      <c r="DH23" s="4">
        <v>1321.9050769117882</v>
      </c>
      <c r="DI23" s="5">
        <v>15.7177875</v>
      </c>
      <c r="DJ23" s="5"/>
      <c r="DK23" s="5">
        <v>2421.4641000000001</v>
      </c>
      <c r="DL23" s="5">
        <v>90.246200000000002</v>
      </c>
      <c r="DM23" s="5">
        <v>2013.3927693883693</v>
      </c>
      <c r="DN23" s="5">
        <v>84.206199999999995</v>
      </c>
      <c r="DO23" s="5">
        <v>1588.0460871499997</v>
      </c>
      <c r="DP23" s="5">
        <v>35.294550000000001</v>
      </c>
      <c r="DQ23" s="5">
        <v>1162.2592524921824</v>
      </c>
      <c r="DR23" s="5">
        <v>38.046187500000002</v>
      </c>
      <c r="DS23" s="5">
        <v>1674.0906643321123</v>
      </c>
      <c r="DT23" s="5">
        <v>37.857300000000002</v>
      </c>
      <c r="DU23" s="5">
        <v>37.857300000000002</v>
      </c>
      <c r="DV23" s="5">
        <v>43.122699999999995</v>
      </c>
      <c r="DW23" s="5">
        <v>42.347250000000003</v>
      </c>
      <c r="DX23" s="5">
        <v>38.961314465159504</v>
      </c>
      <c r="DZ23" s="4">
        <v>1780.309398564098</v>
      </c>
      <c r="EA23" s="4">
        <v>38.081512500000002</v>
      </c>
      <c r="EB23" s="4">
        <v>38.081512500000002</v>
      </c>
      <c r="EC23" s="4">
        <v>43.313974999999999</v>
      </c>
      <c r="ED23" s="4">
        <v>42.573225000000001</v>
      </c>
      <c r="EE23" s="4">
        <v>38.689273437499999</v>
      </c>
      <c r="EF23" s="4">
        <v>21.870912499999999</v>
      </c>
      <c r="EG23" s="4">
        <v>16.598974999999999</v>
      </c>
      <c r="EH23" s="16">
        <v>84.591325000000012</v>
      </c>
      <c r="EI23" s="16">
        <v>81.954400000000007</v>
      </c>
      <c r="EJ23" s="16">
        <v>35.83135</v>
      </c>
      <c r="EK23" s="16">
        <v>39.261487500000001</v>
      </c>
      <c r="EL23" s="16">
        <v>38.063549999999999</v>
      </c>
      <c r="EM23" s="16">
        <v>43.304049999999997</v>
      </c>
      <c r="EN23" s="16">
        <v>42.560274999999997</v>
      </c>
      <c r="EO23" s="16">
        <v>39.166470832320201</v>
      </c>
      <c r="EP23" s="16">
        <v>11855.2125</v>
      </c>
      <c r="EQ23" s="16">
        <v>6.3228125000000004</v>
      </c>
      <c r="ER23" s="4">
        <v>660.18302788290453</v>
      </c>
      <c r="ES23" s="5">
        <v>17.230249999999998</v>
      </c>
      <c r="ET23" s="5">
        <v>1321.9050769117882</v>
      </c>
      <c r="EU23" s="5">
        <v>15.7177875</v>
      </c>
      <c r="EV23" s="8">
        <v>2421.4641000000001</v>
      </c>
      <c r="EW23" s="8">
        <v>90.246200000000002</v>
      </c>
      <c r="EX23" s="8">
        <v>2013.3927693883693</v>
      </c>
      <c r="EY23" s="8">
        <v>84.206199999999995</v>
      </c>
      <c r="EZ23" s="8">
        <v>1588.0460871499997</v>
      </c>
      <c r="FA23" s="8">
        <v>35.294550000000001</v>
      </c>
      <c r="FB23" s="8">
        <v>1162.2592524921824</v>
      </c>
      <c r="FC23" s="8">
        <v>38.046187500000002</v>
      </c>
      <c r="FD23" s="206">
        <v>1674.0906643321123</v>
      </c>
      <c r="FE23" s="206">
        <v>37.857300000000002</v>
      </c>
      <c r="FF23" s="206">
        <v>37.857300000000002</v>
      </c>
      <c r="FG23" s="206">
        <v>43.122699999999995</v>
      </c>
      <c r="FH23" s="206">
        <v>42.347250000000003</v>
      </c>
      <c r="FI23" s="206">
        <v>38.961314465159504</v>
      </c>
      <c r="FK23" s="5">
        <v>1780.309398564098</v>
      </c>
      <c r="FL23" s="5">
        <v>38.689273437499999</v>
      </c>
      <c r="FM23" s="5">
        <v>1780.309398564098</v>
      </c>
      <c r="FN23" s="5">
        <v>39.166470832320201</v>
      </c>
      <c r="FP23" s="17">
        <v>1780.309398564098</v>
      </c>
      <c r="FQ23" s="5">
        <v>38.689273437499999</v>
      </c>
      <c r="FR23" s="17">
        <v>1780.309398564098</v>
      </c>
      <c r="FS23" s="5">
        <v>39.166470832320201</v>
      </c>
    </row>
    <row r="24" spans="1:175" x14ac:dyDescent="0.15">
      <c r="A24" s="290"/>
      <c r="B24" s="47">
        <v>31</v>
      </c>
      <c r="C24" s="166">
        <f>Anchor!L21</f>
        <v>3109.7013999999999</v>
      </c>
      <c r="D24" s="166">
        <f>Anchor!M21</f>
        <v>37.982100000000003</v>
      </c>
      <c r="E24" s="166">
        <f>Anchor!N21</f>
        <v>44.004800000000003</v>
      </c>
      <c r="F24" s="166">
        <f>Anchor!O21</f>
        <v>43.267499999999998</v>
      </c>
      <c r="G24" s="167">
        <f>('Summary (Full)'!$B$34*D24+'Summary (Full)'!$B$35*E24+'Summary (Full)'!$B$36*F24)/'Summary (Full)'!$B$37</f>
        <v>38.688856250000008</v>
      </c>
      <c r="H24" s="166">
        <f>Anchor!P21</f>
        <v>24.728899999999999</v>
      </c>
      <c r="I24" s="166">
        <f>Anchor!Q21</f>
        <v>17.5702</v>
      </c>
      <c r="J24" s="166">
        <f>Anchor!R21</f>
        <v>87.890699999999995</v>
      </c>
      <c r="K24" s="166">
        <f>Anchor!S21</f>
        <v>85.142899999999997</v>
      </c>
      <c r="L24" s="166">
        <f>Anchor!T21</f>
        <v>36.7273</v>
      </c>
      <c r="M24" s="166">
        <f>Anchor!U21</f>
        <v>39.983800000000002</v>
      </c>
      <c r="N24" s="166">
        <f>Anchor!V21</f>
        <v>37.974600000000002</v>
      </c>
      <c r="O24" s="166">
        <f>Anchor!W21</f>
        <v>43.998199999999997</v>
      </c>
      <c r="P24" s="166">
        <f>Anchor!X21</f>
        <v>43.256100000000004</v>
      </c>
      <c r="Q24" s="168">
        <f>10*LOG10(1/(('Summary (Full)'!$B$41/10^(N24/10)+'Summary (Full)'!$B$42/10^(O24/10)+'Summary (Full)'!$B$43/10^(P24/10))/'Summary (Full)'!$B$44))</f>
        <v>39.179619374609871</v>
      </c>
      <c r="R24" s="166">
        <f>Anchor!Y21</f>
        <v>5451.6</v>
      </c>
      <c r="S24" s="166">
        <f>Anchor!Z21</f>
        <v>2.6880000000000002</v>
      </c>
      <c r="T24" s="169"/>
      <c r="U24" s="166">
        <f>Test!L21</f>
        <v>3109.7013999999999</v>
      </c>
      <c r="V24" s="166">
        <f>Test!M21</f>
        <v>37.982100000000003</v>
      </c>
      <c r="W24" s="166">
        <f>Test!N21</f>
        <v>44.004800000000003</v>
      </c>
      <c r="X24" s="166">
        <f>Test!O21</f>
        <v>43.267499999999998</v>
      </c>
      <c r="Y24" s="166">
        <f>('Summary (Full)'!$B$34*V24+'Summary (Full)'!$B$35*W24+'Summary (Full)'!$B$36*X24)/'Summary (Full)'!$B$37</f>
        <v>38.688856250000008</v>
      </c>
      <c r="Z24" s="166">
        <f>Test!P21</f>
        <v>24.728899999999999</v>
      </c>
      <c r="AA24" s="166">
        <f>Test!Q21</f>
        <v>17.5702</v>
      </c>
      <c r="AB24" s="166">
        <f>Test!R21</f>
        <v>87.890699999999995</v>
      </c>
      <c r="AC24" s="166">
        <f>Test!S21</f>
        <v>85.142899999999997</v>
      </c>
      <c r="AD24" s="166">
        <f>Test!T21</f>
        <v>36.7273</v>
      </c>
      <c r="AE24" s="166">
        <f>Test!U21</f>
        <v>39.983800000000002</v>
      </c>
      <c r="AF24" s="166">
        <f>Test!V21</f>
        <v>37.974600000000002</v>
      </c>
      <c r="AG24" s="166">
        <f>Test!W21</f>
        <v>43.998199999999997</v>
      </c>
      <c r="AH24" s="166">
        <f>Test!X21</f>
        <v>43.256100000000004</v>
      </c>
      <c r="AI24" s="166">
        <f>10*LOG10(1/(('Summary (Full)'!$B$41/10^(AF24/10)+'Summary (Full)'!$B$42/10^(AG24/10)+'Summary (Full)'!$B$43/10^(AH24/10))/'Summary (Full)'!$B$44))</f>
        <v>39.179619374609871</v>
      </c>
      <c r="AJ24" s="166">
        <f>Test!Y21</f>
        <v>5451.6</v>
      </c>
      <c r="AK24" s="166">
        <f>Test!Z21</f>
        <v>2.6880000000000002</v>
      </c>
      <c r="AL24" s="166">
        <f t="shared" si="2"/>
        <v>1</v>
      </c>
      <c r="AM24" s="166">
        <f t="shared" si="3"/>
        <v>1</v>
      </c>
      <c r="AO24" s="294"/>
      <c r="AP24" s="212"/>
      <c r="AQ24" s="212"/>
      <c r="AR24" s="212"/>
      <c r="AS24" s="212"/>
      <c r="AT24" s="212"/>
      <c r="AU24" s="212"/>
      <c r="AV24" s="212"/>
      <c r="AW24" s="212"/>
      <c r="AX24" s="212"/>
      <c r="AY24" s="215"/>
      <c r="AZ24" s="326"/>
      <c r="BA24" s="252"/>
      <c r="BR24" s="5"/>
      <c r="BS24" s="5"/>
      <c r="BT24" s="5"/>
      <c r="BV24" s="5"/>
      <c r="BX24" s="5"/>
      <c r="BZ24" s="5"/>
      <c r="CB24" s="5"/>
      <c r="CD24" s="5"/>
      <c r="CL24" s="4">
        <v>1893.2675643825708</v>
      </c>
      <c r="CM24" s="4">
        <v>38.28745</v>
      </c>
      <c r="CN24" s="4">
        <v>38.28745</v>
      </c>
      <c r="CO24" s="4">
        <v>43.4955</v>
      </c>
      <c r="CP24" s="16">
        <v>42.786699999999996</v>
      </c>
      <c r="CQ24" s="16">
        <v>38.894156249999995</v>
      </c>
      <c r="CR24" s="16">
        <v>22.193049999999999</v>
      </c>
      <c r="CS24" s="16">
        <v>16.784700000000001</v>
      </c>
      <c r="CT24" s="16">
        <v>85.722300000000004</v>
      </c>
      <c r="CU24" s="16">
        <v>83.080299999999994</v>
      </c>
      <c r="CV24" s="4">
        <v>36.1509</v>
      </c>
      <c r="CW24" s="4">
        <v>39.432850000000002</v>
      </c>
      <c r="CX24" s="16">
        <v>38.269800000000004</v>
      </c>
      <c r="CY24" s="16">
        <v>43.485399999999998</v>
      </c>
      <c r="CZ24" s="16">
        <v>42.773299999999999</v>
      </c>
      <c r="DA24" s="16">
        <v>39.371627199480898</v>
      </c>
      <c r="DB24" s="4">
        <v>12175.65</v>
      </c>
      <c r="DC24" s="4">
        <v>6.4770500000000002</v>
      </c>
      <c r="DE24" s="4">
        <v>702.73153798469593</v>
      </c>
      <c r="DF24" s="5">
        <v>17.5667875</v>
      </c>
      <c r="DG24" s="5"/>
      <c r="DH24" s="4">
        <v>1405.2530860562269</v>
      </c>
      <c r="DI24" s="5">
        <v>15.916250000000002</v>
      </c>
      <c r="DJ24" s="5"/>
      <c r="DK24" s="5">
        <v>2577.5590704014562</v>
      </c>
      <c r="DL24" s="5">
        <v>90.963250000000002</v>
      </c>
      <c r="DM24" s="5">
        <v>2141.1397522924181</v>
      </c>
      <c r="DN24" s="5">
        <v>85.332099999999997</v>
      </c>
      <c r="DO24" s="5">
        <v>1688.1746683207361</v>
      </c>
      <c r="DP24" s="5">
        <v>35.618525000000005</v>
      </c>
      <c r="DQ24" s="5">
        <v>1259.8456079524412</v>
      </c>
      <c r="DR24" s="5">
        <v>38.279924999999999</v>
      </c>
      <c r="DS24" s="5">
        <v>1780.309398564098</v>
      </c>
      <c r="DT24" s="5">
        <v>38.063549999999999</v>
      </c>
      <c r="DU24" s="5">
        <v>38.063549999999999</v>
      </c>
      <c r="DV24" s="5">
        <v>43.304049999999997</v>
      </c>
      <c r="DW24" s="5">
        <v>42.560274999999997</v>
      </c>
      <c r="DX24" s="5">
        <v>39.166470832320201</v>
      </c>
      <c r="DZ24" s="4">
        <v>1893.2675643825708</v>
      </c>
      <c r="EA24" s="4">
        <v>38.28745</v>
      </c>
      <c r="EB24" s="4">
        <v>38.28745</v>
      </c>
      <c r="EC24" s="4">
        <v>43.4955</v>
      </c>
      <c r="ED24" s="4">
        <v>42.786699999999996</v>
      </c>
      <c r="EE24" s="4">
        <v>38.894156249999995</v>
      </c>
      <c r="EF24" s="4">
        <v>22.193049999999999</v>
      </c>
      <c r="EG24" s="4">
        <v>16.784700000000001</v>
      </c>
      <c r="EH24" s="16">
        <v>85.722300000000004</v>
      </c>
      <c r="EI24" s="16">
        <v>83.080299999999994</v>
      </c>
      <c r="EJ24" s="16">
        <v>36.1509</v>
      </c>
      <c r="EK24" s="16">
        <v>39.432850000000002</v>
      </c>
      <c r="EL24" s="16">
        <v>38.269800000000004</v>
      </c>
      <c r="EM24" s="16">
        <v>43.485399999999998</v>
      </c>
      <c r="EN24" s="16">
        <v>42.773299999999999</v>
      </c>
      <c r="EO24" s="16">
        <v>39.371627199480898</v>
      </c>
      <c r="EP24" s="16">
        <v>12175.65</v>
      </c>
      <c r="EQ24" s="16">
        <v>6.4770500000000002</v>
      </c>
      <c r="ER24" s="4">
        <v>702.73153798469593</v>
      </c>
      <c r="ES24" s="5">
        <v>17.5667875</v>
      </c>
      <c r="ET24" s="5">
        <v>1405.2530860562269</v>
      </c>
      <c r="EU24" s="5">
        <v>15.916250000000002</v>
      </c>
      <c r="EV24" s="8">
        <v>2577.5590704014562</v>
      </c>
      <c r="EW24" s="8">
        <v>90.963250000000002</v>
      </c>
      <c r="EX24" s="8">
        <v>2141.1397522924181</v>
      </c>
      <c r="EY24" s="8">
        <v>85.332099999999997</v>
      </c>
      <c r="EZ24" s="8">
        <v>1688.1746683207361</v>
      </c>
      <c r="FA24" s="8">
        <v>35.618525000000005</v>
      </c>
      <c r="FB24" s="8">
        <v>1259.8456079524412</v>
      </c>
      <c r="FC24" s="8">
        <v>38.279924999999999</v>
      </c>
      <c r="FD24" s="206">
        <v>1780.309398564098</v>
      </c>
      <c r="FE24" s="206">
        <v>38.063549999999999</v>
      </c>
      <c r="FF24" s="206">
        <v>38.063549999999999</v>
      </c>
      <c r="FG24" s="206">
        <v>43.304049999999997</v>
      </c>
      <c r="FH24" s="206">
        <v>42.560274999999997</v>
      </c>
      <c r="FI24" s="206">
        <v>39.166470832320201</v>
      </c>
      <c r="FK24" s="5">
        <v>1893.2675643825708</v>
      </c>
      <c r="FL24" s="5">
        <v>38.894156249999995</v>
      </c>
      <c r="FM24" s="5">
        <v>1893.2675643825708</v>
      </c>
      <c r="FN24" s="5">
        <v>39.371627199480898</v>
      </c>
      <c r="FP24" s="17">
        <v>1893.2675643825708</v>
      </c>
      <c r="FQ24" s="5">
        <v>38.894156249999995</v>
      </c>
      <c r="FR24" s="17">
        <v>1893.2675643825708</v>
      </c>
      <c r="FS24" s="5">
        <v>39.371627199480898</v>
      </c>
    </row>
    <row r="25" spans="1:175" ht="13" customHeight="1" x14ac:dyDescent="0.15">
      <c r="A25" s="290"/>
      <c r="B25" s="47">
        <v>39</v>
      </c>
      <c r="C25" s="166">
        <f>Anchor!L22</f>
        <v>1908.0156999999999</v>
      </c>
      <c r="D25" s="166">
        <f>Anchor!M22</f>
        <v>37.170499999999997</v>
      </c>
      <c r="E25" s="166">
        <f>Anchor!N22</f>
        <v>43.168399999999998</v>
      </c>
      <c r="F25" s="166">
        <f>Anchor!O22</f>
        <v>42.324199999999998</v>
      </c>
      <c r="G25" s="167">
        <f>('Summary (Full)'!$B$34*D25+'Summary (Full)'!$B$35*E25+'Summary (Full)'!$B$36*F25)/'Summary (Full)'!$B$37</f>
        <v>37.867474999999999</v>
      </c>
      <c r="H25" s="166">
        <f>Anchor!P22</f>
        <v>22.598500000000001</v>
      </c>
      <c r="I25" s="166">
        <f>Anchor!Q22</f>
        <v>16.589600000000001</v>
      </c>
      <c r="J25" s="166">
        <f>Anchor!R22</f>
        <v>82.115600000000001</v>
      </c>
      <c r="K25" s="166">
        <f>Anchor!S22</f>
        <v>79.266400000000004</v>
      </c>
      <c r="L25" s="166">
        <f>Anchor!T22</f>
        <v>35.181199999999997</v>
      </c>
      <c r="M25" s="166">
        <f>Anchor!U22</f>
        <v>39.158900000000003</v>
      </c>
      <c r="N25" s="166">
        <f>Anchor!V22</f>
        <v>37.158900000000003</v>
      </c>
      <c r="O25" s="166">
        <f>Anchor!W22</f>
        <v>43.161200000000001</v>
      </c>
      <c r="P25" s="166">
        <f>Anchor!X22</f>
        <v>42.311900000000001</v>
      </c>
      <c r="Q25" s="168">
        <f>10*LOG10(1/(('Summary (Full)'!$B$41/10^(N25/10)+'Summary (Full)'!$B$42/10^(O25/10)+'Summary (Full)'!$B$43/10^(P25/10))/'Summary (Full)'!$B$44))</f>
        <v>38.354254304056049</v>
      </c>
      <c r="R25" s="166">
        <f>Anchor!Y22</f>
        <v>4913.1000000000004</v>
      </c>
      <c r="S25" s="166">
        <f>Anchor!Z22</f>
        <v>2.4020000000000001</v>
      </c>
      <c r="T25" s="169"/>
      <c r="U25" s="166">
        <f>Test!L22</f>
        <v>1908.0156999999999</v>
      </c>
      <c r="V25" s="166">
        <f>Test!M22</f>
        <v>37.170499999999997</v>
      </c>
      <c r="W25" s="166">
        <f>Test!N22</f>
        <v>43.168399999999998</v>
      </c>
      <c r="X25" s="166">
        <f>Test!O22</f>
        <v>42.324199999999998</v>
      </c>
      <c r="Y25" s="166">
        <f>('Summary (Full)'!$B$34*V25+'Summary (Full)'!$B$35*W25+'Summary (Full)'!$B$36*X25)/'Summary (Full)'!$B$37</f>
        <v>37.867474999999999</v>
      </c>
      <c r="Z25" s="166">
        <f>Test!P22</f>
        <v>22.598500000000001</v>
      </c>
      <c r="AA25" s="166">
        <f>Test!Q22</f>
        <v>16.589600000000001</v>
      </c>
      <c r="AB25" s="166">
        <f>Test!R22</f>
        <v>82.115600000000001</v>
      </c>
      <c r="AC25" s="166">
        <f>Test!S22</f>
        <v>79.266400000000004</v>
      </c>
      <c r="AD25" s="166">
        <f>Test!T22</f>
        <v>35.181199999999997</v>
      </c>
      <c r="AE25" s="166">
        <f>Test!U22</f>
        <v>39.158900000000003</v>
      </c>
      <c r="AF25" s="166">
        <f>Test!V22</f>
        <v>37.158900000000003</v>
      </c>
      <c r="AG25" s="166">
        <f>Test!W22</f>
        <v>43.161200000000001</v>
      </c>
      <c r="AH25" s="166">
        <f>Test!X22</f>
        <v>42.311900000000001</v>
      </c>
      <c r="AI25" s="166">
        <f>10*LOG10(1/(('Summary (Full)'!$B$41/10^(AF25/10)+'Summary (Full)'!$B$42/10^(AG25/10)+'Summary (Full)'!$B$43/10^(AH25/10))/'Summary (Full)'!$B$44))</f>
        <v>38.354254304056049</v>
      </c>
      <c r="AJ25" s="166">
        <f>Test!Y22</f>
        <v>4913.1000000000004</v>
      </c>
      <c r="AK25" s="166">
        <f>Test!Z22</f>
        <v>2.4020000000000001</v>
      </c>
      <c r="AL25" s="166">
        <f t="shared" si="2"/>
        <v>1</v>
      </c>
      <c r="AM25" s="166">
        <f t="shared" si="3"/>
        <v>1</v>
      </c>
      <c r="AO25" s="294" t="s">
        <v>28</v>
      </c>
      <c r="AP25" s="212" cm="1">
        <f t="array" ref="AP25">bdRateExtend($C24:$C27,D24:D27,$U24:$U27,V24:V27)</f>
        <v>0</v>
      </c>
      <c r="AQ25" s="212"/>
      <c r="AR25" s="212"/>
      <c r="AS25" s="212"/>
      <c r="AT25" s="212" cm="1">
        <f t="array" ref="AT25">bdRateExtend($C24:$C27,H24:H27,$U24:$U27,Z24:Z27)</f>
        <v>0</v>
      </c>
      <c r="AU25" s="212"/>
      <c r="AV25" s="212" cm="1">
        <f t="array" ref="AV25">bdRateExtend($C24:$C27,I24:I27,$U24:$U27,AA24:AA27)</f>
        <v>0</v>
      </c>
      <c r="AW25" s="212"/>
      <c r="AX25" s="212" cm="1">
        <f t="array" ref="AX25">bdRateExtend($C24:$C27,J24:J27,$U24:$U27,AB24:AB27,"None", FALSE,1)</f>
        <v>0</v>
      </c>
      <c r="AY25" s="215"/>
      <c r="AZ25" s="326" cm="1">
        <f t="array" ref="AZ25">testVMAFRange($C24:$C27,J24:J27,$U24:$U27,AB24:AB27)</f>
        <v>0</v>
      </c>
      <c r="BA25" s="252"/>
      <c r="BR25" s="5"/>
      <c r="BS25" s="5"/>
      <c r="BT25" s="5"/>
      <c r="BV25" s="5"/>
      <c r="BX25" s="5"/>
      <c r="BZ25" s="5"/>
      <c r="CB25" s="5"/>
      <c r="CD25" s="5"/>
      <c r="CL25" s="4">
        <v>2013.3927693883693</v>
      </c>
      <c r="CM25" s="4">
        <v>38.493387499999997</v>
      </c>
      <c r="CN25" s="4">
        <v>38.493387499999997</v>
      </c>
      <c r="CO25" s="4">
        <v>43.677025</v>
      </c>
      <c r="CP25" s="16">
        <v>43.000174999999999</v>
      </c>
      <c r="CQ25" s="16">
        <v>39.099039062499997</v>
      </c>
      <c r="CR25" s="16">
        <v>22.5151875</v>
      </c>
      <c r="CS25" s="16">
        <v>16.970424999999999</v>
      </c>
      <c r="CT25" s="16">
        <v>86.853274999999996</v>
      </c>
      <c r="CU25" s="16">
        <v>84.206199999999995</v>
      </c>
      <c r="CV25" s="4">
        <v>36.47045</v>
      </c>
      <c r="CW25" s="4">
        <v>39.604212499999996</v>
      </c>
      <c r="CX25" s="16">
        <v>38.476050000000001</v>
      </c>
      <c r="CY25" s="16">
        <v>43.66675</v>
      </c>
      <c r="CZ25" s="16">
        <v>42.986325000000001</v>
      </c>
      <c r="DA25" s="16">
        <v>39.576783566641588</v>
      </c>
      <c r="DB25" s="4">
        <v>12496.0875</v>
      </c>
      <c r="DC25" s="4">
        <v>6.6312875</v>
      </c>
      <c r="DE25" s="4">
        <v>748.02228112705393</v>
      </c>
      <c r="DF25" s="5">
        <v>17.903324999999999</v>
      </c>
      <c r="DG25" s="5"/>
      <c r="DH25" s="4">
        <v>1493.8563065994833</v>
      </c>
      <c r="DI25" s="5">
        <v>16.1147125</v>
      </c>
      <c r="DJ25" s="5"/>
      <c r="DK25" s="5">
        <v>2743.7163992680325</v>
      </c>
      <c r="DL25" s="5">
        <v>91.680300000000003</v>
      </c>
      <c r="DM25" s="5">
        <v>2276.9921043470877</v>
      </c>
      <c r="DN25" s="5">
        <v>86.457999999999998</v>
      </c>
      <c r="DO25" s="5">
        <v>1794.6165000000001</v>
      </c>
      <c r="DP25" s="5">
        <v>35.942500000000003</v>
      </c>
      <c r="DQ25" s="5">
        <v>1365.6255714666656</v>
      </c>
      <c r="DR25" s="5">
        <v>38.513662499999995</v>
      </c>
      <c r="DS25" s="5">
        <v>1893.2675643825708</v>
      </c>
      <c r="DT25" s="5">
        <v>38.269800000000004</v>
      </c>
      <c r="DU25" s="5">
        <v>38.269800000000004</v>
      </c>
      <c r="DV25" s="5">
        <v>43.485399999999998</v>
      </c>
      <c r="DW25" s="5">
        <v>42.773299999999999</v>
      </c>
      <c r="DX25" s="5">
        <v>39.371627199480898</v>
      </c>
      <c r="DZ25" s="4">
        <v>2013.3927693883693</v>
      </c>
      <c r="EA25" s="4">
        <v>38.493387499999997</v>
      </c>
      <c r="EB25" s="4">
        <v>38.493387499999997</v>
      </c>
      <c r="EC25" s="4">
        <v>43.677025</v>
      </c>
      <c r="ED25" s="4">
        <v>43.000174999999999</v>
      </c>
      <c r="EE25" s="4">
        <v>39.099039062499997</v>
      </c>
      <c r="EF25" s="4">
        <v>22.5151875</v>
      </c>
      <c r="EG25" s="4">
        <v>16.970424999999999</v>
      </c>
      <c r="EH25" s="16">
        <v>86.853274999999996</v>
      </c>
      <c r="EI25" s="16">
        <v>84.206199999999995</v>
      </c>
      <c r="EJ25" s="16">
        <v>36.47045</v>
      </c>
      <c r="EK25" s="16">
        <v>39.604212499999996</v>
      </c>
      <c r="EL25" s="16">
        <v>38.476050000000001</v>
      </c>
      <c r="EM25" s="16">
        <v>43.66675</v>
      </c>
      <c r="EN25" s="16">
        <v>42.986325000000001</v>
      </c>
      <c r="EO25" s="16">
        <v>39.576783566641588</v>
      </c>
      <c r="EP25" s="16">
        <v>12496.0875</v>
      </c>
      <c r="EQ25" s="16">
        <v>6.6312875</v>
      </c>
      <c r="ER25" s="4">
        <v>748.02228112705393</v>
      </c>
      <c r="ES25" s="5">
        <v>17.903324999999999</v>
      </c>
      <c r="ET25" s="5">
        <v>1493.8563065994833</v>
      </c>
      <c r="EU25" s="5">
        <v>16.1147125</v>
      </c>
      <c r="EV25" s="8">
        <v>2743.7163992680325</v>
      </c>
      <c r="EW25" s="8">
        <v>91.680300000000003</v>
      </c>
      <c r="EX25" s="8">
        <v>2276.9921043470877</v>
      </c>
      <c r="EY25" s="8">
        <v>86.457999999999998</v>
      </c>
      <c r="EZ25" s="8">
        <v>1794.6165000000001</v>
      </c>
      <c r="FA25" s="8">
        <v>35.942500000000003</v>
      </c>
      <c r="FB25" s="8">
        <v>1365.6255714666656</v>
      </c>
      <c r="FC25" s="8">
        <v>38.513662499999995</v>
      </c>
      <c r="FD25" s="206">
        <v>1893.2675643825708</v>
      </c>
      <c r="FE25" s="206">
        <v>38.269800000000004</v>
      </c>
      <c r="FF25" s="206">
        <v>38.269800000000004</v>
      </c>
      <c r="FG25" s="206">
        <v>43.485399999999998</v>
      </c>
      <c r="FH25" s="206">
        <v>42.773299999999999</v>
      </c>
      <c r="FI25" s="206">
        <v>39.371627199480898</v>
      </c>
      <c r="FK25" s="5">
        <v>2013.3927693883693</v>
      </c>
      <c r="FL25" s="5">
        <v>39.099039062499997</v>
      </c>
      <c r="FM25" s="5">
        <v>2013.3927693883693</v>
      </c>
      <c r="FN25" s="5">
        <v>39.576783566641588</v>
      </c>
      <c r="FP25" s="17">
        <v>2013.3927693883693</v>
      </c>
      <c r="FQ25" s="5">
        <v>39.099039062499997</v>
      </c>
      <c r="FR25" s="17">
        <v>2013.3927693883693</v>
      </c>
      <c r="FS25" s="5">
        <v>39.576783566641588</v>
      </c>
    </row>
    <row r="26" spans="1:175" x14ac:dyDescent="0.15">
      <c r="A26" s="290"/>
      <c r="B26" s="47">
        <v>47</v>
      </c>
      <c r="C26" s="166">
        <f>Anchor!L23</f>
        <v>1169.5947000000001</v>
      </c>
      <c r="D26" s="166">
        <f>Anchor!M23</f>
        <v>35.960999999999999</v>
      </c>
      <c r="E26" s="166">
        <f>Anchor!N23</f>
        <v>42.017400000000002</v>
      </c>
      <c r="F26" s="166">
        <f>Anchor!O23</f>
        <v>41.101799999999997</v>
      </c>
      <c r="G26" s="167">
        <f>('Summary (Full)'!$B$34*D26+'Summary (Full)'!$B$35*E26+'Summary (Full)'!$B$36*F26)/'Summary (Full)'!$B$37</f>
        <v>36.660824999999996</v>
      </c>
      <c r="H26" s="166">
        <f>Anchor!P23</f>
        <v>20.0991</v>
      </c>
      <c r="I26" s="166">
        <f>Anchor!Q23</f>
        <v>15.2691</v>
      </c>
      <c r="J26" s="166">
        <f>Anchor!R23</f>
        <v>73.075699999999998</v>
      </c>
      <c r="K26" s="166">
        <f>Anchor!S23</f>
        <v>70.2333</v>
      </c>
      <c r="L26" s="166">
        <f>Anchor!T23</f>
        <v>33.196300000000001</v>
      </c>
      <c r="M26" s="166">
        <f>Anchor!U23</f>
        <v>38.011400000000002</v>
      </c>
      <c r="N26" s="166">
        <f>Anchor!V23</f>
        <v>35.945500000000003</v>
      </c>
      <c r="O26" s="166">
        <f>Anchor!W23</f>
        <v>42.009300000000003</v>
      </c>
      <c r="P26" s="166">
        <f>Anchor!X23</f>
        <v>41.090400000000002</v>
      </c>
      <c r="Q26" s="168">
        <f>10*LOG10(1/(('Summary (Full)'!$B$41/10^(N26/10)+'Summary (Full)'!$B$42/10^(O26/10)+'Summary (Full)'!$B$43/10^(P26/10))/'Summary (Full)'!$B$44))</f>
        <v>37.143676792579924</v>
      </c>
      <c r="R26" s="166">
        <f>Anchor!Y23</f>
        <v>4065.6</v>
      </c>
      <c r="S26" s="166">
        <f>Anchor!Z23</f>
        <v>1.9749000000000001</v>
      </c>
      <c r="T26" s="169"/>
      <c r="U26" s="166">
        <f>Test!L23</f>
        <v>1169.5947000000001</v>
      </c>
      <c r="V26" s="166">
        <f>Test!M23</f>
        <v>35.960999999999999</v>
      </c>
      <c r="W26" s="166">
        <f>Test!N23</f>
        <v>42.017400000000002</v>
      </c>
      <c r="X26" s="166">
        <f>Test!O23</f>
        <v>41.101799999999997</v>
      </c>
      <c r="Y26" s="166">
        <f>('Summary (Full)'!$B$34*V26+'Summary (Full)'!$B$35*W26+'Summary (Full)'!$B$36*X26)/'Summary (Full)'!$B$37</f>
        <v>36.660824999999996</v>
      </c>
      <c r="Z26" s="166">
        <f>Test!P23</f>
        <v>20.0991</v>
      </c>
      <c r="AA26" s="166">
        <f>Test!Q23</f>
        <v>15.2691</v>
      </c>
      <c r="AB26" s="166">
        <f>Test!R23</f>
        <v>73.075699999999998</v>
      </c>
      <c r="AC26" s="166">
        <f>Test!S23</f>
        <v>70.2333</v>
      </c>
      <c r="AD26" s="166">
        <f>Test!T23</f>
        <v>33.196300000000001</v>
      </c>
      <c r="AE26" s="166">
        <f>Test!U23</f>
        <v>38.011400000000002</v>
      </c>
      <c r="AF26" s="166">
        <f>Test!V23</f>
        <v>35.945500000000003</v>
      </c>
      <c r="AG26" s="166">
        <f>Test!W23</f>
        <v>42.009300000000003</v>
      </c>
      <c r="AH26" s="166">
        <f>Test!X23</f>
        <v>41.090400000000002</v>
      </c>
      <c r="AI26" s="166">
        <f>10*LOG10(1/(('Summary (Full)'!$B$41/10^(AF26/10)+'Summary (Full)'!$B$42/10^(AG26/10)+'Summary (Full)'!$B$43/10^(AH26/10))/'Summary (Full)'!$B$44))</f>
        <v>37.143676792579924</v>
      </c>
      <c r="AJ26" s="166">
        <f>Test!Y23</f>
        <v>4065.6</v>
      </c>
      <c r="AK26" s="166">
        <f>Test!Z23</f>
        <v>1.9749000000000001</v>
      </c>
      <c r="AL26" s="166">
        <f t="shared" si="2"/>
        <v>1</v>
      </c>
      <c r="AM26" s="166">
        <f t="shared" si="3"/>
        <v>1</v>
      </c>
      <c r="AO26" s="294"/>
      <c r="AP26" s="212"/>
      <c r="AQ26" s="212"/>
      <c r="AR26" s="212"/>
      <c r="AS26" s="212"/>
      <c r="AT26" s="212"/>
      <c r="AU26" s="212"/>
      <c r="AV26" s="212"/>
      <c r="AW26" s="212"/>
      <c r="AX26" s="212"/>
      <c r="AY26" s="215"/>
      <c r="AZ26" s="326"/>
      <c r="BA26" s="252"/>
      <c r="BR26" s="5"/>
      <c r="BS26" s="5"/>
      <c r="BT26" s="5"/>
      <c r="BV26" s="5"/>
      <c r="BX26" s="5"/>
      <c r="BZ26" s="5"/>
      <c r="CB26" s="5"/>
      <c r="CD26" s="5"/>
      <c r="CL26" s="4">
        <v>2141.1397522924181</v>
      </c>
      <c r="CM26" s="4">
        <v>38.699325000000002</v>
      </c>
      <c r="CN26" s="4">
        <v>38.699325000000002</v>
      </c>
      <c r="CO26" s="4">
        <v>43.858550000000001</v>
      </c>
      <c r="CP26" s="16">
        <v>43.213650000000001</v>
      </c>
      <c r="CQ26" s="16">
        <v>39.303921874999993</v>
      </c>
      <c r="CR26" s="16">
        <v>22.837325</v>
      </c>
      <c r="CS26" s="16">
        <v>17.15615</v>
      </c>
      <c r="CT26" s="16">
        <v>87.984250000000003</v>
      </c>
      <c r="CU26" s="16">
        <v>85.332099999999997</v>
      </c>
      <c r="CV26" s="4">
        <v>36.79</v>
      </c>
      <c r="CW26" s="4">
        <v>39.775574999999996</v>
      </c>
      <c r="CX26" s="16">
        <v>38.682299999999998</v>
      </c>
      <c r="CY26" s="16">
        <v>43.848100000000002</v>
      </c>
      <c r="CZ26" s="16">
        <v>43.199349999999995</v>
      </c>
      <c r="DA26" s="16">
        <v>39.781939933802285</v>
      </c>
      <c r="DB26" s="4">
        <v>12816.525</v>
      </c>
      <c r="DC26" s="4">
        <v>6.7855249999999998</v>
      </c>
      <c r="DE26" s="4">
        <v>796.23199304128559</v>
      </c>
      <c r="DF26" s="5">
        <v>18.239862500000001</v>
      </c>
      <c r="DG26" s="5"/>
      <c r="DH26" s="4">
        <v>1588.0460871499997</v>
      </c>
      <c r="DI26" s="5">
        <v>16.313175000000001</v>
      </c>
      <c r="DJ26" s="5"/>
      <c r="DK26" s="5">
        <v>2920.5847369541989</v>
      </c>
      <c r="DL26" s="5">
        <v>92.397350000000003</v>
      </c>
      <c r="DM26" s="5">
        <v>2421.4641000000001</v>
      </c>
      <c r="DN26" s="5">
        <v>87.5839</v>
      </c>
      <c r="DO26" s="5">
        <v>1909.0729128575254</v>
      </c>
      <c r="DP26" s="5">
        <v>36.232962499999999</v>
      </c>
      <c r="DQ26" s="5">
        <v>1405.2530860562269</v>
      </c>
      <c r="DR26" s="5">
        <v>38.595950000000002</v>
      </c>
      <c r="DS26" s="5">
        <v>2013.3927693883693</v>
      </c>
      <c r="DT26" s="5">
        <v>38.476050000000001</v>
      </c>
      <c r="DU26" s="5">
        <v>38.476050000000001</v>
      </c>
      <c r="DV26" s="5">
        <v>43.66675</v>
      </c>
      <c r="DW26" s="5">
        <v>42.986325000000001</v>
      </c>
      <c r="DX26" s="5">
        <v>39.576783566641588</v>
      </c>
      <c r="DZ26" s="4">
        <v>2141.1397522924181</v>
      </c>
      <c r="EA26" s="4">
        <v>38.699325000000002</v>
      </c>
      <c r="EB26" s="4">
        <v>38.699325000000002</v>
      </c>
      <c r="EC26" s="4">
        <v>43.858550000000001</v>
      </c>
      <c r="ED26" s="4">
        <v>43.213650000000001</v>
      </c>
      <c r="EE26" s="4">
        <v>39.303921874999993</v>
      </c>
      <c r="EF26" s="4">
        <v>22.837325</v>
      </c>
      <c r="EG26" s="4">
        <v>17.15615</v>
      </c>
      <c r="EH26" s="16">
        <v>87.984250000000003</v>
      </c>
      <c r="EI26" s="16">
        <v>85.332099999999997</v>
      </c>
      <c r="EJ26" s="16">
        <v>36.79</v>
      </c>
      <c r="EK26" s="16">
        <v>39.775574999999996</v>
      </c>
      <c r="EL26" s="16">
        <v>38.682299999999998</v>
      </c>
      <c r="EM26" s="16">
        <v>43.848100000000002</v>
      </c>
      <c r="EN26" s="16">
        <v>43.199349999999995</v>
      </c>
      <c r="EO26" s="16">
        <v>39.781939933802285</v>
      </c>
      <c r="EP26" s="16">
        <v>12816.525</v>
      </c>
      <c r="EQ26" s="16">
        <v>6.7855249999999998</v>
      </c>
      <c r="ER26" s="4">
        <v>796.23199304128559</v>
      </c>
      <c r="ES26" s="5">
        <v>18.239862500000001</v>
      </c>
      <c r="ET26" s="5">
        <v>1588.0460871499997</v>
      </c>
      <c r="EU26" s="5">
        <v>16.313175000000001</v>
      </c>
      <c r="EV26" s="8">
        <v>2920.5847369541989</v>
      </c>
      <c r="EW26" s="8">
        <v>92.397350000000003</v>
      </c>
      <c r="EX26" s="8">
        <v>2421.4641000000001</v>
      </c>
      <c r="EY26" s="8">
        <v>87.5839</v>
      </c>
      <c r="EZ26" s="8">
        <v>1909.0729128575254</v>
      </c>
      <c r="FA26" s="8">
        <v>36.232962499999999</v>
      </c>
      <c r="FB26" s="8">
        <v>1405.2530860562269</v>
      </c>
      <c r="FC26" s="8">
        <v>38.595950000000002</v>
      </c>
      <c r="FD26" s="206">
        <v>2013.3927693883693</v>
      </c>
      <c r="FE26" s="206">
        <v>38.476050000000001</v>
      </c>
      <c r="FF26" s="206">
        <v>38.476050000000001</v>
      </c>
      <c r="FG26" s="206">
        <v>43.66675</v>
      </c>
      <c r="FH26" s="206">
        <v>42.986325000000001</v>
      </c>
      <c r="FI26" s="206">
        <v>39.576783566641588</v>
      </c>
      <c r="FK26" s="5">
        <v>2141.1397522924181</v>
      </c>
      <c r="FL26" s="5">
        <v>39.303921874999993</v>
      </c>
      <c r="FM26" s="5">
        <v>2141.1397522924181</v>
      </c>
      <c r="FN26" s="5">
        <v>39.781939933802285</v>
      </c>
      <c r="FP26" s="17">
        <v>2141.1397522924181</v>
      </c>
      <c r="FQ26" s="5">
        <v>39.303921874999993</v>
      </c>
      <c r="FR26" s="17">
        <v>2141.1397522924181</v>
      </c>
      <c r="FS26" s="5">
        <v>39.781939933802285</v>
      </c>
    </row>
    <row r="27" spans="1:175" ht="13" customHeight="1" x14ac:dyDescent="0.15">
      <c r="A27" s="290"/>
      <c r="B27" s="47">
        <v>55</v>
      </c>
      <c r="C27" s="166">
        <f>Anchor!L24</f>
        <v>709.46159999999998</v>
      </c>
      <c r="D27" s="166">
        <f>Anchor!M24</f>
        <v>34.320399999999999</v>
      </c>
      <c r="E27" s="166">
        <f>Anchor!N24</f>
        <v>40.663400000000003</v>
      </c>
      <c r="F27" s="166">
        <f>Anchor!O24</f>
        <v>39.734900000000003</v>
      </c>
      <c r="G27" s="167">
        <f>('Summary (Full)'!$B$34*D27+'Summary (Full)'!$B$35*E27+'Summary (Full)'!$B$36*F27)/'Summary (Full)'!$B$37</f>
        <v>35.055243750000002</v>
      </c>
      <c r="H27" s="166">
        <f>Anchor!P24</f>
        <v>17.376000000000001</v>
      </c>
      <c r="I27" s="166">
        <f>Anchor!Q24</f>
        <v>13.6554</v>
      </c>
      <c r="J27" s="166">
        <f>Anchor!R24</f>
        <v>60.447600000000001</v>
      </c>
      <c r="K27" s="166">
        <f>Anchor!S24</f>
        <v>57.787199999999999</v>
      </c>
      <c r="L27" s="166">
        <f>Anchor!T24</f>
        <v>30.8889</v>
      </c>
      <c r="M27" s="166">
        <f>Anchor!U24</f>
        <v>36.5518</v>
      </c>
      <c r="N27" s="166">
        <f>Anchor!V24</f>
        <v>34.302799999999998</v>
      </c>
      <c r="O27" s="166">
        <f>Anchor!W24</f>
        <v>40.655299999999997</v>
      </c>
      <c r="P27" s="166">
        <f>Anchor!X24</f>
        <v>39.726300000000002</v>
      </c>
      <c r="Q27" s="168">
        <f>10*LOG10(1/(('Summary (Full)'!$B$41/10^(N27/10)+'Summary (Full)'!$B$42/10^(O27/10)+'Summary (Full)'!$B$43/10^(P27/10))/'Summary (Full)'!$B$44))</f>
        <v>35.534414910595025</v>
      </c>
      <c r="R27" s="166">
        <f>Anchor!Y24</f>
        <v>3579.6</v>
      </c>
      <c r="S27" s="166">
        <f>Anchor!Z24</f>
        <v>1.6232</v>
      </c>
      <c r="T27" s="169"/>
      <c r="U27" s="166">
        <f>Test!L24</f>
        <v>709.46159999999998</v>
      </c>
      <c r="V27" s="166">
        <f>Test!M24</f>
        <v>34.320399999999999</v>
      </c>
      <c r="W27" s="166">
        <f>Test!N24</f>
        <v>40.663400000000003</v>
      </c>
      <c r="X27" s="166">
        <f>Test!O24</f>
        <v>39.734900000000003</v>
      </c>
      <c r="Y27" s="166">
        <f>('Summary (Full)'!$B$34*V27+'Summary (Full)'!$B$35*W27+'Summary (Full)'!$B$36*X27)/'Summary (Full)'!$B$37</f>
        <v>35.055243750000002</v>
      </c>
      <c r="Z27" s="166">
        <f>Test!P24</f>
        <v>17.376000000000001</v>
      </c>
      <c r="AA27" s="166">
        <f>Test!Q24</f>
        <v>13.6554</v>
      </c>
      <c r="AB27" s="166">
        <f>Test!R24</f>
        <v>60.447600000000001</v>
      </c>
      <c r="AC27" s="166">
        <f>Test!S24</f>
        <v>57.787199999999999</v>
      </c>
      <c r="AD27" s="166">
        <f>Test!T24</f>
        <v>30.8889</v>
      </c>
      <c r="AE27" s="166">
        <f>Test!U24</f>
        <v>36.5518</v>
      </c>
      <c r="AF27" s="166">
        <f>Test!V24</f>
        <v>34.302799999999998</v>
      </c>
      <c r="AG27" s="166">
        <f>Test!W24</f>
        <v>40.655299999999997</v>
      </c>
      <c r="AH27" s="166">
        <f>Test!X24</f>
        <v>39.726300000000002</v>
      </c>
      <c r="AI27" s="166">
        <f>10*LOG10(1/(('Summary (Full)'!$B$41/10^(AF27/10)+'Summary (Full)'!$B$42/10^(AG27/10)+'Summary (Full)'!$B$43/10^(AH27/10))/'Summary (Full)'!$B$44))</f>
        <v>35.534414910595025</v>
      </c>
      <c r="AJ27" s="166">
        <f>Test!Y24</f>
        <v>3579.6</v>
      </c>
      <c r="AK27" s="166">
        <f>Test!Z24</f>
        <v>1.6232</v>
      </c>
      <c r="AL27" s="166">
        <f t="shared" si="2"/>
        <v>1</v>
      </c>
      <c r="AM27" s="166">
        <f t="shared" si="3"/>
        <v>1</v>
      </c>
      <c r="AO27" s="294" t="s">
        <v>29</v>
      </c>
      <c r="AP27" s="212" cm="1">
        <f t="array" ref="AP27">bdRateExtend($C25:$C28,D25:D28,$U25:$U28,V25:V28)</f>
        <v>0</v>
      </c>
      <c r="AQ27" s="212"/>
      <c r="AR27" s="212"/>
      <c r="AS27" s="212"/>
      <c r="AT27" s="212" cm="1">
        <f t="array" ref="AT27">bdRateExtend($C25:$C28,H25:H28,$U25:$U28,Z25:Z28)</f>
        <v>0</v>
      </c>
      <c r="AU27" s="212"/>
      <c r="AV27" s="212" cm="1">
        <f t="array" ref="AV27">bdRateExtend($C25:$C28,I25:I28,$U25:$U28,AA25:AA28)</f>
        <v>0</v>
      </c>
      <c r="AW27" s="212"/>
      <c r="AX27" s="212" cm="1">
        <f t="array" ref="AX27">bdRateExtend($C25:$C28,J25:J28,$U25:$U28,AB25:AB28,"None", FALSE,1)</f>
        <v>0</v>
      </c>
      <c r="AY27" s="215"/>
      <c r="AZ27" s="326" cm="1">
        <f t="array" ref="AZ27">testVMAFRange($C25:$C28,J25:J28,$U25:$U28,AB25:AB28)</f>
        <v>0</v>
      </c>
      <c r="BA27" s="252"/>
      <c r="BR27" s="5"/>
      <c r="BS27" s="5"/>
      <c r="BT27" s="5"/>
      <c r="BV27" s="5"/>
      <c r="BX27" s="5"/>
      <c r="BZ27" s="5"/>
      <c r="CB27" s="5"/>
      <c r="CD27" s="5"/>
      <c r="CL27" s="4">
        <v>2276.9921043470877</v>
      </c>
      <c r="CM27" s="4">
        <v>38.905262499999999</v>
      </c>
      <c r="CN27" s="4">
        <v>38.905262499999999</v>
      </c>
      <c r="CO27" s="4">
        <v>44.040075000000002</v>
      </c>
      <c r="CP27" s="16">
        <v>43.427124999999997</v>
      </c>
      <c r="CQ27" s="16">
        <v>39.508804687499996</v>
      </c>
      <c r="CR27" s="16">
        <v>23.1594625</v>
      </c>
      <c r="CS27" s="16">
        <v>17.341874999999998</v>
      </c>
      <c r="CT27" s="16">
        <v>89.115225000000009</v>
      </c>
      <c r="CU27" s="16">
        <v>86.457999999999998</v>
      </c>
      <c r="CV27" s="4">
        <v>37.109549999999999</v>
      </c>
      <c r="CW27" s="4">
        <v>39.946937499999997</v>
      </c>
      <c r="CX27" s="16">
        <v>38.888550000000002</v>
      </c>
      <c r="CY27" s="16">
        <v>44.029449999999997</v>
      </c>
      <c r="CZ27" s="16">
        <v>43.412374999999997</v>
      </c>
      <c r="DA27" s="16">
        <v>39.987096300962975</v>
      </c>
      <c r="DB27" s="4">
        <v>13136.9625</v>
      </c>
      <c r="DC27" s="4">
        <v>6.9397625000000005</v>
      </c>
      <c r="DE27" s="4">
        <v>847.54880000000003</v>
      </c>
      <c r="DF27" s="5">
        <v>18.5764</v>
      </c>
      <c r="DG27" s="5"/>
      <c r="DH27" s="4">
        <v>1688.1746683207361</v>
      </c>
      <c r="DI27" s="5">
        <v>16.511637499999999</v>
      </c>
      <c r="DJ27" s="5"/>
      <c r="DK27" s="5">
        <v>3108.8545477970702</v>
      </c>
      <c r="DL27" s="5">
        <v>93.114400000000003</v>
      </c>
      <c r="DM27" s="5">
        <v>2577.5590704014562</v>
      </c>
      <c r="DN27" s="5">
        <v>88.302625000000006</v>
      </c>
      <c r="DO27" s="5">
        <v>2141.1397522924181</v>
      </c>
      <c r="DP27" s="5">
        <v>36.79</v>
      </c>
      <c r="DQ27" s="5">
        <v>1493.8563065994833</v>
      </c>
      <c r="DR27" s="5">
        <v>38.779662500000001</v>
      </c>
      <c r="DS27" s="5">
        <v>2141.1397522924181</v>
      </c>
      <c r="DT27" s="5">
        <v>38.682299999999998</v>
      </c>
      <c r="DU27" s="5">
        <v>38.682299999999998</v>
      </c>
      <c r="DV27" s="5">
        <v>43.848100000000002</v>
      </c>
      <c r="DW27" s="5">
        <v>43.199349999999995</v>
      </c>
      <c r="DX27" s="5">
        <v>39.781939933802285</v>
      </c>
      <c r="DZ27" s="4">
        <v>2276.9921043470877</v>
      </c>
      <c r="EA27" s="4">
        <v>38.905262499999999</v>
      </c>
      <c r="EB27" s="4">
        <v>38.905262499999999</v>
      </c>
      <c r="EC27" s="4">
        <v>44.040075000000002</v>
      </c>
      <c r="ED27" s="4">
        <v>43.427124999999997</v>
      </c>
      <c r="EE27" s="4">
        <v>39.508804687499996</v>
      </c>
      <c r="EF27" s="4">
        <v>23.1594625</v>
      </c>
      <c r="EG27" s="4">
        <v>17.341874999999998</v>
      </c>
      <c r="EH27" s="16">
        <v>89.115225000000009</v>
      </c>
      <c r="EI27" s="16">
        <v>86.457999999999998</v>
      </c>
      <c r="EJ27" s="16">
        <v>37.109549999999999</v>
      </c>
      <c r="EK27" s="16">
        <v>39.946937499999997</v>
      </c>
      <c r="EL27" s="16">
        <v>38.888550000000002</v>
      </c>
      <c r="EM27" s="16">
        <v>44.029449999999997</v>
      </c>
      <c r="EN27" s="16">
        <v>43.412374999999997</v>
      </c>
      <c r="EO27" s="16">
        <v>39.987096300962975</v>
      </c>
      <c r="EP27" s="16">
        <v>13136.9625</v>
      </c>
      <c r="EQ27" s="16">
        <v>6.9397625000000005</v>
      </c>
      <c r="ER27" s="4">
        <v>847.54880000000003</v>
      </c>
      <c r="ES27" s="5">
        <v>18.5764</v>
      </c>
      <c r="ET27" s="5">
        <v>1688.1746683207361</v>
      </c>
      <c r="EU27" s="5">
        <v>16.511637499999999</v>
      </c>
      <c r="EV27" s="8">
        <v>3108.8545477970702</v>
      </c>
      <c r="EW27" s="8">
        <v>93.114400000000003</v>
      </c>
      <c r="EX27" s="8">
        <v>2577.5590704014562</v>
      </c>
      <c r="EY27" s="8">
        <v>88.302625000000006</v>
      </c>
      <c r="EZ27" s="8">
        <v>2141.1397522924181</v>
      </c>
      <c r="FA27" s="8">
        <v>36.79</v>
      </c>
      <c r="FB27" s="8">
        <v>1493.8563065994833</v>
      </c>
      <c r="FC27" s="8">
        <v>38.779662500000001</v>
      </c>
      <c r="FD27" s="206">
        <v>2141.1397522924181</v>
      </c>
      <c r="FE27" s="206">
        <v>38.682299999999998</v>
      </c>
      <c r="FF27" s="206">
        <v>38.682299999999998</v>
      </c>
      <c r="FG27" s="206">
        <v>43.848100000000002</v>
      </c>
      <c r="FH27" s="206">
        <v>43.199349999999995</v>
      </c>
      <c r="FI27" s="206">
        <v>39.781939933802285</v>
      </c>
      <c r="FK27" s="5">
        <v>2276.9921043470877</v>
      </c>
      <c r="FL27" s="5">
        <v>39.508804687499996</v>
      </c>
      <c r="FM27" s="5">
        <v>2276.9921043470877</v>
      </c>
      <c r="FN27" s="5">
        <v>39.987096300962975</v>
      </c>
      <c r="FP27" s="17">
        <v>2276.9921043470877</v>
      </c>
      <c r="FQ27" s="5">
        <v>39.508804687499996</v>
      </c>
      <c r="FR27" s="17">
        <v>2276.9921043470877</v>
      </c>
      <c r="FS27" s="5">
        <v>39.987096300962975</v>
      </c>
    </row>
    <row r="28" spans="1:175" ht="14" thickBot="1" x14ac:dyDescent="0.2">
      <c r="A28" s="290"/>
      <c r="B28" s="47">
        <v>63</v>
      </c>
      <c r="C28" s="166">
        <f>Anchor!L25</f>
        <v>367.4529</v>
      </c>
      <c r="D28" s="166">
        <f>Anchor!M25</f>
        <v>31.9558</v>
      </c>
      <c r="E28" s="166">
        <f>Anchor!N25</f>
        <v>38.889099999999999</v>
      </c>
      <c r="F28" s="166">
        <f>Anchor!O25</f>
        <v>38.221499999999999</v>
      </c>
      <c r="G28" s="167">
        <f>('Summary (Full)'!$B$34*D28+'Summary (Full)'!$B$35*E28+'Summary (Full)'!$B$36*F28)/'Summary (Full)'!$B$37</f>
        <v>32.780737500000001</v>
      </c>
      <c r="H28" s="166">
        <f>Anchor!P25</f>
        <v>14.339499999999999</v>
      </c>
      <c r="I28" s="166">
        <f>Anchor!Q25</f>
        <v>11.7402</v>
      </c>
      <c r="J28" s="166">
        <f>Anchor!R25</f>
        <v>43.452100000000002</v>
      </c>
      <c r="K28" s="166">
        <f>Anchor!S25</f>
        <v>41.266800000000003</v>
      </c>
      <c r="L28" s="166">
        <f>Anchor!T25</f>
        <v>28.0349</v>
      </c>
      <c r="M28" s="166">
        <f>Anchor!U25</f>
        <v>34.663699999999999</v>
      </c>
      <c r="N28" s="166">
        <f>Anchor!V25</f>
        <v>31.927</v>
      </c>
      <c r="O28" s="166">
        <f>Anchor!W25</f>
        <v>38.883299999999998</v>
      </c>
      <c r="P28" s="166">
        <f>Anchor!X25</f>
        <v>38.216299999999997</v>
      </c>
      <c r="Q28" s="168">
        <f>10*LOG10(1/(('Summary (Full)'!$B$41/10^(N28/10)+'Summary (Full)'!$B$42/10^(O28/10)+'Summary (Full)'!$B$43/10^(P28/10))/'Summary (Full)'!$B$44))</f>
        <v>33.238063383621636</v>
      </c>
      <c r="R28" s="166">
        <f>Anchor!Y25</f>
        <v>2415</v>
      </c>
      <c r="S28" s="166">
        <f>Anchor!Z25</f>
        <v>1.1955</v>
      </c>
      <c r="T28" s="169"/>
      <c r="U28" s="166">
        <f>Test!L25</f>
        <v>367.4529</v>
      </c>
      <c r="V28" s="166">
        <f>Test!M25</f>
        <v>31.9558</v>
      </c>
      <c r="W28" s="166">
        <f>Test!N25</f>
        <v>38.889099999999999</v>
      </c>
      <c r="X28" s="166">
        <f>Test!O25</f>
        <v>38.221499999999999</v>
      </c>
      <c r="Y28" s="166">
        <f>('Summary (Full)'!$B$34*V28+'Summary (Full)'!$B$35*W28+'Summary (Full)'!$B$36*X28)/'Summary (Full)'!$B$37</f>
        <v>32.780737500000001</v>
      </c>
      <c r="Z28" s="166">
        <f>Test!P25</f>
        <v>14.339499999999999</v>
      </c>
      <c r="AA28" s="166">
        <f>Test!Q25</f>
        <v>11.7402</v>
      </c>
      <c r="AB28" s="166">
        <f>Test!R25</f>
        <v>43.452100000000002</v>
      </c>
      <c r="AC28" s="166">
        <f>Test!S25</f>
        <v>41.266800000000003</v>
      </c>
      <c r="AD28" s="166">
        <f>Test!T25</f>
        <v>28.0349</v>
      </c>
      <c r="AE28" s="166">
        <f>Test!U25</f>
        <v>34.663699999999999</v>
      </c>
      <c r="AF28" s="166">
        <f>Test!V25</f>
        <v>31.927</v>
      </c>
      <c r="AG28" s="166">
        <f>Test!W25</f>
        <v>38.883299999999998</v>
      </c>
      <c r="AH28" s="166">
        <f>Test!X25</f>
        <v>38.216299999999997</v>
      </c>
      <c r="AI28" s="166">
        <f>10*LOG10(1/(('Summary (Full)'!$B$41/10^(AF28/10)+'Summary (Full)'!$B$42/10^(AG28/10)+'Summary (Full)'!$B$43/10^(AH28/10))/'Summary (Full)'!$B$44))</f>
        <v>33.238063383621636</v>
      </c>
      <c r="AJ28" s="166">
        <f>Test!Y25</f>
        <v>2415</v>
      </c>
      <c r="AK28" s="166">
        <f>Test!Z25</f>
        <v>1.1955</v>
      </c>
      <c r="AL28" s="166">
        <f t="shared" si="2"/>
        <v>1</v>
      </c>
      <c r="AM28" s="166">
        <f t="shared" si="3"/>
        <v>1</v>
      </c>
      <c r="AO28" s="303"/>
      <c r="AP28" s="213"/>
      <c r="AQ28" s="213"/>
      <c r="AR28" s="213"/>
      <c r="AS28" s="213"/>
      <c r="AT28" s="213"/>
      <c r="AU28" s="213"/>
      <c r="AV28" s="213"/>
      <c r="AW28" s="213"/>
      <c r="AX28" s="213"/>
      <c r="AY28" s="228"/>
      <c r="AZ28" s="327"/>
      <c r="BA28" s="280"/>
      <c r="BR28" s="5"/>
      <c r="BS28" s="5"/>
      <c r="BT28" s="5"/>
      <c r="BV28" s="5"/>
      <c r="BX28" s="5"/>
      <c r="BZ28" s="5"/>
      <c r="CB28" s="5"/>
      <c r="CD28" s="5"/>
      <c r="CL28" s="4">
        <v>2421.4641000000001</v>
      </c>
      <c r="CM28" s="4">
        <v>39.111199999999997</v>
      </c>
      <c r="CN28" s="4">
        <v>39.111199999999997</v>
      </c>
      <c r="CO28" s="4">
        <v>44.221600000000002</v>
      </c>
      <c r="CP28" s="16">
        <v>43.640599999999999</v>
      </c>
      <c r="CQ28" s="16">
        <v>39.713687499999992</v>
      </c>
      <c r="CR28" s="16">
        <v>23.4816</v>
      </c>
      <c r="CS28" s="16">
        <v>17.5276</v>
      </c>
      <c r="CT28" s="16">
        <v>90.246200000000002</v>
      </c>
      <c r="CU28" s="16">
        <v>87.5839</v>
      </c>
      <c r="CV28" s="4">
        <v>37.429099999999998</v>
      </c>
      <c r="CW28" s="4">
        <v>40.118299999999998</v>
      </c>
      <c r="CX28" s="16">
        <v>39.094799999999999</v>
      </c>
      <c r="CY28" s="16">
        <v>44.210799999999999</v>
      </c>
      <c r="CZ28" s="16">
        <v>43.625399999999999</v>
      </c>
      <c r="DA28" s="16">
        <v>40.192252668123672</v>
      </c>
      <c r="DB28" s="4">
        <v>13457.4</v>
      </c>
      <c r="DC28" s="4">
        <v>7.0940000000000003</v>
      </c>
      <c r="DE28" s="4">
        <v>900.56792001234612</v>
      </c>
      <c r="DF28" s="5">
        <v>18.896862500000001</v>
      </c>
      <c r="DG28" s="5"/>
      <c r="DH28" s="4">
        <v>1794.6165000000001</v>
      </c>
      <c r="DI28" s="5">
        <v>16.710100000000001</v>
      </c>
      <c r="DJ28" s="5"/>
      <c r="DK28" s="5">
        <v>3309.2608055734368</v>
      </c>
      <c r="DL28" s="5">
        <v>93.831450000000004</v>
      </c>
      <c r="DM28" s="5">
        <v>2743.7163992680325</v>
      </c>
      <c r="DN28" s="5">
        <v>89.021349999999998</v>
      </c>
      <c r="DO28" s="5">
        <v>2276.9921043470877</v>
      </c>
      <c r="DP28" s="5">
        <v>37.109549999999999</v>
      </c>
      <c r="DQ28" s="5">
        <v>1588.0460871499997</v>
      </c>
      <c r="DR28" s="5">
        <v>38.963374999999999</v>
      </c>
      <c r="DS28" s="5">
        <v>2276.9921043470877</v>
      </c>
      <c r="DT28" s="5">
        <v>38.888550000000002</v>
      </c>
      <c r="DU28" s="5">
        <v>38.888550000000002</v>
      </c>
      <c r="DV28" s="5">
        <v>44.029449999999997</v>
      </c>
      <c r="DW28" s="5">
        <v>43.412374999999997</v>
      </c>
      <c r="DX28" s="5">
        <v>39.987096300962975</v>
      </c>
      <c r="DZ28" s="4">
        <v>2421.4641000000001</v>
      </c>
      <c r="EA28" s="4">
        <v>39.111199999999997</v>
      </c>
      <c r="EB28" s="4">
        <v>39.111199999999997</v>
      </c>
      <c r="EC28" s="4">
        <v>44.221600000000002</v>
      </c>
      <c r="ED28" s="4">
        <v>43.640599999999999</v>
      </c>
      <c r="EE28" s="4">
        <v>39.713687499999992</v>
      </c>
      <c r="EF28" s="4">
        <v>23.4816</v>
      </c>
      <c r="EG28" s="4">
        <v>17.5276</v>
      </c>
      <c r="EH28" s="16">
        <v>90.246200000000002</v>
      </c>
      <c r="EI28" s="16">
        <v>87.5839</v>
      </c>
      <c r="EJ28" s="16">
        <v>37.429099999999998</v>
      </c>
      <c r="EK28" s="16">
        <v>40.118299999999998</v>
      </c>
      <c r="EL28" s="16">
        <v>39.094799999999999</v>
      </c>
      <c r="EM28" s="16">
        <v>44.210799999999999</v>
      </c>
      <c r="EN28" s="16">
        <v>43.625399999999999</v>
      </c>
      <c r="EO28" s="16">
        <v>40.192252668123672</v>
      </c>
      <c r="EP28" s="16">
        <v>13457.4</v>
      </c>
      <c r="EQ28" s="16">
        <v>7.0940000000000003</v>
      </c>
      <c r="ER28" s="4">
        <v>900.56792001234612</v>
      </c>
      <c r="ES28" s="5">
        <v>18.896862500000001</v>
      </c>
      <c r="ET28" s="5">
        <v>1794.6165000000001</v>
      </c>
      <c r="EU28" s="5">
        <v>16.710100000000001</v>
      </c>
      <c r="EV28" s="8">
        <v>3309.2608055734368</v>
      </c>
      <c r="EW28" s="8">
        <v>93.831450000000004</v>
      </c>
      <c r="EX28" s="8">
        <v>2743.7163992680325</v>
      </c>
      <c r="EY28" s="8">
        <v>89.021349999999998</v>
      </c>
      <c r="EZ28" s="8">
        <v>2276.9921043470877</v>
      </c>
      <c r="FA28" s="8">
        <v>37.109549999999999</v>
      </c>
      <c r="FB28" s="8">
        <v>1588.0460871499997</v>
      </c>
      <c r="FC28" s="8">
        <v>38.963374999999999</v>
      </c>
      <c r="FD28" s="206">
        <v>2276.9921043470877</v>
      </c>
      <c r="FE28" s="206">
        <v>38.888550000000002</v>
      </c>
      <c r="FF28" s="206">
        <v>38.888550000000002</v>
      </c>
      <c r="FG28" s="206">
        <v>44.029449999999997</v>
      </c>
      <c r="FH28" s="206">
        <v>43.412374999999997</v>
      </c>
      <c r="FI28" s="206">
        <v>39.987096300962975</v>
      </c>
      <c r="FK28" s="5">
        <v>2421.4641000000001</v>
      </c>
      <c r="FL28" s="5">
        <v>39.713687499999992</v>
      </c>
      <c r="FM28" s="5">
        <v>2421.4641000000001</v>
      </c>
      <c r="FN28" s="5">
        <v>40.192252668123672</v>
      </c>
      <c r="FP28" s="17">
        <v>2421.4641000000001</v>
      </c>
      <c r="FQ28" s="5">
        <v>39.713687499999992</v>
      </c>
      <c r="FR28" s="17">
        <v>2421.4641000000001</v>
      </c>
      <c r="FS28" s="5">
        <v>40.192252668123672</v>
      </c>
    </row>
    <row r="29" spans="1:175" ht="13" customHeight="1" x14ac:dyDescent="0.15">
      <c r="A29" s="290" t="s">
        <v>9</v>
      </c>
      <c r="B29" s="47">
        <v>23</v>
      </c>
      <c r="C29" s="166">
        <f>Anchor!L26</f>
        <v>3529.1046999999999</v>
      </c>
      <c r="D29" s="166">
        <f>Anchor!M26</f>
        <v>36.319299999999998</v>
      </c>
      <c r="E29" s="166">
        <f>Anchor!N26</f>
        <v>43.500599999999999</v>
      </c>
      <c r="F29" s="166">
        <f>Anchor!O26</f>
        <v>42.599800000000002</v>
      </c>
      <c r="G29" s="167">
        <f>('Summary (Full)'!$B$34*D29+'Summary (Full)'!$B$35*E29+'Summary (Full)'!$B$36*F29)/'Summary (Full)'!$B$37</f>
        <v>37.160662499999994</v>
      </c>
      <c r="H29" s="166">
        <f>Anchor!P26</f>
        <v>25.194400000000002</v>
      </c>
      <c r="I29" s="166">
        <f>Anchor!Q26</f>
        <v>16.572800000000001</v>
      </c>
      <c r="J29" s="166">
        <f>Anchor!R26</f>
        <v>79.955299999999994</v>
      </c>
      <c r="K29" s="166">
        <f>Anchor!S26</f>
        <v>77.296700000000001</v>
      </c>
      <c r="L29" s="166">
        <f>Anchor!T26</f>
        <v>33.8994</v>
      </c>
      <c r="M29" s="166">
        <f>Anchor!U26</f>
        <v>39.311799999999998</v>
      </c>
      <c r="N29" s="166">
        <f>Anchor!V26</f>
        <v>36.3155</v>
      </c>
      <c r="O29" s="166">
        <f>Anchor!W26</f>
        <v>43.496299999999998</v>
      </c>
      <c r="P29" s="166">
        <f>Anchor!X26</f>
        <v>42.5916</v>
      </c>
      <c r="Q29" s="168">
        <f>10*LOG10(1/(('Summary (Full)'!$B$41/10^(N29/10)+'Summary (Full)'!$B$42/10^(O29/10)+'Summary (Full)'!$B$43/10^(P29/10))/'Summary (Full)'!$B$44))</f>
        <v>37.635812471344565</v>
      </c>
      <c r="R29" s="166">
        <f>Anchor!Y26</f>
        <v>4383.5</v>
      </c>
      <c r="S29" s="166">
        <f>Anchor!Z26</f>
        <v>1.6109</v>
      </c>
      <c r="T29" s="169"/>
      <c r="U29" s="166">
        <f>Test!L26</f>
        <v>3529.1046999999999</v>
      </c>
      <c r="V29" s="166">
        <f>Test!M26</f>
        <v>36.319299999999998</v>
      </c>
      <c r="W29" s="166">
        <f>Test!N26</f>
        <v>43.500599999999999</v>
      </c>
      <c r="X29" s="166">
        <f>Test!O26</f>
        <v>42.599800000000002</v>
      </c>
      <c r="Y29" s="166">
        <f>('Summary (Full)'!$B$34*V29+'Summary (Full)'!$B$35*W29+'Summary (Full)'!$B$36*X29)/'Summary (Full)'!$B$37</f>
        <v>37.160662499999994</v>
      </c>
      <c r="Z29" s="166">
        <f>Test!P26</f>
        <v>25.194400000000002</v>
      </c>
      <c r="AA29" s="166">
        <f>Test!Q26</f>
        <v>16.572800000000001</v>
      </c>
      <c r="AB29" s="166">
        <f>Test!R26</f>
        <v>79.955299999999994</v>
      </c>
      <c r="AC29" s="166">
        <f>Test!S26</f>
        <v>77.296700000000001</v>
      </c>
      <c r="AD29" s="166">
        <f>Test!T26</f>
        <v>33.8994</v>
      </c>
      <c r="AE29" s="166">
        <f>Test!U26</f>
        <v>39.311799999999998</v>
      </c>
      <c r="AF29" s="166">
        <f>Test!V26</f>
        <v>36.3155</v>
      </c>
      <c r="AG29" s="166">
        <f>Test!W26</f>
        <v>43.496299999999998</v>
      </c>
      <c r="AH29" s="166">
        <f>Test!X26</f>
        <v>42.5916</v>
      </c>
      <c r="AI29" s="166">
        <f>10*LOG10(1/(('Summary (Full)'!$B$41/10^(AF29/10)+'Summary (Full)'!$B$42/10^(AG29/10)+'Summary (Full)'!$B$43/10^(AH29/10))/'Summary (Full)'!$B$44))</f>
        <v>37.635812471344565</v>
      </c>
      <c r="AJ29" s="166">
        <f>Test!Y26</f>
        <v>4383.5</v>
      </c>
      <c r="AK29" s="166">
        <f>Test!Z26</f>
        <v>1.6109</v>
      </c>
      <c r="AL29" s="166">
        <f t="shared" si="2"/>
        <v>1</v>
      </c>
      <c r="AM29" s="166">
        <f t="shared" si="3"/>
        <v>1</v>
      </c>
      <c r="AO29" s="293" t="s">
        <v>27</v>
      </c>
      <c r="AP29" s="211" cm="1">
        <f t="array" ref="AP29">bdRateExtend($C29:$C32,D29:D32,$U29:$U32,V29:V32)</f>
        <v>0</v>
      </c>
      <c r="AQ29" s="211" cm="1">
        <f t="array" ref="AQ29">bdRateExtend($C29:$C34,D29:D34,$U29:$U34,V29:V34)</f>
        <v>0</v>
      </c>
      <c r="AR29" s="211" cm="1">
        <f t="array" ref="AR29">bdRateExtend($C29:$C34,E29:E34,$U29:$U34,W29:W34)</f>
        <v>0</v>
      </c>
      <c r="AS29" s="211" cm="1">
        <f t="array" ref="AS29">bdRateExtend($C29:$C34,F29:F34,$U29:$U34,X29:X34)</f>
        <v>0</v>
      </c>
      <c r="AT29" s="211" cm="1">
        <f t="array" ref="AT29">bdRateExtend($C29:$C32,H29:H32,$U29:$U32,Z29:Z32)</f>
        <v>0</v>
      </c>
      <c r="AU29" s="211" cm="1">
        <f t="array" ref="AU29">bdRateExtend($C29:$C34,H29:H34,$U29:$U34,Z29:Z34)</f>
        <v>0</v>
      </c>
      <c r="AV29" s="211" cm="1">
        <f t="array" ref="AV29">bdRateExtend($C29:$C32,I29:I32,$U29:$U32,AA29:AA32)</f>
        <v>0</v>
      </c>
      <c r="AW29" s="211" cm="1">
        <f t="array" ref="AW29">bdRateExtend($C29:$C34,I29:I34,$U29:$U34,AA29:AA34)</f>
        <v>0</v>
      </c>
      <c r="AX29" s="211" cm="1">
        <f t="array" ref="AX29">bdRateExtend($C29:$C32,J29:J32,$U29:$U32,AB29:AB32,"None", FALSE,1)</f>
        <v>0</v>
      </c>
      <c r="AY29" s="214" cm="1">
        <f t="array" ref="AY29">bdRateExtend($C29:$C34,J29:J34,$U29:$U34,AB29:AB34,"None", FALSE,TRUE)</f>
        <v>0</v>
      </c>
      <c r="AZ29" s="325" cm="1">
        <f t="array" ref="AZ29">testVMAFRange($C29:$C32,J29:J32,$U29:$U32,AB29:AB32)</f>
        <v>0</v>
      </c>
      <c r="BA29" s="251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4">
        <v>2577.5590704014562</v>
      </c>
      <c r="CM29" s="4">
        <v>39.263099999999994</v>
      </c>
      <c r="CN29" s="4">
        <v>39.263099999999994</v>
      </c>
      <c r="CO29" s="4">
        <v>44.378824999999999</v>
      </c>
      <c r="CP29" s="16">
        <v>43.8254375</v>
      </c>
      <c r="CQ29" s="16">
        <v>39.867978906249995</v>
      </c>
      <c r="CR29" s="16">
        <v>23.750412499999999</v>
      </c>
      <c r="CS29" s="16">
        <v>17.6686625</v>
      </c>
      <c r="CT29" s="16">
        <v>90.963250000000002</v>
      </c>
      <c r="CU29" s="16">
        <v>88.302625000000006</v>
      </c>
      <c r="CV29" s="4">
        <v>37.698662499999998</v>
      </c>
      <c r="CW29" s="4">
        <v>40.2505375</v>
      </c>
      <c r="CX29" s="16">
        <v>39.247100000000003</v>
      </c>
      <c r="CY29" s="16">
        <v>44.3678375</v>
      </c>
      <c r="CZ29" s="16">
        <v>43.810062500000001</v>
      </c>
      <c r="DA29" s="16">
        <v>40.347246150237631</v>
      </c>
      <c r="DB29" s="4">
        <v>14223.262500000001</v>
      </c>
      <c r="DC29" s="4">
        <v>7.1995250000000004</v>
      </c>
      <c r="DE29" s="4">
        <v>956.90369516818703</v>
      </c>
      <c r="DF29" s="5">
        <v>19.217324999999999</v>
      </c>
      <c r="DG29" s="5"/>
      <c r="DH29" s="4">
        <v>1909.0729128575254</v>
      </c>
      <c r="DI29" s="5">
        <v>16.8711375</v>
      </c>
      <c r="DJ29" s="5"/>
      <c r="DK29" s="5">
        <v>3522.5858627141433</v>
      </c>
      <c r="DL29" s="5">
        <v>94.548500000000004</v>
      </c>
      <c r="DM29" s="5">
        <v>2920.5847369541989</v>
      </c>
      <c r="DN29" s="5">
        <v>89.74007499999999</v>
      </c>
      <c r="DO29" s="5">
        <v>2421.4641000000001</v>
      </c>
      <c r="DP29" s="5">
        <v>37.429099999999998</v>
      </c>
      <c r="DQ29" s="5">
        <v>1688.1746683207361</v>
      </c>
      <c r="DR29" s="5">
        <v>39.147087500000005</v>
      </c>
      <c r="DS29" s="5">
        <v>2421.4641000000001</v>
      </c>
      <c r="DT29" s="5">
        <v>39.094799999999999</v>
      </c>
      <c r="DU29" s="5">
        <v>39.094799999999999</v>
      </c>
      <c r="DV29" s="5">
        <v>44.210799999999999</v>
      </c>
      <c r="DW29" s="5">
        <v>43.625399999999999</v>
      </c>
      <c r="DX29" s="5">
        <v>40.192252668123672</v>
      </c>
      <c r="DZ29" s="4">
        <v>2577.5590704014562</v>
      </c>
      <c r="EA29" s="4">
        <v>39.263099999999994</v>
      </c>
      <c r="EB29" s="4">
        <v>39.263099999999994</v>
      </c>
      <c r="EC29" s="4">
        <v>44.378824999999999</v>
      </c>
      <c r="ED29" s="4">
        <v>43.8254375</v>
      </c>
      <c r="EE29" s="4">
        <v>39.867978906249995</v>
      </c>
      <c r="EF29" s="4">
        <v>23.750412499999999</v>
      </c>
      <c r="EG29" s="4">
        <v>17.6686625</v>
      </c>
      <c r="EH29" s="16">
        <v>90.963250000000002</v>
      </c>
      <c r="EI29" s="16">
        <v>88.302625000000006</v>
      </c>
      <c r="EJ29" s="16">
        <v>37.698662499999998</v>
      </c>
      <c r="EK29" s="16">
        <v>40.2505375</v>
      </c>
      <c r="EL29" s="16">
        <v>39.247100000000003</v>
      </c>
      <c r="EM29" s="16">
        <v>44.3678375</v>
      </c>
      <c r="EN29" s="16">
        <v>43.810062500000001</v>
      </c>
      <c r="EO29" s="16">
        <v>40.347246150237631</v>
      </c>
      <c r="EP29" s="16">
        <v>14223.262500000001</v>
      </c>
      <c r="EQ29" s="16">
        <v>7.1995250000000004</v>
      </c>
      <c r="ER29" s="4">
        <v>956.90369516818703</v>
      </c>
      <c r="ES29" s="5">
        <v>19.217324999999999</v>
      </c>
      <c r="ET29" s="5">
        <v>1909.0729128575254</v>
      </c>
      <c r="EU29" s="5">
        <v>16.8711375</v>
      </c>
      <c r="EV29" s="8">
        <v>3522.5858627141433</v>
      </c>
      <c r="EW29" s="8">
        <v>94.548500000000004</v>
      </c>
      <c r="EX29" s="8">
        <v>2920.5847369541989</v>
      </c>
      <c r="EY29" s="8">
        <v>89.74007499999999</v>
      </c>
      <c r="EZ29" s="8">
        <v>2421.4641000000001</v>
      </c>
      <c r="FA29" s="8">
        <v>37.429099999999998</v>
      </c>
      <c r="FB29" s="8">
        <v>1688.1746683207361</v>
      </c>
      <c r="FC29" s="8">
        <v>39.147087500000005</v>
      </c>
      <c r="FD29" s="206">
        <v>2421.4641000000001</v>
      </c>
      <c r="FE29" s="206">
        <v>39.094799999999999</v>
      </c>
      <c r="FF29" s="206">
        <v>39.094799999999999</v>
      </c>
      <c r="FG29" s="206">
        <v>44.210799999999999</v>
      </c>
      <c r="FH29" s="206">
        <v>43.625399999999999</v>
      </c>
      <c r="FI29" s="206">
        <v>40.192252668123672</v>
      </c>
      <c r="FK29" s="5">
        <v>2577.5590704014562</v>
      </c>
      <c r="FL29" s="5">
        <v>39.867978906249995</v>
      </c>
      <c r="FM29" s="5">
        <v>2577.5590704014562</v>
      </c>
      <c r="FN29" s="5">
        <v>40.347246150237631</v>
      </c>
      <c r="FP29" s="17">
        <v>2577.5590704014562</v>
      </c>
      <c r="FQ29" s="5">
        <v>39.867978906249995</v>
      </c>
      <c r="FR29" s="17">
        <v>2577.5590704014562</v>
      </c>
      <c r="FS29" s="5">
        <v>40.347246150237631</v>
      </c>
    </row>
    <row r="30" spans="1:175" x14ac:dyDescent="0.15">
      <c r="A30" s="290"/>
      <c r="B30" s="47">
        <v>31</v>
      </c>
      <c r="C30" s="166">
        <f>Anchor!L27</f>
        <v>2226.4025000000001</v>
      </c>
      <c r="D30" s="166">
        <f>Anchor!M27</f>
        <v>35.926200000000001</v>
      </c>
      <c r="E30" s="166">
        <f>Anchor!N27</f>
        <v>42.978499999999997</v>
      </c>
      <c r="F30" s="166">
        <f>Anchor!O27</f>
        <v>42.056199999999997</v>
      </c>
      <c r="G30" s="167">
        <f>('Summary (Full)'!$B$34*D30+'Summary (Full)'!$B$35*E30+'Summary (Full)'!$B$36*F30)/'Summary (Full)'!$B$37</f>
        <v>36.750093750000005</v>
      </c>
      <c r="H30" s="166">
        <f>Anchor!P27</f>
        <v>23.4085</v>
      </c>
      <c r="I30" s="166">
        <f>Anchor!Q27</f>
        <v>16.009699999999999</v>
      </c>
      <c r="J30" s="166">
        <f>Anchor!R27</f>
        <v>76.022099999999995</v>
      </c>
      <c r="K30" s="166">
        <f>Anchor!S27</f>
        <v>73.289599999999993</v>
      </c>
      <c r="L30" s="166">
        <f>Anchor!T27</f>
        <v>33.2468</v>
      </c>
      <c r="M30" s="166">
        <f>Anchor!U27</f>
        <v>38.799500000000002</v>
      </c>
      <c r="N30" s="166">
        <f>Anchor!V27</f>
        <v>35.920400000000001</v>
      </c>
      <c r="O30" s="166">
        <f>Anchor!W27</f>
        <v>42.972900000000003</v>
      </c>
      <c r="P30" s="166">
        <f>Anchor!X27</f>
        <v>42.046100000000003</v>
      </c>
      <c r="Q30" s="168">
        <f>10*LOG10(1/(('Summary (Full)'!$B$41/10^(N30/10)+'Summary (Full)'!$B$42/10^(O30/10)+'Summary (Full)'!$B$43/10^(P30/10))/'Summary (Full)'!$B$44))</f>
        <v>37.226956779708125</v>
      </c>
      <c r="R30" s="166">
        <f>Anchor!Y27</f>
        <v>3405.4</v>
      </c>
      <c r="S30" s="166">
        <f>Anchor!Z27</f>
        <v>1.3705000000000001</v>
      </c>
      <c r="T30" s="169"/>
      <c r="U30" s="166">
        <f>Test!L27</f>
        <v>2226.4025000000001</v>
      </c>
      <c r="V30" s="166">
        <f>Test!M27</f>
        <v>35.926200000000001</v>
      </c>
      <c r="W30" s="166">
        <f>Test!N27</f>
        <v>42.978499999999997</v>
      </c>
      <c r="X30" s="166">
        <f>Test!O27</f>
        <v>42.056199999999997</v>
      </c>
      <c r="Y30" s="166">
        <f>('Summary (Full)'!$B$34*V30+'Summary (Full)'!$B$35*W30+'Summary (Full)'!$B$36*X30)/'Summary (Full)'!$B$37</f>
        <v>36.750093750000005</v>
      </c>
      <c r="Z30" s="166">
        <f>Test!P27</f>
        <v>23.4085</v>
      </c>
      <c r="AA30" s="166">
        <f>Test!Q27</f>
        <v>16.009699999999999</v>
      </c>
      <c r="AB30" s="166">
        <f>Test!R27</f>
        <v>76.022099999999995</v>
      </c>
      <c r="AC30" s="166">
        <f>Test!S27</f>
        <v>73.289599999999993</v>
      </c>
      <c r="AD30" s="166">
        <f>Test!T27</f>
        <v>33.2468</v>
      </c>
      <c r="AE30" s="166">
        <f>Test!U27</f>
        <v>38.799500000000002</v>
      </c>
      <c r="AF30" s="166">
        <f>Test!V27</f>
        <v>35.920400000000001</v>
      </c>
      <c r="AG30" s="166">
        <f>Test!W27</f>
        <v>42.972900000000003</v>
      </c>
      <c r="AH30" s="166">
        <f>Test!X27</f>
        <v>42.046100000000003</v>
      </c>
      <c r="AI30" s="166">
        <f>10*LOG10(1/(('Summary (Full)'!$B$41/10^(AF30/10)+'Summary (Full)'!$B$42/10^(AG30/10)+'Summary (Full)'!$B$43/10^(AH30/10))/'Summary (Full)'!$B$44))</f>
        <v>37.226956779708125</v>
      </c>
      <c r="AJ30" s="166">
        <f>Test!Y27</f>
        <v>3405.4</v>
      </c>
      <c r="AK30" s="166">
        <f>Test!Z27</f>
        <v>1.3705000000000001</v>
      </c>
      <c r="AL30" s="166">
        <f t="shared" si="2"/>
        <v>1</v>
      </c>
      <c r="AM30" s="166">
        <f t="shared" si="3"/>
        <v>1</v>
      </c>
      <c r="AO30" s="294"/>
      <c r="AP30" s="212"/>
      <c r="AQ30" s="212"/>
      <c r="AR30" s="212"/>
      <c r="AS30" s="212"/>
      <c r="AT30" s="212"/>
      <c r="AU30" s="212"/>
      <c r="AV30" s="212"/>
      <c r="AW30" s="212"/>
      <c r="AX30" s="212"/>
      <c r="AY30" s="215"/>
      <c r="AZ30" s="326"/>
      <c r="BA30" s="252"/>
      <c r="BR30" s="5"/>
      <c r="BS30" s="5"/>
      <c r="BT30" s="5"/>
      <c r="BV30" s="5"/>
      <c r="BX30" s="5"/>
      <c r="BZ30" s="5"/>
      <c r="CB30" s="5"/>
      <c r="CD30" s="5"/>
      <c r="CL30" s="4">
        <v>3083.7171422836077</v>
      </c>
      <c r="CM30" s="4">
        <v>39.737549999999999</v>
      </c>
      <c r="CN30" s="4">
        <v>39.737549999999999</v>
      </c>
      <c r="CO30" s="4">
        <v>45.023537499999996</v>
      </c>
      <c r="CP30" s="16">
        <v>44.418437499999996</v>
      </c>
      <c r="CQ30" s="16">
        <v>40.360479687500003</v>
      </c>
      <c r="CR30" s="16">
        <v>24.255612500000002</v>
      </c>
      <c r="CS30" s="16">
        <v>17.955562499999999</v>
      </c>
      <c r="CT30" s="16">
        <v>92.295175</v>
      </c>
      <c r="CU30" s="16">
        <v>90.058437499999997</v>
      </c>
      <c r="CV30" s="4">
        <v>38.288137500000005</v>
      </c>
      <c r="CW30" s="4">
        <v>40.5949375</v>
      </c>
      <c r="CX30" s="16">
        <v>39.721924999999999</v>
      </c>
      <c r="CY30" s="16">
        <v>45.008787499999997</v>
      </c>
      <c r="CZ30" s="16">
        <v>44.4024</v>
      </c>
      <c r="DA30" s="16">
        <v>40.841457355329588</v>
      </c>
      <c r="DB30" s="4">
        <v>24613.3125</v>
      </c>
      <c r="DC30" s="4">
        <v>13.719412499999999</v>
      </c>
      <c r="DE30" s="4">
        <v>1016.7636015881827</v>
      </c>
      <c r="DF30" s="5">
        <v>19.5377875</v>
      </c>
      <c r="DG30" s="5"/>
      <c r="DH30" s="4">
        <v>2030.8290861063185</v>
      </c>
      <c r="DI30" s="5">
        <v>17.032175000000002</v>
      </c>
      <c r="DJ30" s="5"/>
      <c r="DK30" s="5">
        <v>3749.6625044768425</v>
      </c>
      <c r="DL30" s="5">
        <v>95.265550000000005</v>
      </c>
      <c r="DM30" s="5">
        <v>3108.8545477970702</v>
      </c>
      <c r="DN30" s="5">
        <v>90.458799999999997</v>
      </c>
      <c r="DO30" s="5">
        <v>2577.5590704014562</v>
      </c>
      <c r="DP30" s="5">
        <v>37.698662499999998</v>
      </c>
      <c r="DQ30" s="5">
        <v>1794.6165000000001</v>
      </c>
      <c r="DR30" s="5">
        <v>39.330800000000004</v>
      </c>
      <c r="DS30" s="5">
        <v>2577.5590704014562</v>
      </c>
      <c r="DT30" s="5">
        <v>39.247100000000003</v>
      </c>
      <c r="DU30" s="5">
        <v>39.247100000000003</v>
      </c>
      <c r="DV30" s="5">
        <v>44.3678375</v>
      </c>
      <c r="DW30" s="5">
        <v>43.810062500000001</v>
      </c>
      <c r="DX30" s="5">
        <v>40.347246150237631</v>
      </c>
      <c r="DZ30" s="4">
        <v>3083.7171422836077</v>
      </c>
      <c r="EA30" s="4">
        <v>39.737549999999999</v>
      </c>
      <c r="EB30" s="4">
        <v>39.737549999999999</v>
      </c>
      <c r="EC30" s="4">
        <v>45.023537499999996</v>
      </c>
      <c r="ED30" s="4">
        <v>44.418437499999996</v>
      </c>
      <c r="EE30" s="4">
        <v>40.360479687500003</v>
      </c>
      <c r="EF30" s="4">
        <v>24.255612500000002</v>
      </c>
      <c r="EG30" s="4">
        <v>17.955562499999999</v>
      </c>
      <c r="EH30" s="16">
        <v>92.295175</v>
      </c>
      <c r="EI30" s="16">
        <v>90.058437499999997</v>
      </c>
      <c r="EJ30" s="16">
        <v>38.288137500000005</v>
      </c>
      <c r="EK30" s="16">
        <v>40.5949375</v>
      </c>
      <c r="EL30" s="16">
        <v>39.721924999999999</v>
      </c>
      <c r="EM30" s="16">
        <v>45.008787499999997</v>
      </c>
      <c r="EN30" s="16">
        <v>44.4024</v>
      </c>
      <c r="EO30" s="16">
        <v>40.841457355329588</v>
      </c>
      <c r="EP30" s="16">
        <v>24613.3125</v>
      </c>
      <c r="EQ30" s="16">
        <v>13.719412499999999</v>
      </c>
      <c r="ER30" s="4">
        <v>1016.7636015881827</v>
      </c>
      <c r="ES30" s="5">
        <v>19.5377875</v>
      </c>
      <c r="ET30" s="5">
        <v>2030.8290861063185</v>
      </c>
      <c r="EU30" s="5">
        <v>17.032175000000002</v>
      </c>
      <c r="EV30" s="8">
        <v>3749.6625044768425</v>
      </c>
      <c r="EW30" s="8">
        <v>95.265550000000005</v>
      </c>
      <c r="EX30" s="8">
        <v>3108.8545477970702</v>
      </c>
      <c r="EY30" s="8">
        <v>90.458799999999997</v>
      </c>
      <c r="EZ30" s="8">
        <v>2577.5590704014562</v>
      </c>
      <c r="FA30" s="8">
        <v>37.698662499999998</v>
      </c>
      <c r="FB30" s="8">
        <v>1794.6165000000001</v>
      </c>
      <c r="FC30" s="8">
        <v>39.330800000000004</v>
      </c>
      <c r="FD30" s="206">
        <v>2577.5590704014562</v>
      </c>
      <c r="FE30" s="206">
        <v>39.247100000000003</v>
      </c>
      <c r="FF30" s="206">
        <v>39.247100000000003</v>
      </c>
      <c r="FG30" s="206">
        <v>44.3678375</v>
      </c>
      <c r="FH30" s="206">
        <v>43.810062500000001</v>
      </c>
      <c r="FI30" s="206">
        <v>40.347246150237631</v>
      </c>
      <c r="FK30" s="5">
        <v>3083.7171422836077</v>
      </c>
      <c r="FL30" s="5">
        <v>40.360479687500003</v>
      </c>
      <c r="FM30" s="5">
        <v>3083.7171422836077</v>
      </c>
      <c r="FN30" s="5">
        <v>40.841457355329588</v>
      </c>
      <c r="FP30" s="17">
        <v>3083.7171422836077</v>
      </c>
      <c r="FQ30" s="5">
        <v>40.360479687500003</v>
      </c>
      <c r="FR30" s="17">
        <v>3083.7171422836077</v>
      </c>
      <c r="FS30" s="5">
        <v>40.841457355329588</v>
      </c>
    </row>
    <row r="31" spans="1:175" ht="13" customHeight="1" x14ac:dyDescent="0.15">
      <c r="A31" s="290"/>
      <c r="B31" s="47">
        <v>39</v>
      </c>
      <c r="C31" s="166">
        <f>Anchor!L28</f>
        <v>1377.1422</v>
      </c>
      <c r="D31" s="166">
        <f>Anchor!M28</f>
        <v>35.258899999999997</v>
      </c>
      <c r="E31" s="166">
        <f>Anchor!N28</f>
        <v>42.182400000000001</v>
      </c>
      <c r="F31" s="166">
        <f>Anchor!O28</f>
        <v>41.248399999999997</v>
      </c>
      <c r="G31" s="167">
        <f>('Summary (Full)'!$B$34*D31+'Summary (Full)'!$B$35*E31+'Summary (Full)'!$B$36*F31)/'Summary (Full)'!$B$37</f>
        <v>36.065962499999998</v>
      </c>
      <c r="H31" s="166">
        <f>Anchor!P28</f>
        <v>21.1401</v>
      </c>
      <c r="I31" s="166">
        <f>Anchor!Q28</f>
        <v>15.1402</v>
      </c>
      <c r="J31" s="166">
        <f>Anchor!R28</f>
        <v>69.439700000000002</v>
      </c>
      <c r="K31" s="166">
        <f>Anchor!S28</f>
        <v>66.665300000000002</v>
      </c>
      <c r="L31" s="166">
        <f>Anchor!T28</f>
        <v>32.215200000000003</v>
      </c>
      <c r="M31" s="166">
        <f>Anchor!U28</f>
        <v>38.0261</v>
      </c>
      <c r="N31" s="166">
        <f>Anchor!V28</f>
        <v>35.249499999999998</v>
      </c>
      <c r="O31" s="166">
        <f>Anchor!W28</f>
        <v>42.175400000000003</v>
      </c>
      <c r="P31" s="166">
        <f>Anchor!X28</f>
        <v>41.237200000000001</v>
      </c>
      <c r="Q31" s="168">
        <f>10*LOG10(1/(('Summary (Full)'!$B$41/10^(N31/10)+'Summary (Full)'!$B$42/10^(O31/10)+'Summary (Full)'!$B$43/10^(P31/10))/'Summary (Full)'!$B$44))</f>
        <v>36.542671071623147</v>
      </c>
      <c r="R31" s="166">
        <f>Anchor!Y28</f>
        <v>2538.6</v>
      </c>
      <c r="S31" s="166">
        <f>Anchor!Z28</f>
        <v>1.1795</v>
      </c>
      <c r="T31" s="169"/>
      <c r="U31" s="166">
        <f>Test!L28</f>
        <v>1377.1422</v>
      </c>
      <c r="V31" s="166">
        <f>Test!M28</f>
        <v>35.258899999999997</v>
      </c>
      <c r="W31" s="166">
        <f>Test!N28</f>
        <v>42.182400000000001</v>
      </c>
      <c r="X31" s="166">
        <f>Test!O28</f>
        <v>41.248399999999997</v>
      </c>
      <c r="Y31" s="166">
        <f>('Summary (Full)'!$B$34*V31+'Summary (Full)'!$B$35*W31+'Summary (Full)'!$B$36*X31)/'Summary (Full)'!$B$37</f>
        <v>36.065962499999998</v>
      </c>
      <c r="Z31" s="166">
        <f>Test!P28</f>
        <v>21.1401</v>
      </c>
      <c r="AA31" s="166">
        <f>Test!Q28</f>
        <v>15.1402</v>
      </c>
      <c r="AB31" s="166">
        <f>Test!R28</f>
        <v>69.439700000000002</v>
      </c>
      <c r="AC31" s="166">
        <f>Test!S28</f>
        <v>66.665300000000002</v>
      </c>
      <c r="AD31" s="166">
        <f>Test!T28</f>
        <v>32.215200000000003</v>
      </c>
      <c r="AE31" s="166">
        <f>Test!U28</f>
        <v>38.0261</v>
      </c>
      <c r="AF31" s="166">
        <f>Test!V28</f>
        <v>35.249499999999998</v>
      </c>
      <c r="AG31" s="166">
        <f>Test!W28</f>
        <v>42.175400000000003</v>
      </c>
      <c r="AH31" s="166">
        <f>Test!X28</f>
        <v>41.237200000000001</v>
      </c>
      <c r="AI31" s="166">
        <f>10*LOG10(1/(('Summary (Full)'!$B$41/10^(AF31/10)+'Summary (Full)'!$B$42/10^(AG31/10)+'Summary (Full)'!$B$43/10^(AH31/10))/'Summary (Full)'!$B$44))</f>
        <v>36.542671071623147</v>
      </c>
      <c r="AJ31" s="166">
        <f>Test!Y28</f>
        <v>2538.6</v>
      </c>
      <c r="AK31" s="166">
        <f>Test!Z28</f>
        <v>1.1795</v>
      </c>
      <c r="AL31" s="166">
        <f t="shared" si="2"/>
        <v>1</v>
      </c>
      <c r="AM31" s="166">
        <f t="shared" si="3"/>
        <v>1</v>
      </c>
      <c r="AO31" s="294" t="s">
        <v>28</v>
      </c>
      <c r="AP31" s="212" cm="1">
        <f t="array" ref="AP31">bdRateExtend($C30:$C33,D30:D33,$U30:$U33,V30:V33)</f>
        <v>0</v>
      </c>
      <c r="AQ31" s="212"/>
      <c r="AR31" s="212"/>
      <c r="AS31" s="212"/>
      <c r="AT31" s="212" cm="1">
        <f t="array" ref="AT31">bdRateExtend($C30:$C33,H30:H33,$U30:$U33,Z30:Z33)</f>
        <v>0</v>
      </c>
      <c r="AU31" s="212"/>
      <c r="AV31" s="212" cm="1">
        <f t="array" ref="AV31">bdRateExtend($C30:$C33,I30:I33,$U30:$U33,AA30:AA33)</f>
        <v>0</v>
      </c>
      <c r="AW31" s="212"/>
      <c r="AX31" s="212" cm="1">
        <f t="array" ref="AX31">bdRateExtend($C30:$C33,J30:J33,$U30:$U33,AB30:AB33,"None", FALSE,1)</f>
        <v>0</v>
      </c>
      <c r="AY31" s="215"/>
      <c r="AZ31" s="326" cm="1">
        <f t="array" ref="AZ31">testVMAFRange($C30:$C33,J30:J33,$U30:$U33,AB30:AB33)</f>
        <v>0</v>
      </c>
      <c r="BA31" s="252"/>
      <c r="BR31" s="5"/>
      <c r="BS31" s="5"/>
      <c r="BT31" s="5"/>
      <c r="BV31" s="5"/>
      <c r="BX31" s="5"/>
      <c r="BZ31" s="5"/>
      <c r="CB31" s="5"/>
      <c r="CD31" s="5"/>
      <c r="CL31" s="4">
        <v>3279.4263744761729</v>
      </c>
      <c r="CM31" s="4">
        <v>39.9148</v>
      </c>
      <c r="CN31" s="4">
        <v>39.9148</v>
      </c>
      <c r="CO31" s="4">
        <v>45.213724999999997</v>
      </c>
      <c r="CP31" s="16">
        <v>44.635024999999999</v>
      </c>
      <c r="CQ31" s="16">
        <v>40.540996875000005</v>
      </c>
      <c r="CR31" s="16">
        <v>24.544274999999999</v>
      </c>
      <c r="CS31" s="16">
        <v>18.112275</v>
      </c>
      <c r="CT31" s="16">
        <v>93.109849999999994</v>
      </c>
      <c r="CU31" s="16">
        <v>90.889924999999991</v>
      </c>
      <c r="CV31" s="4">
        <v>38.579225000000001</v>
      </c>
      <c r="CW31" s="4">
        <v>40.750425</v>
      </c>
      <c r="CX31" s="16">
        <v>39.899550000000005</v>
      </c>
      <c r="CY31" s="16">
        <v>45.198625</v>
      </c>
      <c r="CZ31" s="16">
        <v>44.618699999999997</v>
      </c>
      <c r="DA31" s="16">
        <v>41.022726317608026</v>
      </c>
      <c r="DB31" s="4">
        <v>25514.175000000003</v>
      </c>
      <c r="DC31" s="4">
        <v>13.951274999999999</v>
      </c>
      <c r="DE31" s="4">
        <v>1080.3680942342562</v>
      </c>
      <c r="DF31" s="5">
        <v>19.858249999999998</v>
      </c>
      <c r="DG31" s="5"/>
      <c r="DH31" s="4">
        <v>2421.4641000000001</v>
      </c>
      <c r="DI31" s="5">
        <v>17.5276</v>
      </c>
      <c r="DJ31" s="5"/>
      <c r="DK31" s="5">
        <v>3991.3771999999999</v>
      </c>
      <c r="DL31" s="5">
        <v>95.982600000000005</v>
      </c>
      <c r="DM31" s="5">
        <v>3309.2608055734368</v>
      </c>
      <c r="DN31" s="5">
        <v>91.177525000000003</v>
      </c>
      <c r="DO31" s="5">
        <v>2743.7163992680325</v>
      </c>
      <c r="DP31" s="5">
        <v>37.968224999999997</v>
      </c>
      <c r="DQ31" s="5">
        <v>2141.1397522924181</v>
      </c>
      <c r="DR31" s="5">
        <v>39.775574999999996</v>
      </c>
      <c r="DS31" s="5">
        <v>3083.7171422836077</v>
      </c>
      <c r="DT31" s="5">
        <v>39.721924999999999</v>
      </c>
      <c r="DU31" s="5">
        <v>39.721924999999999</v>
      </c>
      <c r="DV31" s="5">
        <v>45.008787499999997</v>
      </c>
      <c r="DW31" s="5">
        <v>44.4024</v>
      </c>
      <c r="DX31" s="5">
        <v>40.841457355329588</v>
      </c>
      <c r="DZ31" s="4">
        <v>3279.4263744761729</v>
      </c>
      <c r="EA31" s="4">
        <v>39.9148</v>
      </c>
      <c r="EB31" s="4">
        <v>39.9148</v>
      </c>
      <c r="EC31" s="4">
        <v>45.213724999999997</v>
      </c>
      <c r="ED31" s="4">
        <v>44.635024999999999</v>
      </c>
      <c r="EE31" s="4">
        <v>40.540996875000005</v>
      </c>
      <c r="EF31" s="4">
        <v>24.544274999999999</v>
      </c>
      <c r="EG31" s="4">
        <v>18.112275</v>
      </c>
      <c r="EH31" s="16">
        <v>93.109849999999994</v>
      </c>
      <c r="EI31" s="16">
        <v>90.889924999999991</v>
      </c>
      <c r="EJ31" s="16">
        <v>38.579225000000001</v>
      </c>
      <c r="EK31" s="16">
        <v>40.750425</v>
      </c>
      <c r="EL31" s="16">
        <v>39.899550000000005</v>
      </c>
      <c r="EM31" s="16">
        <v>45.198625</v>
      </c>
      <c r="EN31" s="16">
        <v>44.618699999999997</v>
      </c>
      <c r="EO31" s="16">
        <v>41.022726317608026</v>
      </c>
      <c r="EP31" s="16">
        <v>25514.175000000003</v>
      </c>
      <c r="EQ31" s="16">
        <v>13.951274999999999</v>
      </c>
      <c r="ER31" s="4">
        <v>1080.3680942342562</v>
      </c>
      <c r="ES31" s="5">
        <v>19.858249999999998</v>
      </c>
      <c r="ET31" s="5">
        <v>2421.4641000000001</v>
      </c>
      <c r="EU31" s="5">
        <v>17.5276</v>
      </c>
      <c r="EV31" s="8">
        <v>3991.3771999999999</v>
      </c>
      <c r="EW31" s="8">
        <v>95.982600000000005</v>
      </c>
      <c r="EX31" s="8">
        <v>3309.2608055734368</v>
      </c>
      <c r="EY31" s="8">
        <v>91.177525000000003</v>
      </c>
      <c r="EZ31" s="8">
        <v>2743.7163992680325</v>
      </c>
      <c r="FA31" s="8">
        <v>37.968224999999997</v>
      </c>
      <c r="FB31" s="8">
        <v>2141.1397522924181</v>
      </c>
      <c r="FC31" s="8">
        <v>39.775574999999996</v>
      </c>
      <c r="FD31" s="206">
        <v>3083.7171422836077</v>
      </c>
      <c r="FE31" s="206">
        <v>39.721924999999999</v>
      </c>
      <c r="FF31" s="206">
        <v>39.721924999999999</v>
      </c>
      <c r="FG31" s="206">
        <v>45.008787499999997</v>
      </c>
      <c r="FH31" s="206">
        <v>44.4024</v>
      </c>
      <c r="FI31" s="206">
        <v>40.841457355329588</v>
      </c>
      <c r="FK31" s="5">
        <v>3279.4263744761729</v>
      </c>
      <c r="FL31" s="5">
        <v>40.540996875000005</v>
      </c>
      <c r="FM31" s="5">
        <v>3279.4263744761729</v>
      </c>
      <c r="FN31" s="5">
        <v>41.022726317608026</v>
      </c>
      <c r="FP31" s="17">
        <v>3279.4263744761729</v>
      </c>
      <c r="FQ31" s="5">
        <v>40.540996875000005</v>
      </c>
      <c r="FR31" s="17">
        <v>3279.4263744761729</v>
      </c>
      <c r="FS31" s="5">
        <v>41.022726317608026</v>
      </c>
    </row>
    <row r="32" spans="1:175" x14ac:dyDescent="0.15">
      <c r="A32" s="290"/>
      <c r="B32" s="47">
        <v>47</v>
      </c>
      <c r="C32" s="166">
        <f>Anchor!L29</f>
        <v>847.54880000000003</v>
      </c>
      <c r="D32" s="166">
        <f>Anchor!M29</f>
        <v>34.235799999999998</v>
      </c>
      <c r="E32" s="166">
        <f>Anchor!N29</f>
        <v>41.091200000000001</v>
      </c>
      <c r="F32" s="166">
        <f>Anchor!O29</f>
        <v>40.192999999999998</v>
      </c>
      <c r="G32" s="167">
        <f>('Summary (Full)'!$B$34*D32+'Summary (Full)'!$B$35*E32+'Summary (Full)'!$B$36*F32)/'Summary (Full)'!$B$37</f>
        <v>35.036587499999996</v>
      </c>
      <c r="H32" s="166">
        <f>Anchor!P29</f>
        <v>18.5764</v>
      </c>
      <c r="I32" s="166">
        <f>Anchor!Q29</f>
        <v>13.959099999999999</v>
      </c>
      <c r="J32" s="166">
        <f>Anchor!R29</f>
        <v>59.746099999999998</v>
      </c>
      <c r="K32" s="166">
        <f>Anchor!S29</f>
        <v>57.085700000000003</v>
      </c>
      <c r="L32" s="166">
        <f>Anchor!T29</f>
        <v>30.781099999999999</v>
      </c>
      <c r="M32" s="166">
        <f>Anchor!U29</f>
        <v>36.9512</v>
      </c>
      <c r="N32" s="166">
        <f>Anchor!V29</f>
        <v>34.2224</v>
      </c>
      <c r="O32" s="166">
        <f>Anchor!W29</f>
        <v>41.083100000000002</v>
      </c>
      <c r="P32" s="166">
        <f>Anchor!X29</f>
        <v>40.182200000000002</v>
      </c>
      <c r="Q32" s="168">
        <f>10*LOG10(1/(('Summary (Full)'!$B$41/10^(N32/10)+'Summary (Full)'!$B$42/10^(O32/10)+'Summary (Full)'!$B$43/10^(P32/10))/'Summary (Full)'!$B$44))</f>
        <v>35.510997922652777</v>
      </c>
      <c r="R32" s="166">
        <f>Anchor!Y29</f>
        <v>2041.5</v>
      </c>
      <c r="S32" s="166">
        <f>Anchor!Z29</f>
        <v>1.0470999999999999</v>
      </c>
      <c r="T32" s="169"/>
      <c r="U32" s="166">
        <f>Test!L29</f>
        <v>847.54880000000003</v>
      </c>
      <c r="V32" s="166">
        <f>Test!M29</f>
        <v>34.235799999999998</v>
      </c>
      <c r="W32" s="166">
        <f>Test!N29</f>
        <v>41.091200000000001</v>
      </c>
      <c r="X32" s="166">
        <f>Test!O29</f>
        <v>40.192999999999998</v>
      </c>
      <c r="Y32" s="166">
        <f>('Summary (Full)'!$B$34*V32+'Summary (Full)'!$B$35*W32+'Summary (Full)'!$B$36*X32)/'Summary (Full)'!$B$37</f>
        <v>35.036587499999996</v>
      </c>
      <c r="Z32" s="166">
        <f>Test!P29</f>
        <v>18.5764</v>
      </c>
      <c r="AA32" s="166">
        <f>Test!Q29</f>
        <v>13.959099999999999</v>
      </c>
      <c r="AB32" s="166">
        <f>Test!R29</f>
        <v>59.746099999999998</v>
      </c>
      <c r="AC32" s="166">
        <f>Test!S29</f>
        <v>57.085700000000003</v>
      </c>
      <c r="AD32" s="166">
        <f>Test!T29</f>
        <v>30.781099999999999</v>
      </c>
      <c r="AE32" s="166">
        <f>Test!U29</f>
        <v>36.9512</v>
      </c>
      <c r="AF32" s="166">
        <f>Test!V29</f>
        <v>34.2224</v>
      </c>
      <c r="AG32" s="166">
        <f>Test!W29</f>
        <v>41.083100000000002</v>
      </c>
      <c r="AH32" s="166">
        <f>Test!X29</f>
        <v>40.182200000000002</v>
      </c>
      <c r="AI32" s="166">
        <f>10*LOG10(1/(('Summary (Full)'!$B$41/10^(AF32/10)+'Summary (Full)'!$B$42/10^(AG32/10)+'Summary (Full)'!$B$43/10^(AH32/10))/'Summary (Full)'!$B$44))</f>
        <v>35.510997922652777</v>
      </c>
      <c r="AJ32" s="166">
        <f>Test!Y29</f>
        <v>2041.5</v>
      </c>
      <c r="AK32" s="166">
        <f>Test!Z29</f>
        <v>1.0470999999999999</v>
      </c>
      <c r="AL32" s="166">
        <f t="shared" si="2"/>
        <v>1</v>
      </c>
      <c r="AM32" s="166">
        <f t="shared" si="3"/>
        <v>1</v>
      </c>
      <c r="AO32" s="294"/>
      <c r="AP32" s="212"/>
      <c r="AQ32" s="212"/>
      <c r="AR32" s="212"/>
      <c r="AS32" s="212"/>
      <c r="AT32" s="212"/>
      <c r="AU32" s="212"/>
      <c r="AV32" s="212"/>
      <c r="AW32" s="212"/>
      <c r="AX32" s="212"/>
      <c r="AY32" s="215"/>
      <c r="AZ32" s="326"/>
      <c r="BA32" s="252"/>
      <c r="BR32" s="5"/>
      <c r="BS32" s="5"/>
      <c r="BT32" s="5"/>
      <c r="BV32" s="5"/>
      <c r="BX32" s="5"/>
      <c r="BZ32" s="5"/>
      <c r="CB32" s="5"/>
      <c r="CD32" s="5"/>
      <c r="CL32" s="4">
        <v>3487.5563644095205</v>
      </c>
      <c r="CM32" s="4">
        <v>40.09205</v>
      </c>
      <c r="CN32" s="4">
        <v>40.09205</v>
      </c>
      <c r="CO32" s="4">
        <v>45.403912499999997</v>
      </c>
      <c r="CP32" s="16">
        <v>44.851612500000002</v>
      </c>
      <c r="CQ32" s="16">
        <v>40.721514062500006</v>
      </c>
      <c r="CR32" s="16">
        <v>24.8329375</v>
      </c>
      <c r="CS32" s="16">
        <v>18.268987499999998</v>
      </c>
      <c r="CT32" s="16">
        <v>93.924525000000003</v>
      </c>
      <c r="CU32" s="16">
        <v>91.7214125</v>
      </c>
      <c r="CV32" s="4">
        <v>38.870312499999997</v>
      </c>
      <c r="CW32" s="4">
        <v>40.905912499999999</v>
      </c>
      <c r="CX32" s="16">
        <v>40.077175000000004</v>
      </c>
      <c r="CY32" s="16">
        <v>45.388462500000003</v>
      </c>
      <c r="CZ32" s="16">
        <v>44.835000000000001</v>
      </c>
      <c r="DA32" s="16">
        <v>41.203995279886463</v>
      </c>
      <c r="DB32" s="4">
        <v>26415.037500000002</v>
      </c>
      <c r="DC32" s="4">
        <v>14.183137499999999</v>
      </c>
      <c r="DE32" s="4">
        <v>1147.9514188118103</v>
      </c>
      <c r="DF32" s="5">
        <v>20.1787125</v>
      </c>
      <c r="DG32" s="5"/>
      <c r="DH32" s="4">
        <v>2577.5590704014562</v>
      </c>
      <c r="DI32" s="5">
        <v>17.6686625</v>
      </c>
      <c r="DJ32" s="5"/>
      <c r="DK32" s="5">
        <v>4297.1668065832428</v>
      </c>
      <c r="DL32" s="5">
        <v>96.382850000000005</v>
      </c>
      <c r="DM32" s="5">
        <v>3708.8953999999999</v>
      </c>
      <c r="DN32" s="5">
        <v>92.552899999999994</v>
      </c>
      <c r="DO32" s="5">
        <v>2920.5847369541989</v>
      </c>
      <c r="DP32" s="5">
        <v>38.237787499999996</v>
      </c>
      <c r="DQ32" s="5">
        <v>2276.9921043470877</v>
      </c>
      <c r="DR32" s="5">
        <v>39.946937499999997</v>
      </c>
      <c r="DS32" s="5">
        <v>3279.4263744761729</v>
      </c>
      <c r="DT32" s="5">
        <v>39.899550000000005</v>
      </c>
      <c r="DU32" s="5">
        <v>39.899550000000005</v>
      </c>
      <c r="DV32" s="5">
        <v>45.198625</v>
      </c>
      <c r="DW32" s="5">
        <v>44.618699999999997</v>
      </c>
      <c r="DX32" s="5">
        <v>41.022726317608026</v>
      </c>
      <c r="DZ32" s="4">
        <v>3487.5563644095205</v>
      </c>
      <c r="EA32" s="4">
        <v>40.09205</v>
      </c>
      <c r="EB32" s="4">
        <v>40.09205</v>
      </c>
      <c r="EC32" s="4">
        <v>45.403912499999997</v>
      </c>
      <c r="ED32" s="4">
        <v>44.851612500000002</v>
      </c>
      <c r="EE32" s="4">
        <v>40.721514062500006</v>
      </c>
      <c r="EF32" s="4">
        <v>24.8329375</v>
      </c>
      <c r="EG32" s="4">
        <v>18.268987499999998</v>
      </c>
      <c r="EH32" s="16">
        <v>93.924525000000003</v>
      </c>
      <c r="EI32" s="16">
        <v>91.7214125</v>
      </c>
      <c r="EJ32" s="16">
        <v>38.870312499999997</v>
      </c>
      <c r="EK32" s="16">
        <v>40.905912499999999</v>
      </c>
      <c r="EL32" s="16">
        <v>40.077175000000004</v>
      </c>
      <c r="EM32" s="16">
        <v>45.388462500000003</v>
      </c>
      <c r="EN32" s="16">
        <v>44.835000000000001</v>
      </c>
      <c r="EO32" s="16">
        <v>41.203995279886463</v>
      </c>
      <c r="EP32" s="16">
        <v>26415.037500000002</v>
      </c>
      <c r="EQ32" s="16">
        <v>14.183137499999999</v>
      </c>
      <c r="ER32" s="4">
        <v>1147.9514188118103</v>
      </c>
      <c r="ES32" s="5">
        <v>20.1787125</v>
      </c>
      <c r="ET32" s="5">
        <v>2577.5590704014562</v>
      </c>
      <c r="EU32" s="5">
        <v>17.6686625</v>
      </c>
      <c r="EV32" s="8">
        <v>4297.1668065832428</v>
      </c>
      <c r="EW32" s="8">
        <v>96.382850000000005</v>
      </c>
      <c r="EX32" s="8">
        <v>3708.8953999999999</v>
      </c>
      <c r="EY32" s="8">
        <v>92.552899999999994</v>
      </c>
      <c r="EZ32" s="8">
        <v>2920.5847369541989</v>
      </c>
      <c r="FA32" s="8">
        <v>38.237787499999996</v>
      </c>
      <c r="FB32" s="8">
        <v>2276.9921043470877</v>
      </c>
      <c r="FC32" s="8">
        <v>39.946937499999997</v>
      </c>
      <c r="FD32" s="206">
        <v>3279.4263744761729</v>
      </c>
      <c r="FE32" s="206">
        <v>39.899550000000005</v>
      </c>
      <c r="FF32" s="206">
        <v>39.899550000000005</v>
      </c>
      <c r="FG32" s="206">
        <v>45.198625</v>
      </c>
      <c r="FH32" s="206">
        <v>44.618699999999997</v>
      </c>
      <c r="FI32" s="206">
        <v>41.022726317608026</v>
      </c>
      <c r="FK32" s="5">
        <v>3487.5563644095205</v>
      </c>
      <c r="FL32" s="5">
        <v>40.721514062500006</v>
      </c>
      <c r="FM32" s="5">
        <v>3487.5563644095205</v>
      </c>
      <c r="FN32" s="5">
        <v>41.203995279886463</v>
      </c>
      <c r="FP32" s="17">
        <v>3487.5563644095205</v>
      </c>
      <c r="FQ32" s="5">
        <v>40.721514062500006</v>
      </c>
      <c r="FR32" s="17">
        <v>3487.5563644095205</v>
      </c>
      <c r="FS32" s="5">
        <v>41.203995279886463</v>
      </c>
    </row>
    <row r="33" spans="1:175" ht="13" customHeight="1" x14ac:dyDescent="0.15">
      <c r="A33" s="290"/>
      <c r="B33" s="47">
        <v>55</v>
      </c>
      <c r="C33" s="166">
        <f>Anchor!L30</f>
        <v>514.23779999999999</v>
      </c>
      <c r="D33" s="166">
        <f>Anchor!M30</f>
        <v>32.783299999999997</v>
      </c>
      <c r="E33" s="166">
        <f>Anchor!N30</f>
        <v>39.770099999999999</v>
      </c>
      <c r="F33" s="166">
        <f>Anchor!O30</f>
        <v>38.954500000000003</v>
      </c>
      <c r="G33" s="167">
        <f>('Summary (Full)'!$B$34*D33+'Summary (Full)'!$B$35*E33+'Summary (Full)'!$B$36*F33)/'Summary (Full)'!$B$37</f>
        <v>33.605674999999998</v>
      </c>
      <c r="H33" s="166">
        <f>Anchor!P30</f>
        <v>15.8841</v>
      </c>
      <c r="I33" s="166">
        <f>Anchor!Q30</f>
        <v>12.4863</v>
      </c>
      <c r="J33" s="166">
        <f>Anchor!R30</f>
        <v>47.170400000000001</v>
      </c>
      <c r="K33" s="166">
        <f>Anchor!S30</f>
        <v>44.7971</v>
      </c>
      <c r="L33" s="166">
        <f>Anchor!T30</f>
        <v>28.946300000000001</v>
      </c>
      <c r="M33" s="166">
        <f>Anchor!U30</f>
        <v>35.502800000000001</v>
      </c>
      <c r="N33" s="166">
        <f>Anchor!V30</f>
        <v>32.767200000000003</v>
      </c>
      <c r="O33" s="166">
        <f>Anchor!W30</f>
        <v>39.761099999999999</v>
      </c>
      <c r="P33" s="166">
        <f>Anchor!X30</f>
        <v>38.946300000000001</v>
      </c>
      <c r="Q33" s="168">
        <f>10*LOG10(1/(('Summary (Full)'!$B$41/10^(N33/10)+'Summary (Full)'!$B$42/10^(O33/10)+'Summary (Full)'!$B$43/10^(P33/10))/'Summary (Full)'!$B$44))</f>
        <v>34.074054232705052</v>
      </c>
      <c r="R33" s="166">
        <f>Anchor!Y30</f>
        <v>1743.7</v>
      </c>
      <c r="S33" s="166">
        <f>Anchor!Z30</f>
        <v>1.1329</v>
      </c>
      <c r="T33" s="169"/>
      <c r="U33" s="166">
        <f>Test!L30</f>
        <v>514.23779999999999</v>
      </c>
      <c r="V33" s="166">
        <f>Test!M30</f>
        <v>32.783299999999997</v>
      </c>
      <c r="W33" s="166">
        <f>Test!N30</f>
        <v>39.770099999999999</v>
      </c>
      <c r="X33" s="166">
        <f>Test!O30</f>
        <v>38.954500000000003</v>
      </c>
      <c r="Y33" s="166">
        <f>('Summary (Full)'!$B$34*V33+'Summary (Full)'!$B$35*W33+'Summary (Full)'!$B$36*X33)/'Summary (Full)'!$B$37</f>
        <v>33.605674999999998</v>
      </c>
      <c r="Z33" s="166">
        <f>Test!P30</f>
        <v>15.8841</v>
      </c>
      <c r="AA33" s="166">
        <f>Test!Q30</f>
        <v>12.4863</v>
      </c>
      <c r="AB33" s="166">
        <f>Test!R30</f>
        <v>47.170400000000001</v>
      </c>
      <c r="AC33" s="166">
        <f>Test!S30</f>
        <v>44.7971</v>
      </c>
      <c r="AD33" s="166">
        <f>Test!T30</f>
        <v>28.946300000000001</v>
      </c>
      <c r="AE33" s="166">
        <f>Test!U30</f>
        <v>35.502800000000001</v>
      </c>
      <c r="AF33" s="166">
        <f>Test!V30</f>
        <v>32.767200000000003</v>
      </c>
      <c r="AG33" s="166">
        <f>Test!W30</f>
        <v>39.761099999999999</v>
      </c>
      <c r="AH33" s="166">
        <f>Test!X30</f>
        <v>38.946300000000001</v>
      </c>
      <c r="AI33" s="166">
        <f>10*LOG10(1/(('Summary (Full)'!$B$41/10^(AF33/10)+'Summary (Full)'!$B$42/10^(AG33/10)+'Summary (Full)'!$B$43/10^(AH33/10))/'Summary (Full)'!$B$44))</f>
        <v>34.074054232705052</v>
      </c>
      <c r="AJ33" s="166">
        <f>Test!Y30</f>
        <v>1743.7</v>
      </c>
      <c r="AK33" s="166">
        <f>Test!Z30</f>
        <v>1.1329</v>
      </c>
      <c r="AL33" s="166">
        <f t="shared" si="2"/>
        <v>1</v>
      </c>
      <c r="AM33" s="166">
        <f t="shared" si="3"/>
        <v>1</v>
      </c>
      <c r="AO33" s="294" t="s">
        <v>29</v>
      </c>
      <c r="AP33" s="212" cm="1">
        <f t="array" ref="AP33">bdRateExtend($C31:$C34,D31:D34,$U31:$U34,V31:V34)</f>
        <v>0</v>
      </c>
      <c r="AQ33" s="212"/>
      <c r="AR33" s="212"/>
      <c r="AS33" s="212"/>
      <c r="AT33" s="212" cm="1">
        <f t="array" ref="AT33">bdRateExtend($C31:$C34,H31:H34,$U31:$U34,Z31:Z34)</f>
        <v>0</v>
      </c>
      <c r="AU33" s="212"/>
      <c r="AV33" s="212" cm="1">
        <f t="array" ref="AV33">bdRateExtend($C31:$C34,I31:I34,$U31:$U34,AA31:AA34)</f>
        <v>0</v>
      </c>
      <c r="AW33" s="212"/>
      <c r="AX33" s="212" cm="1">
        <f t="array" ref="AX33">bdRateExtend($C31:$C34,J31:J34,$U31:$U34,AB31:AB34,"None", FALSE,1)</f>
        <v>0</v>
      </c>
      <c r="AY33" s="215"/>
      <c r="AZ33" s="326" cm="1">
        <f t="array" ref="AZ33">testVMAFRange($C31:$C34,J31:J34,$U31:$U34,AB31:AB34)</f>
        <v>0</v>
      </c>
      <c r="BA33" s="252"/>
      <c r="BR33" s="5"/>
      <c r="BS33" s="5"/>
      <c r="BT33" s="5"/>
      <c r="BV33" s="5"/>
      <c r="BX33" s="5"/>
      <c r="BZ33" s="5"/>
      <c r="CB33" s="5"/>
      <c r="CD33" s="5"/>
      <c r="CL33" s="4">
        <v>3708.8953999999999</v>
      </c>
      <c r="CM33" s="4">
        <v>40.269300000000001</v>
      </c>
      <c r="CN33" s="4">
        <v>40.269300000000001</v>
      </c>
      <c r="CO33" s="4">
        <v>45.594099999999997</v>
      </c>
      <c r="CP33" s="16">
        <v>45.068199999999997</v>
      </c>
      <c r="CQ33" s="16">
        <v>40.902031250000007</v>
      </c>
      <c r="CR33" s="16">
        <v>25.121600000000001</v>
      </c>
      <c r="CS33" s="16">
        <v>18.425699999999999</v>
      </c>
      <c r="CT33" s="16">
        <v>94.739199999999997</v>
      </c>
      <c r="CU33" s="16">
        <v>92.552899999999994</v>
      </c>
      <c r="CV33" s="4">
        <v>39.1614</v>
      </c>
      <c r="CW33" s="4">
        <v>41.061399999999999</v>
      </c>
      <c r="CX33" s="16">
        <v>40.254800000000003</v>
      </c>
      <c r="CY33" s="16">
        <v>45.578299999999999</v>
      </c>
      <c r="CZ33" s="16">
        <v>45.051299999999998</v>
      </c>
      <c r="DA33" s="16">
        <v>41.385264242164901</v>
      </c>
      <c r="DB33" s="4">
        <v>27315.9</v>
      </c>
      <c r="DC33" s="4">
        <v>14.414999999999999</v>
      </c>
      <c r="DE33" s="4">
        <v>1219.7624744611444</v>
      </c>
      <c r="DF33" s="5">
        <v>20.499175000000001</v>
      </c>
      <c r="DG33" s="5"/>
      <c r="DH33" s="4">
        <v>2942.9205000000002</v>
      </c>
      <c r="DI33" s="5">
        <v>17.9984</v>
      </c>
      <c r="DJ33" s="5"/>
      <c r="DK33" s="5">
        <v>4626.3837363205803</v>
      </c>
      <c r="DL33" s="5">
        <v>96.783100000000005</v>
      </c>
      <c r="DM33" s="5">
        <v>3991.3771999999999</v>
      </c>
      <c r="DN33" s="5">
        <v>93.333699999999993</v>
      </c>
      <c r="DO33" s="5">
        <v>3108.8545477970702</v>
      </c>
      <c r="DP33" s="5">
        <v>38.507350000000002</v>
      </c>
      <c r="DQ33" s="5">
        <v>2421.4641000000001</v>
      </c>
      <c r="DR33" s="5">
        <v>40.118299999999998</v>
      </c>
      <c r="DS33" s="5">
        <v>3487.5563644095205</v>
      </c>
      <c r="DT33" s="5">
        <v>40.077175000000004</v>
      </c>
      <c r="DU33" s="5">
        <v>40.077175000000004</v>
      </c>
      <c r="DV33" s="5">
        <v>45.388462500000003</v>
      </c>
      <c r="DW33" s="5">
        <v>44.835000000000001</v>
      </c>
      <c r="DX33" s="5">
        <v>41.203995279886463</v>
      </c>
      <c r="DZ33" s="4">
        <v>3708.8953999999999</v>
      </c>
      <c r="EA33" s="4">
        <v>40.269300000000001</v>
      </c>
      <c r="EB33" s="4">
        <v>40.269300000000001</v>
      </c>
      <c r="EC33" s="4">
        <v>45.594099999999997</v>
      </c>
      <c r="ED33" s="4">
        <v>45.068199999999997</v>
      </c>
      <c r="EE33" s="4">
        <v>40.902031250000007</v>
      </c>
      <c r="EF33" s="4">
        <v>25.121600000000001</v>
      </c>
      <c r="EG33" s="4">
        <v>18.425699999999999</v>
      </c>
      <c r="EH33" s="16">
        <v>94.739199999999997</v>
      </c>
      <c r="EI33" s="16">
        <v>92.552899999999994</v>
      </c>
      <c r="EJ33" s="16">
        <v>39.1614</v>
      </c>
      <c r="EK33" s="16">
        <v>41.061399999999999</v>
      </c>
      <c r="EL33" s="16">
        <v>40.254800000000003</v>
      </c>
      <c r="EM33" s="16">
        <v>45.578299999999999</v>
      </c>
      <c r="EN33" s="16">
        <v>45.051299999999998</v>
      </c>
      <c r="EO33" s="16">
        <v>41.385264242164901</v>
      </c>
      <c r="EP33" s="16">
        <v>27315.9</v>
      </c>
      <c r="EQ33" s="16">
        <v>14.414999999999999</v>
      </c>
      <c r="ER33" s="4">
        <v>1219.7624744611444</v>
      </c>
      <c r="ES33" s="5">
        <v>20.499175000000001</v>
      </c>
      <c r="ET33" s="5">
        <v>2942.9205000000002</v>
      </c>
      <c r="EU33" s="5">
        <v>17.9984</v>
      </c>
      <c r="EV33" s="8">
        <v>4626.3837363205803</v>
      </c>
      <c r="EW33" s="8">
        <v>96.783100000000005</v>
      </c>
      <c r="EX33" s="8">
        <v>3991.3771999999999</v>
      </c>
      <c r="EY33" s="8">
        <v>93.333699999999993</v>
      </c>
      <c r="EZ33" s="8">
        <v>3108.8545477970702</v>
      </c>
      <c r="FA33" s="8">
        <v>38.507350000000002</v>
      </c>
      <c r="FB33" s="8">
        <v>2421.4641000000001</v>
      </c>
      <c r="FC33" s="8">
        <v>40.118299999999998</v>
      </c>
      <c r="FD33" s="206">
        <v>3487.5563644095205</v>
      </c>
      <c r="FE33" s="206">
        <v>40.077175000000004</v>
      </c>
      <c r="FF33" s="206">
        <v>40.077175000000004</v>
      </c>
      <c r="FG33" s="206">
        <v>45.388462500000003</v>
      </c>
      <c r="FH33" s="206">
        <v>44.835000000000001</v>
      </c>
      <c r="FI33" s="206">
        <v>41.203995279886463</v>
      </c>
      <c r="FK33" s="5">
        <v>3708.8953999999999</v>
      </c>
      <c r="FL33" s="5">
        <v>40.902031250000007</v>
      </c>
      <c r="FM33" s="5">
        <v>3708.8953999999999</v>
      </c>
      <c r="FN33" s="5">
        <v>41.385264242164901</v>
      </c>
      <c r="FP33" s="17">
        <v>3708.8953999999999</v>
      </c>
      <c r="FQ33" s="5">
        <v>40.902031250000007</v>
      </c>
      <c r="FR33" s="17">
        <v>3708.8953999999999</v>
      </c>
      <c r="FS33" s="5">
        <v>41.385264242164901</v>
      </c>
    </row>
    <row r="34" spans="1:175" ht="14" thickBot="1" x14ac:dyDescent="0.2">
      <c r="A34" s="290"/>
      <c r="B34" s="47">
        <v>63</v>
      </c>
      <c r="C34" s="166">
        <f>Anchor!L31</f>
        <v>264.86869999999999</v>
      </c>
      <c r="D34" s="166">
        <f>Anchor!M31</f>
        <v>30.603100000000001</v>
      </c>
      <c r="E34" s="166">
        <f>Anchor!N31</f>
        <v>38.0413</v>
      </c>
      <c r="F34" s="166">
        <f>Anchor!O31</f>
        <v>37.499899999999997</v>
      </c>
      <c r="G34" s="167">
        <f>('Summary (Full)'!$B$34*D34+'Summary (Full)'!$B$35*E34+'Summary (Full)'!$B$36*F34)/'Summary (Full)'!$B$37</f>
        <v>31.4990375</v>
      </c>
      <c r="H34" s="166">
        <f>Anchor!P31</f>
        <v>12.952199999999999</v>
      </c>
      <c r="I34" s="166">
        <f>Anchor!Q31</f>
        <v>10.716200000000001</v>
      </c>
      <c r="J34" s="166">
        <f>Anchor!R31</f>
        <v>31.1158</v>
      </c>
      <c r="K34" s="166">
        <f>Anchor!S31</f>
        <v>29.283300000000001</v>
      </c>
      <c r="L34" s="166">
        <f>Anchor!T31</f>
        <v>26.498200000000001</v>
      </c>
      <c r="M34" s="166">
        <f>Anchor!U31</f>
        <v>33.612499999999997</v>
      </c>
      <c r="N34" s="166">
        <f>Anchor!V31</f>
        <v>30.5763</v>
      </c>
      <c r="O34" s="166">
        <f>Anchor!W31</f>
        <v>38.035400000000003</v>
      </c>
      <c r="P34" s="166">
        <f>Anchor!X31</f>
        <v>37.494</v>
      </c>
      <c r="Q34" s="168">
        <f>10*LOG10(1/(('Summary (Full)'!$B$41/10^(N34/10)+'Summary (Full)'!$B$42/10^(O34/10)+'Summary (Full)'!$B$43/10^(P34/10))/'Summary (Full)'!$B$44))</f>
        <v>31.940242543329024</v>
      </c>
      <c r="R34" s="166">
        <f>Anchor!Y31</f>
        <v>1190.3</v>
      </c>
      <c r="S34" s="166">
        <f>Anchor!Z31</f>
        <v>0.55589999999999995</v>
      </c>
      <c r="T34" s="169"/>
      <c r="U34" s="166">
        <f>Test!L31</f>
        <v>264.86869999999999</v>
      </c>
      <c r="V34" s="166">
        <f>Test!M31</f>
        <v>30.603100000000001</v>
      </c>
      <c r="W34" s="166">
        <f>Test!N31</f>
        <v>38.0413</v>
      </c>
      <c r="X34" s="166">
        <f>Test!O31</f>
        <v>37.499899999999997</v>
      </c>
      <c r="Y34" s="166">
        <f>('Summary (Full)'!$B$34*V34+'Summary (Full)'!$B$35*W34+'Summary (Full)'!$B$36*X34)/'Summary (Full)'!$B$37</f>
        <v>31.4990375</v>
      </c>
      <c r="Z34" s="166">
        <f>Test!P31</f>
        <v>12.952199999999999</v>
      </c>
      <c r="AA34" s="166">
        <f>Test!Q31</f>
        <v>10.716200000000001</v>
      </c>
      <c r="AB34" s="166">
        <f>Test!R31</f>
        <v>31.1158</v>
      </c>
      <c r="AC34" s="166">
        <f>Test!S31</f>
        <v>29.283300000000001</v>
      </c>
      <c r="AD34" s="166">
        <f>Test!T31</f>
        <v>26.498200000000001</v>
      </c>
      <c r="AE34" s="166">
        <f>Test!U31</f>
        <v>33.612499999999997</v>
      </c>
      <c r="AF34" s="166">
        <f>Test!V31</f>
        <v>30.5763</v>
      </c>
      <c r="AG34" s="166">
        <f>Test!W31</f>
        <v>38.035400000000003</v>
      </c>
      <c r="AH34" s="166">
        <f>Test!X31</f>
        <v>37.494</v>
      </c>
      <c r="AI34" s="166">
        <f>10*LOG10(1/(('Summary (Full)'!$B$41/10^(AF34/10)+'Summary (Full)'!$B$42/10^(AG34/10)+'Summary (Full)'!$B$43/10^(AH34/10))/'Summary (Full)'!$B$44))</f>
        <v>31.940242543329024</v>
      </c>
      <c r="AJ34" s="166">
        <f>Test!Y31</f>
        <v>1190.3</v>
      </c>
      <c r="AK34" s="166">
        <f>Test!Z31</f>
        <v>0.55589999999999995</v>
      </c>
      <c r="AL34" s="166">
        <f t="shared" si="2"/>
        <v>1</v>
      </c>
      <c r="AM34" s="166">
        <f t="shared" si="3"/>
        <v>1</v>
      </c>
      <c r="AO34" s="303"/>
      <c r="AP34" s="213"/>
      <c r="AQ34" s="213"/>
      <c r="AR34" s="213"/>
      <c r="AS34" s="213"/>
      <c r="AT34" s="213"/>
      <c r="AU34" s="213"/>
      <c r="AV34" s="213"/>
      <c r="AW34" s="213"/>
      <c r="AX34" s="213"/>
      <c r="AY34" s="228"/>
      <c r="AZ34" s="327"/>
      <c r="BA34" s="280"/>
      <c r="BR34" s="5"/>
      <c r="BS34" s="5"/>
      <c r="BT34" s="5"/>
      <c r="BV34" s="5"/>
      <c r="BX34" s="5"/>
      <c r="BZ34" s="5"/>
      <c r="CB34" s="5"/>
      <c r="CD34" s="5"/>
      <c r="CL34" s="4">
        <v>3987.820872980265</v>
      </c>
      <c r="CM34" s="4">
        <v>40.392375000000001</v>
      </c>
      <c r="CN34" s="4">
        <v>40.392375000000001</v>
      </c>
      <c r="CO34" s="4">
        <v>45.755987499999996</v>
      </c>
      <c r="CP34" s="16">
        <v>45.252600000000001</v>
      </c>
      <c r="CQ34" s="16">
        <v>41.031364843750005</v>
      </c>
      <c r="CR34" s="16">
        <v>25.344437500000002</v>
      </c>
      <c r="CS34" s="16">
        <v>18.533674999999999</v>
      </c>
      <c r="CT34" s="16">
        <v>95.231724999999997</v>
      </c>
      <c r="CU34" s="16">
        <v>93.064025000000001</v>
      </c>
      <c r="CV34" s="4">
        <v>39.3827</v>
      </c>
      <c r="CW34" s="4">
        <v>41.178887500000002</v>
      </c>
      <c r="CX34" s="16">
        <v>40.377912500000001</v>
      </c>
      <c r="CY34" s="16">
        <v>45.740212499999998</v>
      </c>
      <c r="CZ34" s="16">
        <v>45.235512499999999</v>
      </c>
      <c r="DA34" s="16">
        <v>41.51493345935566</v>
      </c>
      <c r="DB34" s="4">
        <v>29355.112500000003</v>
      </c>
      <c r="DC34" s="4">
        <v>14.6878125</v>
      </c>
      <c r="DE34" s="4">
        <v>1296.0657304152685</v>
      </c>
      <c r="DF34" s="5">
        <v>20.819637499999999</v>
      </c>
      <c r="DG34" s="5"/>
      <c r="DH34" s="4">
        <v>3522.5858627141433</v>
      </c>
      <c r="DI34" s="5">
        <v>18.373974999999998</v>
      </c>
      <c r="DJ34" s="5"/>
      <c r="DK34" s="5">
        <v>4980.8228163034319</v>
      </c>
      <c r="DL34" s="5">
        <v>97.183350000000004</v>
      </c>
      <c r="DM34" s="5">
        <v>4297.1668065832428</v>
      </c>
      <c r="DN34" s="5">
        <v>93.757762499999998</v>
      </c>
      <c r="DO34" s="5">
        <v>3309.2608055734368</v>
      </c>
      <c r="DP34" s="5">
        <v>38.776912500000002</v>
      </c>
      <c r="DQ34" s="5">
        <v>2577.5590704014562</v>
      </c>
      <c r="DR34" s="5">
        <v>40.2505375</v>
      </c>
      <c r="DS34" s="5">
        <v>3708.8953999999999</v>
      </c>
      <c r="DT34" s="5">
        <v>40.254800000000003</v>
      </c>
      <c r="DU34" s="5">
        <v>40.254800000000003</v>
      </c>
      <c r="DV34" s="5">
        <v>45.578299999999999</v>
      </c>
      <c r="DW34" s="5">
        <v>45.051299999999998</v>
      </c>
      <c r="DX34" s="5">
        <v>41.385264242164901</v>
      </c>
      <c r="DZ34" s="4">
        <v>3987.820872980265</v>
      </c>
      <c r="EA34" s="4">
        <v>40.392375000000001</v>
      </c>
      <c r="EB34" s="4">
        <v>40.392375000000001</v>
      </c>
      <c r="EC34" s="4">
        <v>45.755987499999996</v>
      </c>
      <c r="ED34" s="4">
        <v>45.252600000000001</v>
      </c>
      <c r="EE34" s="4">
        <v>41.031364843750005</v>
      </c>
      <c r="EF34" s="4">
        <v>25.344437500000002</v>
      </c>
      <c r="EG34" s="4">
        <v>18.533674999999999</v>
      </c>
      <c r="EH34" s="16">
        <v>95.231724999999997</v>
      </c>
      <c r="EI34" s="16">
        <v>93.064025000000001</v>
      </c>
      <c r="EJ34" s="16">
        <v>39.3827</v>
      </c>
      <c r="EK34" s="16">
        <v>41.178887500000002</v>
      </c>
      <c r="EL34" s="16">
        <v>40.377912500000001</v>
      </c>
      <c r="EM34" s="16">
        <v>45.740212499999998</v>
      </c>
      <c r="EN34" s="16">
        <v>45.235512499999999</v>
      </c>
      <c r="EO34" s="16">
        <v>41.51493345935566</v>
      </c>
      <c r="EP34" s="16">
        <v>29355.112500000003</v>
      </c>
      <c r="EQ34" s="16">
        <v>14.6878125</v>
      </c>
      <c r="ER34" s="4">
        <v>1296.0657304152685</v>
      </c>
      <c r="ES34" s="5">
        <v>20.819637499999999</v>
      </c>
      <c r="ET34" s="5">
        <v>3522.5858627141433</v>
      </c>
      <c r="EU34" s="5">
        <v>18.373974999999998</v>
      </c>
      <c r="EV34" s="8">
        <v>4980.8228163034319</v>
      </c>
      <c r="EW34" s="8">
        <v>97.183350000000004</v>
      </c>
      <c r="EX34" s="8">
        <v>4297.1668065832428</v>
      </c>
      <c r="EY34" s="8">
        <v>93.757762499999998</v>
      </c>
      <c r="EZ34" s="8">
        <v>3309.2608055734368</v>
      </c>
      <c r="FA34" s="8">
        <v>38.776912500000002</v>
      </c>
      <c r="FB34" s="8">
        <v>2577.5590704014562</v>
      </c>
      <c r="FC34" s="8">
        <v>40.2505375</v>
      </c>
      <c r="FD34" s="206">
        <v>3708.8953999999999</v>
      </c>
      <c r="FE34" s="206">
        <v>40.254800000000003</v>
      </c>
      <c r="FF34" s="206">
        <v>40.254800000000003</v>
      </c>
      <c r="FG34" s="206">
        <v>45.578299999999999</v>
      </c>
      <c r="FH34" s="206">
        <v>45.051299999999998</v>
      </c>
      <c r="FI34" s="206">
        <v>41.385264242164901</v>
      </c>
      <c r="FK34" s="5">
        <v>3987.820872980265</v>
      </c>
      <c r="FL34" s="5">
        <v>41.031364843750005</v>
      </c>
      <c r="FM34" s="5">
        <v>3987.820872980265</v>
      </c>
      <c r="FN34" s="5">
        <v>41.51493345935566</v>
      </c>
      <c r="FP34" s="17">
        <v>3987.820872980265</v>
      </c>
      <c r="FQ34" s="5">
        <v>41.031364843750005</v>
      </c>
      <c r="FR34" s="17">
        <v>3987.820872980265</v>
      </c>
      <c r="FS34" s="5">
        <v>41.51493345935566</v>
      </c>
    </row>
    <row r="35" spans="1:175" ht="13" customHeight="1" x14ac:dyDescent="0.15">
      <c r="A35" s="290" t="s">
        <v>20</v>
      </c>
      <c r="B35" s="47">
        <v>23</v>
      </c>
      <c r="C35" s="166">
        <f>Anchor!L32</f>
        <v>2074.6269000000002</v>
      </c>
      <c r="D35" s="166">
        <f>Anchor!M32</f>
        <v>33.283200000000001</v>
      </c>
      <c r="E35" s="166">
        <f>Anchor!N32</f>
        <v>42.034199999999998</v>
      </c>
      <c r="F35" s="166">
        <f>Anchor!O32</f>
        <v>41.099499999999999</v>
      </c>
      <c r="G35" s="167">
        <f>('Summary (Full)'!$B$34*D35+'Summary (Full)'!$B$35*E35+'Summary (Full)'!$B$36*F35)/'Summary (Full)'!$B$37</f>
        <v>34.318656250000004</v>
      </c>
      <c r="H35" s="166">
        <f>Anchor!P32</f>
        <v>21.825500000000002</v>
      </c>
      <c r="I35" s="166">
        <f>Anchor!Q32</f>
        <v>13.9199</v>
      </c>
      <c r="J35" s="166">
        <f>Anchor!R32</f>
        <v>54.077399999999997</v>
      </c>
      <c r="K35" s="166">
        <f>Anchor!S32</f>
        <v>51.881700000000002</v>
      </c>
      <c r="L35" s="166">
        <f>Anchor!T32</f>
        <v>29.300699999999999</v>
      </c>
      <c r="M35" s="166">
        <f>Anchor!U32</f>
        <v>37.378799999999998</v>
      </c>
      <c r="N35" s="166">
        <f>Anchor!V32</f>
        <v>33.2804</v>
      </c>
      <c r="O35" s="166">
        <f>Anchor!W32</f>
        <v>42.029800000000002</v>
      </c>
      <c r="P35" s="166">
        <f>Anchor!X32</f>
        <v>41.092300000000002</v>
      </c>
      <c r="Q35" s="168">
        <f>10*LOG10(1/(('Summary (Full)'!$B$41/10^(N35/10)+'Summary (Full)'!$B$42/10^(O35/10)+'Summary (Full)'!$B$43/10^(P35/10))/'Summary (Full)'!$B$44))</f>
        <v>34.72836418932944</v>
      </c>
      <c r="R35" s="166">
        <f>Anchor!Y32</f>
        <v>2373.4</v>
      </c>
      <c r="S35" s="166">
        <f>Anchor!Z32</f>
        <v>0.99380000000000002</v>
      </c>
      <c r="T35" s="169"/>
      <c r="U35" s="166">
        <f>Test!L32</f>
        <v>2074.6269000000002</v>
      </c>
      <c r="V35" s="166">
        <f>Test!M32</f>
        <v>33.283200000000001</v>
      </c>
      <c r="W35" s="166">
        <f>Test!N32</f>
        <v>42.034199999999998</v>
      </c>
      <c r="X35" s="166">
        <f>Test!O32</f>
        <v>41.099499999999999</v>
      </c>
      <c r="Y35" s="166">
        <f>('Summary (Full)'!$B$34*V35+'Summary (Full)'!$B$35*W35+'Summary (Full)'!$B$36*X35)/'Summary (Full)'!$B$37</f>
        <v>34.318656250000004</v>
      </c>
      <c r="Z35" s="166">
        <f>Test!P32</f>
        <v>21.825500000000002</v>
      </c>
      <c r="AA35" s="166">
        <f>Test!Q32</f>
        <v>13.9199</v>
      </c>
      <c r="AB35" s="166">
        <f>Test!R32</f>
        <v>54.077399999999997</v>
      </c>
      <c r="AC35" s="166">
        <f>Test!S32</f>
        <v>51.881700000000002</v>
      </c>
      <c r="AD35" s="166">
        <f>Test!T32</f>
        <v>29.300699999999999</v>
      </c>
      <c r="AE35" s="166">
        <f>Test!U32</f>
        <v>37.378799999999998</v>
      </c>
      <c r="AF35" s="166">
        <f>Test!V32</f>
        <v>33.2804</v>
      </c>
      <c r="AG35" s="166">
        <f>Test!W32</f>
        <v>42.029800000000002</v>
      </c>
      <c r="AH35" s="166">
        <f>Test!X32</f>
        <v>41.092300000000002</v>
      </c>
      <c r="AI35" s="166">
        <f>10*LOG10(1/(('Summary (Full)'!$B$41/10^(AF35/10)+'Summary (Full)'!$B$42/10^(AG35/10)+'Summary (Full)'!$B$43/10^(AH35/10))/'Summary (Full)'!$B$44))</f>
        <v>34.72836418932944</v>
      </c>
      <c r="AJ35" s="166">
        <f>Test!Y32</f>
        <v>2373.4</v>
      </c>
      <c r="AK35" s="166">
        <f>Test!Z32</f>
        <v>0.99380000000000002</v>
      </c>
      <c r="AL35" s="166">
        <f t="shared" si="2"/>
        <v>1</v>
      </c>
      <c r="AM35" s="166">
        <f t="shared" si="3"/>
        <v>1</v>
      </c>
      <c r="AO35" s="293" t="s">
        <v>27</v>
      </c>
      <c r="AP35" s="211" cm="1">
        <f t="array" ref="AP35">bdRateExtend($C35:$C38,D35:D38,$U35:$U38,V35:V38)</f>
        <v>0</v>
      </c>
      <c r="AQ35" s="211" cm="1">
        <f t="array" ref="AQ35">bdRateExtend($C35:$C40,D35:D40,$U35:$U40,V35:V40)</f>
        <v>0</v>
      </c>
      <c r="AR35" s="211" cm="1">
        <f t="array" ref="AR35">bdRateExtend($C35:$C40,E35:E40,$U35:$U40,W35:W40)</f>
        <v>0</v>
      </c>
      <c r="AS35" s="211" cm="1">
        <f t="array" ref="AS35">bdRateExtend($C35:$C40,F35:F40,$U35:$U40,X35:X40)</f>
        <v>0</v>
      </c>
      <c r="AT35" s="211" cm="1">
        <f t="array" ref="AT35">bdRateExtend($C35:$C38,H35:H38,$U35:$U38,Z35:Z38)</f>
        <v>0</v>
      </c>
      <c r="AU35" s="211" cm="1">
        <f t="array" ref="AU35">bdRateExtend($C35:$C40,H35:H40,$U35:$U40,Z35:Z40)</f>
        <v>0</v>
      </c>
      <c r="AV35" s="211" cm="1">
        <f t="array" ref="AV35">bdRateExtend($C35:$C38,I35:I38,$U35:$U38,AA35:AA38)</f>
        <v>0</v>
      </c>
      <c r="AW35" s="211" cm="1">
        <f t="array" ref="AW35">bdRateExtend($C35:$C40,I35:I40,$U35:$U40,AA35:AA40)</f>
        <v>0</v>
      </c>
      <c r="AX35" s="211" cm="1">
        <f t="array" ref="AX35">bdRateExtend($C35:$C38,J35:J38,$U35:$U38,AB35:AB38,"None", FALSE,1)</f>
        <v>0</v>
      </c>
      <c r="AY35" s="214" cm="1">
        <f t="array" ref="AY35">bdRateExtend($C35:$C40,J35:J40,$U35:$U40,AB35:AB40,"None", FALSE,TRUE)</f>
        <v>0</v>
      </c>
      <c r="AZ35" s="325" cm="1">
        <f t="array" ref="AZ35">testVMAFRange($C35:$C38,J35:J38,$U35:$U38,AB35:AB38)</f>
        <v>0</v>
      </c>
      <c r="BA35" s="251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4">
        <v>4287.7227853277054</v>
      </c>
      <c r="CM35" s="4">
        <v>40.515450000000001</v>
      </c>
      <c r="CN35" s="4">
        <v>40.515450000000001</v>
      </c>
      <c r="CO35" s="4">
        <v>45.917874999999995</v>
      </c>
      <c r="CP35" s="16">
        <v>45.436999999999998</v>
      </c>
      <c r="CQ35" s="16">
        <v>41.160698437500002</v>
      </c>
      <c r="CR35" s="16">
        <v>25.567275000000002</v>
      </c>
      <c r="CS35" s="16">
        <v>18.641649999999998</v>
      </c>
      <c r="CT35" s="16">
        <v>95.724249999999998</v>
      </c>
      <c r="CU35" s="16">
        <v>93.575149999999994</v>
      </c>
      <c r="CV35" s="4">
        <v>39.603999999999999</v>
      </c>
      <c r="CW35" s="4">
        <v>41.296374999999998</v>
      </c>
      <c r="CX35" s="16">
        <v>40.501024999999998</v>
      </c>
      <c r="CY35" s="16">
        <v>45.902124999999998</v>
      </c>
      <c r="CZ35" s="16">
        <v>45.419725</v>
      </c>
      <c r="DA35" s="16">
        <v>41.644602676546427</v>
      </c>
      <c r="DB35" s="4">
        <v>31394.325000000001</v>
      </c>
      <c r="DC35" s="4">
        <v>14.960625</v>
      </c>
      <c r="DE35" s="4">
        <v>1377.1422</v>
      </c>
      <c r="DF35" s="5">
        <v>21.1401</v>
      </c>
      <c r="DG35" s="5"/>
      <c r="DH35" s="4">
        <v>3749.6625044768425</v>
      </c>
      <c r="DI35" s="5">
        <v>18.515037499999998</v>
      </c>
      <c r="DJ35" s="5"/>
      <c r="DK35" s="5">
        <v>5362.4163799130574</v>
      </c>
      <c r="DL35" s="5">
        <v>97.583600000000004</v>
      </c>
      <c r="DM35" s="5">
        <v>5329.6644817382594</v>
      </c>
      <c r="DN35" s="5">
        <v>95.108525</v>
      </c>
      <c r="DO35" s="5">
        <v>3522.5858627141433</v>
      </c>
      <c r="DP35" s="5">
        <v>39.046475000000001</v>
      </c>
      <c r="DQ35" s="5">
        <v>2743.7163992680325</v>
      </c>
      <c r="DR35" s="5">
        <v>40.382774999999995</v>
      </c>
      <c r="DS35" s="5">
        <v>3987.820872980265</v>
      </c>
      <c r="DT35" s="5">
        <v>40.377912500000001</v>
      </c>
      <c r="DU35" s="5">
        <v>40.377912500000001</v>
      </c>
      <c r="DV35" s="5">
        <v>45.740212499999998</v>
      </c>
      <c r="DW35" s="5">
        <v>45.235512499999999</v>
      </c>
      <c r="DX35" s="5">
        <v>41.51493345935566</v>
      </c>
      <c r="DZ35" s="4">
        <v>4287.7227853277054</v>
      </c>
      <c r="EA35" s="4">
        <v>40.515450000000001</v>
      </c>
      <c r="EB35" s="4">
        <v>40.515450000000001</v>
      </c>
      <c r="EC35" s="4">
        <v>45.917874999999995</v>
      </c>
      <c r="ED35" s="4">
        <v>45.436999999999998</v>
      </c>
      <c r="EE35" s="4">
        <v>41.160698437500002</v>
      </c>
      <c r="EF35" s="4">
        <v>25.567275000000002</v>
      </c>
      <c r="EG35" s="4">
        <v>18.641649999999998</v>
      </c>
      <c r="EH35" s="16">
        <v>95.724249999999998</v>
      </c>
      <c r="EI35" s="16">
        <v>93.575149999999994</v>
      </c>
      <c r="EJ35" s="16">
        <v>39.603999999999999</v>
      </c>
      <c r="EK35" s="16">
        <v>41.296374999999998</v>
      </c>
      <c r="EL35" s="16">
        <v>40.501024999999998</v>
      </c>
      <c r="EM35" s="16">
        <v>45.902124999999998</v>
      </c>
      <c r="EN35" s="16">
        <v>45.419725</v>
      </c>
      <c r="EO35" s="16">
        <v>41.644602676546427</v>
      </c>
      <c r="EP35" s="16">
        <v>31394.325000000001</v>
      </c>
      <c r="EQ35" s="16">
        <v>14.960625</v>
      </c>
      <c r="ER35" s="4">
        <v>1377.1422</v>
      </c>
      <c r="ES35" s="5">
        <v>21.1401</v>
      </c>
      <c r="ET35" s="5">
        <v>3749.6625044768425</v>
      </c>
      <c r="EU35" s="5">
        <v>18.515037499999998</v>
      </c>
      <c r="EV35" s="8">
        <v>5362.4163799130574</v>
      </c>
      <c r="EW35" s="8">
        <v>97.583600000000004</v>
      </c>
      <c r="EX35" s="8">
        <v>5329.6644817382594</v>
      </c>
      <c r="EY35" s="8">
        <v>95.108525</v>
      </c>
      <c r="EZ35" s="8">
        <v>3522.5858627141433</v>
      </c>
      <c r="FA35" s="8">
        <v>39.046475000000001</v>
      </c>
      <c r="FB35" s="8">
        <v>2743.7163992680325</v>
      </c>
      <c r="FC35" s="8">
        <v>40.382774999999995</v>
      </c>
      <c r="FD35" s="206">
        <v>3987.820872980265</v>
      </c>
      <c r="FE35" s="206">
        <v>40.377912500000001</v>
      </c>
      <c r="FF35" s="206">
        <v>40.377912500000001</v>
      </c>
      <c r="FG35" s="206">
        <v>45.740212499999998</v>
      </c>
      <c r="FH35" s="206">
        <v>45.235512499999999</v>
      </c>
      <c r="FI35" s="206">
        <v>41.51493345935566</v>
      </c>
      <c r="FK35" s="5">
        <v>4287.7227853277054</v>
      </c>
      <c r="FL35" s="5">
        <v>41.160698437500002</v>
      </c>
      <c r="FM35" s="5">
        <v>4287.7227853277054</v>
      </c>
      <c r="FN35" s="5">
        <v>41.644602676546427</v>
      </c>
      <c r="FP35" s="17">
        <v>4287.7227853277054</v>
      </c>
      <c r="FQ35" s="5">
        <v>41.160698437500002</v>
      </c>
      <c r="FR35" s="17">
        <v>4287.7227853277054</v>
      </c>
      <c r="FS35" s="5">
        <v>41.644602676546427</v>
      </c>
    </row>
    <row r="36" spans="1:175" x14ac:dyDescent="0.15">
      <c r="A36" s="290"/>
      <c r="B36" s="47">
        <v>31</v>
      </c>
      <c r="C36" s="166">
        <f>Anchor!L33</f>
        <v>1337.9322</v>
      </c>
      <c r="D36" s="166">
        <f>Anchor!M33</f>
        <v>33.014699999999998</v>
      </c>
      <c r="E36" s="166">
        <f>Anchor!N33</f>
        <v>41.577199999999998</v>
      </c>
      <c r="F36" s="166">
        <f>Anchor!O33</f>
        <v>40.646999999999998</v>
      </c>
      <c r="G36" s="167">
        <f>('Summary (Full)'!$B$34*D36+'Summary (Full)'!$B$35*E36+'Summary (Full)'!$B$36*F36)/'Summary (Full)'!$B$37</f>
        <v>34.026874999999997</v>
      </c>
      <c r="H36" s="166">
        <f>Anchor!P33</f>
        <v>20.308800000000002</v>
      </c>
      <c r="I36" s="166">
        <f>Anchor!Q33</f>
        <v>13.511699999999999</v>
      </c>
      <c r="J36" s="166">
        <f>Anchor!R33</f>
        <v>49.942700000000002</v>
      </c>
      <c r="K36" s="166">
        <f>Anchor!S33</f>
        <v>47.800800000000002</v>
      </c>
      <c r="L36" s="166">
        <f>Anchor!T33</f>
        <v>28.9803</v>
      </c>
      <c r="M36" s="166">
        <f>Anchor!U33</f>
        <v>36.942599999999999</v>
      </c>
      <c r="N36" s="166">
        <f>Anchor!V33</f>
        <v>33.010599999999997</v>
      </c>
      <c r="O36" s="166">
        <f>Anchor!W33</f>
        <v>41.571800000000003</v>
      </c>
      <c r="P36" s="166">
        <f>Anchor!X33</f>
        <v>40.638599999999997</v>
      </c>
      <c r="Q36" s="168">
        <f>10*LOG10(1/(('Summary (Full)'!$B$41/10^(N36/10)+'Summary (Full)'!$B$42/10^(O36/10)+'Summary (Full)'!$B$43/10^(P36/10))/'Summary (Full)'!$B$44))</f>
        <v>34.445384933088555</v>
      </c>
      <c r="R36" s="166">
        <f>Anchor!Y33</f>
        <v>1951.7</v>
      </c>
      <c r="S36" s="166">
        <f>Anchor!Z33</f>
        <v>0.83299999999999996</v>
      </c>
      <c r="T36" s="169"/>
      <c r="U36" s="166">
        <f>Test!L33</f>
        <v>1337.9322</v>
      </c>
      <c r="V36" s="166">
        <f>Test!M33</f>
        <v>33.014699999999998</v>
      </c>
      <c r="W36" s="166">
        <f>Test!N33</f>
        <v>41.577199999999998</v>
      </c>
      <c r="X36" s="166">
        <f>Test!O33</f>
        <v>40.646999999999998</v>
      </c>
      <c r="Y36" s="166">
        <f>('Summary (Full)'!$B$34*V36+'Summary (Full)'!$B$35*W36+'Summary (Full)'!$B$36*X36)/'Summary (Full)'!$B$37</f>
        <v>34.026874999999997</v>
      </c>
      <c r="Z36" s="166">
        <f>Test!P33</f>
        <v>20.308800000000002</v>
      </c>
      <c r="AA36" s="166">
        <f>Test!Q33</f>
        <v>13.511699999999999</v>
      </c>
      <c r="AB36" s="166">
        <f>Test!R33</f>
        <v>49.942700000000002</v>
      </c>
      <c r="AC36" s="166">
        <f>Test!S33</f>
        <v>47.800800000000002</v>
      </c>
      <c r="AD36" s="166">
        <f>Test!T33</f>
        <v>28.9803</v>
      </c>
      <c r="AE36" s="166">
        <f>Test!U33</f>
        <v>36.942599999999999</v>
      </c>
      <c r="AF36" s="166">
        <f>Test!V33</f>
        <v>33.010599999999997</v>
      </c>
      <c r="AG36" s="166">
        <f>Test!W33</f>
        <v>41.571800000000003</v>
      </c>
      <c r="AH36" s="166">
        <f>Test!X33</f>
        <v>40.638599999999997</v>
      </c>
      <c r="AI36" s="166">
        <f>10*LOG10(1/(('Summary (Full)'!$B$41/10^(AF36/10)+'Summary (Full)'!$B$42/10^(AG36/10)+'Summary (Full)'!$B$43/10^(AH36/10))/'Summary (Full)'!$B$44))</f>
        <v>34.445384933088555</v>
      </c>
      <c r="AJ36" s="166">
        <f>Test!Y33</f>
        <v>1951.7</v>
      </c>
      <c r="AK36" s="166">
        <f>Test!Z33</f>
        <v>0.83299999999999996</v>
      </c>
      <c r="AL36" s="166">
        <f t="shared" si="2"/>
        <v>1</v>
      </c>
      <c r="AM36" s="166">
        <f t="shared" si="3"/>
        <v>1</v>
      </c>
      <c r="AO36" s="294"/>
      <c r="AP36" s="212"/>
      <c r="AQ36" s="212"/>
      <c r="AR36" s="212"/>
      <c r="AS36" s="212"/>
      <c r="AT36" s="212"/>
      <c r="AU36" s="212"/>
      <c r="AV36" s="212"/>
      <c r="AW36" s="212"/>
      <c r="AX36" s="212"/>
      <c r="AY36" s="215"/>
      <c r="AZ36" s="326"/>
      <c r="BA36" s="252"/>
      <c r="BR36" s="5"/>
      <c r="BS36" s="5"/>
      <c r="BT36" s="5"/>
      <c r="BV36" s="5"/>
      <c r="BX36" s="5"/>
      <c r="BZ36" s="5"/>
      <c r="CB36" s="5"/>
      <c r="CD36" s="5"/>
      <c r="CL36" s="4">
        <v>4610.1786588219611</v>
      </c>
      <c r="CM36" s="4">
        <v>40.638525000000001</v>
      </c>
      <c r="CN36" s="4">
        <v>40.638525000000001</v>
      </c>
      <c r="CO36" s="4">
        <v>46.079762500000001</v>
      </c>
      <c r="CP36" s="16">
        <v>45.621399999999994</v>
      </c>
      <c r="CQ36" s="16">
        <v>41.290032031250007</v>
      </c>
      <c r="CR36" s="16">
        <v>25.790112499999999</v>
      </c>
      <c r="CS36" s="16">
        <v>18.749624999999998</v>
      </c>
      <c r="CT36" s="16">
        <v>96.216774999999998</v>
      </c>
      <c r="CU36" s="16">
        <v>94.086275000000001</v>
      </c>
      <c r="CV36" s="4">
        <v>39.825299999999999</v>
      </c>
      <c r="CW36" s="4">
        <v>41.4138625</v>
      </c>
      <c r="CX36" s="16">
        <v>40.624137500000003</v>
      </c>
      <c r="CY36" s="16">
        <v>46.064037499999998</v>
      </c>
      <c r="CZ36" s="16">
        <v>45.603937500000001</v>
      </c>
      <c r="DA36" s="16">
        <v>41.774271893737186</v>
      </c>
      <c r="DB36" s="4">
        <v>33433.537499999999</v>
      </c>
      <c r="DC36" s="4">
        <v>15.233437499999999</v>
      </c>
      <c r="DE36" s="4">
        <v>1462.3687519710249</v>
      </c>
      <c r="DF36" s="5">
        <v>21.423650000000002</v>
      </c>
      <c r="DG36" s="5"/>
      <c r="DH36" s="4">
        <v>3991.3771999999999</v>
      </c>
      <c r="DI36" s="5">
        <v>18.656099999999999</v>
      </c>
      <c r="DJ36" s="5"/>
      <c r="DK36" s="5">
        <v>5773.2448015288173</v>
      </c>
      <c r="DL36" s="5">
        <v>97.983850000000004</v>
      </c>
      <c r="DM36" s="5">
        <v>5730.4790170834749</v>
      </c>
      <c r="DN36" s="5">
        <v>95.619650000000007</v>
      </c>
      <c r="DO36" s="5">
        <v>3749.6625044768425</v>
      </c>
      <c r="DP36" s="5">
        <v>39.3160375</v>
      </c>
      <c r="DQ36" s="5">
        <v>2920.5847369541989</v>
      </c>
      <c r="DR36" s="5">
        <v>40.515012499999997</v>
      </c>
      <c r="DS36" s="5">
        <v>4287.7227853277054</v>
      </c>
      <c r="DT36" s="5">
        <v>40.501024999999998</v>
      </c>
      <c r="DU36" s="5">
        <v>40.501024999999998</v>
      </c>
      <c r="DV36" s="5">
        <v>45.902124999999998</v>
      </c>
      <c r="DW36" s="5">
        <v>45.419725</v>
      </c>
      <c r="DX36" s="5">
        <v>41.644602676546427</v>
      </c>
      <c r="DZ36" s="4">
        <v>4610.1786588219611</v>
      </c>
      <c r="EA36" s="4">
        <v>40.638525000000001</v>
      </c>
      <c r="EB36" s="4">
        <v>40.638525000000001</v>
      </c>
      <c r="EC36" s="4">
        <v>46.079762500000001</v>
      </c>
      <c r="ED36" s="4">
        <v>45.621399999999994</v>
      </c>
      <c r="EE36" s="4">
        <v>41.290032031250007</v>
      </c>
      <c r="EF36" s="4">
        <v>25.790112499999999</v>
      </c>
      <c r="EG36" s="4">
        <v>18.749624999999998</v>
      </c>
      <c r="EH36" s="16">
        <v>96.216774999999998</v>
      </c>
      <c r="EI36" s="16">
        <v>94.086275000000001</v>
      </c>
      <c r="EJ36" s="16">
        <v>39.825299999999999</v>
      </c>
      <c r="EK36" s="16">
        <v>41.4138625</v>
      </c>
      <c r="EL36" s="16">
        <v>40.624137500000003</v>
      </c>
      <c r="EM36" s="16">
        <v>46.064037499999998</v>
      </c>
      <c r="EN36" s="16">
        <v>45.603937500000001</v>
      </c>
      <c r="EO36" s="16">
        <v>41.774271893737186</v>
      </c>
      <c r="EP36" s="16">
        <v>33433.537499999999</v>
      </c>
      <c r="EQ36" s="16">
        <v>15.233437499999999</v>
      </c>
      <c r="ER36" s="4">
        <v>1462.3687519710249</v>
      </c>
      <c r="ES36" s="5">
        <v>21.423650000000002</v>
      </c>
      <c r="ET36" s="5">
        <v>3991.3771999999999</v>
      </c>
      <c r="EU36" s="5">
        <v>18.656099999999999</v>
      </c>
      <c r="EV36" s="8">
        <v>5773.2448015288173</v>
      </c>
      <c r="EW36" s="8">
        <v>97.983850000000004</v>
      </c>
      <c r="EX36" s="8">
        <v>5730.4790170834749</v>
      </c>
      <c r="EY36" s="8">
        <v>95.619650000000007</v>
      </c>
      <c r="EZ36" s="8">
        <v>3749.6625044768425</v>
      </c>
      <c r="FA36" s="8">
        <v>39.3160375</v>
      </c>
      <c r="FB36" s="8">
        <v>2920.5847369541989</v>
      </c>
      <c r="FC36" s="8">
        <v>40.515012499999997</v>
      </c>
      <c r="FD36" s="206">
        <v>4287.7227853277054</v>
      </c>
      <c r="FE36" s="206">
        <v>40.501024999999998</v>
      </c>
      <c r="FF36" s="206">
        <v>40.501024999999998</v>
      </c>
      <c r="FG36" s="206">
        <v>45.902124999999998</v>
      </c>
      <c r="FH36" s="206">
        <v>45.419725</v>
      </c>
      <c r="FI36" s="206">
        <v>41.644602676546427</v>
      </c>
      <c r="FK36" s="5">
        <v>4610.1786588219611</v>
      </c>
      <c r="FL36" s="5">
        <v>41.290032031250007</v>
      </c>
      <c r="FM36" s="5">
        <v>4610.1786588219611</v>
      </c>
      <c r="FN36" s="5">
        <v>41.774271893737186</v>
      </c>
      <c r="FP36" s="17">
        <v>4610.1786588219611</v>
      </c>
      <c r="FQ36" s="5">
        <v>41.290032031250007</v>
      </c>
      <c r="FR36" s="17">
        <v>4610.1786588219611</v>
      </c>
      <c r="FS36" s="5">
        <v>41.774271893737186</v>
      </c>
    </row>
    <row r="37" spans="1:175" ht="13" customHeight="1" x14ac:dyDescent="0.15">
      <c r="A37" s="290"/>
      <c r="B37" s="47">
        <v>39</v>
      </c>
      <c r="C37" s="166">
        <f>Anchor!L34</f>
        <v>837.41240000000005</v>
      </c>
      <c r="D37" s="166">
        <f>Anchor!M34</f>
        <v>32.539200000000001</v>
      </c>
      <c r="E37" s="166">
        <f>Anchor!N34</f>
        <v>40.852899999999998</v>
      </c>
      <c r="F37" s="166">
        <f>Anchor!O34</f>
        <v>39.947600000000001</v>
      </c>
      <c r="G37" s="167">
        <f>('Summary (Full)'!$B$34*D37+'Summary (Full)'!$B$35*E37+'Summary (Full)'!$B$36*F37)/'Summary (Full)'!$B$37</f>
        <v>33.521831249999998</v>
      </c>
      <c r="H37" s="166">
        <f>Anchor!P34</f>
        <v>18.342099999999999</v>
      </c>
      <c r="I37" s="166">
        <f>Anchor!Q34</f>
        <v>12.8772</v>
      </c>
      <c r="J37" s="166">
        <f>Anchor!R34</f>
        <v>43.735700000000001</v>
      </c>
      <c r="K37" s="166">
        <f>Anchor!S34</f>
        <v>41.648699999999998</v>
      </c>
      <c r="L37" s="166">
        <f>Anchor!T34</f>
        <v>28.4329</v>
      </c>
      <c r="M37" s="166">
        <f>Anchor!U34</f>
        <v>36.253300000000003</v>
      </c>
      <c r="N37" s="166">
        <f>Anchor!V34</f>
        <v>32.532800000000002</v>
      </c>
      <c r="O37" s="166">
        <f>Anchor!W34</f>
        <v>40.846200000000003</v>
      </c>
      <c r="P37" s="166">
        <f>Anchor!X34</f>
        <v>39.938800000000001</v>
      </c>
      <c r="Q37" s="168">
        <f>10*LOG10(1/(('Summary (Full)'!$B$41/10^(N37/10)+'Summary (Full)'!$B$42/10^(O37/10)+'Summary (Full)'!$B$43/10^(P37/10))/'Summary (Full)'!$B$44))</f>
        <v>33.950262061566427</v>
      </c>
      <c r="R37" s="166">
        <f>Anchor!Y34</f>
        <v>1566.4</v>
      </c>
      <c r="S37" s="166">
        <f>Anchor!Z34</f>
        <v>0.70809999999999995</v>
      </c>
      <c r="T37" s="169"/>
      <c r="U37" s="166">
        <f>Test!L34</f>
        <v>837.41240000000005</v>
      </c>
      <c r="V37" s="166">
        <f>Test!M34</f>
        <v>32.539200000000001</v>
      </c>
      <c r="W37" s="166">
        <f>Test!N34</f>
        <v>40.852899999999998</v>
      </c>
      <c r="X37" s="166">
        <f>Test!O34</f>
        <v>39.947600000000001</v>
      </c>
      <c r="Y37" s="166">
        <f>('Summary (Full)'!$B$34*V37+'Summary (Full)'!$B$35*W37+'Summary (Full)'!$B$36*X37)/'Summary (Full)'!$B$37</f>
        <v>33.521831249999998</v>
      </c>
      <c r="Z37" s="166">
        <f>Test!P34</f>
        <v>18.342099999999999</v>
      </c>
      <c r="AA37" s="166">
        <f>Test!Q34</f>
        <v>12.8772</v>
      </c>
      <c r="AB37" s="166">
        <f>Test!R34</f>
        <v>43.735700000000001</v>
      </c>
      <c r="AC37" s="166">
        <f>Test!S34</f>
        <v>41.648699999999998</v>
      </c>
      <c r="AD37" s="166">
        <f>Test!T34</f>
        <v>28.4329</v>
      </c>
      <c r="AE37" s="166">
        <f>Test!U34</f>
        <v>36.253300000000003</v>
      </c>
      <c r="AF37" s="166">
        <f>Test!V34</f>
        <v>32.532800000000002</v>
      </c>
      <c r="AG37" s="166">
        <f>Test!W34</f>
        <v>40.846200000000003</v>
      </c>
      <c r="AH37" s="166">
        <f>Test!X34</f>
        <v>39.938800000000001</v>
      </c>
      <c r="AI37" s="166">
        <f>10*LOG10(1/(('Summary (Full)'!$B$41/10^(AF37/10)+'Summary (Full)'!$B$42/10^(AG37/10)+'Summary (Full)'!$B$43/10^(AH37/10))/'Summary (Full)'!$B$44))</f>
        <v>33.950262061566427</v>
      </c>
      <c r="AJ37" s="166">
        <f>Test!Y34</f>
        <v>1566.4</v>
      </c>
      <c r="AK37" s="166">
        <f>Test!Z34</f>
        <v>0.70809999999999995</v>
      </c>
      <c r="AL37" s="166">
        <f t="shared" si="2"/>
        <v>1</v>
      </c>
      <c r="AM37" s="166">
        <f t="shared" si="3"/>
        <v>1</v>
      </c>
      <c r="AO37" s="294" t="s">
        <v>28</v>
      </c>
      <c r="AP37" s="212" cm="1">
        <f t="array" ref="AP37">bdRateExtend($C36:$C39,D36:D39,$U36:$U39,V36:V39)</f>
        <v>0</v>
      </c>
      <c r="AQ37" s="212"/>
      <c r="AR37" s="212"/>
      <c r="AS37" s="212"/>
      <c r="AT37" s="212" cm="1">
        <f t="array" ref="AT37">bdRateExtend($C36:$C39,H36:H39,$U36:$U39,Z36:Z39)</f>
        <v>0</v>
      </c>
      <c r="AU37" s="212"/>
      <c r="AV37" s="212" cm="1">
        <f t="array" ref="AV37">bdRateExtend($C36:$C39,I36:I39,$U36:$U39,AA36:AA39)</f>
        <v>0</v>
      </c>
      <c r="AW37" s="212"/>
      <c r="AX37" s="212" cm="1">
        <f t="array" ref="AX37">bdRateExtend($C36:$C39,J36:J39,$U36:$U39,AB36:AB39,"None", FALSE,1)</f>
        <v>0</v>
      </c>
      <c r="AY37" s="215"/>
      <c r="AZ37" s="326" cm="1">
        <f t="array" ref="AZ37">testVMAFRange($C36:$C39,J36:J39,$U36:$U39,AB36:AB39)</f>
        <v>0</v>
      </c>
      <c r="BA37" s="252"/>
      <c r="BR37" s="5"/>
      <c r="BS37" s="5"/>
      <c r="BT37" s="5"/>
      <c r="BV37" s="5"/>
      <c r="BX37" s="5"/>
      <c r="BZ37" s="5"/>
      <c r="CB37" s="5"/>
      <c r="CD37" s="5"/>
      <c r="CL37" s="4">
        <v>4956.8846519150648</v>
      </c>
      <c r="CM37" s="4">
        <v>40.761600000000001</v>
      </c>
      <c r="CN37" s="4">
        <v>40.761600000000001</v>
      </c>
      <c r="CO37" s="4">
        <v>46.24165</v>
      </c>
      <c r="CP37" s="16">
        <v>45.805799999999998</v>
      </c>
      <c r="CQ37" s="16">
        <v>41.419365625000005</v>
      </c>
      <c r="CR37" s="16">
        <v>26.01295</v>
      </c>
      <c r="CS37" s="16">
        <v>18.857599999999998</v>
      </c>
      <c r="CT37" s="16">
        <v>96.709299999999999</v>
      </c>
      <c r="CU37" s="16">
        <v>94.597399999999993</v>
      </c>
      <c r="CV37" s="4">
        <v>40.046599999999998</v>
      </c>
      <c r="CW37" s="4">
        <v>41.531350000000003</v>
      </c>
      <c r="CX37" s="16">
        <v>40.747250000000001</v>
      </c>
      <c r="CY37" s="16">
        <v>46.225949999999997</v>
      </c>
      <c r="CZ37" s="16">
        <v>45.788150000000002</v>
      </c>
      <c r="DA37" s="16">
        <v>41.903941110927946</v>
      </c>
      <c r="DB37" s="4">
        <v>35472.75</v>
      </c>
      <c r="DC37" s="4">
        <v>15.50625</v>
      </c>
      <c r="DE37" s="4">
        <v>1552.8696795009914</v>
      </c>
      <c r="DF37" s="5">
        <v>21.7072</v>
      </c>
      <c r="DG37" s="5"/>
      <c r="DH37" s="4">
        <v>4297.1668065832428</v>
      </c>
      <c r="DI37" s="5">
        <v>18.752124999999999</v>
      </c>
      <c r="DJ37" s="5"/>
      <c r="DK37" s="5">
        <v>6215.5478383272894</v>
      </c>
      <c r="DL37" s="5">
        <v>98.384100000000004</v>
      </c>
      <c r="DM37" s="5">
        <v>6161.4365928197813</v>
      </c>
      <c r="DN37" s="5">
        <v>96.130775</v>
      </c>
      <c r="DO37" s="5">
        <v>3991.3771999999999</v>
      </c>
      <c r="DP37" s="5">
        <v>39.585599999999999</v>
      </c>
      <c r="DQ37" s="5">
        <v>3108.8545477970702</v>
      </c>
      <c r="DR37" s="5">
        <v>40.64725</v>
      </c>
      <c r="DS37" s="5">
        <v>4610.1786588219611</v>
      </c>
      <c r="DT37" s="5">
        <v>40.624137500000003</v>
      </c>
      <c r="DU37" s="5">
        <v>40.624137500000003</v>
      </c>
      <c r="DV37" s="5">
        <v>46.064037499999998</v>
      </c>
      <c r="DW37" s="5">
        <v>45.603937500000001</v>
      </c>
      <c r="DX37" s="5">
        <v>41.774271893737186</v>
      </c>
      <c r="DZ37" s="4">
        <v>4956.8846519150648</v>
      </c>
      <c r="EA37" s="4">
        <v>40.761600000000001</v>
      </c>
      <c r="EB37" s="4">
        <v>40.761600000000001</v>
      </c>
      <c r="EC37" s="4">
        <v>46.24165</v>
      </c>
      <c r="ED37" s="4">
        <v>45.805799999999998</v>
      </c>
      <c r="EE37" s="4">
        <v>41.419365625000005</v>
      </c>
      <c r="EF37" s="4">
        <v>26.01295</v>
      </c>
      <c r="EG37" s="4">
        <v>18.857599999999998</v>
      </c>
      <c r="EH37" s="16">
        <v>96.709299999999999</v>
      </c>
      <c r="EI37" s="16">
        <v>94.597399999999993</v>
      </c>
      <c r="EJ37" s="16">
        <v>40.046599999999998</v>
      </c>
      <c r="EK37" s="16">
        <v>41.531350000000003</v>
      </c>
      <c r="EL37" s="16">
        <v>40.747250000000001</v>
      </c>
      <c r="EM37" s="16">
        <v>46.225949999999997</v>
      </c>
      <c r="EN37" s="16">
        <v>45.788150000000002</v>
      </c>
      <c r="EO37" s="16">
        <v>41.903941110927946</v>
      </c>
      <c r="EP37" s="16">
        <v>35472.75</v>
      </c>
      <c r="EQ37" s="16">
        <v>15.50625</v>
      </c>
      <c r="ER37" s="4">
        <v>1552.8696795009914</v>
      </c>
      <c r="ES37" s="5">
        <v>21.7072</v>
      </c>
      <c r="ET37" s="5">
        <v>4297.1668065832428</v>
      </c>
      <c r="EU37" s="5">
        <v>18.752124999999999</v>
      </c>
      <c r="EV37" s="8">
        <v>6215.5478383272894</v>
      </c>
      <c r="EW37" s="8">
        <v>98.384100000000004</v>
      </c>
      <c r="EX37" s="8">
        <v>6161.4365928197813</v>
      </c>
      <c r="EY37" s="8">
        <v>96.130775</v>
      </c>
      <c r="EZ37" s="8">
        <v>3991.3771999999999</v>
      </c>
      <c r="FA37" s="8">
        <v>39.585599999999999</v>
      </c>
      <c r="FB37" s="8">
        <v>3108.8545477970702</v>
      </c>
      <c r="FC37" s="8">
        <v>40.64725</v>
      </c>
      <c r="FD37" s="206">
        <v>4610.1786588219611</v>
      </c>
      <c r="FE37" s="206">
        <v>40.624137500000003</v>
      </c>
      <c r="FF37" s="206">
        <v>40.624137500000003</v>
      </c>
      <c r="FG37" s="206">
        <v>46.064037499999998</v>
      </c>
      <c r="FH37" s="206">
        <v>45.603937500000001</v>
      </c>
      <c r="FI37" s="206">
        <v>41.774271893737186</v>
      </c>
      <c r="FK37" s="5">
        <v>4956.8846519150648</v>
      </c>
      <c r="FL37" s="5">
        <v>41.419365625000005</v>
      </c>
      <c r="FM37" s="5">
        <v>4956.8846519150648</v>
      </c>
      <c r="FN37" s="5">
        <v>41.903941110927946</v>
      </c>
      <c r="FP37" s="17">
        <v>4956.8846519150648</v>
      </c>
      <c r="FQ37" s="5">
        <v>41.419365625000005</v>
      </c>
      <c r="FR37" s="17">
        <v>4956.8846519150648</v>
      </c>
      <c r="FS37" s="5">
        <v>41.903941110927946</v>
      </c>
    </row>
    <row r="38" spans="1:175" x14ac:dyDescent="0.15">
      <c r="A38" s="290"/>
      <c r="B38" s="47">
        <v>47</v>
      </c>
      <c r="C38" s="166">
        <f>Anchor!L35</f>
        <v>518.80430000000001</v>
      </c>
      <c r="D38" s="166">
        <f>Anchor!M35</f>
        <v>31.765000000000001</v>
      </c>
      <c r="E38" s="166">
        <f>Anchor!N35</f>
        <v>39.834600000000002</v>
      </c>
      <c r="F38" s="166">
        <f>Anchor!O35</f>
        <v>38.982500000000002</v>
      </c>
      <c r="G38" s="167">
        <f>('Summary (Full)'!$B$34*D38+'Summary (Full)'!$B$35*E38+'Summary (Full)'!$B$36*F38)/'Summary (Full)'!$B$37</f>
        <v>32.720443750000001</v>
      </c>
      <c r="H38" s="166">
        <f>Anchor!P35</f>
        <v>16.0517</v>
      </c>
      <c r="I38" s="166">
        <f>Anchor!Q35</f>
        <v>11.9682</v>
      </c>
      <c r="J38" s="166">
        <f>Anchor!R35</f>
        <v>35.3247</v>
      </c>
      <c r="K38" s="166">
        <f>Anchor!S35</f>
        <v>33.428699999999999</v>
      </c>
      <c r="L38" s="166">
        <f>Anchor!T35</f>
        <v>27.576899999999998</v>
      </c>
      <c r="M38" s="166">
        <f>Anchor!U35</f>
        <v>35.269599999999997</v>
      </c>
      <c r="N38" s="166">
        <f>Anchor!V35</f>
        <v>31.755099999999999</v>
      </c>
      <c r="O38" s="166">
        <f>Anchor!W35</f>
        <v>39.8264</v>
      </c>
      <c r="P38" s="166">
        <f>Anchor!X35</f>
        <v>38.973500000000001</v>
      </c>
      <c r="Q38" s="168">
        <f>10*LOG10(1/(('Summary (Full)'!$B$41/10^(N38/10)+'Summary (Full)'!$B$42/10^(O38/10)+'Summary (Full)'!$B$43/10^(P38/10))/'Summary (Full)'!$B$44))</f>
        <v>33.156065994981482</v>
      </c>
      <c r="R38" s="166">
        <f>Anchor!Y35</f>
        <v>1265.7</v>
      </c>
      <c r="S38" s="166">
        <f>Anchor!Z35</f>
        <v>0.59530000000000005</v>
      </c>
      <c r="T38" s="169"/>
      <c r="U38" s="166">
        <f>Test!L35</f>
        <v>518.80430000000001</v>
      </c>
      <c r="V38" s="166">
        <f>Test!M35</f>
        <v>31.765000000000001</v>
      </c>
      <c r="W38" s="166">
        <f>Test!N35</f>
        <v>39.834600000000002</v>
      </c>
      <c r="X38" s="166">
        <f>Test!O35</f>
        <v>38.982500000000002</v>
      </c>
      <c r="Y38" s="166">
        <f>('Summary (Full)'!$B$34*V38+'Summary (Full)'!$B$35*W38+'Summary (Full)'!$B$36*X38)/'Summary (Full)'!$B$37</f>
        <v>32.720443750000001</v>
      </c>
      <c r="Z38" s="166">
        <f>Test!P35</f>
        <v>16.0517</v>
      </c>
      <c r="AA38" s="166">
        <f>Test!Q35</f>
        <v>11.9682</v>
      </c>
      <c r="AB38" s="166">
        <f>Test!R35</f>
        <v>35.3247</v>
      </c>
      <c r="AC38" s="166">
        <f>Test!S35</f>
        <v>33.428699999999999</v>
      </c>
      <c r="AD38" s="166">
        <f>Test!T35</f>
        <v>27.576899999999998</v>
      </c>
      <c r="AE38" s="166">
        <f>Test!U35</f>
        <v>35.269599999999997</v>
      </c>
      <c r="AF38" s="166">
        <f>Test!V35</f>
        <v>31.755099999999999</v>
      </c>
      <c r="AG38" s="166">
        <f>Test!W35</f>
        <v>39.8264</v>
      </c>
      <c r="AH38" s="166">
        <f>Test!X35</f>
        <v>38.973500000000001</v>
      </c>
      <c r="AI38" s="166">
        <f>10*LOG10(1/(('Summary (Full)'!$B$41/10^(AF38/10)+'Summary (Full)'!$B$42/10^(AG38/10)+'Summary (Full)'!$B$43/10^(AH38/10))/'Summary (Full)'!$B$44))</f>
        <v>33.156065994981482</v>
      </c>
      <c r="AJ38" s="166">
        <f>Test!Y35</f>
        <v>1265.7</v>
      </c>
      <c r="AK38" s="166">
        <f>Test!Z35</f>
        <v>0.59530000000000005</v>
      </c>
      <c r="AL38" s="166">
        <f t="shared" si="2"/>
        <v>1</v>
      </c>
      <c r="AM38" s="166">
        <f t="shared" si="3"/>
        <v>1</v>
      </c>
      <c r="AO38" s="294"/>
      <c r="AP38" s="212"/>
      <c r="AQ38" s="212"/>
      <c r="AR38" s="212"/>
      <c r="AS38" s="212"/>
      <c r="AT38" s="212"/>
      <c r="AU38" s="212"/>
      <c r="AV38" s="212"/>
      <c r="AW38" s="212"/>
      <c r="AX38" s="212"/>
      <c r="AY38" s="215"/>
      <c r="AZ38" s="326"/>
      <c r="BA38" s="252"/>
      <c r="BR38" s="5"/>
      <c r="BS38" s="5"/>
      <c r="BT38" s="5"/>
      <c r="BV38" s="5"/>
      <c r="BX38" s="5"/>
      <c r="BZ38" s="5"/>
      <c r="CB38" s="5"/>
      <c r="CD38" s="5"/>
      <c r="CL38" s="4">
        <v>5329.6644817382594</v>
      </c>
      <c r="CM38" s="4">
        <v>40.884675000000001</v>
      </c>
      <c r="CN38" s="4">
        <v>40.884675000000001</v>
      </c>
      <c r="CO38" s="4">
        <v>46.403537499999999</v>
      </c>
      <c r="CP38" s="16">
        <v>45.990200000000002</v>
      </c>
      <c r="CQ38" s="16">
        <v>41.548699218750002</v>
      </c>
      <c r="CR38" s="16">
        <v>26.235787500000001</v>
      </c>
      <c r="CS38" s="16">
        <v>18.965575000000001</v>
      </c>
      <c r="CT38" s="16">
        <v>97.201824999999999</v>
      </c>
      <c r="CU38" s="16">
        <v>95.108525</v>
      </c>
      <c r="CV38" s="4">
        <v>40.267900000000004</v>
      </c>
      <c r="CW38" s="4">
        <v>41.648837499999999</v>
      </c>
      <c r="CX38" s="16">
        <v>40.870362499999999</v>
      </c>
      <c r="CY38" s="16">
        <v>46.387862500000004</v>
      </c>
      <c r="CZ38" s="16">
        <v>45.972362499999996</v>
      </c>
      <c r="DA38" s="16">
        <v>42.033610328118705</v>
      </c>
      <c r="DB38" s="4">
        <v>37511.962500000001</v>
      </c>
      <c r="DC38" s="4">
        <v>15.7790625</v>
      </c>
      <c r="DE38" s="4">
        <v>1648.971395390766</v>
      </c>
      <c r="DF38" s="5">
        <v>21.990749999999998</v>
      </c>
      <c r="DG38" s="5"/>
      <c r="DH38" s="4">
        <v>4626.3837363205803</v>
      </c>
      <c r="DI38" s="5">
        <v>18.848149999999997</v>
      </c>
      <c r="DJ38" s="5"/>
      <c r="DK38" s="5">
        <v>6691.7368410057024</v>
      </c>
      <c r="DL38" s="5">
        <v>98.784350000000003</v>
      </c>
      <c r="DM38" s="5">
        <v>6624.8041000000003</v>
      </c>
      <c r="DN38" s="5">
        <v>96.641900000000007</v>
      </c>
      <c r="DO38" s="5">
        <v>4297.1668065832428</v>
      </c>
      <c r="DP38" s="5">
        <v>39.786537500000001</v>
      </c>
      <c r="DQ38" s="5">
        <v>3708.8953999999999</v>
      </c>
      <c r="DR38" s="5">
        <v>41.061399999999999</v>
      </c>
      <c r="DS38" s="5">
        <v>4956.8846519150648</v>
      </c>
      <c r="DT38" s="5">
        <v>40.747250000000001</v>
      </c>
      <c r="DU38" s="5">
        <v>40.747250000000001</v>
      </c>
      <c r="DV38" s="5">
        <v>46.225949999999997</v>
      </c>
      <c r="DW38" s="5">
        <v>45.788150000000002</v>
      </c>
      <c r="DX38" s="5">
        <v>41.903941110927946</v>
      </c>
      <c r="DZ38" s="4">
        <v>5329.6644817382594</v>
      </c>
      <c r="EA38" s="4">
        <v>40.884675000000001</v>
      </c>
      <c r="EB38" s="4">
        <v>40.884675000000001</v>
      </c>
      <c r="EC38" s="4">
        <v>46.403537499999999</v>
      </c>
      <c r="ED38" s="4">
        <v>45.990200000000002</v>
      </c>
      <c r="EE38" s="4">
        <v>41.548699218750002</v>
      </c>
      <c r="EF38" s="4">
        <v>26.235787500000001</v>
      </c>
      <c r="EG38" s="4">
        <v>18.965575000000001</v>
      </c>
      <c r="EH38" s="16">
        <v>97.201824999999999</v>
      </c>
      <c r="EI38" s="16">
        <v>95.108525</v>
      </c>
      <c r="EJ38" s="16">
        <v>40.267900000000004</v>
      </c>
      <c r="EK38" s="16">
        <v>41.648837499999999</v>
      </c>
      <c r="EL38" s="16">
        <v>40.870362499999999</v>
      </c>
      <c r="EM38" s="16">
        <v>46.387862500000004</v>
      </c>
      <c r="EN38" s="16">
        <v>45.972362499999996</v>
      </c>
      <c r="EO38" s="16">
        <v>42.033610328118705</v>
      </c>
      <c r="EP38" s="16">
        <v>37511.962500000001</v>
      </c>
      <c r="EQ38" s="16">
        <v>15.7790625</v>
      </c>
      <c r="ER38" s="4">
        <v>1648.971395390766</v>
      </c>
      <c r="ES38" s="5">
        <v>21.990749999999998</v>
      </c>
      <c r="ET38" s="5">
        <v>4626.3837363205803</v>
      </c>
      <c r="EU38" s="5">
        <v>18.848149999999997</v>
      </c>
      <c r="EV38" s="8">
        <v>6691.7368410057024</v>
      </c>
      <c r="EW38" s="8">
        <v>98.784350000000003</v>
      </c>
      <c r="EX38" s="8">
        <v>6624.8041000000003</v>
      </c>
      <c r="EY38" s="8">
        <v>96.641900000000007</v>
      </c>
      <c r="EZ38" s="8">
        <v>4297.1668065832428</v>
      </c>
      <c r="FA38" s="8">
        <v>39.786537500000001</v>
      </c>
      <c r="FB38" s="8">
        <v>3708.8953999999999</v>
      </c>
      <c r="FC38" s="8">
        <v>41.061399999999999</v>
      </c>
      <c r="FD38" s="206">
        <v>4956.8846519150648</v>
      </c>
      <c r="FE38" s="206">
        <v>40.747250000000001</v>
      </c>
      <c r="FF38" s="206">
        <v>40.747250000000001</v>
      </c>
      <c r="FG38" s="206">
        <v>46.225949999999997</v>
      </c>
      <c r="FH38" s="206">
        <v>45.788150000000002</v>
      </c>
      <c r="FI38" s="206">
        <v>41.903941110927946</v>
      </c>
      <c r="FK38" s="5">
        <v>5329.6644817382594</v>
      </c>
      <c r="FL38" s="5">
        <v>41.548699218750002</v>
      </c>
      <c r="FM38" s="5">
        <v>5329.6644817382594</v>
      </c>
      <c r="FN38" s="5">
        <v>42.033610328118705</v>
      </c>
      <c r="FP38" s="17">
        <v>5329.6644817382594</v>
      </c>
      <c r="FQ38" s="5">
        <v>41.548699218750002</v>
      </c>
      <c r="FR38" s="17">
        <v>5329.6644817382594</v>
      </c>
      <c r="FS38" s="5">
        <v>42.033610328118705</v>
      </c>
    </row>
    <row r="39" spans="1:175" ht="13" customHeight="1" x14ac:dyDescent="0.15">
      <c r="A39" s="290"/>
      <c r="B39" s="47">
        <v>55</v>
      </c>
      <c r="C39" s="166">
        <f>Anchor!L36</f>
        <v>317.59010000000001</v>
      </c>
      <c r="D39" s="166">
        <f>Anchor!M36</f>
        <v>30.611799999999999</v>
      </c>
      <c r="E39" s="166">
        <f>Anchor!N36</f>
        <v>38.5366</v>
      </c>
      <c r="F39" s="166">
        <f>Anchor!O36</f>
        <v>37.920099999999998</v>
      </c>
      <c r="G39" s="167">
        <f>('Summary (Full)'!$B$34*D39+'Summary (Full)'!$B$35*E39+'Summary (Full)'!$B$36*F39)/'Summary (Full)'!$B$37</f>
        <v>31.563868750000001</v>
      </c>
      <c r="H39" s="166">
        <f>Anchor!P36</f>
        <v>13.6526</v>
      </c>
      <c r="I39" s="166">
        <f>Anchor!Q36</f>
        <v>10.8179</v>
      </c>
      <c r="J39" s="166">
        <f>Anchor!R36</f>
        <v>25.411799999999999</v>
      </c>
      <c r="K39" s="166">
        <f>Anchor!S36</f>
        <v>23.7898</v>
      </c>
      <c r="L39" s="166">
        <f>Anchor!T36</f>
        <v>26.355899999999998</v>
      </c>
      <c r="M39" s="166">
        <f>Anchor!U36</f>
        <v>33.987000000000002</v>
      </c>
      <c r="N39" s="166">
        <f>Anchor!V36</f>
        <v>30.5992</v>
      </c>
      <c r="O39" s="166">
        <f>Anchor!W36</f>
        <v>38.5291</v>
      </c>
      <c r="P39" s="166">
        <f>Anchor!X36</f>
        <v>37.912700000000001</v>
      </c>
      <c r="Q39" s="168">
        <f>10*LOG10(1/(('Summary (Full)'!$B$41/10^(N39/10)+'Summary (Full)'!$B$42/10^(O39/10)+'Summary (Full)'!$B$43/10^(P39/10))/'Summary (Full)'!$B$44))</f>
        <v>31.999116774912196</v>
      </c>
      <c r="R39" s="166">
        <f>Anchor!Y36</f>
        <v>1062.4000000000001</v>
      </c>
      <c r="S39" s="166">
        <f>Anchor!Z36</f>
        <v>0.52370000000000005</v>
      </c>
      <c r="T39" s="169"/>
      <c r="U39" s="166">
        <f>Test!L36</f>
        <v>317.59010000000001</v>
      </c>
      <c r="V39" s="166">
        <f>Test!M36</f>
        <v>30.611799999999999</v>
      </c>
      <c r="W39" s="166">
        <f>Test!N36</f>
        <v>38.5366</v>
      </c>
      <c r="X39" s="166">
        <f>Test!O36</f>
        <v>37.920099999999998</v>
      </c>
      <c r="Y39" s="166">
        <f>('Summary (Full)'!$B$34*V39+'Summary (Full)'!$B$35*W39+'Summary (Full)'!$B$36*X39)/'Summary (Full)'!$B$37</f>
        <v>31.563868750000001</v>
      </c>
      <c r="Z39" s="166">
        <f>Test!P36</f>
        <v>13.6526</v>
      </c>
      <c r="AA39" s="166">
        <f>Test!Q36</f>
        <v>10.8179</v>
      </c>
      <c r="AB39" s="166">
        <f>Test!R36</f>
        <v>25.411799999999999</v>
      </c>
      <c r="AC39" s="166">
        <f>Test!S36</f>
        <v>23.7898</v>
      </c>
      <c r="AD39" s="166">
        <f>Test!T36</f>
        <v>26.355899999999998</v>
      </c>
      <c r="AE39" s="166">
        <f>Test!U36</f>
        <v>33.987000000000002</v>
      </c>
      <c r="AF39" s="166">
        <f>Test!V36</f>
        <v>30.5992</v>
      </c>
      <c r="AG39" s="166">
        <f>Test!W36</f>
        <v>38.5291</v>
      </c>
      <c r="AH39" s="166">
        <f>Test!X36</f>
        <v>37.912700000000001</v>
      </c>
      <c r="AI39" s="166">
        <f>10*LOG10(1/(('Summary (Full)'!$B$41/10^(AF39/10)+'Summary (Full)'!$B$42/10^(AG39/10)+'Summary (Full)'!$B$43/10^(AH39/10))/'Summary (Full)'!$B$44))</f>
        <v>31.999116774912196</v>
      </c>
      <c r="AJ39" s="166">
        <f>Test!Y36</f>
        <v>1062.4000000000001</v>
      </c>
      <c r="AK39" s="166">
        <f>Test!Z36</f>
        <v>0.52370000000000005</v>
      </c>
      <c r="AL39" s="166">
        <f t="shared" si="2"/>
        <v>1</v>
      </c>
      <c r="AM39" s="166">
        <f t="shared" si="3"/>
        <v>1</v>
      </c>
      <c r="AO39" s="294" t="s">
        <v>29</v>
      </c>
      <c r="AP39" s="212" cm="1">
        <f t="array" ref="AP39">bdRateExtend($C37:$C40,D37:D40,$U37:$U40,V37:V40)</f>
        <v>0</v>
      </c>
      <c r="AQ39" s="212"/>
      <c r="AR39" s="212"/>
      <c r="AS39" s="212"/>
      <c r="AT39" s="212" cm="1">
        <f t="array" ref="AT39">bdRateExtend($C37:$C40,H37:H40,$U37:$U40,Z37:Z40)</f>
        <v>0</v>
      </c>
      <c r="AU39" s="212"/>
      <c r="AV39" s="212" cm="1">
        <f t="array" ref="AV39">bdRateExtend($C37:$C40,I37:I40,$U37:$U40,AA37:AA40)</f>
        <v>0</v>
      </c>
      <c r="AW39" s="212"/>
      <c r="AX39" s="212" cm="1">
        <f t="array" ref="AX39">bdRateExtend($C37:$C40,J37:J40,$U37:$U40,AB37:AB40,"None", FALSE,1)</f>
        <v>0</v>
      </c>
      <c r="AY39" s="215"/>
      <c r="AZ39" s="326" cm="1">
        <f t="array" ref="AZ39">testVMAFRange($C37:$C40,J37:J40,$U37:$U40,AB37:AB40)</f>
        <v>0</v>
      </c>
      <c r="BA39" s="252"/>
      <c r="BR39" s="5"/>
      <c r="BS39" s="5"/>
      <c r="BT39" s="5"/>
      <c r="BV39" s="5"/>
      <c r="BX39" s="5"/>
      <c r="BZ39" s="5"/>
      <c r="CB39" s="5"/>
      <c r="CD39" s="5"/>
      <c r="CL39" s="4">
        <v>5730.4790170834749</v>
      </c>
      <c r="CM39" s="4">
        <v>41.007750000000001</v>
      </c>
      <c r="CN39" s="4">
        <v>41.007750000000001</v>
      </c>
      <c r="CO39" s="4">
        <v>46.565425000000005</v>
      </c>
      <c r="CP39" s="16">
        <v>46.174599999999998</v>
      </c>
      <c r="CQ39" s="16">
        <v>41.678032812500007</v>
      </c>
      <c r="CR39" s="16">
        <v>26.458624999999998</v>
      </c>
      <c r="CS39" s="16">
        <v>19.073550000000001</v>
      </c>
      <c r="CT39" s="16">
        <v>97.69435</v>
      </c>
      <c r="CU39" s="16">
        <v>95.619650000000007</v>
      </c>
      <c r="CV39" s="4">
        <v>40.489200000000004</v>
      </c>
      <c r="CW39" s="4">
        <v>41.766325000000002</v>
      </c>
      <c r="CX39" s="16">
        <v>40.993475000000004</v>
      </c>
      <c r="CY39" s="16">
        <v>46.549775000000004</v>
      </c>
      <c r="CZ39" s="16">
        <v>46.156574999999997</v>
      </c>
      <c r="DA39" s="16">
        <v>42.163279545309464</v>
      </c>
      <c r="DB39" s="4">
        <v>39551.175000000003</v>
      </c>
      <c r="DC39" s="4">
        <v>16.051874999999999</v>
      </c>
      <c r="DE39" s="4">
        <v>1751.0205129967792</v>
      </c>
      <c r="DF39" s="5">
        <v>22.2743</v>
      </c>
      <c r="DG39" s="5"/>
      <c r="DH39" s="4">
        <v>4980.8228163034319</v>
      </c>
      <c r="DI39" s="5">
        <v>18.944174999999998</v>
      </c>
      <c r="DJ39" s="5"/>
      <c r="DK39" s="5">
        <v>7204.4079000000002</v>
      </c>
      <c r="DL39" s="5">
        <v>99.184600000000003</v>
      </c>
      <c r="DM39" s="5">
        <v>7235.3152470205732</v>
      </c>
      <c r="DN39" s="5">
        <v>96.950387500000005</v>
      </c>
      <c r="DO39" s="5">
        <v>4626.3837363205803</v>
      </c>
      <c r="DP39" s="5">
        <v>39.987475000000003</v>
      </c>
      <c r="DQ39" s="5">
        <v>3987.820872980265</v>
      </c>
      <c r="DR39" s="5">
        <v>41.178887500000002</v>
      </c>
      <c r="DS39" s="5">
        <v>5329.6644817382594</v>
      </c>
      <c r="DT39" s="5">
        <v>40.870362499999999</v>
      </c>
      <c r="DU39" s="5">
        <v>40.870362499999999</v>
      </c>
      <c r="DV39" s="5">
        <v>46.387862500000004</v>
      </c>
      <c r="DW39" s="5">
        <v>45.972362499999996</v>
      </c>
      <c r="DX39" s="5">
        <v>42.033610328118705</v>
      </c>
      <c r="DZ39" s="4">
        <v>5730.4790170834749</v>
      </c>
      <c r="EA39" s="4">
        <v>41.007750000000001</v>
      </c>
      <c r="EB39" s="4">
        <v>41.007750000000001</v>
      </c>
      <c r="EC39" s="4">
        <v>46.565425000000005</v>
      </c>
      <c r="ED39" s="4">
        <v>46.174599999999998</v>
      </c>
      <c r="EE39" s="4">
        <v>41.678032812500007</v>
      </c>
      <c r="EF39" s="4">
        <v>26.458624999999998</v>
      </c>
      <c r="EG39" s="4">
        <v>19.073550000000001</v>
      </c>
      <c r="EH39" s="16">
        <v>97.69435</v>
      </c>
      <c r="EI39" s="16">
        <v>95.619650000000007</v>
      </c>
      <c r="EJ39" s="16">
        <v>40.489200000000004</v>
      </c>
      <c r="EK39" s="16">
        <v>41.766325000000002</v>
      </c>
      <c r="EL39" s="16">
        <v>40.993475000000004</v>
      </c>
      <c r="EM39" s="16">
        <v>46.549775000000004</v>
      </c>
      <c r="EN39" s="16">
        <v>46.156574999999997</v>
      </c>
      <c r="EO39" s="16">
        <v>42.163279545309464</v>
      </c>
      <c r="EP39" s="16">
        <v>39551.175000000003</v>
      </c>
      <c r="EQ39" s="16">
        <v>16.051874999999999</v>
      </c>
      <c r="ER39" s="4">
        <v>1751.0205129967792</v>
      </c>
      <c r="ES39" s="5">
        <v>22.2743</v>
      </c>
      <c r="ET39" s="5">
        <v>4980.8228163034319</v>
      </c>
      <c r="EU39" s="5">
        <v>18.944174999999998</v>
      </c>
      <c r="EV39" s="8">
        <v>7204.4079000000002</v>
      </c>
      <c r="EW39" s="8">
        <v>99.184600000000003</v>
      </c>
      <c r="EX39" s="8">
        <v>7235.3152470205732</v>
      </c>
      <c r="EY39" s="8">
        <v>96.950387500000005</v>
      </c>
      <c r="EZ39" s="8">
        <v>4626.3837363205803</v>
      </c>
      <c r="FA39" s="8">
        <v>39.987475000000003</v>
      </c>
      <c r="FB39" s="8">
        <v>3987.820872980265</v>
      </c>
      <c r="FC39" s="8">
        <v>41.178887500000002</v>
      </c>
      <c r="FD39" s="206">
        <v>5329.6644817382594</v>
      </c>
      <c r="FE39" s="206">
        <v>40.870362499999999</v>
      </c>
      <c r="FF39" s="206">
        <v>40.870362499999999</v>
      </c>
      <c r="FG39" s="206">
        <v>46.387862500000004</v>
      </c>
      <c r="FH39" s="206">
        <v>45.972362499999996</v>
      </c>
      <c r="FI39" s="206">
        <v>42.033610328118705</v>
      </c>
      <c r="FK39" s="5">
        <v>5730.4790170834749</v>
      </c>
      <c r="FL39" s="5">
        <v>41.678032812500007</v>
      </c>
      <c r="FM39" s="5">
        <v>5730.4790170834749</v>
      </c>
      <c r="FN39" s="5">
        <v>42.163279545309464</v>
      </c>
      <c r="FP39" s="17">
        <v>5730.4790170834749</v>
      </c>
      <c r="FQ39" s="5">
        <v>41.678032812500007</v>
      </c>
      <c r="FR39" s="17">
        <v>5730.4790170834749</v>
      </c>
      <c r="FS39" s="5">
        <v>42.163279545309464</v>
      </c>
    </row>
    <row r="40" spans="1:175" ht="14" thickBot="1" x14ac:dyDescent="0.2">
      <c r="A40" s="290"/>
      <c r="B40" s="47">
        <v>63</v>
      </c>
      <c r="C40" s="166">
        <f>Anchor!L37</f>
        <v>163.97389999999999</v>
      </c>
      <c r="D40" s="166">
        <f>Anchor!M37</f>
        <v>28.715499999999999</v>
      </c>
      <c r="E40" s="166">
        <f>Anchor!N37</f>
        <v>37.166499999999999</v>
      </c>
      <c r="F40" s="166">
        <f>Anchor!O37</f>
        <v>36.718699999999998</v>
      </c>
      <c r="G40" s="167">
        <f>('Summary (Full)'!$B$34*D40+'Summary (Full)'!$B$35*E40+'Summary (Full)'!$B$36*F40)/'Summary (Full)'!$B$37</f>
        <v>29.7438875</v>
      </c>
      <c r="H40" s="166">
        <f>Anchor!P37</f>
        <v>11.0281</v>
      </c>
      <c r="I40" s="166">
        <f>Anchor!Q37</f>
        <v>9.3267000000000007</v>
      </c>
      <c r="J40" s="166">
        <f>Anchor!R37</f>
        <v>12.595000000000001</v>
      </c>
      <c r="K40" s="166">
        <f>Anchor!S37</f>
        <v>11.6411</v>
      </c>
      <c r="L40" s="166">
        <f>Anchor!T37</f>
        <v>24.482299999999999</v>
      </c>
      <c r="M40" s="166">
        <f>Anchor!U37</f>
        <v>32.310600000000001</v>
      </c>
      <c r="N40" s="166">
        <f>Anchor!V37</f>
        <v>28.692299999999999</v>
      </c>
      <c r="O40" s="166">
        <f>Anchor!W37</f>
        <v>37.159100000000002</v>
      </c>
      <c r="P40" s="166">
        <f>Anchor!X37</f>
        <v>36.712000000000003</v>
      </c>
      <c r="Q40" s="168">
        <f>10*LOG10(1/(('Summary (Full)'!$B$41/10^(N40/10)+'Summary (Full)'!$B$42/10^(O40/10)+'Summary (Full)'!$B$43/10^(P40/10))/'Summary (Full)'!$B$44))</f>
        <v>30.139017109939562</v>
      </c>
      <c r="R40" s="166">
        <f>Anchor!Y37</f>
        <v>661.3</v>
      </c>
      <c r="S40" s="166">
        <f>Anchor!Z37</f>
        <v>0.30780000000000002</v>
      </c>
      <c r="T40" s="169"/>
      <c r="U40" s="166">
        <f>Test!L37</f>
        <v>163.97389999999999</v>
      </c>
      <c r="V40" s="166">
        <f>Test!M37</f>
        <v>28.715499999999999</v>
      </c>
      <c r="W40" s="166">
        <f>Test!N37</f>
        <v>37.166499999999999</v>
      </c>
      <c r="X40" s="166">
        <f>Test!O37</f>
        <v>36.718699999999998</v>
      </c>
      <c r="Y40" s="166">
        <f>('Summary (Full)'!$B$34*V40+'Summary (Full)'!$B$35*W40+'Summary (Full)'!$B$36*X40)/'Summary (Full)'!$B$37</f>
        <v>29.7438875</v>
      </c>
      <c r="Z40" s="166">
        <f>Test!P37</f>
        <v>11.0281</v>
      </c>
      <c r="AA40" s="166">
        <f>Test!Q37</f>
        <v>9.3267000000000007</v>
      </c>
      <c r="AB40" s="166">
        <f>Test!R37</f>
        <v>12.595000000000001</v>
      </c>
      <c r="AC40" s="166">
        <f>Test!S37</f>
        <v>11.6411</v>
      </c>
      <c r="AD40" s="166">
        <f>Test!T37</f>
        <v>24.482299999999999</v>
      </c>
      <c r="AE40" s="166">
        <f>Test!U37</f>
        <v>32.310600000000001</v>
      </c>
      <c r="AF40" s="166">
        <f>Test!V37</f>
        <v>28.692299999999999</v>
      </c>
      <c r="AG40" s="166">
        <f>Test!W37</f>
        <v>37.159100000000002</v>
      </c>
      <c r="AH40" s="166">
        <f>Test!X37</f>
        <v>36.712000000000003</v>
      </c>
      <c r="AI40" s="166">
        <f>10*LOG10(1/(('Summary (Full)'!$B$41/10^(AF40/10)+'Summary (Full)'!$B$42/10^(AG40/10)+'Summary (Full)'!$B$43/10^(AH40/10))/'Summary (Full)'!$B$44))</f>
        <v>30.139017109939562</v>
      </c>
      <c r="AJ40" s="166">
        <f>Test!Y37</f>
        <v>661.3</v>
      </c>
      <c r="AK40" s="166">
        <f>Test!Z37</f>
        <v>0.30780000000000002</v>
      </c>
      <c r="AL40" s="166">
        <f t="shared" si="2"/>
        <v>1</v>
      </c>
      <c r="AM40" s="166">
        <f t="shared" si="3"/>
        <v>1</v>
      </c>
      <c r="AO40" s="303"/>
      <c r="AP40" s="213"/>
      <c r="AQ40" s="213"/>
      <c r="AR40" s="213"/>
      <c r="AS40" s="213"/>
      <c r="AT40" s="213"/>
      <c r="AU40" s="213"/>
      <c r="AV40" s="213"/>
      <c r="AW40" s="213"/>
      <c r="AX40" s="213"/>
      <c r="AY40" s="228"/>
      <c r="AZ40" s="327"/>
      <c r="BA40" s="280"/>
      <c r="BR40" s="5"/>
      <c r="BS40" s="5"/>
      <c r="BT40" s="5"/>
      <c r="BV40" s="5"/>
      <c r="BX40" s="5"/>
      <c r="BZ40" s="5"/>
      <c r="CB40" s="5"/>
      <c r="CD40" s="5"/>
      <c r="CL40" s="4">
        <v>6161.4365928197813</v>
      </c>
      <c r="CM40" s="4">
        <v>41.130825000000002</v>
      </c>
      <c r="CN40" s="4">
        <v>41.130825000000002</v>
      </c>
      <c r="CO40" s="4">
        <v>46.727312500000004</v>
      </c>
      <c r="CP40" s="16">
        <v>46.358999999999995</v>
      </c>
      <c r="CQ40" s="16">
        <v>41.807366406250004</v>
      </c>
      <c r="CR40" s="16">
        <v>26.681462499999999</v>
      </c>
      <c r="CS40" s="16">
        <v>19.181525000000001</v>
      </c>
      <c r="CT40" s="16">
        <v>98.186875000000001</v>
      </c>
      <c r="CU40" s="16">
        <v>96.130775</v>
      </c>
      <c r="CV40" s="4">
        <v>40.710500000000003</v>
      </c>
      <c r="CW40" s="4">
        <v>41.883812499999998</v>
      </c>
      <c r="CX40" s="16">
        <v>41.116587500000001</v>
      </c>
      <c r="CY40" s="16">
        <v>46.711687500000004</v>
      </c>
      <c r="CZ40" s="16">
        <v>46.340787499999998</v>
      </c>
      <c r="DA40" s="16">
        <v>42.292948762500231</v>
      </c>
      <c r="DB40" s="4">
        <v>41590.387499999997</v>
      </c>
      <c r="DC40" s="4">
        <v>16.3246875</v>
      </c>
      <c r="DE40" s="4">
        <v>1859.3850963733159</v>
      </c>
      <c r="DF40" s="5">
        <v>22.557850000000002</v>
      </c>
      <c r="DG40" s="5"/>
      <c r="DH40" s="4">
        <v>5362.4163799130574</v>
      </c>
      <c r="DI40" s="5">
        <v>19.040199999999999</v>
      </c>
      <c r="DJ40" s="5"/>
      <c r="DK40" s="5">
        <v>7760.5160362875631</v>
      </c>
      <c r="DL40" s="5">
        <v>99.282412500000007</v>
      </c>
      <c r="DM40" s="5">
        <v>7902.0882630730621</v>
      </c>
      <c r="DN40" s="5">
        <v>97.258875000000003</v>
      </c>
      <c r="DO40" s="5">
        <v>4980.8228163034319</v>
      </c>
      <c r="DP40" s="5">
        <v>40.188412499999998</v>
      </c>
      <c r="DQ40" s="5">
        <v>4287.7227853277054</v>
      </c>
      <c r="DR40" s="5">
        <v>41.296374999999998</v>
      </c>
      <c r="DS40" s="5">
        <v>5730.4790170834749</v>
      </c>
      <c r="DT40" s="5">
        <v>40.993475000000004</v>
      </c>
      <c r="DU40" s="5">
        <v>40.993475000000004</v>
      </c>
      <c r="DV40" s="5">
        <v>46.549775000000004</v>
      </c>
      <c r="DW40" s="5">
        <v>46.156574999999997</v>
      </c>
      <c r="DX40" s="5">
        <v>42.163279545309464</v>
      </c>
      <c r="DZ40" s="4">
        <v>6161.4365928197813</v>
      </c>
      <c r="EA40" s="4">
        <v>41.130825000000002</v>
      </c>
      <c r="EB40" s="4">
        <v>41.130825000000002</v>
      </c>
      <c r="EC40" s="4">
        <v>46.727312500000004</v>
      </c>
      <c r="ED40" s="4">
        <v>46.358999999999995</v>
      </c>
      <c r="EE40" s="4">
        <v>41.807366406250004</v>
      </c>
      <c r="EF40" s="4">
        <v>26.681462499999999</v>
      </c>
      <c r="EG40" s="4">
        <v>19.181525000000001</v>
      </c>
      <c r="EH40" s="16">
        <v>98.186875000000001</v>
      </c>
      <c r="EI40" s="16">
        <v>96.130775</v>
      </c>
      <c r="EJ40" s="16">
        <v>40.710500000000003</v>
      </c>
      <c r="EK40" s="16">
        <v>41.883812499999998</v>
      </c>
      <c r="EL40" s="16">
        <v>41.116587500000001</v>
      </c>
      <c r="EM40" s="16">
        <v>46.711687500000004</v>
      </c>
      <c r="EN40" s="16">
        <v>46.340787499999998</v>
      </c>
      <c r="EO40" s="16">
        <v>42.292948762500231</v>
      </c>
      <c r="EP40" s="16">
        <v>41590.387499999997</v>
      </c>
      <c r="EQ40" s="16">
        <v>16.3246875</v>
      </c>
      <c r="ER40" s="4">
        <v>1859.3850963733159</v>
      </c>
      <c r="ES40" s="5">
        <v>22.557850000000002</v>
      </c>
      <c r="ET40" s="5">
        <v>5362.4163799130574</v>
      </c>
      <c r="EU40" s="5">
        <v>19.040199999999999</v>
      </c>
      <c r="EV40" s="8">
        <v>7760.5160362875631</v>
      </c>
      <c r="EW40" s="8">
        <v>99.282412500000007</v>
      </c>
      <c r="EX40" s="8">
        <v>7902.0882630730621</v>
      </c>
      <c r="EY40" s="8">
        <v>97.258875000000003</v>
      </c>
      <c r="EZ40" s="8">
        <v>4980.8228163034319</v>
      </c>
      <c r="FA40" s="8">
        <v>40.188412499999998</v>
      </c>
      <c r="FB40" s="8">
        <v>4287.7227853277054</v>
      </c>
      <c r="FC40" s="8">
        <v>41.296374999999998</v>
      </c>
      <c r="FD40" s="206">
        <v>5730.4790170834749</v>
      </c>
      <c r="FE40" s="206">
        <v>40.993475000000004</v>
      </c>
      <c r="FF40" s="206">
        <v>40.993475000000004</v>
      </c>
      <c r="FG40" s="206">
        <v>46.549775000000004</v>
      </c>
      <c r="FH40" s="206">
        <v>46.156574999999997</v>
      </c>
      <c r="FI40" s="206">
        <v>42.163279545309464</v>
      </c>
      <c r="FK40" s="5">
        <v>6161.4365928197813</v>
      </c>
      <c r="FL40" s="5">
        <v>41.807366406250004</v>
      </c>
      <c r="FM40" s="5">
        <v>6161.4365928197813</v>
      </c>
      <c r="FN40" s="5">
        <v>42.292948762500231</v>
      </c>
      <c r="FP40" s="17">
        <v>6161.4365928197813</v>
      </c>
      <c r="FQ40" s="5">
        <v>41.807366406250004</v>
      </c>
      <c r="FR40" s="17">
        <v>6161.4365928197813</v>
      </c>
      <c r="FS40" s="5">
        <v>42.292948762500231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4">
        <v>6624.8041000000003</v>
      </c>
      <c r="CM41" s="4">
        <v>41.253900000000002</v>
      </c>
      <c r="CN41" s="4">
        <v>41.253900000000002</v>
      </c>
      <c r="CO41" s="4">
        <v>46.889200000000002</v>
      </c>
      <c r="CP41" s="16">
        <v>46.543399999999998</v>
      </c>
      <c r="CQ41" s="16">
        <v>41.936700000000002</v>
      </c>
      <c r="CR41" s="16">
        <v>26.904299999999999</v>
      </c>
      <c r="CS41" s="16">
        <v>19.2895</v>
      </c>
      <c r="CT41" s="16">
        <v>98.679400000000001</v>
      </c>
      <c r="CU41" s="16">
        <v>96.641900000000007</v>
      </c>
      <c r="CV41" s="4">
        <v>40.931800000000003</v>
      </c>
      <c r="CW41" s="4">
        <v>42.001300000000001</v>
      </c>
      <c r="CX41" s="16">
        <v>41.239699999999999</v>
      </c>
      <c r="CY41" s="16">
        <v>46.873600000000003</v>
      </c>
      <c r="CZ41" s="16">
        <v>46.524999999999999</v>
      </c>
      <c r="DA41" s="16">
        <v>42.42261797969099</v>
      </c>
      <c r="DB41" s="4">
        <v>43629.599999999999</v>
      </c>
      <c r="DC41" s="4">
        <v>16.5975</v>
      </c>
      <c r="DE41" s="4">
        <v>1974.4559877817765</v>
      </c>
      <c r="DF41" s="5">
        <v>22.8414</v>
      </c>
      <c r="DG41" s="5"/>
      <c r="DH41" s="4">
        <v>5773.2448015288173</v>
      </c>
      <c r="DI41" s="5">
        <v>19.136225</v>
      </c>
      <c r="DJ41" s="5"/>
      <c r="DK41" s="5">
        <v>8359.5501511618349</v>
      </c>
      <c r="DL41" s="5">
        <v>99.380224999999996</v>
      </c>
      <c r="DM41" s="5">
        <v>8630.307980444999</v>
      </c>
      <c r="DN41" s="5">
        <v>97.567362500000002</v>
      </c>
      <c r="DO41" s="5">
        <v>5362.4163799130574</v>
      </c>
      <c r="DP41" s="5">
        <v>40.38935</v>
      </c>
      <c r="DQ41" s="5">
        <v>4610.1786588219611</v>
      </c>
      <c r="DR41" s="5">
        <v>41.4138625</v>
      </c>
      <c r="DS41" s="5">
        <v>6161.4365928197813</v>
      </c>
      <c r="DT41" s="5">
        <v>41.116587500000001</v>
      </c>
      <c r="DU41" s="5">
        <v>41.116587500000001</v>
      </c>
      <c r="DV41" s="5">
        <v>46.711687500000004</v>
      </c>
      <c r="DW41" s="5">
        <v>46.340787499999998</v>
      </c>
      <c r="DX41" s="5">
        <v>42.292948762500231</v>
      </c>
      <c r="DZ41" s="4">
        <v>6624.8041000000003</v>
      </c>
      <c r="EA41" s="4">
        <v>41.253900000000002</v>
      </c>
      <c r="EB41" s="4">
        <v>41.253900000000002</v>
      </c>
      <c r="EC41" s="4">
        <v>46.889200000000002</v>
      </c>
      <c r="ED41" s="4">
        <v>46.543399999999998</v>
      </c>
      <c r="EE41" s="4">
        <v>41.936700000000002</v>
      </c>
      <c r="EF41" s="4">
        <v>26.904299999999999</v>
      </c>
      <c r="EG41" s="4">
        <v>19.2895</v>
      </c>
      <c r="EH41" s="16">
        <v>98.679400000000001</v>
      </c>
      <c r="EI41" s="16">
        <v>96.641900000000007</v>
      </c>
      <c r="EJ41" s="16">
        <v>40.931800000000003</v>
      </c>
      <c r="EK41" s="16">
        <v>42.001300000000001</v>
      </c>
      <c r="EL41" s="16">
        <v>41.239699999999999</v>
      </c>
      <c r="EM41" s="16">
        <v>46.873600000000003</v>
      </c>
      <c r="EN41" s="16">
        <v>46.524999999999999</v>
      </c>
      <c r="EO41" s="16">
        <v>42.42261797969099</v>
      </c>
      <c r="EP41" s="16">
        <v>43629.599999999999</v>
      </c>
      <c r="EQ41" s="16">
        <v>16.5975</v>
      </c>
      <c r="ER41" s="4">
        <v>1974.4559877817765</v>
      </c>
      <c r="ES41" s="5">
        <v>22.8414</v>
      </c>
      <c r="ET41" s="5">
        <v>5773.2448015288173</v>
      </c>
      <c r="EU41" s="5">
        <v>19.136225</v>
      </c>
      <c r="EV41" s="8">
        <v>8359.5501511618349</v>
      </c>
      <c r="EW41" s="8">
        <v>99.380224999999996</v>
      </c>
      <c r="EX41" s="8">
        <v>8630.307980444999</v>
      </c>
      <c r="EY41" s="8">
        <v>97.567362500000002</v>
      </c>
      <c r="EZ41" s="8">
        <v>5362.4163799130574</v>
      </c>
      <c r="FA41" s="8">
        <v>40.38935</v>
      </c>
      <c r="FB41" s="8">
        <v>4610.1786588219611</v>
      </c>
      <c r="FC41" s="8">
        <v>41.4138625</v>
      </c>
      <c r="FD41" s="206">
        <v>6161.4365928197813</v>
      </c>
      <c r="FE41" s="206">
        <v>41.116587500000001</v>
      </c>
      <c r="FF41" s="206">
        <v>41.116587500000001</v>
      </c>
      <c r="FG41" s="206">
        <v>46.711687500000004</v>
      </c>
      <c r="FH41" s="206">
        <v>46.340787499999998</v>
      </c>
      <c r="FI41" s="206">
        <v>42.292948762500231</v>
      </c>
      <c r="FK41" s="5">
        <v>6624.8041000000003</v>
      </c>
      <c r="FL41" s="5">
        <v>41.936700000000002</v>
      </c>
      <c r="FM41" s="5">
        <v>6624.8041000000003</v>
      </c>
      <c r="FN41" s="5">
        <v>42.42261797969099</v>
      </c>
      <c r="FP41" s="17">
        <v>6624.8041000000003</v>
      </c>
      <c r="FQ41" s="5">
        <v>41.936700000000002</v>
      </c>
      <c r="FR41" s="17">
        <v>6624.8041000000003</v>
      </c>
      <c r="FS41" s="5">
        <v>42.42261797969099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4">
        <v>7235.3152470205732</v>
      </c>
      <c r="CM42" s="4">
        <v>41.342537499999999</v>
      </c>
      <c r="CN42" s="4">
        <v>41.342537499999999</v>
      </c>
      <c r="CO42" s="4">
        <v>47.022637500000002</v>
      </c>
      <c r="CP42" s="16">
        <v>46.695625</v>
      </c>
      <c r="CQ42" s="16">
        <v>42.032111718750002</v>
      </c>
      <c r="CR42" s="16">
        <v>27.078675</v>
      </c>
      <c r="CS42" s="16">
        <v>19.368287500000001</v>
      </c>
      <c r="CT42" s="16">
        <v>98.840800000000002</v>
      </c>
      <c r="CU42" s="16">
        <v>96.950387500000005</v>
      </c>
      <c r="CV42" s="4">
        <v>41.096037500000001</v>
      </c>
      <c r="CW42" s="4">
        <v>42.094949999999997</v>
      </c>
      <c r="CX42" s="16">
        <v>41.326237499999998</v>
      </c>
      <c r="CY42" s="16">
        <v>47.006412500000003</v>
      </c>
      <c r="CZ42" s="16">
        <v>46.676787499999996</v>
      </c>
      <c r="DA42" s="16">
        <v>42.515833576176796</v>
      </c>
      <c r="DB42" s="4">
        <v>45197.762499999997</v>
      </c>
      <c r="DC42" s="4">
        <v>16.846675000000001</v>
      </c>
      <c r="DE42" s="4">
        <v>2096.6482173548602</v>
      </c>
      <c r="DF42" s="5">
        <v>23.124949999999998</v>
      </c>
      <c r="DG42" s="5"/>
      <c r="DH42" s="4">
        <v>6215.5478383272894</v>
      </c>
      <c r="DI42" s="5">
        <v>19.232250000000001</v>
      </c>
      <c r="DJ42" s="5"/>
      <c r="DK42" s="5">
        <v>9004.8237002573987</v>
      </c>
      <c r="DL42" s="5">
        <v>99.478037499999999</v>
      </c>
      <c r="DM42" s="5">
        <v>9425.6370414631492</v>
      </c>
      <c r="DN42" s="5">
        <v>97.875850000000014</v>
      </c>
      <c r="DO42" s="5">
        <v>5773.2448015288173</v>
      </c>
      <c r="DP42" s="5">
        <v>40.590287500000002</v>
      </c>
      <c r="DQ42" s="5">
        <v>4956.8846519150648</v>
      </c>
      <c r="DR42" s="5">
        <v>41.531350000000003</v>
      </c>
      <c r="DS42" s="5">
        <v>6624.8041000000003</v>
      </c>
      <c r="DT42" s="5">
        <v>41.239699999999999</v>
      </c>
      <c r="DU42" s="5">
        <v>41.239699999999999</v>
      </c>
      <c r="DV42" s="5">
        <v>46.873600000000003</v>
      </c>
      <c r="DW42" s="5">
        <v>46.524999999999999</v>
      </c>
      <c r="DX42" s="5">
        <v>42.42261797969099</v>
      </c>
      <c r="DZ42" s="4">
        <v>7235.3152470205732</v>
      </c>
      <c r="EA42" s="4">
        <v>41.342537499999999</v>
      </c>
      <c r="EB42" s="4">
        <v>41.342537499999999</v>
      </c>
      <c r="EC42" s="4">
        <v>47.022637500000002</v>
      </c>
      <c r="ED42" s="4">
        <v>46.695625</v>
      </c>
      <c r="EE42" s="4">
        <v>42.032111718750002</v>
      </c>
      <c r="EF42" s="4">
        <v>27.078675</v>
      </c>
      <c r="EG42" s="4">
        <v>19.368287500000001</v>
      </c>
      <c r="EH42" s="16">
        <v>98.840800000000002</v>
      </c>
      <c r="EI42" s="16">
        <v>96.950387500000005</v>
      </c>
      <c r="EJ42" s="16">
        <v>41.096037500000001</v>
      </c>
      <c r="EK42" s="16">
        <v>42.094949999999997</v>
      </c>
      <c r="EL42" s="16">
        <v>41.326237499999998</v>
      </c>
      <c r="EM42" s="16">
        <v>47.006412500000003</v>
      </c>
      <c r="EN42" s="16">
        <v>46.676787499999996</v>
      </c>
      <c r="EO42" s="16">
        <v>42.515833576176796</v>
      </c>
      <c r="EP42" s="16">
        <v>45197.762499999997</v>
      </c>
      <c r="EQ42" s="16">
        <v>16.846675000000001</v>
      </c>
      <c r="ER42" s="4">
        <v>2096.6482173548602</v>
      </c>
      <c r="ES42" s="5">
        <v>23.124949999999998</v>
      </c>
      <c r="ET42" s="5">
        <v>6215.5478383272894</v>
      </c>
      <c r="EU42" s="5">
        <v>19.232250000000001</v>
      </c>
      <c r="EV42" s="8">
        <v>9004.8237002573987</v>
      </c>
      <c r="EW42" s="8">
        <v>99.478037499999999</v>
      </c>
      <c r="EX42" s="8">
        <v>9425.6370414631492</v>
      </c>
      <c r="EY42" s="8">
        <v>97.875850000000014</v>
      </c>
      <c r="EZ42" s="8">
        <v>5773.2448015288173</v>
      </c>
      <c r="FA42" s="8">
        <v>40.590287500000002</v>
      </c>
      <c r="FB42" s="8">
        <v>4956.8846519150648</v>
      </c>
      <c r="FC42" s="8">
        <v>41.531350000000003</v>
      </c>
      <c r="FD42" s="206">
        <v>6624.8041000000003</v>
      </c>
      <c r="FE42" s="206">
        <v>41.239699999999999</v>
      </c>
      <c r="FF42" s="206">
        <v>41.239699999999999</v>
      </c>
      <c r="FG42" s="206">
        <v>46.873600000000003</v>
      </c>
      <c r="FH42" s="206">
        <v>46.524999999999999</v>
      </c>
      <c r="FI42" s="206">
        <v>42.42261797969099</v>
      </c>
      <c r="FK42" s="5">
        <v>7235.3152470205732</v>
      </c>
      <c r="FL42" s="5">
        <v>42.032111718750002</v>
      </c>
      <c r="FM42" s="5">
        <v>7235.3152470205732</v>
      </c>
      <c r="FN42" s="5">
        <v>42.515833576176796</v>
      </c>
      <c r="FP42" s="17">
        <v>7235.3152470205732</v>
      </c>
      <c r="FQ42" s="5">
        <v>42.032111718750002</v>
      </c>
      <c r="FR42" s="17">
        <v>7235.3152470205732</v>
      </c>
      <c r="FS42" s="5">
        <v>42.515833576176796</v>
      </c>
    </row>
    <row r="43" spans="1:175" x14ac:dyDescent="0.15">
      <c r="A43" s="305" t="s">
        <v>76</v>
      </c>
      <c r="B43" s="306"/>
      <c r="C43" s="306"/>
      <c r="D43" s="306"/>
      <c r="E43" s="306"/>
      <c r="F43" s="306"/>
      <c r="G43" s="306"/>
      <c r="H43" s="306"/>
      <c r="I43" s="306"/>
      <c r="J43" s="306"/>
      <c r="K43" s="306"/>
      <c r="L43" s="306"/>
      <c r="M43" s="306"/>
      <c r="N43" s="306"/>
      <c r="O43" s="306"/>
      <c r="P43" s="306"/>
      <c r="Q43" s="306"/>
      <c r="R43" s="306"/>
      <c r="S43" s="306"/>
      <c r="T43" s="306"/>
      <c r="U43" s="306"/>
      <c r="V43" s="306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4"/>
      <c r="AJ43" s="114"/>
      <c r="AK43" s="114"/>
      <c r="AL43" s="115"/>
      <c r="BX43" s="5"/>
      <c r="BZ43" s="5"/>
      <c r="CB43" s="5"/>
      <c r="CD43" s="5"/>
      <c r="CL43" s="4">
        <v>7902.0882630730621</v>
      </c>
      <c r="CM43" s="4">
        <v>41.431175000000003</v>
      </c>
      <c r="CN43" s="4">
        <v>41.431175000000003</v>
      </c>
      <c r="CO43" s="4">
        <v>47.156075000000001</v>
      </c>
      <c r="CP43" s="16">
        <v>46.847850000000001</v>
      </c>
      <c r="CQ43" s="16">
        <v>42.127523437500003</v>
      </c>
      <c r="CR43" s="16">
        <v>27.253049999999998</v>
      </c>
      <c r="CS43" s="16">
        <v>19.447074999999998</v>
      </c>
      <c r="CT43" s="16">
        <v>99.002200000000002</v>
      </c>
      <c r="CU43" s="16">
        <v>97.258875000000003</v>
      </c>
      <c r="CV43" s="4">
        <v>41.260275</v>
      </c>
      <c r="CW43" s="4">
        <v>42.188600000000001</v>
      </c>
      <c r="CX43" s="16">
        <v>41.412774999999996</v>
      </c>
      <c r="CY43" s="16">
        <v>47.139225000000003</v>
      </c>
      <c r="CZ43" s="16">
        <v>46.828575000000001</v>
      </c>
      <c r="DA43" s="16">
        <v>42.609049172662594</v>
      </c>
      <c r="DB43" s="4">
        <v>46765.925000000003</v>
      </c>
      <c r="DC43" s="4">
        <v>17.095849999999999</v>
      </c>
      <c r="DE43" s="4">
        <v>2226.4025000000001</v>
      </c>
      <c r="DF43" s="5">
        <v>23.4085</v>
      </c>
      <c r="DG43" s="5"/>
      <c r="DH43" s="4">
        <v>6691.7368410057024</v>
      </c>
      <c r="DI43" s="5">
        <v>19.328274999999998</v>
      </c>
      <c r="DJ43" s="5"/>
      <c r="DK43" s="5">
        <v>9699.9059047989158</v>
      </c>
      <c r="DL43" s="5">
        <v>99.575850000000003</v>
      </c>
      <c r="DM43" s="5">
        <v>10294.259931245397</v>
      </c>
      <c r="DN43" s="5">
        <v>98.184337500000012</v>
      </c>
      <c r="DO43" s="5">
        <v>6215.5478383272894</v>
      </c>
      <c r="DP43" s="5">
        <v>40.791224999999997</v>
      </c>
      <c r="DQ43" s="5">
        <v>5329.6644817382594</v>
      </c>
      <c r="DR43" s="5">
        <v>41.648837499999999</v>
      </c>
      <c r="DS43" s="5">
        <v>7235.3152470205732</v>
      </c>
      <c r="DT43" s="5">
        <v>41.326237499999998</v>
      </c>
      <c r="DU43" s="5">
        <v>41.326237499999998</v>
      </c>
      <c r="DV43" s="5">
        <v>47.006412500000003</v>
      </c>
      <c r="DW43" s="5">
        <v>46.676787499999996</v>
      </c>
      <c r="DX43" s="5">
        <v>42.515833576176796</v>
      </c>
      <c r="DZ43" s="4">
        <v>7902.0882630730621</v>
      </c>
      <c r="EA43" s="4">
        <v>41.431175000000003</v>
      </c>
      <c r="EB43" s="4">
        <v>41.431175000000003</v>
      </c>
      <c r="EC43" s="4">
        <v>47.156075000000001</v>
      </c>
      <c r="ED43" s="4">
        <v>46.847850000000001</v>
      </c>
      <c r="EE43" s="4">
        <v>42.127523437500003</v>
      </c>
      <c r="EF43" s="4">
        <v>27.253049999999998</v>
      </c>
      <c r="EG43" s="4">
        <v>19.447074999999998</v>
      </c>
      <c r="EH43" s="16">
        <v>99.002200000000002</v>
      </c>
      <c r="EI43" s="16">
        <v>97.258875000000003</v>
      </c>
      <c r="EJ43" s="16">
        <v>41.260275</v>
      </c>
      <c r="EK43" s="16">
        <v>42.188600000000001</v>
      </c>
      <c r="EL43" s="16">
        <v>41.412774999999996</v>
      </c>
      <c r="EM43" s="16">
        <v>47.139225000000003</v>
      </c>
      <c r="EN43" s="16">
        <v>46.828575000000001</v>
      </c>
      <c r="EO43" s="16">
        <v>42.609049172662594</v>
      </c>
      <c r="EP43" s="16">
        <v>46765.925000000003</v>
      </c>
      <c r="EQ43" s="16">
        <v>17.095849999999999</v>
      </c>
      <c r="ER43" s="4">
        <v>2226.4025000000001</v>
      </c>
      <c r="ES43" s="5">
        <v>23.4085</v>
      </c>
      <c r="ET43" s="5">
        <v>6691.7368410057024</v>
      </c>
      <c r="EU43" s="5">
        <v>19.328274999999998</v>
      </c>
      <c r="EV43" s="8">
        <v>9699.9059047989158</v>
      </c>
      <c r="EW43" s="8">
        <v>99.575850000000003</v>
      </c>
      <c r="EX43" s="8">
        <v>10294.259931245397</v>
      </c>
      <c r="EY43" s="8">
        <v>98.184337500000012</v>
      </c>
      <c r="EZ43" s="8">
        <v>6215.5478383272894</v>
      </c>
      <c r="FA43" s="8">
        <v>40.791224999999997</v>
      </c>
      <c r="FB43" s="8">
        <v>5329.6644817382594</v>
      </c>
      <c r="FC43" s="8">
        <v>41.648837499999999</v>
      </c>
      <c r="FD43" s="206">
        <v>7235.3152470205732</v>
      </c>
      <c r="FE43" s="206">
        <v>41.326237499999998</v>
      </c>
      <c r="FF43" s="206">
        <v>41.326237499999998</v>
      </c>
      <c r="FG43" s="206">
        <v>47.006412500000003</v>
      </c>
      <c r="FH43" s="206">
        <v>46.676787499999996</v>
      </c>
      <c r="FI43" s="206">
        <v>42.515833576176796</v>
      </c>
      <c r="FK43" s="5">
        <v>7902.0882630730621</v>
      </c>
      <c r="FL43" s="5">
        <v>42.127523437500003</v>
      </c>
      <c r="FM43" s="5">
        <v>7902.0882630730621</v>
      </c>
      <c r="FN43" s="5">
        <v>42.609049172662594</v>
      </c>
      <c r="FP43" s="17">
        <v>7902.0882630730621</v>
      </c>
      <c r="FQ43" s="5">
        <v>42.127523437500003</v>
      </c>
      <c r="FR43" s="17">
        <v>7902.0882630730621</v>
      </c>
      <c r="FS43" s="5">
        <v>42.609049172662594</v>
      </c>
    </row>
    <row r="44" spans="1:175" x14ac:dyDescent="0.15">
      <c r="A44" s="307" t="s">
        <v>13</v>
      </c>
      <c r="B44" s="308"/>
      <c r="C44" s="308"/>
      <c r="D44" s="308"/>
      <c r="E44" s="308"/>
      <c r="F44" s="308"/>
      <c r="G44" s="308"/>
      <c r="H44" s="308"/>
      <c r="I44" s="308"/>
      <c r="J44" s="308"/>
      <c r="K44" s="308"/>
      <c r="L44" s="308"/>
      <c r="M44" s="111"/>
      <c r="N44" s="111"/>
      <c r="O44" s="111"/>
      <c r="P44" s="111"/>
      <c r="Q44" s="308" t="s">
        <v>1</v>
      </c>
      <c r="R44" s="308"/>
      <c r="S44" s="308" t="s">
        <v>22</v>
      </c>
      <c r="T44" s="308"/>
      <c r="U44" s="308" t="s">
        <v>0</v>
      </c>
      <c r="V44" s="308"/>
      <c r="W44" s="308" t="s">
        <v>49</v>
      </c>
      <c r="X44" s="308"/>
      <c r="Y44" s="311" t="s">
        <v>40</v>
      </c>
      <c r="Z44" s="311"/>
      <c r="AA44" s="311" t="s">
        <v>44</v>
      </c>
      <c r="AB44" s="311"/>
      <c r="AC44" s="311" t="s">
        <v>45</v>
      </c>
      <c r="AD44" s="311"/>
      <c r="AE44" s="311"/>
      <c r="AF44" s="311"/>
      <c r="AG44" s="311"/>
      <c r="AH44" s="311"/>
      <c r="AI44" s="322" t="s">
        <v>13</v>
      </c>
      <c r="AJ44" s="322"/>
      <c r="AK44" s="295" t="s">
        <v>42</v>
      </c>
      <c r="AL44" s="296"/>
      <c r="BX44" s="5"/>
      <c r="BZ44" s="5"/>
      <c r="CB44" s="5"/>
      <c r="CD44" s="5"/>
      <c r="CL44" s="4">
        <v>8630.307980444999</v>
      </c>
      <c r="CM44" s="4">
        <v>41.5198125</v>
      </c>
      <c r="CN44" s="4">
        <v>41.5198125</v>
      </c>
      <c r="CO44" s="4">
        <v>47.289512500000001</v>
      </c>
      <c r="CP44" s="16">
        <v>47.000075000000002</v>
      </c>
      <c r="CQ44" s="16">
        <v>42.222935156250003</v>
      </c>
      <c r="CR44" s="16">
        <v>27.427424999999999</v>
      </c>
      <c r="CS44" s="16">
        <v>19.525862499999999</v>
      </c>
      <c r="CT44" s="16">
        <v>99.163600000000002</v>
      </c>
      <c r="CU44" s="16">
        <v>97.567362500000002</v>
      </c>
      <c r="CV44" s="4">
        <v>41.424512499999999</v>
      </c>
      <c r="CW44" s="4">
        <v>42.282250000000005</v>
      </c>
      <c r="CX44" s="16">
        <v>41.499312500000002</v>
      </c>
      <c r="CY44" s="16">
        <v>47.272037500000003</v>
      </c>
      <c r="CZ44" s="16">
        <v>46.980362499999998</v>
      </c>
      <c r="DA44" s="16">
        <v>42.7022647691484</v>
      </c>
      <c r="DB44" s="4">
        <v>48334.087500000001</v>
      </c>
      <c r="DC44" s="4">
        <v>17.345025</v>
      </c>
      <c r="DE44" s="4">
        <v>2358.3664541908547</v>
      </c>
      <c r="DF44" s="5">
        <v>23.6317375</v>
      </c>
      <c r="DG44" s="5"/>
      <c r="DH44" s="4">
        <v>7204.4079000000002</v>
      </c>
      <c r="DI44" s="5">
        <v>19.424299999999999</v>
      </c>
      <c r="DJ44" s="5"/>
      <c r="DK44" s="5">
        <v>10448.641494143105</v>
      </c>
      <c r="DL44" s="5">
        <v>99.673662500000006</v>
      </c>
      <c r="DM44" s="5">
        <v>11242.931068306254</v>
      </c>
      <c r="DN44" s="5">
        <v>98.492825000000011</v>
      </c>
      <c r="DO44" s="5">
        <v>6691.7368410057024</v>
      </c>
      <c r="DP44" s="5">
        <v>40.992162499999999</v>
      </c>
      <c r="DQ44" s="5">
        <v>5730.4790170834749</v>
      </c>
      <c r="DR44" s="5">
        <v>41.766325000000002</v>
      </c>
      <c r="DS44" s="5">
        <v>7902.0882630730621</v>
      </c>
      <c r="DT44" s="5">
        <v>41.412774999999996</v>
      </c>
      <c r="DU44" s="5">
        <v>41.412774999999996</v>
      </c>
      <c r="DV44" s="5">
        <v>47.139225000000003</v>
      </c>
      <c r="DW44" s="5">
        <v>46.828575000000001</v>
      </c>
      <c r="DX44" s="5">
        <v>42.609049172662594</v>
      </c>
      <c r="DZ44" s="4">
        <v>8630.307980444999</v>
      </c>
      <c r="EA44" s="4">
        <v>41.5198125</v>
      </c>
      <c r="EB44" s="4">
        <v>41.5198125</v>
      </c>
      <c r="EC44" s="4">
        <v>47.289512500000001</v>
      </c>
      <c r="ED44" s="4">
        <v>47.000075000000002</v>
      </c>
      <c r="EE44" s="4">
        <v>42.222935156250003</v>
      </c>
      <c r="EF44" s="4">
        <v>27.427424999999999</v>
      </c>
      <c r="EG44" s="4">
        <v>19.525862499999999</v>
      </c>
      <c r="EH44" s="16">
        <v>99.163600000000002</v>
      </c>
      <c r="EI44" s="16">
        <v>97.567362500000002</v>
      </c>
      <c r="EJ44" s="16">
        <v>41.424512499999999</v>
      </c>
      <c r="EK44" s="16">
        <v>42.282250000000005</v>
      </c>
      <c r="EL44" s="16">
        <v>41.499312500000002</v>
      </c>
      <c r="EM44" s="16">
        <v>47.272037500000003</v>
      </c>
      <c r="EN44" s="16">
        <v>46.980362499999998</v>
      </c>
      <c r="EO44" s="16">
        <v>42.7022647691484</v>
      </c>
      <c r="EP44" s="16">
        <v>48334.087500000001</v>
      </c>
      <c r="EQ44" s="16">
        <v>17.345025</v>
      </c>
      <c r="ER44" s="4">
        <v>2358.3664541908547</v>
      </c>
      <c r="ES44" s="5">
        <v>23.6317375</v>
      </c>
      <c r="ET44" s="5">
        <v>7204.4079000000002</v>
      </c>
      <c r="EU44" s="5">
        <v>19.424299999999999</v>
      </c>
      <c r="EV44" s="8">
        <v>10448.641494143105</v>
      </c>
      <c r="EW44" s="8">
        <v>99.673662500000006</v>
      </c>
      <c r="EX44" s="8">
        <v>11242.931068306254</v>
      </c>
      <c r="EY44" s="8">
        <v>98.492825000000011</v>
      </c>
      <c r="EZ44" s="8">
        <v>6691.7368410057024</v>
      </c>
      <c r="FA44" s="8">
        <v>40.992162499999999</v>
      </c>
      <c r="FB44" s="8">
        <v>5730.4790170834749</v>
      </c>
      <c r="FC44" s="8">
        <v>41.766325000000002</v>
      </c>
      <c r="FD44" s="206">
        <v>7902.0882630730621</v>
      </c>
      <c r="FE44" s="206">
        <v>41.412774999999996</v>
      </c>
      <c r="FF44" s="206">
        <v>41.412774999999996</v>
      </c>
      <c r="FG44" s="206">
        <v>47.139225000000003</v>
      </c>
      <c r="FH44" s="206">
        <v>46.828575000000001</v>
      </c>
      <c r="FI44" s="206">
        <v>42.609049172662594</v>
      </c>
      <c r="FK44" s="5">
        <v>8630.307980444999</v>
      </c>
      <c r="FL44" s="5">
        <v>42.222935156250003</v>
      </c>
      <c r="FM44" s="5">
        <v>8630.307980444999</v>
      </c>
      <c r="FN44" s="5">
        <v>42.7022647691484</v>
      </c>
      <c r="FP44" s="17">
        <v>8630.307980444999</v>
      </c>
      <c r="FQ44" s="5">
        <v>42.222935156250003</v>
      </c>
      <c r="FR44" s="17">
        <v>8630.307980444999</v>
      </c>
      <c r="FS44" s="5">
        <v>42.7022647691484</v>
      </c>
    </row>
    <row r="45" spans="1:175" x14ac:dyDescent="0.15">
      <c r="A45" s="113"/>
      <c r="B45" s="111"/>
      <c r="C45" s="308" t="s">
        <v>13</v>
      </c>
      <c r="D45" s="308"/>
      <c r="E45" s="308"/>
      <c r="F45" s="308"/>
      <c r="G45" s="111"/>
      <c r="H45" s="111"/>
      <c r="I45" s="111"/>
      <c r="J45" s="111"/>
      <c r="K45" s="111"/>
      <c r="L45" s="111"/>
      <c r="M45" s="308" t="s">
        <v>42</v>
      </c>
      <c r="N45" s="308"/>
      <c r="O45" s="308"/>
      <c r="P45" s="308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6"/>
      <c r="AJ45" s="116"/>
      <c r="AK45" s="116"/>
      <c r="AL45" s="117"/>
      <c r="BX45" s="5"/>
      <c r="BZ45" s="5"/>
      <c r="CB45" s="5"/>
      <c r="CD45" s="5"/>
      <c r="CL45" s="4">
        <v>9425.6370414631492</v>
      </c>
      <c r="CM45" s="4">
        <v>41.608450000000005</v>
      </c>
      <c r="CN45" s="4">
        <v>41.608450000000005</v>
      </c>
      <c r="CO45" s="4">
        <v>47.42295</v>
      </c>
      <c r="CP45" s="16">
        <v>47.152299999999997</v>
      </c>
      <c r="CQ45" s="16">
        <v>42.318346875000003</v>
      </c>
      <c r="CR45" s="16">
        <v>27.601799999999997</v>
      </c>
      <c r="CS45" s="16">
        <v>19.604649999999999</v>
      </c>
      <c r="CT45" s="16">
        <v>99.325000000000003</v>
      </c>
      <c r="CU45" s="16">
        <v>97.875850000000014</v>
      </c>
      <c r="CV45" s="4">
        <v>41.588750000000005</v>
      </c>
      <c r="CW45" s="4">
        <v>42.375900000000001</v>
      </c>
      <c r="CX45" s="16">
        <v>41.585850000000001</v>
      </c>
      <c r="CY45" s="16">
        <v>47.404850000000003</v>
      </c>
      <c r="CZ45" s="16">
        <v>47.132149999999996</v>
      </c>
      <c r="DA45" s="16">
        <v>42.795480365634205</v>
      </c>
      <c r="DB45" s="4">
        <v>49902.25</v>
      </c>
      <c r="DC45" s="4">
        <v>17.594200000000001</v>
      </c>
      <c r="DE45" s="4">
        <v>2498.1522129321829</v>
      </c>
      <c r="DF45" s="5">
        <v>23.854975</v>
      </c>
      <c r="DG45" s="5"/>
      <c r="DH45" s="4">
        <v>7760.5160362875631</v>
      </c>
      <c r="DI45" s="5">
        <v>19.492849999999997</v>
      </c>
      <c r="DJ45" s="5"/>
      <c r="DK45" s="5">
        <v>11255.171972247363</v>
      </c>
      <c r="DL45" s="5">
        <v>99.771475000000009</v>
      </c>
      <c r="DM45" s="5">
        <v>12279.027326969195</v>
      </c>
      <c r="DN45" s="5">
        <v>98.801312500000009</v>
      </c>
      <c r="DO45" s="5">
        <v>7204.4079000000002</v>
      </c>
      <c r="DP45" s="5">
        <v>41.193100000000001</v>
      </c>
      <c r="DQ45" s="5">
        <v>6161.4365928197813</v>
      </c>
      <c r="DR45" s="5">
        <v>41.883812499999998</v>
      </c>
      <c r="DS45" s="5">
        <v>8630.307980444999</v>
      </c>
      <c r="DT45" s="5">
        <v>41.499312500000002</v>
      </c>
      <c r="DU45" s="5">
        <v>41.499312500000002</v>
      </c>
      <c r="DV45" s="5">
        <v>47.272037500000003</v>
      </c>
      <c r="DW45" s="5">
        <v>46.980362499999998</v>
      </c>
      <c r="DX45" s="5">
        <v>42.7022647691484</v>
      </c>
      <c r="DZ45" s="4">
        <v>9425.6370414631492</v>
      </c>
      <c r="EA45" s="4">
        <v>41.608450000000005</v>
      </c>
      <c r="EB45" s="4">
        <v>41.608450000000005</v>
      </c>
      <c r="EC45" s="4">
        <v>47.42295</v>
      </c>
      <c r="ED45" s="4">
        <v>47.152299999999997</v>
      </c>
      <c r="EE45" s="4">
        <v>42.318346875000003</v>
      </c>
      <c r="EF45" s="4">
        <v>27.601799999999997</v>
      </c>
      <c r="EG45" s="4">
        <v>19.604649999999999</v>
      </c>
      <c r="EH45" s="16">
        <v>99.325000000000003</v>
      </c>
      <c r="EI45" s="16">
        <v>97.875850000000014</v>
      </c>
      <c r="EJ45" s="16">
        <v>41.588750000000005</v>
      </c>
      <c r="EK45" s="16">
        <v>42.375900000000001</v>
      </c>
      <c r="EL45" s="16">
        <v>41.585850000000001</v>
      </c>
      <c r="EM45" s="16">
        <v>47.404850000000003</v>
      </c>
      <c r="EN45" s="16">
        <v>47.132149999999996</v>
      </c>
      <c r="EO45" s="16">
        <v>42.795480365634205</v>
      </c>
      <c r="EP45" s="16">
        <v>49902.25</v>
      </c>
      <c r="EQ45" s="16">
        <v>17.594200000000001</v>
      </c>
      <c r="ER45" s="4">
        <v>2498.1522129321829</v>
      </c>
      <c r="ES45" s="5">
        <v>23.854975</v>
      </c>
      <c r="ET45" s="5">
        <v>7760.5160362875631</v>
      </c>
      <c r="EU45" s="5">
        <v>19.492849999999997</v>
      </c>
      <c r="EV45" s="8">
        <v>11255.171972247363</v>
      </c>
      <c r="EW45" s="8">
        <v>99.771475000000009</v>
      </c>
      <c r="EX45" s="8">
        <v>12279.027326969195</v>
      </c>
      <c r="EY45" s="8">
        <v>98.801312500000009</v>
      </c>
      <c r="EZ45" s="8">
        <v>7204.4079000000002</v>
      </c>
      <c r="FA45" s="8">
        <v>41.193100000000001</v>
      </c>
      <c r="FB45" s="8">
        <v>6161.4365928197813</v>
      </c>
      <c r="FC45" s="8">
        <v>41.883812499999998</v>
      </c>
      <c r="FD45" s="206">
        <v>8630.307980444999</v>
      </c>
      <c r="FE45" s="206">
        <v>41.499312500000002</v>
      </c>
      <c r="FF45" s="206">
        <v>41.499312500000002</v>
      </c>
      <c r="FG45" s="206">
        <v>47.272037500000003</v>
      </c>
      <c r="FH45" s="206">
        <v>46.980362499999998</v>
      </c>
      <c r="FI45" s="206">
        <v>42.7022647691484</v>
      </c>
      <c r="FK45" s="5">
        <v>9425.6370414631492</v>
      </c>
      <c r="FL45" s="5">
        <v>42.318346875000003</v>
      </c>
      <c r="FM45" s="5">
        <v>9425.6370414631492</v>
      </c>
      <c r="FN45" s="5">
        <v>42.795480365634205</v>
      </c>
      <c r="FP45" s="17">
        <v>9425.6370414631492</v>
      </c>
      <c r="FQ45" s="5">
        <v>42.318346875000003</v>
      </c>
      <c r="FR45" s="17">
        <v>9425.6370414631492</v>
      </c>
      <c r="FS45" s="5">
        <v>42.795480365634205</v>
      </c>
    </row>
    <row r="46" spans="1:175" ht="17" customHeight="1" thickBot="1" x14ac:dyDescent="0.2">
      <c r="A46" s="309" t="s">
        <v>23</v>
      </c>
      <c r="B46" s="310"/>
      <c r="C46" s="139" t="s">
        <v>24</v>
      </c>
      <c r="D46" s="139" t="s">
        <v>25</v>
      </c>
      <c r="E46" s="139" t="s">
        <v>26</v>
      </c>
      <c r="F46" s="139" t="s">
        <v>38</v>
      </c>
      <c r="G46" s="139" t="s">
        <v>5</v>
      </c>
      <c r="H46" s="139" t="s">
        <v>22</v>
      </c>
      <c r="I46" s="139" t="s">
        <v>0</v>
      </c>
      <c r="J46" s="139" t="s">
        <v>39</v>
      </c>
      <c r="K46" s="139" t="s">
        <v>40</v>
      </c>
      <c r="L46" s="139" t="s">
        <v>41</v>
      </c>
      <c r="M46" s="139" t="s">
        <v>24</v>
      </c>
      <c r="N46" s="139" t="s">
        <v>25</v>
      </c>
      <c r="O46" s="139" t="s">
        <v>26</v>
      </c>
      <c r="P46" s="139" t="s">
        <v>38</v>
      </c>
      <c r="Q46" s="139" t="s">
        <v>23</v>
      </c>
      <c r="R46" s="139" t="s">
        <v>24</v>
      </c>
      <c r="S46" s="139" t="s">
        <v>23</v>
      </c>
      <c r="T46" s="139" t="s">
        <v>24</v>
      </c>
      <c r="U46" s="139" t="s">
        <v>23</v>
      </c>
      <c r="V46" s="139" t="s">
        <v>24</v>
      </c>
      <c r="W46" s="139" t="s">
        <v>23</v>
      </c>
      <c r="X46" s="139" t="s">
        <v>24</v>
      </c>
      <c r="Y46" s="139" t="s">
        <v>23</v>
      </c>
      <c r="Z46" s="139" t="s">
        <v>24</v>
      </c>
      <c r="AA46" s="139" t="s">
        <v>23</v>
      </c>
      <c r="AB46" s="139" t="s">
        <v>24</v>
      </c>
      <c r="AC46" s="139" t="s">
        <v>23</v>
      </c>
      <c r="AD46" s="139" t="s">
        <v>24</v>
      </c>
      <c r="AE46" s="139" t="s">
        <v>24</v>
      </c>
      <c r="AF46" s="139" t="s">
        <v>25</v>
      </c>
      <c r="AG46" s="139" t="s">
        <v>26</v>
      </c>
      <c r="AH46" s="139" t="s">
        <v>38</v>
      </c>
      <c r="AI46" s="323" t="s">
        <v>38</v>
      </c>
      <c r="AJ46" s="323"/>
      <c r="AK46" s="297" t="s">
        <v>38</v>
      </c>
      <c r="AL46" s="298"/>
      <c r="AN46" s="1" t="s">
        <v>144</v>
      </c>
      <c r="AP46" s="110" t="s">
        <v>145</v>
      </c>
      <c r="BX46" s="5"/>
      <c r="BZ46" s="5"/>
      <c r="CB46" s="5"/>
      <c r="CD46" s="5"/>
      <c r="CL46" s="4">
        <v>10294.259931245397</v>
      </c>
      <c r="CM46" s="4">
        <v>41.697087500000002</v>
      </c>
      <c r="CN46" s="4">
        <v>41.697087500000002</v>
      </c>
      <c r="CO46" s="4">
        <v>47.5563875</v>
      </c>
      <c r="CP46" s="16">
        <v>47.304524999999998</v>
      </c>
      <c r="CQ46" s="16">
        <v>42.413758593749996</v>
      </c>
      <c r="CR46" s="16">
        <v>27.776174999999999</v>
      </c>
      <c r="CS46" s="16">
        <v>19.6834375</v>
      </c>
      <c r="CT46" s="16">
        <v>99.486400000000003</v>
      </c>
      <c r="CU46" s="16">
        <v>98.184337500000012</v>
      </c>
      <c r="CV46" s="4">
        <v>41.752987500000003</v>
      </c>
      <c r="CW46" s="4">
        <v>42.469549999999998</v>
      </c>
      <c r="CX46" s="16">
        <v>41.672387499999999</v>
      </c>
      <c r="CY46" s="16">
        <v>47.537662500000003</v>
      </c>
      <c r="CZ46" s="16">
        <v>47.2839375</v>
      </c>
      <c r="DA46" s="16">
        <v>42.888695962120003</v>
      </c>
      <c r="DB46" s="4">
        <v>51470.412499999999</v>
      </c>
      <c r="DC46" s="4">
        <v>17.843375000000002</v>
      </c>
      <c r="DE46" s="4">
        <v>2646.2233924197963</v>
      </c>
      <c r="DF46" s="5">
        <v>24.078212499999999</v>
      </c>
      <c r="DG46" s="5"/>
      <c r="DH46" s="4">
        <v>8359.5501511618349</v>
      </c>
      <c r="DI46" s="5">
        <v>19.561399999999999</v>
      </c>
      <c r="DJ46" s="5"/>
      <c r="DK46" s="5">
        <v>12123.958525696464</v>
      </c>
      <c r="DL46" s="5">
        <v>99.869287499999999</v>
      </c>
      <c r="DM46" s="5">
        <v>13410.6054</v>
      </c>
      <c r="DN46" s="5">
        <v>99.109800000000007</v>
      </c>
      <c r="DO46" s="5">
        <v>7760.5160362875631</v>
      </c>
      <c r="DP46" s="5">
        <v>41.336849999999998</v>
      </c>
      <c r="DQ46" s="5">
        <v>6624.8041000000003</v>
      </c>
      <c r="DR46" s="5">
        <v>42.001300000000001</v>
      </c>
      <c r="DS46" s="5">
        <v>9425.6370414631492</v>
      </c>
      <c r="DT46" s="5">
        <v>41.585850000000001</v>
      </c>
      <c r="DU46" s="5">
        <v>41.585850000000001</v>
      </c>
      <c r="DV46" s="5">
        <v>47.404850000000003</v>
      </c>
      <c r="DW46" s="5">
        <v>47.132149999999996</v>
      </c>
      <c r="DX46" s="5">
        <v>42.795480365634205</v>
      </c>
      <c r="DZ46" s="4">
        <v>10294.259931245397</v>
      </c>
      <c r="EA46" s="4">
        <v>41.697087500000002</v>
      </c>
      <c r="EB46" s="4">
        <v>41.697087500000002</v>
      </c>
      <c r="EC46" s="4">
        <v>47.5563875</v>
      </c>
      <c r="ED46" s="4">
        <v>47.304524999999998</v>
      </c>
      <c r="EE46" s="4">
        <v>42.413758593749996</v>
      </c>
      <c r="EF46" s="4">
        <v>27.776174999999999</v>
      </c>
      <c r="EG46" s="4">
        <v>19.6834375</v>
      </c>
      <c r="EH46" s="16">
        <v>99.486400000000003</v>
      </c>
      <c r="EI46" s="16">
        <v>98.184337500000012</v>
      </c>
      <c r="EJ46" s="16">
        <v>41.752987500000003</v>
      </c>
      <c r="EK46" s="16">
        <v>42.469549999999998</v>
      </c>
      <c r="EL46" s="16">
        <v>41.672387499999999</v>
      </c>
      <c r="EM46" s="16">
        <v>47.537662500000003</v>
      </c>
      <c r="EN46" s="16">
        <v>47.2839375</v>
      </c>
      <c r="EO46" s="16">
        <v>42.888695962120003</v>
      </c>
      <c r="EP46" s="16">
        <v>51470.412499999999</v>
      </c>
      <c r="EQ46" s="16">
        <v>17.843375000000002</v>
      </c>
      <c r="ER46" s="4">
        <v>2646.2233924197963</v>
      </c>
      <c r="ES46" s="5">
        <v>24.078212499999999</v>
      </c>
      <c r="ET46" s="5">
        <v>8359.5501511618349</v>
      </c>
      <c r="EU46" s="5">
        <v>19.561399999999999</v>
      </c>
      <c r="EV46" s="8">
        <v>12123.958525696464</v>
      </c>
      <c r="EW46" s="8">
        <v>99.869287499999999</v>
      </c>
      <c r="EX46" s="8">
        <v>13410.6054</v>
      </c>
      <c r="EY46" s="8">
        <v>99.109800000000007</v>
      </c>
      <c r="EZ46" s="8">
        <v>7760.5160362875631</v>
      </c>
      <c r="FA46" s="8">
        <v>41.336849999999998</v>
      </c>
      <c r="FB46" s="8">
        <v>6624.8041000000003</v>
      </c>
      <c r="FC46" s="8">
        <v>42.001300000000001</v>
      </c>
      <c r="FD46" s="206">
        <v>9425.6370414631492</v>
      </c>
      <c r="FE46" s="206">
        <v>41.585850000000001</v>
      </c>
      <c r="FF46" s="206">
        <v>41.585850000000001</v>
      </c>
      <c r="FG46" s="206">
        <v>47.404850000000003</v>
      </c>
      <c r="FH46" s="206">
        <v>47.132149999999996</v>
      </c>
      <c r="FI46" s="206">
        <v>42.795480365634205</v>
      </c>
      <c r="FK46" s="5">
        <v>10294.259931245397</v>
      </c>
      <c r="FL46" s="5">
        <v>42.413758593749996</v>
      </c>
      <c r="FM46" s="5">
        <v>10294.259931245397</v>
      </c>
      <c r="FN46" s="5">
        <v>42.888695962120003</v>
      </c>
      <c r="FP46" s="17">
        <v>10294.259931245397</v>
      </c>
      <c r="FQ46" s="5">
        <v>42.413758593749996</v>
      </c>
      <c r="FR46" s="17">
        <v>10294.259931245397</v>
      </c>
      <c r="FS46" s="5">
        <v>42.888695962120003</v>
      </c>
    </row>
    <row r="47" spans="1:175" x14ac:dyDescent="0.15">
      <c r="A47" s="293" t="s">
        <v>27</v>
      </c>
      <c r="B47" s="211" cm="1">
        <f t="array" ref="B47">bdRateROI($CL5:$CL501,CM5:CM501,$DZ5:$DZ501,EA5:EA501,CJ11,CJ6,1)</f>
        <v>0</v>
      </c>
      <c r="C47" s="211" cm="1">
        <f t="array" ref="C47">bdRateExtend($CL5:$CL501,CN5:CN501,$DZ5:$DZ501,EB5:EB501)</f>
        <v>0</v>
      </c>
      <c r="D47" s="211" cm="1">
        <f t="array" ref="D47">bdRateExtend($CL5:$CL501,CO5:CO501,$DZ5:$DZ501,EC5:EC501)</f>
        <v>0</v>
      </c>
      <c r="E47" s="211" cm="1">
        <f t="array" ref="E47">bdRateExtend($CL5:$CL501,CP5:CP501,$DZ5:$DZ501,ED5:ED501)</f>
        <v>0</v>
      </c>
      <c r="F47" s="211" cm="1">
        <f t="array" ref="F47">bdRateExtend($CL5:$CL501,CQ5:CQ501,$DZ5:$DZ501,EE5:EE501)</f>
        <v>0</v>
      </c>
      <c r="G47" s="211" cm="1">
        <f t="array" ref="G47">bdRateExtend($CL5:$CL501,CR5:CR501,$DZ5:$DZ501,EF5:EF501)</f>
        <v>0</v>
      </c>
      <c r="H47" s="211" cm="1">
        <f t="array" ref="H47">bdRateExtend($CL5:$CL501,CS5:CS501,$DZ5:$DZ501,EG5:EG501)</f>
        <v>0</v>
      </c>
      <c r="I47" s="211" cm="1">
        <f t="array" ref="I47">bdRateExtend($CL5:$CL501,CT5:CT501,$DZ5:$DZ501,EH5:EH501,"None", FALSE,2)</f>
        <v>0</v>
      </c>
      <c r="J47" s="211" cm="1">
        <f t="array" ref="J47">bdRateExtend($CL5:$CL501,CU5:CU501,$DZ5:$DZ501,EI5:EI501,"None", FALSE,2)</f>
        <v>0</v>
      </c>
      <c r="K47" s="211" cm="1">
        <f t="array" ref="K47">bdRateExtend($CL5:$CL501,CV5:CV501,$DZ5:$DZ501,EJ5:EJ501)</f>
        <v>0</v>
      </c>
      <c r="L47" s="211" cm="1">
        <f t="array" ref="L47">bdRateExtend($CL5:$CL501,CW5:CW501,$DZ5:$DZ501,EK5:EK501)</f>
        <v>0</v>
      </c>
      <c r="M47" s="211" cm="1">
        <f t="array" ref="M47">bdRateExtend($CL5:$CL501,CX5:CX501,$DZ5:$DZ501,EL5:EL501)</f>
        <v>0</v>
      </c>
      <c r="N47" s="211" cm="1">
        <f t="array" ref="N47">bdRateExtend($CL5:$CL501,CY5:CY501,$DZ5:$DZ501,EM5:EM501)</f>
        <v>0</v>
      </c>
      <c r="O47" s="211" cm="1">
        <f t="array" ref="O47">bdRateExtend($CL5:$CL501,CZ5:CZ501,$DZ5:$DZ501,EN5:EN501)</f>
        <v>0</v>
      </c>
      <c r="P47" s="211" cm="1">
        <f t="array" ref="P47">bdRateExtend($CL5:$CL501,DA5:DA501,$DZ5:$DZ501,EO5:EO501)</f>
        <v>0</v>
      </c>
      <c r="Q47" s="211" cm="1">
        <f t="array" ref="Q47">bdRateROI($DE5:$DE501,DF5:DF501,$ER5:$ER501,ES5:ES501,CJ11,CJ6,1)</f>
        <v>0</v>
      </c>
      <c r="R47" s="211" cm="1">
        <f t="array" ref="R47">bdRateExtend($DE5:$DE501,DF5:DF501,$ER5:$ER501,ES5:ES501)</f>
        <v>0</v>
      </c>
      <c r="S47" s="211" cm="1">
        <f t="array" ref="S47">bdRateROI($DH5:$DH501,DI5:DI501,$ET5:$ET501,EU5:EU501,CJ11,CJ6,1)</f>
        <v>0</v>
      </c>
      <c r="T47" s="211" cm="1">
        <f t="array" ref="T47">bdRateExtend($DH5:$DH501,DI5:DI501,$ET5:$ET501,EU5:EU501)</f>
        <v>0</v>
      </c>
      <c r="U47" s="211" cm="1">
        <f t="array" ref="U47">bdRateROI($DK5:$DK501,DL5:DL501,$EV5:$EV501,EW5:EW501,$CJ11,$CJ6,1,2)</f>
        <v>0</v>
      </c>
      <c r="V47" s="211" cm="1">
        <f t="array" ref="V47">bdRateExtend($DK5:$DK501,DL5:DL501,$EV5:$EV501,EW5:EW501,"None", FALSE,2)</f>
        <v>0</v>
      </c>
      <c r="W47" s="211" cm="1">
        <f t="array" ref="W47">bdRateROI(DM5:DM501,DN5:DN501,EX5:EX501,EY5:EY501,$CJ11,$CJ6,1,2)</f>
        <v>0</v>
      </c>
      <c r="X47" s="211" cm="1">
        <f t="array" ref="X47">bdRateExtend(DM5:DM501,DN5:DN501,EX5:EX501,EY5:EY501,"None", FALSE,2)</f>
        <v>0</v>
      </c>
      <c r="Y47" s="211" cm="1">
        <f t="array" ref="Y47">bdRateROI(DO5:DO501,DP5:DP501,EZ5:EZ501,FA5:FA501,$CJ11,$CJ6,1)</f>
        <v>0</v>
      </c>
      <c r="Z47" s="211" cm="1">
        <f t="array" ref="Z47">bdRateExtend(DO5:DO501,DP5:DP501,EZ5:EZ501,FA5:FA501)</f>
        <v>0</v>
      </c>
      <c r="AA47" s="211" cm="1">
        <f t="array" ref="AA47">bdRateROI(DQ5:DQ501,DR5:DR501,FB5:FB501,FC5:FC501,$CJ11,$CJ6,1)</f>
        <v>0</v>
      </c>
      <c r="AB47" s="211" cm="1">
        <f t="array" ref="AB47">bdRateExtend(DQ5:DQ501,DR5:DR501,FB5:FB501,FC5:FC501)</f>
        <v>0</v>
      </c>
      <c r="AC47" s="211" cm="1">
        <f t="array" ref="AC47">bdRateROI(DS5:DS501,DT5:DT501,FD5:FD501,FE5:FE501,$CJ11,$CJ6,1)</f>
        <v>0</v>
      </c>
      <c r="AD47" s="211" cm="1">
        <f t="array" ref="AD47">bdRateExtend(DS5:DS501,DT5:DT501,FD5:FD501,FE5:FE501)</f>
        <v>0</v>
      </c>
      <c r="AE47" s="211" cm="1">
        <f t="array" ref="AE47">bdRateExtend($DS5:$DS501,DU5:DU501,$FD5:$FD501,FF5:FF501)</f>
        <v>0</v>
      </c>
      <c r="AF47" s="211" cm="1">
        <f t="array" ref="AF47">bdRateExtend($DS5:$DS501,DV5:DV501,$FD5:$FD501,FG5:FG501)</f>
        <v>0</v>
      </c>
      <c r="AG47" s="211" cm="1">
        <f t="array" ref="AG47">bdRateExtend($DS5:$DS501,DW5:DW501,$FD5:$FD501,FH5:FH501)</f>
        <v>0</v>
      </c>
      <c r="AH47" s="211" cm="1">
        <f t="array" ref="AH47">bdRateExtend($DS5:$DS501,DX5:DX501,$FD5:$FD501,FI5:FI501)</f>
        <v>0</v>
      </c>
      <c r="AI47" s="211" cm="1">
        <f t="array" ref="AI47">bdRateROI($FK5:$FK501,FL5:FL501,$FP5:$FP501,FQ5:FQ501,$CJ11,$CJ6,1)</f>
        <v>0</v>
      </c>
      <c r="AJ47" s="211" cm="1">
        <f t="array" ref="AJ47">bdRateExtend($FK5:$FK501,FL5:FL501,$FP5:$FP501,FQ5:FQ501)</f>
        <v>0</v>
      </c>
      <c r="AK47" s="211" cm="1">
        <f t="array" ref="AK47">bdRateROI($FM5:$FM501,FN5:FN501,$FR5:$FR501,FS5:FS501,$CJ11,$CJ6,1)</f>
        <v>0</v>
      </c>
      <c r="AL47" s="214" cm="1">
        <f t="array" ref="AL47">bdRateExtend($FM5:$FM501,FN5:FN501,$FR5:$FR501,FS5:FS501)</f>
        <v>0</v>
      </c>
      <c r="AM47" s="300"/>
      <c r="AN47" s="299" cm="1">
        <f t="array" ref="AN47">testVMAFRange($DK5:$DK501,DL5:DL501,$EV5:$EV501,EW5:EW501)</f>
        <v>0</v>
      </c>
      <c r="AO47" s="151"/>
      <c r="AP47" s="299" cm="1">
        <f t="array" ref="AP47">testVMAFRange(DM5:DM501,DN5:DN501,EX5:EX501,EY5:EY501)</f>
        <v>0</v>
      </c>
      <c r="BX47" s="5"/>
      <c r="BZ47" s="5"/>
      <c r="CB47" s="5"/>
      <c r="CD47" s="5"/>
      <c r="CL47" s="4">
        <v>11242.931068306254</v>
      </c>
      <c r="CM47" s="4">
        <v>41.785724999999999</v>
      </c>
      <c r="CN47" s="4">
        <v>41.785724999999999</v>
      </c>
      <c r="CO47" s="4">
        <v>47.689824999999999</v>
      </c>
      <c r="CP47" s="16">
        <v>47.45675</v>
      </c>
      <c r="CQ47" s="16">
        <v>42.509170312499997</v>
      </c>
      <c r="CR47" s="16">
        <v>27.95055</v>
      </c>
      <c r="CS47" s="16">
        <v>19.762225000000001</v>
      </c>
      <c r="CT47" s="16">
        <v>99.647800000000004</v>
      </c>
      <c r="CU47" s="16">
        <v>98.492825000000011</v>
      </c>
      <c r="CV47" s="4">
        <v>41.917225000000002</v>
      </c>
      <c r="CW47" s="4">
        <v>42.563200000000002</v>
      </c>
      <c r="CX47" s="16">
        <v>41.758925000000005</v>
      </c>
      <c r="CY47" s="16">
        <v>47.670475000000003</v>
      </c>
      <c r="CZ47" s="16">
        <v>47.435724999999998</v>
      </c>
      <c r="DA47" s="16">
        <v>42.981911558605809</v>
      </c>
      <c r="DB47" s="4">
        <v>53038.574999999997</v>
      </c>
      <c r="DC47" s="4">
        <v>18.092550000000003</v>
      </c>
      <c r="DE47" s="4">
        <v>2942.9205000000002</v>
      </c>
      <c r="DF47" s="5">
        <v>24.510999999999999</v>
      </c>
      <c r="DG47" s="5"/>
      <c r="DH47" s="4">
        <v>9004.8237002573987</v>
      </c>
      <c r="DI47" s="5">
        <v>19.629950000000001</v>
      </c>
      <c r="DJ47" s="5"/>
      <c r="DK47" s="5">
        <v>13059.806699999999</v>
      </c>
      <c r="DL47" s="5">
        <v>99.967100000000002</v>
      </c>
      <c r="DM47" s="5">
        <v>14711.356588677518</v>
      </c>
      <c r="DN47" s="5">
        <v>99.216212500000012</v>
      </c>
      <c r="DO47" s="5">
        <v>8359.5501511618349</v>
      </c>
      <c r="DP47" s="5">
        <v>41.480600000000003</v>
      </c>
      <c r="DQ47" s="5">
        <v>7235.3152470205732</v>
      </c>
      <c r="DR47" s="5">
        <v>42.094949999999997</v>
      </c>
      <c r="DS47" s="5">
        <v>10294.259931245397</v>
      </c>
      <c r="DT47" s="5">
        <v>41.672387499999999</v>
      </c>
      <c r="DU47" s="5">
        <v>41.672387499999999</v>
      </c>
      <c r="DV47" s="5">
        <v>47.537662500000003</v>
      </c>
      <c r="DW47" s="5">
        <v>47.2839375</v>
      </c>
      <c r="DX47" s="5">
        <v>42.888695962120003</v>
      </c>
      <c r="DZ47" s="4">
        <v>11242.931068306254</v>
      </c>
      <c r="EA47" s="4">
        <v>41.785724999999999</v>
      </c>
      <c r="EB47" s="4">
        <v>41.785724999999999</v>
      </c>
      <c r="EC47" s="4">
        <v>47.689824999999999</v>
      </c>
      <c r="ED47" s="4">
        <v>47.45675</v>
      </c>
      <c r="EE47" s="4">
        <v>42.509170312499997</v>
      </c>
      <c r="EF47" s="4">
        <v>27.95055</v>
      </c>
      <c r="EG47" s="4">
        <v>19.762225000000001</v>
      </c>
      <c r="EH47" s="16">
        <v>99.647800000000004</v>
      </c>
      <c r="EI47" s="16">
        <v>98.492825000000011</v>
      </c>
      <c r="EJ47" s="16">
        <v>41.917225000000002</v>
      </c>
      <c r="EK47" s="16">
        <v>42.563200000000002</v>
      </c>
      <c r="EL47" s="16">
        <v>41.758925000000005</v>
      </c>
      <c r="EM47" s="16">
        <v>47.670475000000003</v>
      </c>
      <c r="EN47" s="16">
        <v>47.435724999999998</v>
      </c>
      <c r="EO47" s="16">
        <v>42.981911558605809</v>
      </c>
      <c r="EP47" s="16">
        <v>53038.574999999997</v>
      </c>
      <c r="EQ47" s="16">
        <v>18.092550000000003</v>
      </c>
      <c r="ER47" s="4">
        <v>2942.9205000000002</v>
      </c>
      <c r="ES47" s="5">
        <v>24.510999999999999</v>
      </c>
      <c r="ET47" s="5">
        <v>9004.8237002573987</v>
      </c>
      <c r="EU47" s="5">
        <v>19.629950000000001</v>
      </c>
      <c r="EV47" s="8">
        <v>13059.806699999999</v>
      </c>
      <c r="EW47" s="8">
        <v>99.967100000000002</v>
      </c>
      <c r="EX47" s="8">
        <v>14711.356588677518</v>
      </c>
      <c r="EY47" s="8">
        <v>99.216212500000012</v>
      </c>
      <c r="EZ47" s="8">
        <v>8359.5501511618349</v>
      </c>
      <c r="FA47" s="8">
        <v>41.480600000000003</v>
      </c>
      <c r="FB47" s="8">
        <v>7235.3152470205732</v>
      </c>
      <c r="FC47" s="8">
        <v>42.094949999999997</v>
      </c>
      <c r="FD47" s="206">
        <v>10294.259931245397</v>
      </c>
      <c r="FE47" s="206">
        <v>41.672387499999999</v>
      </c>
      <c r="FF47" s="206">
        <v>41.672387499999999</v>
      </c>
      <c r="FG47" s="206">
        <v>47.537662500000003</v>
      </c>
      <c r="FH47" s="206">
        <v>47.2839375</v>
      </c>
      <c r="FI47" s="206">
        <v>42.888695962120003</v>
      </c>
      <c r="FK47" s="5">
        <v>11242.931068306254</v>
      </c>
      <c r="FL47" s="5">
        <v>42.509170312499997</v>
      </c>
      <c r="FM47" s="5">
        <v>11242.931068306254</v>
      </c>
      <c r="FN47" s="5">
        <v>42.981911558605809</v>
      </c>
      <c r="FP47" s="17">
        <v>11242.931068306254</v>
      </c>
      <c r="FQ47" s="5">
        <v>42.509170312499997</v>
      </c>
      <c r="FR47" s="17">
        <v>11242.931068306254</v>
      </c>
      <c r="FS47" s="5">
        <v>42.981911558605809</v>
      </c>
    </row>
    <row r="48" spans="1:175" x14ac:dyDescent="0.15">
      <c r="A48" s="294"/>
      <c r="B48" s="212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5"/>
      <c r="AM48" s="301"/>
      <c r="AN48" s="299"/>
      <c r="AO48" s="151"/>
      <c r="AP48" s="299"/>
      <c r="BX48" s="5"/>
      <c r="BZ48" s="5"/>
      <c r="CB48" s="5"/>
      <c r="CD48" s="5"/>
      <c r="CL48" s="4">
        <v>12279.027326969195</v>
      </c>
      <c r="CM48" s="4">
        <v>41.874362500000004</v>
      </c>
      <c r="CN48" s="4">
        <v>41.874362500000004</v>
      </c>
      <c r="CO48" s="4">
        <v>47.823262499999998</v>
      </c>
      <c r="CP48" s="16">
        <v>47.608975000000001</v>
      </c>
      <c r="CQ48" s="16">
        <v>42.604582031249997</v>
      </c>
      <c r="CR48" s="16">
        <v>28.124924999999998</v>
      </c>
      <c r="CS48" s="16">
        <v>19.841012499999998</v>
      </c>
      <c r="CT48" s="16">
        <v>99.809200000000004</v>
      </c>
      <c r="CU48" s="16">
        <v>98.801312500000009</v>
      </c>
      <c r="CV48" s="4">
        <v>42.081462500000001</v>
      </c>
      <c r="CW48" s="4">
        <v>42.656850000000006</v>
      </c>
      <c r="CX48" s="16">
        <v>41.845462500000004</v>
      </c>
      <c r="CY48" s="16">
        <v>47.803287500000003</v>
      </c>
      <c r="CZ48" s="16">
        <v>47.587512500000003</v>
      </c>
      <c r="DA48" s="16">
        <v>43.075127155091607</v>
      </c>
      <c r="DB48" s="4">
        <v>54606.737500000003</v>
      </c>
      <c r="DC48" s="4">
        <v>18.341725</v>
      </c>
      <c r="DE48" s="4">
        <v>3109.7013999999999</v>
      </c>
      <c r="DF48" s="5">
        <v>24.728899999999999</v>
      </c>
      <c r="DG48" s="5"/>
      <c r="DH48" s="4">
        <v>9699.9059047989158</v>
      </c>
      <c r="DI48" s="5">
        <v>19.698499999999999</v>
      </c>
      <c r="DJ48" s="5"/>
      <c r="DK48" s="5">
        <v>13410.6054</v>
      </c>
      <c r="DL48" s="5">
        <v>99.970600000000005</v>
      </c>
      <c r="DM48" s="5">
        <v>16138.273122198143</v>
      </c>
      <c r="DN48" s="5">
        <v>99.322625000000002</v>
      </c>
      <c r="DO48" s="5">
        <v>9004.8237002573987</v>
      </c>
      <c r="DP48" s="5">
        <v>41.62435</v>
      </c>
      <c r="DQ48" s="5">
        <v>7902.0882630730621</v>
      </c>
      <c r="DR48" s="5">
        <v>42.188600000000001</v>
      </c>
      <c r="DS48" s="5">
        <v>11242.931068306254</v>
      </c>
      <c r="DT48" s="5">
        <v>41.758925000000005</v>
      </c>
      <c r="DU48" s="5">
        <v>41.758925000000005</v>
      </c>
      <c r="DV48" s="5">
        <v>47.670475000000003</v>
      </c>
      <c r="DW48" s="5">
        <v>47.435724999999998</v>
      </c>
      <c r="DX48" s="5">
        <v>42.981911558605809</v>
      </c>
      <c r="DZ48" s="4">
        <v>12279.027326969195</v>
      </c>
      <c r="EA48" s="4">
        <v>41.874362500000004</v>
      </c>
      <c r="EB48" s="4">
        <v>41.874362500000004</v>
      </c>
      <c r="EC48" s="4">
        <v>47.823262499999998</v>
      </c>
      <c r="ED48" s="4">
        <v>47.608975000000001</v>
      </c>
      <c r="EE48" s="4">
        <v>42.604582031249997</v>
      </c>
      <c r="EF48" s="4">
        <v>28.124924999999998</v>
      </c>
      <c r="EG48" s="4">
        <v>19.841012499999998</v>
      </c>
      <c r="EH48" s="16">
        <v>99.809200000000004</v>
      </c>
      <c r="EI48" s="16">
        <v>98.801312500000009</v>
      </c>
      <c r="EJ48" s="16">
        <v>42.081462500000001</v>
      </c>
      <c r="EK48" s="16">
        <v>42.656850000000006</v>
      </c>
      <c r="EL48" s="16">
        <v>41.845462500000004</v>
      </c>
      <c r="EM48" s="16">
        <v>47.803287500000003</v>
      </c>
      <c r="EN48" s="16">
        <v>47.587512500000003</v>
      </c>
      <c r="EO48" s="16">
        <v>43.075127155091607</v>
      </c>
      <c r="EP48" s="16">
        <v>54606.737500000003</v>
      </c>
      <c r="EQ48" s="16">
        <v>18.341725</v>
      </c>
      <c r="ER48" s="4">
        <v>3109.7013999999999</v>
      </c>
      <c r="ES48" s="5">
        <v>24.728899999999999</v>
      </c>
      <c r="ET48" s="5">
        <v>9699.9059047989158</v>
      </c>
      <c r="EU48" s="5">
        <v>19.698499999999999</v>
      </c>
      <c r="EV48" s="8">
        <v>13410.6054</v>
      </c>
      <c r="EW48" s="8">
        <v>99.970600000000005</v>
      </c>
      <c r="EX48" s="8">
        <v>16138.273122198143</v>
      </c>
      <c r="EY48" s="8">
        <v>99.322625000000002</v>
      </c>
      <c r="EZ48" s="8">
        <v>9004.8237002573987</v>
      </c>
      <c r="FA48" s="8">
        <v>41.62435</v>
      </c>
      <c r="FB48" s="8">
        <v>7902.0882630730621</v>
      </c>
      <c r="FC48" s="8">
        <v>42.188600000000001</v>
      </c>
      <c r="FD48" s="206">
        <v>11242.931068306254</v>
      </c>
      <c r="FE48" s="206">
        <v>41.758925000000005</v>
      </c>
      <c r="FF48" s="206">
        <v>41.758925000000005</v>
      </c>
      <c r="FG48" s="206">
        <v>47.670475000000003</v>
      </c>
      <c r="FH48" s="206">
        <v>47.435724999999998</v>
      </c>
      <c r="FI48" s="206">
        <v>42.981911558605809</v>
      </c>
      <c r="FK48" s="5">
        <v>12279.027326969195</v>
      </c>
      <c r="FL48" s="5">
        <v>42.604582031249997</v>
      </c>
      <c r="FM48" s="5">
        <v>12279.027326969195</v>
      </c>
      <c r="FN48" s="5">
        <v>43.075127155091607</v>
      </c>
      <c r="FP48" s="17">
        <v>12279.027326969195</v>
      </c>
      <c r="FQ48" s="5">
        <v>42.604582031249997</v>
      </c>
      <c r="FR48" s="17">
        <v>12279.027326969195</v>
      </c>
      <c r="FS48" s="5">
        <v>43.075127155091607</v>
      </c>
    </row>
    <row r="49" spans="1:175" x14ac:dyDescent="0.15">
      <c r="A49" s="294" t="s">
        <v>28</v>
      </c>
      <c r="B49" s="212" cm="1">
        <f t="array" ref="B49">bdRateROI($CL5:$CL501,CM5:CM501,$DZ5:$DZ501,EA5:EA501,CJ10,CJ11,1)</f>
        <v>0</v>
      </c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 cm="1">
        <f t="array" ref="Q49">bdRateROI($DE5:$DE501,DF5:DF501,$ER5:$ER501,ES5:ES501,CJ10,CJ11,1)</f>
        <v>0</v>
      </c>
      <c r="R49" s="212"/>
      <c r="S49" s="212" cm="1">
        <f t="array" ref="S49">bdRateROI($DH5:$DH501,DI5:DI501,$ET5:$ET501,EU5:EU501,CJ10,CJ11,1)</f>
        <v>0</v>
      </c>
      <c r="T49" s="212"/>
      <c r="U49" s="212" cm="1">
        <f t="array" ref="U49">bdRateROI($DK5:$DK501,DL5:DL501,$EV5:$EV501,EW5:EW501,$CJ$10,$CJ$11,1,2)</f>
        <v>0</v>
      </c>
      <c r="V49" s="212"/>
      <c r="W49" s="212" cm="1">
        <f t="array" ref="W49">bdRateROI(DM5:DM501,DN5:DN501,EX5:EX501,EY5:EY501,$CJ$10,$CJ$11,1,2)</f>
        <v>0</v>
      </c>
      <c r="X49" s="212"/>
      <c r="Y49" s="212" cm="1">
        <f t="array" ref="Y49">bdRateROI(DO5:DO501,DP5:DP501,EZ5:EZ501,FA5:FA501,$CJ$10,$CJ$11,1)</f>
        <v>0</v>
      </c>
      <c r="Z49" s="212"/>
      <c r="AA49" s="212" cm="1">
        <f t="array" ref="AA49">bdRateROI(DQ5:DQ501,DR5:DR501,FB5:FB501,FC5:FC501,$CJ$10,$CJ$11,1)</f>
        <v>0</v>
      </c>
      <c r="AB49" s="212"/>
      <c r="AC49" s="212" cm="1">
        <f t="array" ref="AC49">bdRateROI(DS5:DS501,DT5:DT501,FD5:FD501,FE5:FE501,$CJ$10,$CJ$11,1)</f>
        <v>0</v>
      </c>
      <c r="AD49" s="212"/>
      <c r="AE49" s="212"/>
      <c r="AF49" s="212"/>
      <c r="AG49" s="212"/>
      <c r="AH49" s="212"/>
      <c r="AI49" s="212" cm="1">
        <f t="array" ref="AI49">bdRateROI($FK5:$FK501,FL5:FL501,$FP5:$FP501,FQ5:FQ501,$CJ$10,$CJ$11,1)</f>
        <v>0</v>
      </c>
      <c r="AJ49" s="212"/>
      <c r="AK49" s="212" cm="1">
        <f t="array" ref="AK49">bdRateROI($FM5:$FM501,FN5:FN501,$FR5:$FR501,FS5:FS501,$CJ$10,$CJ$11,1)</f>
        <v>0</v>
      </c>
      <c r="AL49" s="215"/>
      <c r="AM49" s="301"/>
      <c r="AN49" s="299"/>
      <c r="AO49" s="151"/>
      <c r="AP49" s="299"/>
      <c r="BX49" s="5"/>
      <c r="BZ49" s="5"/>
      <c r="CB49" s="5"/>
      <c r="CD49" s="5"/>
      <c r="CL49" s="4">
        <v>13410.6054</v>
      </c>
      <c r="CM49" s="4">
        <v>41.963000000000001</v>
      </c>
      <c r="CN49" s="4">
        <v>41.963000000000001</v>
      </c>
      <c r="CO49" s="4">
        <v>47.956699999999998</v>
      </c>
      <c r="CP49" s="16">
        <v>47.761200000000002</v>
      </c>
      <c r="CQ49" s="16">
        <v>42.699993749999997</v>
      </c>
      <c r="CR49" s="16">
        <v>28.299299999999999</v>
      </c>
      <c r="CS49" s="16">
        <v>19.919799999999999</v>
      </c>
      <c r="CT49" s="16">
        <v>99.970600000000005</v>
      </c>
      <c r="CU49" s="16">
        <v>99.109800000000007</v>
      </c>
      <c r="CV49" s="4">
        <v>42.245699999999999</v>
      </c>
      <c r="CW49" s="4">
        <v>42.750500000000002</v>
      </c>
      <c r="CX49" s="16">
        <v>41.932000000000002</v>
      </c>
      <c r="CY49" s="16">
        <v>47.936100000000003</v>
      </c>
      <c r="CZ49" s="16">
        <v>47.7393</v>
      </c>
      <c r="DA49" s="16">
        <v>43.168342751577413</v>
      </c>
      <c r="DB49" s="4">
        <v>56174.9</v>
      </c>
      <c r="DC49" s="4">
        <v>18.590900000000001</v>
      </c>
      <c r="DE49" s="4">
        <v>3529.1046999999999</v>
      </c>
      <c r="DF49" s="5">
        <v>25.194400000000002</v>
      </c>
      <c r="DG49" s="5"/>
      <c r="DH49" s="4">
        <v>10448.641494143105</v>
      </c>
      <c r="DI49" s="5">
        <v>19.767049999999998</v>
      </c>
      <c r="DJ49" s="5"/>
      <c r="DK49" s="5">
        <v>14711.356588677518</v>
      </c>
      <c r="DL49" s="5">
        <v>99.971299999999999</v>
      </c>
      <c r="DM49" s="5">
        <v>17703.592309570664</v>
      </c>
      <c r="DN49" s="5">
        <v>99.429037500000007</v>
      </c>
      <c r="DO49" s="5">
        <v>9699.9059047989158</v>
      </c>
      <c r="DP49" s="5">
        <v>41.768100000000004</v>
      </c>
      <c r="DQ49" s="5">
        <v>8630.307980444999</v>
      </c>
      <c r="DR49" s="5">
        <v>42.282250000000005</v>
      </c>
      <c r="DS49" s="5">
        <v>12279.027326969195</v>
      </c>
      <c r="DT49" s="5">
        <v>41.845462500000004</v>
      </c>
      <c r="DU49" s="5">
        <v>41.845462500000004</v>
      </c>
      <c r="DV49" s="5">
        <v>47.803287500000003</v>
      </c>
      <c r="DW49" s="5">
        <v>47.587512500000003</v>
      </c>
      <c r="DX49" s="5">
        <v>43.075127155091607</v>
      </c>
      <c r="DZ49" s="4">
        <v>13410.6054</v>
      </c>
      <c r="EA49" s="4">
        <v>41.963000000000001</v>
      </c>
      <c r="EB49" s="4">
        <v>41.963000000000001</v>
      </c>
      <c r="EC49" s="4">
        <v>47.956699999999998</v>
      </c>
      <c r="ED49" s="4">
        <v>47.761200000000002</v>
      </c>
      <c r="EE49" s="4">
        <v>42.699993749999997</v>
      </c>
      <c r="EF49" s="4">
        <v>28.299299999999999</v>
      </c>
      <c r="EG49" s="4">
        <v>19.919799999999999</v>
      </c>
      <c r="EH49" s="16">
        <v>99.970600000000005</v>
      </c>
      <c r="EI49" s="16">
        <v>99.109800000000007</v>
      </c>
      <c r="EJ49" s="16">
        <v>42.245699999999999</v>
      </c>
      <c r="EK49" s="16">
        <v>42.750500000000002</v>
      </c>
      <c r="EL49" s="16">
        <v>41.932000000000002</v>
      </c>
      <c r="EM49" s="16">
        <v>47.936100000000003</v>
      </c>
      <c r="EN49" s="16">
        <v>47.7393</v>
      </c>
      <c r="EO49" s="16">
        <v>43.168342751577413</v>
      </c>
      <c r="EP49" s="16">
        <v>56174.9</v>
      </c>
      <c r="EQ49" s="16">
        <v>18.590900000000001</v>
      </c>
      <c r="ER49" s="4">
        <v>3529.1046999999999</v>
      </c>
      <c r="ES49" s="5">
        <v>25.194400000000002</v>
      </c>
      <c r="ET49" s="5">
        <v>10448.641494143105</v>
      </c>
      <c r="EU49" s="5">
        <v>19.767049999999998</v>
      </c>
      <c r="EV49" s="8">
        <v>14711.356588677518</v>
      </c>
      <c r="EW49" s="8">
        <v>99.971299999999999</v>
      </c>
      <c r="EX49" s="8">
        <v>17703.592309570664</v>
      </c>
      <c r="EY49" s="8">
        <v>99.429037500000007</v>
      </c>
      <c r="EZ49" s="8">
        <v>9699.9059047989158</v>
      </c>
      <c r="FA49" s="8">
        <v>41.768100000000004</v>
      </c>
      <c r="FB49" s="8">
        <v>8630.307980444999</v>
      </c>
      <c r="FC49" s="8">
        <v>42.282250000000005</v>
      </c>
      <c r="FD49" s="206">
        <v>12279.027326969195</v>
      </c>
      <c r="FE49" s="206">
        <v>41.845462500000004</v>
      </c>
      <c r="FF49" s="206">
        <v>41.845462500000004</v>
      </c>
      <c r="FG49" s="206">
        <v>47.803287500000003</v>
      </c>
      <c r="FH49" s="206">
        <v>47.587512500000003</v>
      </c>
      <c r="FI49" s="206">
        <v>43.075127155091607</v>
      </c>
      <c r="FK49" s="5">
        <v>13410.6054</v>
      </c>
      <c r="FL49" s="5">
        <v>42.699993749999997</v>
      </c>
      <c r="FM49" s="5">
        <v>13410.6054</v>
      </c>
      <c r="FN49" s="5">
        <v>43.168342751577413</v>
      </c>
      <c r="FP49" s="17">
        <v>13410.6054</v>
      </c>
      <c r="FQ49" s="5">
        <v>42.699993749999997</v>
      </c>
      <c r="FR49" s="17">
        <v>13410.6054</v>
      </c>
      <c r="FS49" s="5">
        <v>43.168342751577413</v>
      </c>
    </row>
    <row r="50" spans="1:175" x14ac:dyDescent="0.15">
      <c r="A50" s="294"/>
      <c r="B50" s="212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5"/>
      <c r="AM50" s="301"/>
      <c r="AN50" s="299"/>
      <c r="AO50" s="151"/>
      <c r="AP50" s="299"/>
      <c r="BX50" s="5"/>
      <c r="BZ50" s="5"/>
      <c r="CB50" s="5"/>
      <c r="CD50" s="5"/>
      <c r="CL50" s="4">
        <v>14711.356588677518</v>
      </c>
      <c r="CM50" s="4">
        <v>42.036512500000001</v>
      </c>
      <c r="CN50" s="4">
        <v>42.036512500000001</v>
      </c>
      <c r="CO50" s="4">
        <v>48.064812499999995</v>
      </c>
      <c r="CP50" s="16">
        <v>47.884475000000002</v>
      </c>
      <c r="CQ50" s="16">
        <v>42.778778906249997</v>
      </c>
      <c r="CR50" s="16">
        <v>28.472899999999999</v>
      </c>
      <c r="CS50" s="16">
        <v>19.994774999999997</v>
      </c>
      <c r="CT50" s="16">
        <v>99.971299999999999</v>
      </c>
      <c r="CU50" s="16">
        <v>99.216212500000012</v>
      </c>
      <c r="CV50" s="4">
        <v>42.382887500000002</v>
      </c>
      <c r="CW50" s="4">
        <v>42.829562500000002</v>
      </c>
      <c r="CX50" s="16">
        <v>42.000912499999998</v>
      </c>
      <c r="CY50" s="16">
        <v>48.042587500000003</v>
      </c>
      <c r="CZ50" s="16">
        <v>47.861375000000002</v>
      </c>
      <c r="DA50" s="16">
        <v>43.242242824894589</v>
      </c>
      <c r="DB50" s="4">
        <v>59461.737500000003</v>
      </c>
      <c r="DC50" s="4">
        <v>19.222175</v>
      </c>
      <c r="DE50" s="4">
        <v>3991.3771999999999</v>
      </c>
      <c r="DF50" s="5">
        <v>25.632100000000001</v>
      </c>
      <c r="DG50" s="5"/>
      <c r="DH50" s="4">
        <v>11255.171972247363</v>
      </c>
      <c r="DI50" s="5">
        <v>19.835599999999999</v>
      </c>
      <c r="DJ50" s="5"/>
      <c r="DK50" s="5">
        <v>16138.273122198143</v>
      </c>
      <c r="DL50" s="5">
        <v>99.972000000000008</v>
      </c>
      <c r="DM50" s="5">
        <v>19420.738408026078</v>
      </c>
      <c r="DN50" s="5">
        <v>99.535449999999997</v>
      </c>
      <c r="DO50" s="5">
        <v>10448.641494143105</v>
      </c>
      <c r="DP50" s="5">
        <v>41.911850000000001</v>
      </c>
      <c r="DQ50" s="5">
        <v>9425.6370414631492</v>
      </c>
      <c r="DR50" s="5">
        <v>42.375900000000001</v>
      </c>
      <c r="DS50" s="5">
        <v>13410.6054</v>
      </c>
      <c r="DT50" s="5">
        <v>41.932000000000002</v>
      </c>
      <c r="DU50" s="5">
        <v>41.932000000000002</v>
      </c>
      <c r="DV50" s="5">
        <v>47.936100000000003</v>
      </c>
      <c r="DW50" s="5">
        <v>47.7393</v>
      </c>
      <c r="DX50" s="5">
        <v>43.168342751577413</v>
      </c>
      <c r="DZ50" s="4">
        <v>14711.356588677518</v>
      </c>
      <c r="EA50" s="4">
        <v>42.036512500000001</v>
      </c>
      <c r="EB50" s="4">
        <v>42.036512500000001</v>
      </c>
      <c r="EC50" s="4">
        <v>48.064812499999995</v>
      </c>
      <c r="ED50" s="4">
        <v>47.884475000000002</v>
      </c>
      <c r="EE50" s="4">
        <v>42.778778906249997</v>
      </c>
      <c r="EF50" s="4">
        <v>28.472899999999999</v>
      </c>
      <c r="EG50" s="4">
        <v>19.994774999999997</v>
      </c>
      <c r="EH50" s="16">
        <v>99.971299999999999</v>
      </c>
      <c r="EI50" s="16">
        <v>99.216212500000012</v>
      </c>
      <c r="EJ50" s="16">
        <v>42.382887500000002</v>
      </c>
      <c r="EK50" s="16">
        <v>42.829562500000002</v>
      </c>
      <c r="EL50" s="16">
        <v>42.000912499999998</v>
      </c>
      <c r="EM50" s="16">
        <v>48.042587500000003</v>
      </c>
      <c r="EN50" s="16">
        <v>47.861375000000002</v>
      </c>
      <c r="EO50" s="16">
        <v>43.242242824894589</v>
      </c>
      <c r="EP50" s="16">
        <v>59461.737500000003</v>
      </c>
      <c r="EQ50" s="16">
        <v>19.222175</v>
      </c>
      <c r="ER50" s="4">
        <v>3991.3771999999999</v>
      </c>
      <c r="ES50" s="5">
        <v>25.632100000000001</v>
      </c>
      <c r="ET50" s="5">
        <v>11255.171972247363</v>
      </c>
      <c r="EU50" s="5">
        <v>19.835599999999999</v>
      </c>
      <c r="EV50" s="8">
        <v>16138.273122198143</v>
      </c>
      <c r="EW50" s="8">
        <v>99.972000000000008</v>
      </c>
      <c r="EX50" s="8">
        <v>19420.738408026078</v>
      </c>
      <c r="EY50" s="8">
        <v>99.535449999999997</v>
      </c>
      <c r="EZ50" s="8">
        <v>10448.641494143105</v>
      </c>
      <c r="FA50" s="8">
        <v>41.911850000000001</v>
      </c>
      <c r="FB50" s="8">
        <v>9425.6370414631492</v>
      </c>
      <c r="FC50" s="8">
        <v>42.375900000000001</v>
      </c>
      <c r="FD50" s="206">
        <v>13410.6054</v>
      </c>
      <c r="FE50" s="206">
        <v>41.932000000000002</v>
      </c>
      <c r="FF50" s="206">
        <v>41.932000000000002</v>
      </c>
      <c r="FG50" s="206">
        <v>47.936100000000003</v>
      </c>
      <c r="FH50" s="206">
        <v>47.7393</v>
      </c>
      <c r="FI50" s="206">
        <v>43.168342751577413</v>
      </c>
      <c r="FK50" s="5">
        <v>14711.356588677518</v>
      </c>
      <c r="FL50" s="5">
        <v>42.778778906249997</v>
      </c>
      <c r="FM50" s="5">
        <v>14711.356588677518</v>
      </c>
      <c r="FN50" s="5">
        <v>43.242242824894589</v>
      </c>
      <c r="FP50" s="17">
        <v>14711.356588677518</v>
      </c>
      <c r="FQ50" s="5">
        <v>42.778778906249997</v>
      </c>
      <c r="FR50" s="17">
        <v>14711.356588677518</v>
      </c>
      <c r="FS50" s="5">
        <v>43.242242824894589</v>
      </c>
    </row>
    <row r="51" spans="1:175" x14ac:dyDescent="0.15">
      <c r="A51" s="294" t="s">
        <v>29</v>
      </c>
      <c r="B51" s="212" cm="1">
        <f t="array" ref="B51">bdRateROI($CL5:$CL501,CM5:CM501,$DZ5:$DZ501,EA5:EA501,CJ5,CJ10,1)</f>
        <v>0</v>
      </c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 cm="1">
        <f t="array" ref="Q51">bdRateROI($DE5:$DE501,DF5:DF501,$ER5:$ER501,ES5:ES501,CJ5,CJ10,1)</f>
        <v>0</v>
      </c>
      <c r="R51" s="212"/>
      <c r="S51" s="212" cm="1">
        <f t="array" ref="S51">bdRateROI($DH5:$DH501,DI5:DI501,$ET5:$ET501,EU5:EU501,CJ5,CJ10,1)</f>
        <v>0</v>
      </c>
      <c r="T51" s="212"/>
      <c r="U51" s="212" cm="1">
        <f t="array" ref="U51">bdRateROI($DK5:$DK501,DL5:DL501,$EV5:$EV501,EW5:EW501,$CJ$5,$CJ$10,1,2)</f>
        <v>0</v>
      </c>
      <c r="V51" s="212"/>
      <c r="W51" s="212" cm="1">
        <f t="array" ref="W51">bdRateROI(DM5:DM501,DN5:DN501,EX5:EX501,EY5:EY501,$CJ$5,$CJ$10,1,2)</f>
        <v>0</v>
      </c>
      <c r="X51" s="212"/>
      <c r="Y51" s="212" cm="1">
        <f t="array" ref="Y51">bdRateROI(DO5:DO501,DP5:DP501,EZ5:EZ501,FA5:FA501,$CJ$5,$CJ$10,1)</f>
        <v>0</v>
      </c>
      <c r="Z51" s="212"/>
      <c r="AA51" s="212" cm="1">
        <f t="array" ref="AA51">bdRateROI(DQ5:DQ501,DR5:DR501,FB5:FB501,FC5:FC501,$CJ$5,$CJ$10,1)</f>
        <v>0</v>
      </c>
      <c r="AB51" s="212"/>
      <c r="AC51" s="212" cm="1">
        <f t="array" ref="AC51">bdRateROI(DS5:DS501,DT5:DT501,FD5:FD501,FE5:FE501,$CJ$5,$CJ$10,1)</f>
        <v>0</v>
      </c>
      <c r="AD51" s="212"/>
      <c r="AE51" s="212"/>
      <c r="AF51" s="212"/>
      <c r="AG51" s="212"/>
      <c r="AH51" s="212"/>
      <c r="AI51" s="212" cm="1">
        <f t="array" ref="AI51">bdRateROI($FK5:$FK501,FL5:FL501,$FP5:$FP501,FQ5:FQ501,$CJ$5,$CJ$10,1)</f>
        <v>0</v>
      </c>
      <c r="AJ51" s="212"/>
      <c r="AK51" s="212" cm="1">
        <f t="array" ref="AK51">bdRateROI($FM5:$FM501,FN5:FN501,$FR5:$FR501,FS5:FS501,$CJ$5,$CJ$10,1)</f>
        <v>0</v>
      </c>
      <c r="AL51" s="215"/>
      <c r="AM51" s="301"/>
      <c r="AN51" s="299"/>
      <c r="AO51" s="151"/>
      <c r="AP51" s="299"/>
      <c r="BX51" s="5"/>
      <c r="BZ51" s="5"/>
      <c r="CB51" s="5"/>
      <c r="CD51" s="5"/>
      <c r="CL51" s="4">
        <v>16138.273122198143</v>
      </c>
      <c r="CM51" s="4">
        <v>42.110025</v>
      </c>
      <c r="CN51" s="4">
        <v>42.110025</v>
      </c>
      <c r="CO51" s="4">
        <v>48.172924999999999</v>
      </c>
      <c r="CP51" s="16">
        <v>48.007750000000001</v>
      </c>
      <c r="CQ51" s="16">
        <v>42.857564062499996</v>
      </c>
      <c r="CR51" s="16">
        <v>28.6465</v>
      </c>
      <c r="CS51" s="16">
        <v>20.069749999999999</v>
      </c>
      <c r="CT51" s="16">
        <v>99.972000000000008</v>
      </c>
      <c r="CU51" s="16">
        <v>99.322625000000002</v>
      </c>
      <c r="CV51" s="4">
        <v>42.520074999999999</v>
      </c>
      <c r="CW51" s="4">
        <v>42.908625000000001</v>
      </c>
      <c r="CX51" s="16">
        <v>42.069825000000002</v>
      </c>
      <c r="CY51" s="16">
        <v>48.149075000000003</v>
      </c>
      <c r="CZ51" s="16">
        <v>47.983449999999998</v>
      </c>
      <c r="DA51" s="16">
        <v>43.316142898211766</v>
      </c>
      <c r="DB51" s="4">
        <v>62748.575000000004</v>
      </c>
      <c r="DC51" s="4">
        <v>19.853450000000002</v>
      </c>
      <c r="DE51" s="4">
        <v>4355.3778829480398</v>
      </c>
      <c r="DF51" s="5">
        <v>25.933675000000001</v>
      </c>
      <c r="DG51" s="5"/>
      <c r="DH51" s="4">
        <v>12123.958525696464</v>
      </c>
      <c r="DI51" s="5">
        <v>19.904150000000001</v>
      </c>
      <c r="DJ51" s="5"/>
      <c r="DK51" s="5">
        <v>17703.592309570664</v>
      </c>
      <c r="DL51" s="5">
        <v>99.972700000000003</v>
      </c>
      <c r="DM51" s="5">
        <v>21304.437750132955</v>
      </c>
      <c r="DN51" s="5">
        <v>99.641862500000002</v>
      </c>
      <c r="DO51" s="5">
        <v>11255.171972247363</v>
      </c>
      <c r="DP51" s="5">
        <v>42.055599999999998</v>
      </c>
      <c r="DQ51" s="5">
        <v>10294.259931245397</v>
      </c>
      <c r="DR51" s="5">
        <v>42.469549999999998</v>
      </c>
      <c r="DS51" s="5">
        <v>14711.356588677518</v>
      </c>
      <c r="DT51" s="5">
        <v>42.000912499999998</v>
      </c>
      <c r="DU51" s="5">
        <v>42.000912499999998</v>
      </c>
      <c r="DV51" s="5">
        <v>48.042587500000003</v>
      </c>
      <c r="DW51" s="5">
        <v>47.861375000000002</v>
      </c>
      <c r="DX51" s="5">
        <v>43.242242824894589</v>
      </c>
      <c r="DZ51" s="4">
        <v>16138.273122198143</v>
      </c>
      <c r="EA51" s="4">
        <v>42.110025</v>
      </c>
      <c r="EB51" s="4">
        <v>42.110025</v>
      </c>
      <c r="EC51" s="4">
        <v>48.172924999999999</v>
      </c>
      <c r="ED51" s="4">
        <v>48.007750000000001</v>
      </c>
      <c r="EE51" s="4">
        <v>42.857564062499996</v>
      </c>
      <c r="EF51" s="4">
        <v>28.6465</v>
      </c>
      <c r="EG51" s="4">
        <v>20.069749999999999</v>
      </c>
      <c r="EH51" s="16">
        <v>99.972000000000008</v>
      </c>
      <c r="EI51" s="16">
        <v>99.322625000000002</v>
      </c>
      <c r="EJ51" s="16">
        <v>42.520074999999999</v>
      </c>
      <c r="EK51" s="16">
        <v>42.908625000000001</v>
      </c>
      <c r="EL51" s="16">
        <v>42.069825000000002</v>
      </c>
      <c r="EM51" s="16">
        <v>48.149075000000003</v>
      </c>
      <c r="EN51" s="16">
        <v>47.983449999999998</v>
      </c>
      <c r="EO51" s="16">
        <v>43.316142898211766</v>
      </c>
      <c r="EP51" s="16">
        <v>62748.575000000004</v>
      </c>
      <c r="EQ51" s="16">
        <v>19.853450000000002</v>
      </c>
      <c r="ER51" s="4">
        <v>4355.3778829480398</v>
      </c>
      <c r="ES51" s="5">
        <v>25.933675000000001</v>
      </c>
      <c r="ET51" s="5">
        <v>12123.958525696464</v>
      </c>
      <c r="EU51" s="5">
        <v>19.904150000000001</v>
      </c>
      <c r="EV51" s="8">
        <v>17703.592309570664</v>
      </c>
      <c r="EW51" s="8">
        <v>99.972700000000003</v>
      </c>
      <c r="EX51" s="8">
        <v>21304.437750132955</v>
      </c>
      <c r="EY51" s="8">
        <v>99.641862500000002</v>
      </c>
      <c r="EZ51" s="8">
        <v>11255.171972247363</v>
      </c>
      <c r="FA51" s="8">
        <v>42.055599999999998</v>
      </c>
      <c r="FB51" s="8">
        <v>10294.259931245397</v>
      </c>
      <c r="FC51" s="8">
        <v>42.469549999999998</v>
      </c>
      <c r="FD51" s="206">
        <v>14711.356588677518</v>
      </c>
      <c r="FE51" s="206">
        <v>42.000912499999998</v>
      </c>
      <c r="FF51" s="206">
        <v>42.000912499999998</v>
      </c>
      <c r="FG51" s="206">
        <v>48.042587500000003</v>
      </c>
      <c r="FH51" s="206">
        <v>47.861375000000002</v>
      </c>
      <c r="FI51" s="206">
        <v>43.242242824894589</v>
      </c>
      <c r="FK51" s="5">
        <v>16138.273122198143</v>
      </c>
      <c r="FL51" s="5">
        <v>42.857564062499996</v>
      </c>
      <c r="FM51" s="5">
        <v>16138.273122198143</v>
      </c>
      <c r="FN51" s="5">
        <v>43.316142898211766</v>
      </c>
      <c r="FP51" s="17">
        <v>16138.273122198143</v>
      </c>
      <c r="FQ51" s="5">
        <v>42.857564062499996</v>
      </c>
      <c r="FR51" s="17">
        <v>16138.273122198143</v>
      </c>
      <c r="FS51" s="5">
        <v>43.316142898211766</v>
      </c>
    </row>
    <row r="52" spans="1:175" ht="14" thickBot="1" x14ac:dyDescent="0.2">
      <c r="A52" s="303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28"/>
      <c r="AM52" s="302"/>
      <c r="AN52" s="299"/>
      <c r="AO52" s="151"/>
      <c r="AP52" s="299"/>
      <c r="BX52" s="5"/>
      <c r="BZ52" s="5"/>
      <c r="CB52" s="5"/>
      <c r="CD52" s="5"/>
      <c r="CL52" s="4">
        <v>17703.592309570664</v>
      </c>
      <c r="CM52" s="4">
        <v>42.1835375</v>
      </c>
      <c r="CN52" s="4">
        <v>42.1835375</v>
      </c>
      <c r="CO52" s="4">
        <v>48.281037499999996</v>
      </c>
      <c r="CP52" s="16">
        <v>48.131025000000001</v>
      </c>
      <c r="CQ52" s="16">
        <v>42.936349218749996</v>
      </c>
      <c r="CR52" s="16">
        <v>28.8201</v>
      </c>
      <c r="CS52" s="16">
        <v>20.144725000000001</v>
      </c>
      <c r="CT52" s="16">
        <v>99.972700000000003</v>
      </c>
      <c r="CU52" s="16">
        <v>99.429037500000007</v>
      </c>
      <c r="CV52" s="4">
        <v>42.657262500000002</v>
      </c>
      <c r="CW52" s="4">
        <v>42.9876875</v>
      </c>
      <c r="CX52" s="16">
        <v>42.138737500000005</v>
      </c>
      <c r="CY52" s="16">
        <v>48.255562500000003</v>
      </c>
      <c r="CZ52" s="16">
        <v>48.105525</v>
      </c>
      <c r="DA52" s="16">
        <v>43.390042971528942</v>
      </c>
      <c r="DB52" s="4">
        <v>66035.412500000006</v>
      </c>
      <c r="DC52" s="4">
        <v>20.484725000000001</v>
      </c>
      <c r="DE52" s="4">
        <v>4649.437277028167</v>
      </c>
      <c r="DF52" s="5">
        <v>26.170787500000003</v>
      </c>
      <c r="DG52" s="5"/>
      <c r="DH52" s="4">
        <v>13059.806699999999</v>
      </c>
      <c r="DI52" s="5">
        <v>19.9727</v>
      </c>
      <c r="DJ52" s="5"/>
      <c r="DK52" s="5">
        <v>19420.738408026078</v>
      </c>
      <c r="DL52" s="5">
        <v>99.973399999999998</v>
      </c>
      <c r="DM52" s="5">
        <v>23370.845037576622</v>
      </c>
      <c r="DN52" s="5">
        <v>99.748275000000007</v>
      </c>
      <c r="DO52" s="5">
        <v>12123.958525696464</v>
      </c>
      <c r="DP52" s="5">
        <v>42.199350000000003</v>
      </c>
      <c r="DQ52" s="5">
        <v>11242.931068306254</v>
      </c>
      <c r="DR52" s="5">
        <v>42.563200000000002</v>
      </c>
      <c r="DS52" s="5">
        <v>16138.273122198143</v>
      </c>
      <c r="DT52" s="5">
        <v>42.069825000000002</v>
      </c>
      <c r="DU52" s="5">
        <v>42.069825000000002</v>
      </c>
      <c r="DV52" s="5">
        <v>48.149075000000003</v>
      </c>
      <c r="DW52" s="5">
        <v>47.983449999999998</v>
      </c>
      <c r="DX52" s="5">
        <v>43.316142898211766</v>
      </c>
      <c r="DZ52" s="4">
        <v>17703.592309570664</v>
      </c>
      <c r="EA52" s="4">
        <v>42.1835375</v>
      </c>
      <c r="EB52" s="4">
        <v>42.1835375</v>
      </c>
      <c r="EC52" s="4">
        <v>48.281037499999996</v>
      </c>
      <c r="ED52" s="4">
        <v>48.131025000000001</v>
      </c>
      <c r="EE52" s="4">
        <v>42.936349218749996</v>
      </c>
      <c r="EF52" s="4">
        <v>28.8201</v>
      </c>
      <c r="EG52" s="4">
        <v>20.144725000000001</v>
      </c>
      <c r="EH52" s="16">
        <v>99.972700000000003</v>
      </c>
      <c r="EI52" s="16">
        <v>99.429037500000007</v>
      </c>
      <c r="EJ52" s="16">
        <v>42.657262500000002</v>
      </c>
      <c r="EK52" s="16">
        <v>42.9876875</v>
      </c>
      <c r="EL52" s="16">
        <v>42.138737500000005</v>
      </c>
      <c r="EM52" s="16">
        <v>48.255562500000003</v>
      </c>
      <c r="EN52" s="16">
        <v>48.105525</v>
      </c>
      <c r="EO52" s="16">
        <v>43.390042971528942</v>
      </c>
      <c r="EP52" s="16">
        <v>66035.412500000006</v>
      </c>
      <c r="EQ52" s="16">
        <v>20.484725000000001</v>
      </c>
      <c r="ER52" s="4">
        <v>4649.437277028167</v>
      </c>
      <c r="ES52" s="5">
        <v>26.170787500000003</v>
      </c>
      <c r="ET52" s="5">
        <v>13059.806699999999</v>
      </c>
      <c r="EU52" s="5">
        <v>19.9727</v>
      </c>
      <c r="EV52" s="8">
        <v>19420.738408026078</v>
      </c>
      <c r="EW52" s="8">
        <v>99.973399999999998</v>
      </c>
      <c r="EX52" s="8">
        <v>23370.845037576622</v>
      </c>
      <c r="EY52" s="8">
        <v>99.748275000000007</v>
      </c>
      <c r="EZ52" s="8">
        <v>12123.958525696464</v>
      </c>
      <c r="FA52" s="8">
        <v>42.199350000000003</v>
      </c>
      <c r="FB52" s="8">
        <v>11242.931068306254</v>
      </c>
      <c r="FC52" s="8">
        <v>42.563200000000002</v>
      </c>
      <c r="FD52" s="206">
        <v>16138.273122198143</v>
      </c>
      <c r="FE52" s="206">
        <v>42.069825000000002</v>
      </c>
      <c r="FF52" s="206">
        <v>42.069825000000002</v>
      </c>
      <c r="FG52" s="206">
        <v>48.149075000000003</v>
      </c>
      <c r="FH52" s="206">
        <v>47.983449999999998</v>
      </c>
      <c r="FI52" s="206">
        <v>43.316142898211766</v>
      </c>
      <c r="FK52" s="5">
        <v>17703.592309570664</v>
      </c>
      <c r="FL52" s="5">
        <v>42.936349218749996</v>
      </c>
      <c r="FM52" s="5">
        <v>17703.592309570664</v>
      </c>
      <c r="FN52" s="5">
        <v>43.390042971528942</v>
      </c>
      <c r="FP52" s="17">
        <v>17703.592309570664</v>
      </c>
      <c r="FQ52" s="5">
        <v>42.936349218749996</v>
      </c>
      <c r="FR52" s="17">
        <v>17703.592309570664</v>
      </c>
      <c r="FS52" s="5">
        <v>43.390042971528942</v>
      </c>
    </row>
    <row r="53" spans="1:175" x14ac:dyDescent="0.15">
      <c r="AS53" s="16"/>
      <c r="AT53" s="16"/>
      <c r="AU53" s="16"/>
      <c r="AV53" s="16"/>
      <c r="AW53" s="16"/>
      <c r="AX53" s="16"/>
      <c r="AY53" s="16"/>
      <c r="BE53" s="4"/>
      <c r="BF53" s="4"/>
      <c r="BG53" s="5"/>
      <c r="BH53" s="5"/>
      <c r="BI53" s="5"/>
      <c r="BJ53" s="4"/>
      <c r="BK53" s="5"/>
      <c r="BL53" s="16"/>
      <c r="BM53" s="5"/>
      <c r="BN53" s="16"/>
      <c r="BO53" s="5"/>
      <c r="BP53" s="16"/>
      <c r="BQ53" s="5"/>
      <c r="BR53" s="16"/>
      <c r="BS53" s="5"/>
      <c r="BT53" s="16"/>
      <c r="BU53" s="16"/>
      <c r="BX53" s="5"/>
      <c r="BZ53" s="5"/>
      <c r="CB53" s="5"/>
      <c r="CD53" s="5"/>
      <c r="CL53" s="4">
        <v>19420.738408026078</v>
      </c>
      <c r="CM53" s="4">
        <v>42.25705</v>
      </c>
      <c r="CN53" s="4">
        <v>42.25705</v>
      </c>
      <c r="CO53" s="4">
        <v>48.389150000000001</v>
      </c>
      <c r="CP53" s="16">
        <v>48.254300000000001</v>
      </c>
      <c r="CQ53" s="16">
        <v>43.015134374999995</v>
      </c>
      <c r="CR53" s="16">
        <v>28.993699999999997</v>
      </c>
      <c r="CS53" s="16">
        <v>20.2197</v>
      </c>
      <c r="CT53" s="16">
        <v>99.973399999999998</v>
      </c>
      <c r="CU53" s="16">
        <v>99.535449999999997</v>
      </c>
      <c r="CV53" s="4">
        <v>42.794449999999998</v>
      </c>
      <c r="CW53" s="4">
        <v>43.066749999999999</v>
      </c>
      <c r="CX53" s="16">
        <v>42.207650000000001</v>
      </c>
      <c r="CY53" s="16">
        <v>48.362049999999996</v>
      </c>
      <c r="CZ53" s="16">
        <v>48.227599999999995</v>
      </c>
      <c r="DA53" s="16">
        <v>43.463943044846118</v>
      </c>
      <c r="DB53" s="4">
        <v>69322.25</v>
      </c>
      <c r="DC53" s="4">
        <v>21.116</v>
      </c>
      <c r="DE53" s="4">
        <v>4963.3504999999996</v>
      </c>
      <c r="DF53" s="5">
        <v>26.407900000000001</v>
      </c>
      <c r="DG53" s="5"/>
      <c r="DH53" s="4">
        <v>21304.437750132955</v>
      </c>
      <c r="DI53" s="5">
        <v>20.294674999999998</v>
      </c>
      <c r="DJ53" s="5"/>
      <c r="DK53" s="5">
        <v>21304.437750132955</v>
      </c>
      <c r="DL53" s="5">
        <v>99.974100000000007</v>
      </c>
      <c r="DM53" s="5">
        <v>25637.681884705515</v>
      </c>
      <c r="DN53" s="5">
        <v>99.854687499999997</v>
      </c>
      <c r="DO53" s="5">
        <v>13059.806699999999</v>
      </c>
      <c r="DP53" s="5">
        <v>42.3431</v>
      </c>
      <c r="DQ53" s="5">
        <v>12279.027326969195</v>
      </c>
      <c r="DR53" s="5">
        <v>42.656850000000006</v>
      </c>
      <c r="DS53" s="5">
        <v>17703.592309570664</v>
      </c>
      <c r="DT53" s="5">
        <v>42.138737500000005</v>
      </c>
      <c r="DU53" s="5">
        <v>42.138737500000005</v>
      </c>
      <c r="DV53" s="5">
        <v>48.255562500000003</v>
      </c>
      <c r="DW53" s="5">
        <v>48.105525</v>
      </c>
      <c r="DX53" s="5">
        <v>43.390042971528942</v>
      </c>
      <c r="DZ53" s="4">
        <v>19420.738408026078</v>
      </c>
      <c r="EA53" s="4">
        <v>42.25705</v>
      </c>
      <c r="EB53" s="4">
        <v>42.25705</v>
      </c>
      <c r="EC53" s="4">
        <v>48.389150000000001</v>
      </c>
      <c r="ED53" s="4">
        <v>48.254300000000001</v>
      </c>
      <c r="EE53" s="4">
        <v>43.015134374999995</v>
      </c>
      <c r="EF53" s="4">
        <v>28.993699999999997</v>
      </c>
      <c r="EG53" s="4">
        <v>20.2197</v>
      </c>
      <c r="EH53" s="16">
        <v>99.973399999999998</v>
      </c>
      <c r="EI53" s="16">
        <v>99.535449999999997</v>
      </c>
      <c r="EJ53" s="16">
        <v>42.794449999999998</v>
      </c>
      <c r="EK53" s="16">
        <v>43.066749999999999</v>
      </c>
      <c r="EL53" s="16">
        <v>42.207650000000001</v>
      </c>
      <c r="EM53" s="16">
        <v>48.362049999999996</v>
      </c>
      <c r="EN53" s="16">
        <v>48.227599999999995</v>
      </c>
      <c r="EO53" s="16">
        <v>43.463943044846118</v>
      </c>
      <c r="EP53" s="16">
        <v>69322.25</v>
      </c>
      <c r="EQ53" s="16">
        <v>21.116</v>
      </c>
      <c r="ER53" s="4">
        <v>4963.3504999999996</v>
      </c>
      <c r="ES53" s="5">
        <v>26.407900000000001</v>
      </c>
      <c r="ET53" s="5">
        <v>21304.437750132955</v>
      </c>
      <c r="EU53" s="5">
        <v>20.294674999999998</v>
      </c>
      <c r="EV53" s="8">
        <v>21304.437750132955</v>
      </c>
      <c r="EW53" s="8">
        <v>99.974100000000007</v>
      </c>
      <c r="EX53" s="8">
        <v>25637.681884705515</v>
      </c>
      <c r="EY53" s="8">
        <v>99.854687499999997</v>
      </c>
      <c r="EZ53" s="8">
        <v>13059.806699999999</v>
      </c>
      <c r="FA53" s="8">
        <v>42.3431</v>
      </c>
      <c r="FB53" s="8">
        <v>12279.027326969195</v>
      </c>
      <c r="FC53" s="8">
        <v>42.656850000000006</v>
      </c>
      <c r="FD53" s="206">
        <v>17703.592309570664</v>
      </c>
      <c r="FE53" s="206">
        <v>42.138737500000005</v>
      </c>
      <c r="FF53" s="206">
        <v>42.138737500000005</v>
      </c>
      <c r="FG53" s="206">
        <v>48.255562500000003</v>
      </c>
      <c r="FH53" s="206">
        <v>48.105525</v>
      </c>
      <c r="FI53" s="206">
        <v>43.390042971528942</v>
      </c>
      <c r="FK53" s="5">
        <v>19420.738408026078</v>
      </c>
      <c r="FL53" s="5">
        <v>43.015134374999995</v>
      </c>
      <c r="FM53" s="5">
        <v>19420.738408026078</v>
      </c>
      <c r="FN53" s="5">
        <v>43.463943044846118</v>
      </c>
      <c r="FP53" s="17">
        <v>19420.738408026078</v>
      </c>
      <c r="FQ53" s="5">
        <v>43.015134374999995</v>
      </c>
      <c r="FR53" s="17">
        <v>19420.738408026078</v>
      </c>
      <c r="FS53" s="5">
        <v>43.463943044846118</v>
      </c>
    </row>
    <row r="54" spans="1:175" x14ac:dyDescent="0.15">
      <c r="AP54" s="10"/>
      <c r="AS54" s="16"/>
      <c r="AT54" s="16"/>
      <c r="AU54" s="16"/>
      <c r="AV54" s="16"/>
      <c r="AW54" s="16"/>
      <c r="AX54" s="16"/>
      <c r="AY54" s="16"/>
      <c r="BE54" s="4"/>
      <c r="BF54" s="4"/>
      <c r="BG54" s="5"/>
      <c r="BH54" s="5"/>
      <c r="BI54" s="5"/>
      <c r="BJ54" s="4"/>
      <c r="BK54" s="5"/>
      <c r="BL54" s="16"/>
      <c r="BM54" s="5"/>
      <c r="BN54" s="16"/>
      <c r="BO54" s="5"/>
      <c r="BP54" s="16"/>
      <c r="BQ54" s="5"/>
      <c r="BR54" s="16"/>
      <c r="BS54" s="5"/>
      <c r="BT54" s="16"/>
      <c r="BU54" s="16"/>
      <c r="BX54" s="5"/>
      <c r="BZ54" s="5"/>
      <c r="CB54" s="5"/>
      <c r="CD54" s="5"/>
      <c r="CL54" s="4">
        <v>21304.437750132955</v>
      </c>
      <c r="CM54" s="4">
        <v>42.330562499999999</v>
      </c>
      <c r="CN54" s="4">
        <v>42.330562499999999</v>
      </c>
      <c r="CO54" s="4">
        <v>48.497262499999998</v>
      </c>
      <c r="CP54" s="16">
        <v>48.377575</v>
      </c>
      <c r="CQ54" s="16">
        <v>43.093919531249995</v>
      </c>
      <c r="CR54" s="16">
        <v>29.167299999999997</v>
      </c>
      <c r="CS54" s="16">
        <v>20.294674999999998</v>
      </c>
      <c r="CT54" s="16">
        <v>99.974100000000007</v>
      </c>
      <c r="CU54" s="16">
        <v>99.641862500000002</v>
      </c>
      <c r="CV54" s="4">
        <v>42.931637500000001</v>
      </c>
      <c r="CW54" s="4">
        <v>43.145812500000005</v>
      </c>
      <c r="CX54" s="16">
        <v>42.276562499999997</v>
      </c>
      <c r="CY54" s="16">
        <v>48.468537499999996</v>
      </c>
      <c r="CZ54" s="16">
        <v>48.349674999999998</v>
      </c>
      <c r="DA54" s="16">
        <v>43.537843118163295</v>
      </c>
      <c r="DB54" s="4">
        <v>72609.087500000009</v>
      </c>
      <c r="DC54" s="4">
        <v>21.747275000000002</v>
      </c>
      <c r="DE54" s="4">
        <v>5319.1513896854203</v>
      </c>
      <c r="DF54" s="5">
        <v>26.5839</v>
      </c>
      <c r="DG54" s="5"/>
      <c r="DH54" s="4">
        <v>23370.845037576622</v>
      </c>
      <c r="DI54" s="5">
        <v>20.36965</v>
      </c>
      <c r="DJ54" s="5"/>
      <c r="DK54" s="5">
        <v>23370.845037576622</v>
      </c>
      <c r="DL54" s="5">
        <v>99.974800000000002</v>
      </c>
      <c r="DM54" s="5">
        <v>28124.388800000001</v>
      </c>
      <c r="DN54" s="5">
        <v>99.961100000000002</v>
      </c>
      <c r="DO54" s="5">
        <v>21304.437750132955</v>
      </c>
      <c r="DP54" s="5">
        <v>42.931637500000001</v>
      </c>
      <c r="DQ54" s="5">
        <v>13410.6054</v>
      </c>
      <c r="DR54" s="5">
        <v>42.750500000000002</v>
      </c>
      <c r="DS54" s="5">
        <v>19420.738408026078</v>
      </c>
      <c r="DT54" s="5">
        <v>42.207650000000001</v>
      </c>
      <c r="DU54" s="5">
        <v>42.207650000000001</v>
      </c>
      <c r="DV54" s="5">
        <v>48.362049999999996</v>
      </c>
      <c r="DW54" s="5">
        <v>48.227599999999995</v>
      </c>
      <c r="DX54" s="5">
        <v>43.463943044846118</v>
      </c>
      <c r="DZ54" s="4">
        <v>21304.437750132955</v>
      </c>
      <c r="EA54" s="4">
        <v>42.330562499999999</v>
      </c>
      <c r="EB54" s="4">
        <v>42.330562499999999</v>
      </c>
      <c r="EC54" s="4">
        <v>48.497262499999998</v>
      </c>
      <c r="ED54" s="4">
        <v>48.377575</v>
      </c>
      <c r="EE54" s="4">
        <v>43.093919531249995</v>
      </c>
      <c r="EF54" s="4">
        <v>29.167299999999997</v>
      </c>
      <c r="EG54" s="4">
        <v>20.294674999999998</v>
      </c>
      <c r="EH54" s="16">
        <v>99.974100000000007</v>
      </c>
      <c r="EI54" s="16">
        <v>99.641862500000002</v>
      </c>
      <c r="EJ54" s="16">
        <v>42.931637500000001</v>
      </c>
      <c r="EK54" s="16">
        <v>43.145812500000005</v>
      </c>
      <c r="EL54" s="16">
        <v>42.276562499999997</v>
      </c>
      <c r="EM54" s="16">
        <v>48.468537499999996</v>
      </c>
      <c r="EN54" s="16">
        <v>48.349674999999998</v>
      </c>
      <c r="EO54" s="16">
        <v>43.537843118163295</v>
      </c>
      <c r="EP54" s="16">
        <v>72609.087500000009</v>
      </c>
      <c r="EQ54" s="16">
        <v>21.747275000000002</v>
      </c>
      <c r="ER54" s="4">
        <v>5319.1513896854203</v>
      </c>
      <c r="ES54" s="5">
        <v>26.5839</v>
      </c>
      <c r="ET54" s="5">
        <v>23370.845037576622</v>
      </c>
      <c r="EU54" s="5">
        <v>20.36965</v>
      </c>
      <c r="EV54" s="8">
        <v>23370.845037576622</v>
      </c>
      <c r="EW54" s="8">
        <v>99.974800000000002</v>
      </c>
      <c r="EX54" s="8">
        <v>28124.388800000001</v>
      </c>
      <c r="EY54" s="8">
        <v>99.961100000000002</v>
      </c>
      <c r="EZ54" s="8">
        <v>21304.437750132955</v>
      </c>
      <c r="FA54" s="8">
        <v>42.931637500000001</v>
      </c>
      <c r="FB54" s="8">
        <v>13410.6054</v>
      </c>
      <c r="FC54" s="8">
        <v>42.750500000000002</v>
      </c>
      <c r="FD54" s="206">
        <v>19420.738408026078</v>
      </c>
      <c r="FE54" s="206">
        <v>42.207650000000001</v>
      </c>
      <c r="FF54" s="206">
        <v>42.207650000000001</v>
      </c>
      <c r="FG54" s="206">
        <v>48.362049999999996</v>
      </c>
      <c r="FH54" s="206">
        <v>48.227599999999995</v>
      </c>
      <c r="FI54" s="206">
        <v>43.463943044846118</v>
      </c>
      <c r="FK54" s="5">
        <v>21304.437750132955</v>
      </c>
      <c r="FL54" s="5">
        <v>43.093919531249995</v>
      </c>
      <c r="FM54" s="5">
        <v>21304.437750132955</v>
      </c>
      <c r="FN54" s="5">
        <v>43.537843118163295</v>
      </c>
      <c r="FP54" s="17">
        <v>21304.437750132955</v>
      </c>
      <c r="FQ54" s="5">
        <v>43.093919531249995</v>
      </c>
      <c r="FR54" s="17">
        <v>21304.437750132955</v>
      </c>
      <c r="FS54" s="5">
        <v>43.537843118163295</v>
      </c>
    </row>
    <row r="55" spans="1:175" x14ac:dyDescent="0.15">
      <c r="AP55" s="10"/>
      <c r="AS55" s="16"/>
      <c r="AT55" s="16"/>
      <c r="AU55" s="16"/>
      <c r="AV55" s="16"/>
      <c r="AW55" s="16"/>
      <c r="AX55" s="16"/>
      <c r="AY55" s="16"/>
      <c r="BE55" s="4"/>
      <c r="BF55" s="4"/>
      <c r="BG55" s="5"/>
      <c r="BH55" s="5"/>
      <c r="BI55" s="5"/>
      <c r="BJ55" s="4"/>
      <c r="BK55" s="5"/>
      <c r="BL55" s="16"/>
      <c r="BM55" s="5"/>
      <c r="BN55" s="16"/>
      <c r="BO55" s="5"/>
      <c r="BP55" s="16"/>
      <c r="BQ55" s="5"/>
      <c r="BR55" s="16"/>
      <c r="BS55" s="5"/>
      <c r="BT55" s="16"/>
      <c r="BU55" s="16"/>
      <c r="BX55" s="5"/>
      <c r="BZ55" s="5"/>
      <c r="CB55" s="5"/>
      <c r="CD55" s="5"/>
      <c r="CL55" s="4">
        <v>23370.845037576622</v>
      </c>
      <c r="CM55" s="4">
        <v>42.404074999999999</v>
      </c>
      <c r="CN55" s="4">
        <v>42.404074999999999</v>
      </c>
      <c r="CO55" s="4">
        <v>48.605374999999995</v>
      </c>
      <c r="CP55" s="16">
        <v>48.50085</v>
      </c>
      <c r="CQ55" s="16">
        <v>43.172704687499994</v>
      </c>
      <c r="CR55" s="16">
        <v>29.340899999999998</v>
      </c>
      <c r="CS55" s="16">
        <v>20.36965</v>
      </c>
      <c r="CT55" s="16">
        <v>99.974800000000002</v>
      </c>
      <c r="CU55" s="16">
        <v>99.748275000000007</v>
      </c>
      <c r="CV55" s="4">
        <v>43.068825000000004</v>
      </c>
      <c r="CW55" s="4">
        <v>43.224875000000004</v>
      </c>
      <c r="CX55" s="16">
        <v>42.345475</v>
      </c>
      <c r="CY55" s="16">
        <v>48.575024999999997</v>
      </c>
      <c r="CZ55" s="16">
        <v>48.47175</v>
      </c>
      <c r="DA55" s="16">
        <v>43.611743191480471</v>
      </c>
      <c r="DB55" s="4">
        <v>75895.925000000003</v>
      </c>
      <c r="DC55" s="4">
        <v>22.378550000000001</v>
      </c>
      <c r="DE55" s="4">
        <v>5700.4580890252028</v>
      </c>
      <c r="DF55" s="5">
        <v>26.759900000000002</v>
      </c>
      <c r="DG55" s="5"/>
      <c r="DH55" s="4">
        <v>25637.681884705515</v>
      </c>
      <c r="DI55" s="5">
        <v>20.444625000000002</v>
      </c>
      <c r="DJ55" s="5"/>
      <c r="DK55" s="5">
        <v>25637.681884705515</v>
      </c>
      <c r="DL55" s="5">
        <v>99.975500000000011</v>
      </c>
      <c r="DM55" s="5"/>
      <c r="DN55" s="5"/>
      <c r="DO55" s="5">
        <v>23370.845037576622</v>
      </c>
      <c r="DP55" s="5">
        <v>43.068825000000004</v>
      </c>
      <c r="DQ55" s="5">
        <v>14711.356588677518</v>
      </c>
      <c r="DR55" s="5">
        <v>42.829562500000002</v>
      </c>
      <c r="DS55" s="5">
        <v>21304.437750132955</v>
      </c>
      <c r="DT55" s="5">
        <v>42.276562499999997</v>
      </c>
      <c r="DU55" s="5">
        <v>42.276562499999997</v>
      </c>
      <c r="DV55" s="5">
        <v>48.468537499999996</v>
      </c>
      <c r="DW55" s="5">
        <v>48.349674999999998</v>
      </c>
      <c r="DX55" s="5">
        <v>43.537843118163295</v>
      </c>
      <c r="DZ55" s="4">
        <v>23370.845037576622</v>
      </c>
      <c r="EA55" s="4">
        <v>42.404074999999999</v>
      </c>
      <c r="EB55" s="4">
        <v>42.404074999999999</v>
      </c>
      <c r="EC55" s="4">
        <v>48.605374999999995</v>
      </c>
      <c r="ED55" s="4">
        <v>48.50085</v>
      </c>
      <c r="EE55" s="4">
        <v>43.172704687499994</v>
      </c>
      <c r="EF55" s="4">
        <v>29.340899999999998</v>
      </c>
      <c r="EG55" s="4">
        <v>20.36965</v>
      </c>
      <c r="EH55" s="16">
        <v>99.974800000000002</v>
      </c>
      <c r="EI55" s="16">
        <v>99.748275000000007</v>
      </c>
      <c r="EJ55" s="16">
        <v>43.068825000000004</v>
      </c>
      <c r="EK55" s="16">
        <v>43.224875000000004</v>
      </c>
      <c r="EL55" s="16">
        <v>42.345475</v>
      </c>
      <c r="EM55" s="16">
        <v>48.575024999999997</v>
      </c>
      <c r="EN55" s="16">
        <v>48.47175</v>
      </c>
      <c r="EO55" s="16">
        <v>43.611743191480471</v>
      </c>
      <c r="EP55" s="16">
        <v>75895.925000000003</v>
      </c>
      <c r="EQ55" s="16">
        <v>22.378550000000001</v>
      </c>
      <c r="ER55" s="4">
        <v>5700.4580890252028</v>
      </c>
      <c r="ES55" s="5">
        <v>26.759900000000002</v>
      </c>
      <c r="ET55" s="5">
        <v>25637.681884705515</v>
      </c>
      <c r="EU55" s="5">
        <v>20.444625000000002</v>
      </c>
      <c r="EV55" s="8">
        <v>25637.681884705515</v>
      </c>
      <c r="EW55" s="8">
        <v>99.975500000000011</v>
      </c>
      <c r="EX55" s="8"/>
      <c r="EY55" s="8"/>
      <c r="EZ55" s="8">
        <v>23370.845037576622</v>
      </c>
      <c r="FA55" s="8">
        <v>43.068825000000004</v>
      </c>
      <c r="FB55" s="8">
        <v>14711.356588677518</v>
      </c>
      <c r="FC55" s="8">
        <v>42.829562500000002</v>
      </c>
      <c r="FD55" s="206">
        <v>21304.437750132955</v>
      </c>
      <c r="FE55" s="206">
        <v>42.276562499999997</v>
      </c>
      <c r="FF55" s="206">
        <v>42.276562499999997</v>
      </c>
      <c r="FG55" s="206">
        <v>48.468537499999996</v>
      </c>
      <c r="FH55" s="206">
        <v>48.349674999999998</v>
      </c>
      <c r="FI55" s="206">
        <v>43.537843118163295</v>
      </c>
      <c r="FK55" s="5">
        <v>23370.845037576622</v>
      </c>
      <c r="FL55" s="5">
        <v>43.172704687499994</v>
      </c>
      <c r="FM55" s="5">
        <v>23370.845037576622</v>
      </c>
      <c r="FN55" s="5">
        <v>43.611743191480471</v>
      </c>
      <c r="FP55" s="17">
        <v>23370.845037576622</v>
      </c>
      <c r="FQ55" s="5">
        <v>43.172704687499994</v>
      </c>
      <c r="FR55" s="17">
        <v>23370.845037576622</v>
      </c>
      <c r="FS55" s="5">
        <v>43.611743191480471</v>
      </c>
    </row>
    <row r="56" spans="1:175" x14ac:dyDescent="0.1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AO56" s="17"/>
      <c r="AP56" s="17"/>
      <c r="AQ56" s="17"/>
      <c r="AR56" s="17"/>
      <c r="AS56" s="17"/>
      <c r="AT56" s="17"/>
      <c r="AU56" s="17"/>
      <c r="AV56" s="5"/>
      <c r="AW56" s="5"/>
      <c r="AX56" s="5"/>
      <c r="AY56" s="5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5"/>
      <c r="BS56" s="5"/>
      <c r="BT56" s="5"/>
      <c r="BU56" s="17"/>
      <c r="BV56" s="5"/>
      <c r="BW56" s="17"/>
      <c r="BX56" s="5"/>
      <c r="BY56" s="17"/>
      <c r="BZ56" s="5"/>
      <c r="CA56" s="17"/>
      <c r="CB56" s="5"/>
      <c r="CC56" s="17"/>
      <c r="CD56" s="5"/>
      <c r="CE56" s="17"/>
      <c r="CF56" s="17"/>
      <c r="CG56" s="17"/>
      <c r="CH56" s="17"/>
      <c r="CK56" s="17"/>
      <c r="CL56" s="17">
        <v>25637.681884705515</v>
      </c>
      <c r="CM56" s="17">
        <v>42.477587499999998</v>
      </c>
      <c r="CN56" s="17">
        <v>42.477587499999998</v>
      </c>
      <c r="CO56" s="17">
        <v>48.713487499999999</v>
      </c>
      <c r="CP56" s="17">
        <v>48.624124999999999</v>
      </c>
      <c r="CQ56" s="17">
        <v>43.251489843749994</v>
      </c>
      <c r="CR56" s="17">
        <v>29.514499999999998</v>
      </c>
      <c r="CS56" s="17">
        <v>20.444625000000002</v>
      </c>
      <c r="CT56" s="17">
        <v>99.975500000000011</v>
      </c>
      <c r="CU56" s="17">
        <v>99.854687499999997</v>
      </c>
      <c r="CV56" s="17">
        <v>43.2060125</v>
      </c>
      <c r="CW56" s="17">
        <v>43.303937500000004</v>
      </c>
      <c r="CX56" s="17">
        <v>42.414387500000004</v>
      </c>
      <c r="CY56" s="17">
        <v>48.681512499999997</v>
      </c>
      <c r="CZ56" s="17">
        <v>48.593824999999995</v>
      </c>
      <c r="DA56" s="17">
        <v>43.685643264797648</v>
      </c>
      <c r="DB56" s="17">
        <v>79182.762500000012</v>
      </c>
      <c r="DC56" s="17">
        <v>23.009825000000003</v>
      </c>
      <c r="DD56" s="17"/>
      <c r="DE56" s="17">
        <v>6109.0989979615379</v>
      </c>
      <c r="DF56" s="5">
        <v>26.9359</v>
      </c>
      <c r="DG56" s="5"/>
      <c r="DH56" s="17">
        <v>28124.388800000001</v>
      </c>
      <c r="DI56" s="5">
        <v>20.519600000000001</v>
      </c>
      <c r="DJ56" s="5"/>
      <c r="DK56" s="5">
        <v>28124.388800000001</v>
      </c>
      <c r="DL56" s="5">
        <v>99.976200000000006</v>
      </c>
      <c r="DM56" s="5"/>
      <c r="DN56" s="5"/>
      <c r="DO56" s="5">
        <v>25637.681884705515</v>
      </c>
      <c r="DP56" s="5">
        <v>43.2060125</v>
      </c>
      <c r="DQ56" s="5">
        <v>16138.273122198143</v>
      </c>
      <c r="DR56" s="5">
        <v>42.908625000000001</v>
      </c>
      <c r="DS56" s="5">
        <v>23370.845037576622</v>
      </c>
      <c r="DT56" s="5">
        <v>42.345475</v>
      </c>
      <c r="DU56" s="5">
        <v>42.345475</v>
      </c>
      <c r="DV56" s="5">
        <v>48.575024999999997</v>
      </c>
      <c r="DW56" s="5">
        <v>48.47175</v>
      </c>
      <c r="DX56" s="5">
        <v>43.611743191480471</v>
      </c>
      <c r="DZ56" s="17">
        <v>25637.681884705515</v>
      </c>
      <c r="EA56" s="17">
        <v>42.477587499999998</v>
      </c>
      <c r="EB56" s="17">
        <v>42.477587499999998</v>
      </c>
      <c r="EC56" s="17">
        <v>48.713487499999999</v>
      </c>
      <c r="ED56" s="17">
        <v>48.624124999999999</v>
      </c>
      <c r="EE56" s="17">
        <v>43.251489843749994</v>
      </c>
      <c r="EF56" s="17">
        <v>29.514499999999998</v>
      </c>
      <c r="EG56" s="17">
        <v>20.444625000000002</v>
      </c>
      <c r="EH56" s="17">
        <v>99.975500000000011</v>
      </c>
      <c r="EI56" s="17">
        <v>99.854687499999997</v>
      </c>
      <c r="EJ56" s="17">
        <v>43.2060125</v>
      </c>
      <c r="EK56" s="17">
        <v>43.303937500000004</v>
      </c>
      <c r="EL56" s="17">
        <v>42.414387500000004</v>
      </c>
      <c r="EM56" s="17">
        <v>48.681512499999997</v>
      </c>
      <c r="EN56" s="17">
        <v>48.593824999999995</v>
      </c>
      <c r="EO56" s="17">
        <v>43.685643264797648</v>
      </c>
      <c r="EP56" s="17">
        <v>79182.762500000012</v>
      </c>
      <c r="EQ56" s="17">
        <v>23.009825000000003</v>
      </c>
      <c r="ER56" s="17">
        <v>6109.0989979615379</v>
      </c>
      <c r="ES56" s="5">
        <v>26.9359</v>
      </c>
      <c r="ET56" s="5">
        <v>28124.388800000001</v>
      </c>
      <c r="EU56" s="5">
        <v>20.519600000000001</v>
      </c>
      <c r="EV56" s="8">
        <v>28124.388800000001</v>
      </c>
      <c r="EW56" s="8">
        <v>99.976200000000006</v>
      </c>
      <c r="EX56" s="8"/>
      <c r="EY56" s="8"/>
      <c r="EZ56" s="8">
        <v>25637.681884705515</v>
      </c>
      <c r="FA56" s="8">
        <v>43.2060125</v>
      </c>
      <c r="FB56" s="8">
        <v>16138.273122198143</v>
      </c>
      <c r="FC56" s="8">
        <v>42.908625000000001</v>
      </c>
      <c r="FD56" s="206">
        <v>23370.845037576622</v>
      </c>
      <c r="FE56" s="206">
        <v>42.345475</v>
      </c>
      <c r="FF56" s="206">
        <v>42.345475</v>
      </c>
      <c r="FG56" s="206">
        <v>48.575024999999997</v>
      </c>
      <c r="FH56" s="206">
        <v>48.47175</v>
      </c>
      <c r="FI56" s="206">
        <v>43.611743191480471</v>
      </c>
      <c r="FK56" s="5">
        <v>25637.681884705515</v>
      </c>
      <c r="FL56" s="5">
        <v>43.251489843749994</v>
      </c>
      <c r="FM56" s="5">
        <v>25637.681884705515</v>
      </c>
      <c r="FN56" s="5">
        <v>43.685643264797648</v>
      </c>
      <c r="FP56" s="17">
        <v>25637.681884705515</v>
      </c>
      <c r="FQ56" s="5">
        <v>43.251489843749994</v>
      </c>
      <c r="FR56" s="17">
        <v>25637.681884705515</v>
      </c>
      <c r="FS56" s="5">
        <v>43.685643264797648</v>
      </c>
    </row>
    <row r="57" spans="1:175" x14ac:dyDescent="0.15">
      <c r="R57" s="1">
        <f>GEOMEAN(R5:R40)</f>
        <v>6036.93636862929</v>
      </c>
      <c r="S57" s="1">
        <f>GEOMEAN(S5:S40)</f>
        <v>2.9441465516289975</v>
      </c>
      <c r="AJ57" s="1">
        <f>GEOMEAN(AJ5:AJ40)</f>
        <v>6036.93636862929</v>
      </c>
      <c r="AK57" s="1">
        <f>GEOMEAN(AK5:AK40)</f>
        <v>2.9441465516289975</v>
      </c>
      <c r="AL57" s="1">
        <f>GEOMEAN(AL5:AL40)</f>
        <v>1</v>
      </c>
      <c r="AM57" s="1">
        <f>GEOMEAN(AM5:AM40)</f>
        <v>1</v>
      </c>
      <c r="AO57" s="17"/>
      <c r="AP57" s="17"/>
      <c r="AQ57" s="17"/>
      <c r="AR57" s="17"/>
      <c r="AS57" s="17"/>
      <c r="AT57" s="17"/>
      <c r="AU57" s="17"/>
      <c r="AV57" s="5"/>
      <c r="AW57" s="5"/>
      <c r="AX57" s="5"/>
      <c r="AY57" s="5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5"/>
      <c r="BS57" s="5"/>
      <c r="BT57" s="5"/>
      <c r="BU57" s="17"/>
      <c r="BV57" s="5"/>
      <c r="BW57" s="17"/>
      <c r="BX57" s="5"/>
      <c r="BY57" s="17"/>
      <c r="BZ57" s="5"/>
      <c r="CA57" s="17"/>
      <c r="CB57" s="5"/>
      <c r="CC57" s="17"/>
      <c r="CD57" s="5"/>
      <c r="CE57" s="17"/>
      <c r="CF57" s="17"/>
      <c r="CG57" s="17"/>
      <c r="CH57" s="17"/>
      <c r="CK57" s="17"/>
      <c r="CL57" s="17">
        <v>28124.388800000001</v>
      </c>
      <c r="CM57" s="17">
        <v>42.551099999999998</v>
      </c>
      <c r="CN57" s="17">
        <v>42.551099999999998</v>
      </c>
      <c r="CO57" s="17">
        <v>48.821599999999997</v>
      </c>
      <c r="CP57" s="17">
        <v>48.747399999999999</v>
      </c>
      <c r="CQ57" s="17">
        <v>43.330274999999993</v>
      </c>
      <c r="CR57" s="17">
        <v>29.688099999999999</v>
      </c>
      <c r="CS57" s="17">
        <v>20.519600000000001</v>
      </c>
      <c r="CT57" s="17">
        <v>99.976200000000006</v>
      </c>
      <c r="CU57" s="17">
        <v>99.961100000000002</v>
      </c>
      <c r="CV57" s="17">
        <v>43.343200000000003</v>
      </c>
      <c r="CW57" s="17">
        <v>43.383000000000003</v>
      </c>
      <c r="CX57" s="17">
        <v>42.4833</v>
      </c>
      <c r="CY57" s="17">
        <v>48.787999999999997</v>
      </c>
      <c r="CZ57" s="17">
        <v>48.715899999999998</v>
      </c>
      <c r="DA57" s="17">
        <v>43.759543338114824</v>
      </c>
      <c r="DB57" s="17">
        <v>82469.600000000006</v>
      </c>
      <c r="DC57" s="17">
        <v>23.641100000000002</v>
      </c>
      <c r="DD57" s="17"/>
      <c r="DE57" s="17">
        <v>6547.0335864317576</v>
      </c>
      <c r="DF57" s="5">
        <v>27.111899999999999</v>
      </c>
      <c r="DG57" s="5"/>
      <c r="DH57" s="17"/>
      <c r="DI57" s="5"/>
      <c r="DJ57" s="5"/>
      <c r="DK57" s="5"/>
      <c r="DL57" s="5"/>
      <c r="DM57" s="5"/>
      <c r="DN57" s="5"/>
      <c r="DO57" s="5">
        <v>28124.388800000001</v>
      </c>
      <c r="DP57" s="5">
        <v>43.343200000000003</v>
      </c>
      <c r="DQ57" s="5">
        <v>17703.592309570664</v>
      </c>
      <c r="DR57" s="5">
        <v>42.9876875</v>
      </c>
      <c r="DS57" s="5">
        <v>25637.681884705515</v>
      </c>
      <c r="DT57" s="5">
        <v>42.414387500000004</v>
      </c>
      <c r="DU57" s="5">
        <v>42.414387500000004</v>
      </c>
      <c r="DV57" s="5">
        <v>48.681512499999997</v>
      </c>
      <c r="DW57" s="5">
        <v>48.593824999999995</v>
      </c>
      <c r="DX57" s="5">
        <v>43.685643264797648</v>
      </c>
      <c r="DZ57" s="17">
        <v>28124.388800000001</v>
      </c>
      <c r="EA57" s="17">
        <v>42.551099999999998</v>
      </c>
      <c r="EB57" s="17">
        <v>42.551099999999998</v>
      </c>
      <c r="EC57" s="17">
        <v>48.821599999999997</v>
      </c>
      <c r="ED57" s="17">
        <v>48.747399999999999</v>
      </c>
      <c r="EE57" s="17">
        <v>43.330274999999993</v>
      </c>
      <c r="EF57" s="17">
        <v>29.688099999999999</v>
      </c>
      <c r="EG57" s="17">
        <v>20.519600000000001</v>
      </c>
      <c r="EH57" s="17">
        <v>99.976200000000006</v>
      </c>
      <c r="EI57" s="17">
        <v>99.961100000000002</v>
      </c>
      <c r="EJ57" s="17">
        <v>43.343200000000003</v>
      </c>
      <c r="EK57" s="17">
        <v>43.383000000000003</v>
      </c>
      <c r="EL57" s="17">
        <v>42.4833</v>
      </c>
      <c r="EM57" s="17">
        <v>48.787999999999997</v>
      </c>
      <c r="EN57" s="17">
        <v>48.715899999999998</v>
      </c>
      <c r="EO57" s="17">
        <v>43.759543338114824</v>
      </c>
      <c r="EP57" s="17">
        <v>82469.600000000006</v>
      </c>
      <c r="EQ57" s="17">
        <v>23.641100000000002</v>
      </c>
      <c r="ER57" s="17">
        <v>6547.0335864317576</v>
      </c>
      <c r="ES57" s="5">
        <v>27.111899999999999</v>
      </c>
      <c r="ET57" s="5"/>
      <c r="EU57" s="5"/>
      <c r="EV57" s="8"/>
      <c r="EW57" s="8"/>
      <c r="EX57" s="8"/>
      <c r="EY57" s="8"/>
      <c r="EZ57" s="8">
        <v>28124.388800000001</v>
      </c>
      <c r="FA57" s="8">
        <v>43.343200000000003</v>
      </c>
      <c r="FB57" s="8">
        <v>17703.592309570664</v>
      </c>
      <c r="FC57" s="8">
        <v>42.9876875</v>
      </c>
      <c r="FD57" s="206">
        <v>25637.681884705515</v>
      </c>
      <c r="FE57" s="206">
        <v>42.414387500000004</v>
      </c>
      <c r="FF57" s="206">
        <v>42.414387500000004</v>
      </c>
      <c r="FG57" s="206">
        <v>48.681512499999997</v>
      </c>
      <c r="FH57" s="206">
        <v>48.593824999999995</v>
      </c>
      <c r="FI57" s="206">
        <v>43.685643264797648</v>
      </c>
      <c r="FK57" s="5">
        <v>28124.388800000001</v>
      </c>
      <c r="FL57" s="5">
        <v>43.330274999999993</v>
      </c>
      <c r="FM57" s="5">
        <v>28124.388800000001</v>
      </c>
      <c r="FN57" s="5">
        <v>43.759543338114824</v>
      </c>
      <c r="FP57" s="17">
        <v>28124.388800000001</v>
      </c>
      <c r="FQ57" s="5">
        <v>43.330274999999993</v>
      </c>
      <c r="FR57" s="17">
        <v>28124.388800000001</v>
      </c>
      <c r="FS57" s="5">
        <v>43.759543338114824</v>
      </c>
    </row>
    <row r="58" spans="1:175" x14ac:dyDescent="0.15">
      <c r="R58" s="1">
        <f>SUM(R5:R40)</f>
        <v>437048.60000000003</v>
      </c>
      <c r="S58" s="1">
        <f>SUM(S5:S40)</f>
        <v>191.06769999999992</v>
      </c>
      <c r="AJ58" s="1">
        <f>SUM(AJ5:AJ40)</f>
        <v>437048.60000000003</v>
      </c>
      <c r="AK58" s="1">
        <f>SUM(AK5:AK40)</f>
        <v>191.06769999999992</v>
      </c>
      <c r="AL58" s="1">
        <f>AVERAGE(AL5:AL40)</f>
        <v>1</v>
      </c>
      <c r="AM58" s="1">
        <f>AVERAGE(AM5:AM40)</f>
        <v>1</v>
      </c>
      <c r="AO58" s="17"/>
      <c r="AP58" s="17"/>
      <c r="AQ58" s="17"/>
      <c r="AR58" s="17"/>
      <c r="AS58" s="17"/>
      <c r="AT58" s="17"/>
      <c r="AU58" s="17"/>
      <c r="AV58" s="5"/>
      <c r="AW58" s="5"/>
      <c r="AX58" s="5"/>
      <c r="AY58" s="5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5"/>
      <c r="BS58" s="5"/>
      <c r="BT58" s="5"/>
      <c r="BU58" s="17"/>
      <c r="BV58" s="5"/>
      <c r="BW58" s="17"/>
      <c r="BX58" s="5"/>
      <c r="BY58" s="17"/>
      <c r="BZ58" s="5"/>
      <c r="CA58" s="17"/>
      <c r="CB58" s="5"/>
      <c r="CC58" s="17"/>
      <c r="CD58" s="5"/>
      <c r="CE58" s="17"/>
      <c r="CF58" s="17"/>
      <c r="CG58" s="17"/>
      <c r="CH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>
        <v>7016.3617902031301</v>
      </c>
      <c r="DF58" s="5">
        <v>27.2879</v>
      </c>
      <c r="DG58" s="5"/>
      <c r="DH58" s="17"/>
      <c r="DI58" s="5"/>
      <c r="DJ58" s="5"/>
      <c r="DK58" s="5"/>
      <c r="DL58" s="5"/>
      <c r="DM58" s="5"/>
      <c r="DN58" s="5"/>
      <c r="DO58" s="5"/>
      <c r="DP58" s="5"/>
      <c r="DQ58" s="5">
        <v>19420.738408026078</v>
      </c>
      <c r="DR58" s="5">
        <v>43.066749999999999</v>
      </c>
      <c r="DS58" s="5">
        <v>28124.388800000001</v>
      </c>
      <c r="DT58" s="5">
        <v>42.4833</v>
      </c>
      <c r="DU58" s="5">
        <v>42.4833</v>
      </c>
      <c r="DV58" s="5">
        <v>48.787999999999997</v>
      </c>
      <c r="DW58" s="5">
        <v>48.715899999999998</v>
      </c>
      <c r="DX58" s="5">
        <v>43.759543338114824</v>
      </c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>
        <v>7016.3617902031301</v>
      </c>
      <c r="ES58" s="5">
        <v>27.2879</v>
      </c>
      <c r="ET58" s="5"/>
      <c r="EU58" s="5"/>
      <c r="EV58" s="8"/>
      <c r="EW58" s="8"/>
      <c r="EX58" s="8"/>
      <c r="EY58" s="8"/>
      <c r="EZ58" s="8"/>
      <c r="FA58" s="8"/>
      <c r="FB58" s="8">
        <v>19420.738408026078</v>
      </c>
      <c r="FC58" s="8">
        <v>43.066749999999999</v>
      </c>
      <c r="FD58" s="206">
        <v>28124.388800000001</v>
      </c>
      <c r="FE58" s="206">
        <v>42.4833</v>
      </c>
      <c r="FF58" s="206">
        <v>42.4833</v>
      </c>
      <c r="FG58" s="206">
        <v>48.787999999999997</v>
      </c>
      <c r="FH58" s="206">
        <v>48.715899999999998</v>
      </c>
      <c r="FI58" s="206">
        <v>43.759543338114824</v>
      </c>
      <c r="FK58" s="5"/>
      <c r="FL58" s="5"/>
      <c r="FM58" s="5"/>
      <c r="FN58" s="5"/>
      <c r="FQ58" s="5"/>
      <c r="FS58" s="5"/>
    </row>
    <row r="59" spans="1:175" x14ac:dyDescent="0.15">
      <c r="R59" s="1">
        <f>MAX(R5:R40)</f>
        <v>82469.600000000006</v>
      </c>
      <c r="S59" s="1">
        <f>MAX(S5:S40)</f>
        <v>23.641100000000002</v>
      </c>
      <c r="AJ59" s="1">
        <f>MAX(AJ5:AJ40)</f>
        <v>82469.600000000006</v>
      </c>
      <c r="AK59" s="1">
        <f>MAX(AK5:AK40)</f>
        <v>23.641100000000002</v>
      </c>
      <c r="AL59" s="1">
        <f>MAX(AL5:AL40)</f>
        <v>1</v>
      </c>
      <c r="AM59" s="1">
        <f>MAX(AM5:AM40)</f>
        <v>1</v>
      </c>
      <c r="AO59" s="17"/>
      <c r="AP59" s="17"/>
      <c r="AQ59" s="17"/>
      <c r="AR59" s="17"/>
      <c r="AS59" s="17"/>
      <c r="AT59" s="17"/>
      <c r="AU59" s="17"/>
      <c r="AV59" s="5"/>
      <c r="AW59" s="5"/>
      <c r="AX59" s="5"/>
      <c r="AY59" s="5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5"/>
      <c r="BS59" s="5"/>
      <c r="BT59" s="5"/>
      <c r="BU59" s="17"/>
      <c r="BV59" s="5"/>
      <c r="BW59" s="17"/>
      <c r="BX59" s="5"/>
      <c r="BY59" s="17"/>
      <c r="BZ59" s="5"/>
      <c r="CA59" s="17"/>
      <c r="CB59" s="5"/>
      <c r="CC59" s="17"/>
      <c r="CD59" s="5"/>
      <c r="CE59" s="17"/>
      <c r="CF59" s="17"/>
      <c r="CG59" s="17"/>
      <c r="CH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>
        <v>7519.3340802537705</v>
      </c>
      <c r="DF59" s="5">
        <v>27.463899999999999</v>
      </c>
      <c r="DG59" s="5"/>
      <c r="DH59" s="17"/>
      <c r="DI59" s="5"/>
      <c r="DJ59" s="5"/>
      <c r="DK59" s="5"/>
      <c r="DL59" s="5"/>
      <c r="DM59" s="5"/>
      <c r="DN59" s="5"/>
      <c r="DO59" s="5"/>
      <c r="DP59" s="5"/>
      <c r="DQ59" s="5">
        <v>21304.437750132955</v>
      </c>
      <c r="DR59" s="5">
        <v>43.145812500000005</v>
      </c>
      <c r="DS59" s="5"/>
      <c r="DT59" s="5"/>
      <c r="DU59" s="5"/>
      <c r="DV59" s="5"/>
      <c r="DW59" s="5"/>
      <c r="DX59" s="5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>
        <v>7519.3340802537705</v>
      </c>
      <c r="ES59" s="5">
        <v>27.463899999999999</v>
      </c>
      <c r="ET59" s="5"/>
      <c r="EU59" s="5"/>
      <c r="EV59" s="8"/>
      <c r="EW59" s="8"/>
      <c r="EX59" s="8"/>
      <c r="EY59" s="8"/>
      <c r="EZ59" s="8"/>
      <c r="FA59" s="8"/>
      <c r="FB59" s="8">
        <v>21304.437750132955</v>
      </c>
      <c r="FC59" s="8">
        <v>43.145812500000005</v>
      </c>
      <c r="FD59" s="206"/>
      <c r="FE59" s="206"/>
      <c r="FF59" s="206"/>
      <c r="FG59" s="206"/>
      <c r="FH59" s="206"/>
      <c r="FI59" s="206"/>
      <c r="FK59" s="5"/>
      <c r="FL59" s="5"/>
      <c r="FM59" s="5"/>
      <c r="FN59" s="5"/>
      <c r="FQ59" s="5"/>
      <c r="FS59" s="5"/>
    </row>
    <row r="60" spans="1:175" x14ac:dyDescent="0.15">
      <c r="R60" s="1">
        <f>MIN(R5:R40)</f>
        <v>661.3</v>
      </c>
      <c r="S60" s="1">
        <f>MIN(S5:S40)</f>
        <v>0.30780000000000002</v>
      </c>
      <c r="AJ60" s="1">
        <f>MIN(AJ5:AJ40)</f>
        <v>661.3</v>
      </c>
      <c r="AK60" s="1">
        <f>MIN(AK5:AK40)</f>
        <v>0.30780000000000002</v>
      </c>
      <c r="AL60" s="1">
        <f>MIN(AL5:AL40)</f>
        <v>1</v>
      </c>
      <c r="AM60" s="1">
        <f>MIN(AM5:AM40)</f>
        <v>1</v>
      </c>
      <c r="AO60" s="17"/>
      <c r="AP60" s="17"/>
      <c r="AQ60" s="17"/>
      <c r="AR60" s="17"/>
      <c r="AS60" s="17"/>
      <c r="AT60" s="17"/>
      <c r="AU60" s="17"/>
      <c r="AV60" s="5"/>
      <c r="AW60" s="5"/>
      <c r="AX60" s="5"/>
      <c r="AY60" s="5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5"/>
      <c r="BS60" s="5"/>
      <c r="BT60" s="5"/>
      <c r="BU60" s="17"/>
      <c r="BV60" s="5"/>
      <c r="BW60" s="17"/>
      <c r="BX60" s="5"/>
      <c r="BY60" s="17"/>
      <c r="BZ60" s="5"/>
      <c r="CA60" s="17"/>
      <c r="CB60" s="5"/>
      <c r="CC60" s="17"/>
      <c r="CD60" s="5"/>
      <c r="CE60" s="17"/>
      <c r="CF60" s="17"/>
      <c r="CG60" s="17"/>
      <c r="CH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>
        <v>8058.3622539836306</v>
      </c>
      <c r="DF60" s="5">
        <v>27.639900000000001</v>
      </c>
      <c r="DG60" s="5"/>
      <c r="DH60" s="17"/>
      <c r="DI60" s="5"/>
      <c r="DJ60" s="5"/>
      <c r="DK60" s="5"/>
      <c r="DL60" s="5"/>
      <c r="DM60" s="5"/>
      <c r="DN60" s="5"/>
      <c r="DO60" s="5"/>
      <c r="DP60" s="5"/>
      <c r="DQ60" s="5">
        <v>23370.845037576622</v>
      </c>
      <c r="DR60" s="5">
        <v>43.224875000000004</v>
      </c>
      <c r="DS60" s="5"/>
      <c r="DT60" s="5"/>
      <c r="DU60" s="5"/>
      <c r="DV60" s="5"/>
      <c r="DW60" s="5"/>
      <c r="DX60" s="5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>
        <v>8058.3622539836306</v>
      </c>
      <c r="ES60" s="5">
        <v>27.639900000000001</v>
      </c>
      <c r="ET60" s="5"/>
      <c r="EU60" s="5"/>
      <c r="EV60" s="8"/>
      <c r="EW60" s="8"/>
      <c r="EX60" s="8"/>
      <c r="EY60" s="8"/>
      <c r="EZ60" s="8"/>
      <c r="FA60" s="8"/>
      <c r="FB60" s="8">
        <v>23370.845037576622</v>
      </c>
      <c r="FC60" s="8">
        <v>43.224875000000004</v>
      </c>
      <c r="FD60" s="206"/>
      <c r="FE60" s="206"/>
      <c r="FF60" s="206"/>
      <c r="FG60" s="206"/>
      <c r="FH60" s="206"/>
      <c r="FI60" s="206"/>
      <c r="FK60" s="5"/>
      <c r="FL60" s="5"/>
      <c r="FM60" s="5"/>
      <c r="FN60" s="5"/>
      <c r="FQ60" s="5"/>
      <c r="FS60" s="5"/>
    </row>
    <row r="61" spans="1:175" x14ac:dyDescent="0.15">
      <c r="AJ61" s="1">
        <f>AJ57/R57</f>
        <v>1</v>
      </c>
      <c r="AK61" s="1">
        <f>AK57/S57</f>
        <v>1</v>
      </c>
      <c r="AO61" s="17"/>
      <c r="AP61" s="17"/>
      <c r="AQ61" s="17"/>
      <c r="AR61" s="17"/>
      <c r="AS61" s="17"/>
      <c r="AT61" s="17"/>
      <c r="AU61" s="17"/>
      <c r="AV61" s="5"/>
      <c r="AW61" s="5"/>
      <c r="AX61" s="5"/>
      <c r="AY61" s="5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5"/>
      <c r="BS61" s="5"/>
      <c r="BT61" s="5"/>
      <c r="BU61" s="17"/>
      <c r="BV61" s="5"/>
      <c r="BW61" s="17"/>
      <c r="BX61" s="5"/>
      <c r="BY61" s="17"/>
      <c r="BZ61" s="5"/>
      <c r="CA61" s="17"/>
      <c r="CB61" s="5"/>
      <c r="CC61" s="17"/>
      <c r="CD61" s="5"/>
      <c r="CE61" s="17"/>
      <c r="CF61" s="17"/>
      <c r="CG61" s="17"/>
      <c r="CH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>
        <v>8636.0310000000009</v>
      </c>
      <c r="DF61" s="5">
        <v>27.815899999999999</v>
      </c>
      <c r="DG61" s="5"/>
      <c r="DH61" s="17"/>
      <c r="DI61" s="5"/>
      <c r="DJ61" s="5"/>
      <c r="DK61" s="5"/>
      <c r="DL61" s="5"/>
      <c r="DM61" s="5"/>
      <c r="DN61" s="5"/>
      <c r="DO61" s="5"/>
      <c r="DP61" s="5"/>
      <c r="DQ61" s="5">
        <v>25637.681884705515</v>
      </c>
      <c r="DR61" s="5">
        <v>43.303937500000004</v>
      </c>
      <c r="DS61" s="5"/>
      <c r="DT61" s="5"/>
      <c r="DU61" s="5"/>
      <c r="DV61" s="5"/>
      <c r="DW61" s="5"/>
      <c r="DX61" s="5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>
        <v>8636.0310000000009</v>
      </c>
      <c r="ES61" s="5">
        <v>27.815899999999999</v>
      </c>
      <c r="ET61" s="5"/>
      <c r="EU61" s="5"/>
      <c r="EV61" s="8"/>
      <c r="EW61" s="8"/>
      <c r="EX61" s="8"/>
      <c r="EY61" s="8"/>
      <c r="EZ61" s="8"/>
      <c r="FA61" s="8"/>
      <c r="FB61" s="8">
        <v>25637.681884705515</v>
      </c>
      <c r="FC61" s="8">
        <v>43.303937500000004</v>
      </c>
      <c r="FD61" s="206"/>
      <c r="FE61" s="206"/>
      <c r="FF61" s="206"/>
      <c r="FG61" s="206"/>
      <c r="FH61" s="206"/>
      <c r="FI61" s="206"/>
      <c r="FK61" s="5"/>
      <c r="FL61" s="5"/>
      <c r="FM61" s="5"/>
      <c r="FN61" s="5"/>
      <c r="FQ61" s="5"/>
      <c r="FS61" s="5"/>
    </row>
    <row r="62" spans="1:175" x14ac:dyDescent="0.15">
      <c r="AO62" s="17"/>
      <c r="AP62" s="17"/>
      <c r="AQ62" s="17"/>
      <c r="AR62" s="17"/>
      <c r="AS62" s="17"/>
      <c r="AT62" s="17"/>
      <c r="AU62" s="17"/>
      <c r="AV62" s="5"/>
      <c r="AW62" s="5"/>
      <c r="AX62" s="5"/>
      <c r="AY62" s="5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5"/>
      <c r="BS62" s="5"/>
      <c r="BT62" s="5"/>
      <c r="BU62" s="17"/>
      <c r="BV62" s="5"/>
      <c r="BW62" s="17"/>
      <c r="BX62" s="5"/>
      <c r="BY62" s="17"/>
      <c r="BZ62" s="5"/>
      <c r="CA62" s="17"/>
      <c r="CB62" s="5"/>
      <c r="CC62" s="17"/>
      <c r="CD62" s="5"/>
      <c r="CE62" s="17"/>
      <c r="CF62" s="17"/>
      <c r="CG62" s="17"/>
      <c r="CH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>
        <v>13059.806699999999</v>
      </c>
      <c r="DF62" s="5">
        <v>28.546099999999999</v>
      </c>
      <c r="DG62" s="5"/>
      <c r="DH62" s="17"/>
      <c r="DI62" s="5"/>
      <c r="DJ62" s="5"/>
      <c r="DK62" s="5"/>
      <c r="DL62" s="5"/>
      <c r="DM62" s="5"/>
      <c r="DN62" s="5"/>
      <c r="DO62" s="5"/>
      <c r="DP62" s="5"/>
      <c r="DQ62" s="5">
        <v>28124.388800000001</v>
      </c>
      <c r="DR62" s="5">
        <v>43.383000000000003</v>
      </c>
      <c r="DS62" s="5"/>
      <c r="DT62" s="5"/>
      <c r="DU62" s="5"/>
      <c r="DV62" s="5"/>
      <c r="DW62" s="5"/>
      <c r="DX62" s="5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>
        <v>13059.806699999999</v>
      </c>
      <c r="ES62" s="5">
        <v>28.546099999999999</v>
      </c>
      <c r="ET62" s="5"/>
      <c r="EU62" s="5"/>
      <c r="EV62" s="8"/>
      <c r="EW62" s="8"/>
      <c r="EX62" s="8"/>
      <c r="EY62" s="8"/>
      <c r="EZ62" s="8"/>
      <c r="FA62" s="8"/>
      <c r="FB62" s="8">
        <v>28124.388800000001</v>
      </c>
      <c r="FC62" s="8">
        <v>43.383000000000003</v>
      </c>
      <c r="FD62" s="206"/>
      <c r="FE62" s="206"/>
      <c r="FF62" s="206"/>
      <c r="FG62" s="206"/>
      <c r="FH62" s="206"/>
      <c r="FI62" s="206"/>
      <c r="FK62" s="5"/>
      <c r="FL62" s="5"/>
      <c r="FM62" s="5"/>
      <c r="FN62" s="5"/>
      <c r="FQ62" s="5"/>
      <c r="FS62" s="5"/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E63" s="4">
        <v>23370.845037576622</v>
      </c>
      <c r="DF63" s="5">
        <v>29.340899999999998</v>
      </c>
      <c r="DG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ER63" s="4">
        <v>23370.845037576622</v>
      </c>
      <c r="ES63" s="5">
        <v>29.340899999999998</v>
      </c>
      <c r="ET63" s="5"/>
      <c r="EU63" s="5"/>
      <c r="EV63" s="8"/>
      <c r="EW63" s="8"/>
      <c r="EX63" s="8"/>
      <c r="EY63" s="8"/>
      <c r="EZ63" s="8"/>
      <c r="FA63" s="8"/>
      <c r="FB63" s="8"/>
      <c r="FC63" s="8"/>
      <c r="FD63" s="206"/>
      <c r="FE63" s="206"/>
      <c r="FF63" s="206"/>
      <c r="FG63" s="206"/>
      <c r="FH63" s="206"/>
      <c r="FI63" s="206"/>
      <c r="FK63" s="5"/>
      <c r="FL63" s="5"/>
      <c r="FM63" s="5"/>
      <c r="FN63" s="5"/>
      <c r="FQ63" s="5"/>
      <c r="FS63" s="5"/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E64" s="4">
        <v>25637.681884705515</v>
      </c>
      <c r="DF64" s="5">
        <v>29.514499999999998</v>
      </c>
      <c r="DG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ER64" s="4">
        <v>25637.681884705515</v>
      </c>
      <c r="ES64" s="5">
        <v>29.514499999999998</v>
      </c>
      <c r="ET64" s="5"/>
      <c r="EU64" s="5"/>
      <c r="EV64" s="8"/>
      <c r="EW64" s="8"/>
      <c r="EX64" s="8"/>
      <c r="EY64" s="8"/>
      <c r="EZ64" s="8"/>
      <c r="FA64" s="8"/>
      <c r="FB64" s="8"/>
      <c r="FC64" s="8"/>
      <c r="FD64" s="206"/>
      <c r="FE64" s="206"/>
      <c r="FF64" s="206"/>
      <c r="FG64" s="206"/>
      <c r="FH64" s="206"/>
      <c r="FI64" s="206"/>
      <c r="FK64" s="5"/>
      <c r="FL64" s="5"/>
      <c r="FM64" s="5"/>
      <c r="FN64" s="5"/>
      <c r="FQ64" s="5"/>
      <c r="FS64" s="5"/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E65" s="4">
        <v>28124.388800000001</v>
      </c>
      <c r="DF65" s="5">
        <v>29.688099999999999</v>
      </c>
      <c r="DG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ER65" s="4">
        <v>28124.388800000001</v>
      </c>
      <c r="ES65" s="5">
        <v>29.688099999999999</v>
      </c>
      <c r="ET65" s="5"/>
      <c r="EU65" s="5"/>
      <c r="EV65" s="8"/>
      <c r="EW65" s="8"/>
      <c r="EX65" s="8"/>
      <c r="EY65" s="8"/>
      <c r="EZ65" s="8"/>
      <c r="FA65" s="8"/>
      <c r="FB65" s="8"/>
      <c r="FC65" s="8"/>
      <c r="FD65" s="206"/>
      <c r="FE65" s="206"/>
      <c r="FF65" s="206"/>
      <c r="FG65" s="206"/>
      <c r="FH65" s="206"/>
      <c r="FI65" s="206"/>
      <c r="FK65" s="5"/>
      <c r="FL65" s="5"/>
      <c r="FM65" s="5"/>
      <c r="FN65" s="5"/>
      <c r="FQ65" s="5"/>
      <c r="FS65" s="5"/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S66" s="5"/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206"/>
      <c r="FE66" s="206"/>
      <c r="FF66" s="206"/>
      <c r="FG66" s="206"/>
      <c r="FH66" s="206"/>
      <c r="FI66" s="206"/>
      <c r="FK66" s="5"/>
      <c r="FL66" s="5"/>
      <c r="FM66" s="5"/>
      <c r="FN66" s="5"/>
      <c r="FQ66" s="5"/>
      <c r="FS66" s="5"/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S67" s="5"/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206"/>
      <c r="FE67" s="206"/>
      <c r="FF67" s="206"/>
      <c r="FG67" s="206"/>
      <c r="FH67" s="206"/>
      <c r="FI67" s="206"/>
      <c r="FK67" s="5"/>
      <c r="FL67" s="5"/>
      <c r="FM67" s="5"/>
      <c r="FN67" s="5"/>
      <c r="FQ67" s="5"/>
      <c r="FS67" s="5"/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206"/>
      <c r="FE68" s="206"/>
      <c r="FF68" s="206"/>
      <c r="FG68" s="206"/>
      <c r="FH68" s="206"/>
      <c r="FI68" s="206"/>
      <c r="FK68" s="5"/>
      <c r="FL68" s="5"/>
      <c r="FM68" s="5"/>
      <c r="FN68" s="5"/>
      <c r="FQ68" s="5"/>
      <c r="FS68" s="5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formatCells="0" formatColumns="0" formatRows="0"/>
  <mergeCells count="275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P2:FQ2"/>
    <mergeCell ref="FK2:FL2"/>
    <mergeCell ref="FM2:FN2"/>
    <mergeCell ref="FR2:FS2"/>
    <mergeCell ref="AI44:AJ44"/>
    <mergeCell ref="AI46:AJ46"/>
    <mergeCell ref="AI47:AI48"/>
    <mergeCell ref="AI49:AI50"/>
    <mergeCell ref="AI51:AI52"/>
    <mergeCell ref="AJ47:AJ52"/>
    <mergeCell ref="EX2:EY2"/>
    <mergeCell ref="EZ2:FA2"/>
    <mergeCell ref="FB2:FC2"/>
    <mergeCell ref="DS2:DX2"/>
    <mergeCell ref="FD2:FI2"/>
    <mergeCell ref="ET2:EU2"/>
    <mergeCell ref="EV2:EW2"/>
    <mergeCell ref="AW35:AW40"/>
    <mergeCell ref="AX35:AX36"/>
    <mergeCell ref="AW29:AW34"/>
    <mergeCell ref="AX29:AX30"/>
    <mergeCell ref="AY35:AY40"/>
    <mergeCell ref="AO37:AO38"/>
    <mergeCell ref="AP37:AP38"/>
    <mergeCell ref="W49:W50"/>
    <mergeCell ref="W51:W52"/>
    <mergeCell ref="Y44:Z44"/>
    <mergeCell ref="Y47:Y48"/>
    <mergeCell ref="Z47:Z52"/>
    <mergeCell ref="Y49:Y50"/>
    <mergeCell ref="Y51:Y52"/>
    <mergeCell ref="AF47:AF52"/>
    <mergeCell ref="AE47:AE52"/>
    <mergeCell ref="AC44:AH44"/>
    <mergeCell ref="AG47:AG52"/>
    <mergeCell ref="AH47:AH52"/>
    <mergeCell ref="AA47:AA48"/>
    <mergeCell ref="AB47:AB52"/>
    <mergeCell ref="AA49:AA50"/>
    <mergeCell ref="AA51:AA52"/>
    <mergeCell ref="AC47:AC48"/>
    <mergeCell ref="AD47:AD52"/>
    <mergeCell ref="AC49:AC50"/>
    <mergeCell ref="AC51:AC52"/>
    <mergeCell ref="D3:G3"/>
    <mergeCell ref="V3:Y3"/>
    <mergeCell ref="AF3:AI3"/>
    <mergeCell ref="N3:Q3"/>
    <mergeCell ref="DM2:DN2"/>
    <mergeCell ref="DQ2:DR2"/>
    <mergeCell ref="DO2:DP2"/>
    <mergeCell ref="CL2:DC2"/>
    <mergeCell ref="CN3:CQ3"/>
    <mergeCell ref="CX3:DA3"/>
    <mergeCell ref="AT2:AU2"/>
    <mergeCell ref="C1:S2"/>
    <mergeCell ref="U1:AK2"/>
    <mergeCell ref="CL1:DL1"/>
    <mergeCell ref="AO1:AY1"/>
    <mergeCell ref="AO2:AS2"/>
    <mergeCell ref="DZ1:EW1"/>
    <mergeCell ref="S47:S48"/>
    <mergeCell ref="T47:T52"/>
    <mergeCell ref="U47:U48"/>
    <mergeCell ref="V47:V52"/>
    <mergeCell ref="B49:B50"/>
    <mergeCell ref="Q49:Q50"/>
    <mergeCell ref="S49:S50"/>
    <mergeCell ref="U49:U50"/>
    <mergeCell ref="B51:B52"/>
    <mergeCell ref="Q51:Q52"/>
    <mergeCell ref="S51:S52"/>
    <mergeCell ref="U51:U52"/>
    <mergeCell ref="C47:C52"/>
    <mergeCell ref="M47:M52"/>
    <mergeCell ref="N47:N52"/>
    <mergeCell ref="O47:O52"/>
    <mergeCell ref="DE2:DF2"/>
    <mergeCell ref="DK2:DL2"/>
    <mergeCell ref="ER2:ES2"/>
    <mergeCell ref="DZ2:EQ2"/>
    <mergeCell ref="DH2:DI2"/>
    <mergeCell ref="EB3:EE3"/>
    <mergeCell ref="EL3:EO3"/>
    <mergeCell ref="AT37:AT38"/>
    <mergeCell ref="AV37:AV38"/>
    <mergeCell ref="AX37:AX38"/>
    <mergeCell ref="AO39:AO40"/>
    <mergeCell ref="AP39:AP40"/>
    <mergeCell ref="AT39:AT40"/>
    <mergeCell ref="AV39:AV40"/>
    <mergeCell ref="AX39:AX40"/>
    <mergeCell ref="AX31:AX32"/>
    <mergeCell ref="AT33:AT34"/>
    <mergeCell ref="AV33:AV34"/>
    <mergeCell ref="AX33:AX34"/>
    <mergeCell ref="AT25:AT26"/>
    <mergeCell ref="AV25:AV26"/>
    <mergeCell ref="AX25:AX26"/>
    <mergeCell ref="AO27:AO28"/>
    <mergeCell ref="AP27:AP28"/>
    <mergeCell ref="AT27:AT28"/>
    <mergeCell ref="AV27:AV28"/>
    <mergeCell ref="AX27:AX28"/>
    <mergeCell ref="AU23:AU28"/>
    <mergeCell ref="AV23:AV24"/>
    <mergeCell ref="AW23:AW28"/>
    <mergeCell ref="AX23:AX24"/>
    <mergeCell ref="AO23:AO24"/>
    <mergeCell ref="AP23:AP24"/>
    <mergeCell ref="AQ23:AQ28"/>
    <mergeCell ref="AR23:AR28"/>
    <mergeCell ref="AS23:AS28"/>
    <mergeCell ref="AT23:AT24"/>
    <mergeCell ref="AT19:AT20"/>
    <mergeCell ref="AV19:AV20"/>
    <mergeCell ref="AX19:AX20"/>
    <mergeCell ref="AO21:AO22"/>
    <mergeCell ref="AP21:AP22"/>
    <mergeCell ref="AT21:AT22"/>
    <mergeCell ref="AV21:AV22"/>
    <mergeCell ref="AX21:AX22"/>
    <mergeCell ref="AU17:AU22"/>
    <mergeCell ref="AV17:AV18"/>
    <mergeCell ref="AW17:AW22"/>
    <mergeCell ref="AX17:AX18"/>
    <mergeCell ref="AO17:AO18"/>
    <mergeCell ref="AP17:AP18"/>
    <mergeCell ref="AQ17:AQ22"/>
    <mergeCell ref="AR17:AR22"/>
    <mergeCell ref="AS17:AS22"/>
    <mergeCell ref="AT17:AT18"/>
    <mergeCell ref="AT13:AT14"/>
    <mergeCell ref="AV13:AV14"/>
    <mergeCell ref="AX13:AX14"/>
    <mergeCell ref="AO15:AO16"/>
    <mergeCell ref="AP15:AP16"/>
    <mergeCell ref="AT15:AT16"/>
    <mergeCell ref="AV15:AV16"/>
    <mergeCell ref="AX15:AX16"/>
    <mergeCell ref="AU11:AU16"/>
    <mergeCell ref="AV11:AV12"/>
    <mergeCell ref="AW11:AW16"/>
    <mergeCell ref="AX11:AX12"/>
    <mergeCell ref="AO11:AO12"/>
    <mergeCell ref="AP11:AP12"/>
    <mergeCell ref="AQ11:AQ16"/>
    <mergeCell ref="AR11:AR16"/>
    <mergeCell ref="AS11:AS16"/>
    <mergeCell ref="AT11:AT12"/>
    <mergeCell ref="AX5:AX6"/>
    <mergeCell ref="AY5:AY10"/>
    <mergeCell ref="AT7:AT8"/>
    <mergeCell ref="AX7:AX8"/>
    <mergeCell ref="AT9:AT10"/>
    <mergeCell ref="AX9:AX10"/>
    <mergeCell ref="AV5:AV6"/>
    <mergeCell ref="AW5:AW10"/>
    <mergeCell ref="AV7:AV8"/>
    <mergeCell ref="AV9:AV10"/>
    <mergeCell ref="P47:P52"/>
    <mergeCell ref="L47:L52"/>
    <mergeCell ref="Q47:Q48"/>
    <mergeCell ref="R47:R52"/>
    <mergeCell ref="A35:A40"/>
    <mergeCell ref="AO29:AO30"/>
    <mergeCell ref="AP29:AP30"/>
    <mergeCell ref="AQ29:AQ34"/>
    <mergeCell ref="AR29:AR34"/>
    <mergeCell ref="A29:A34"/>
    <mergeCell ref="AO35:AO36"/>
    <mergeCell ref="AP35:AP36"/>
    <mergeCell ref="AQ35:AQ40"/>
    <mergeCell ref="AR35:AR40"/>
    <mergeCell ref="AO31:AO32"/>
    <mergeCell ref="AP31:AP32"/>
    <mergeCell ref="AO33:AO34"/>
    <mergeCell ref="AP33:AP34"/>
    <mergeCell ref="M45:P45"/>
    <mergeCell ref="C45:F45"/>
    <mergeCell ref="W44:X44"/>
    <mergeCell ref="AA44:AB44"/>
    <mergeCell ref="W47:W48"/>
    <mergeCell ref="X47:X52"/>
    <mergeCell ref="A47:A48"/>
    <mergeCell ref="A49:A50"/>
    <mergeCell ref="A51:A52"/>
    <mergeCell ref="B47:B48"/>
    <mergeCell ref="D47:D52"/>
    <mergeCell ref="AX2:AY2"/>
    <mergeCell ref="A43:V43"/>
    <mergeCell ref="A44:L44"/>
    <mergeCell ref="Q44:R44"/>
    <mergeCell ref="S44:T44"/>
    <mergeCell ref="U44:V44"/>
    <mergeCell ref="AV2:AW2"/>
    <mergeCell ref="AY29:AY34"/>
    <mergeCell ref="AY11:AY16"/>
    <mergeCell ref="AY17:AY22"/>
    <mergeCell ref="AY23:AY28"/>
    <mergeCell ref="A46:B46"/>
    <mergeCell ref="E47:E52"/>
    <mergeCell ref="K47:K52"/>
    <mergeCell ref="F47:F52"/>
    <mergeCell ref="G47:G52"/>
    <mergeCell ref="H47:H52"/>
    <mergeCell ref="I47:I52"/>
    <mergeCell ref="J47:J52"/>
    <mergeCell ref="A5:A10"/>
    <mergeCell ref="A17:A22"/>
    <mergeCell ref="A23:A28"/>
    <mergeCell ref="A11:A16"/>
    <mergeCell ref="AS29:AS34"/>
    <mergeCell ref="AT29:AT30"/>
    <mergeCell ref="AU29:AU34"/>
    <mergeCell ref="AV29:AV30"/>
    <mergeCell ref="AS35:AS40"/>
    <mergeCell ref="AT35:AT36"/>
    <mergeCell ref="AU35:AU40"/>
    <mergeCell ref="AV35:AV36"/>
    <mergeCell ref="AT31:AT32"/>
    <mergeCell ref="AV31:AV32"/>
    <mergeCell ref="AR5:AR10"/>
    <mergeCell ref="AO7:AO8"/>
    <mergeCell ref="AP7:AP8"/>
    <mergeCell ref="AO9:AO10"/>
    <mergeCell ref="AP9:AP10"/>
    <mergeCell ref="AS5:AS10"/>
    <mergeCell ref="AT5:AT6"/>
    <mergeCell ref="AU5:AU10"/>
    <mergeCell ref="AO13:AO14"/>
    <mergeCell ref="AP13:AP14"/>
    <mergeCell ref="AO4:AP4"/>
    <mergeCell ref="AO5:AO6"/>
    <mergeCell ref="AP5:AP6"/>
    <mergeCell ref="AQ5:AQ10"/>
    <mergeCell ref="AK47:AK48"/>
    <mergeCell ref="AL47:AL52"/>
    <mergeCell ref="AK49:AK50"/>
    <mergeCell ref="AK51:AK52"/>
    <mergeCell ref="AK44:AL44"/>
    <mergeCell ref="AK46:AL46"/>
    <mergeCell ref="AO19:AO20"/>
    <mergeCell ref="AP19:AP20"/>
    <mergeCell ref="AO25:AO26"/>
    <mergeCell ref="AP25:AP26"/>
    <mergeCell ref="AN47:AN52"/>
    <mergeCell ref="AP47:AP52"/>
    <mergeCell ref="AM47:AM48"/>
    <mergeCell ref="AM49:AM50"/>
    <mergeCell ref="AM51:AM52"/>
  </mergeCells>
  <conditionalFormatting sqref="AP5">
    <cfRule type="cellIs" dxfId="4139" priority="771" stopIfTrue="1" operator="greaterThan">
      <formula>0.03</formula>
    </cfRule>
    <cfRule type="cellIs" dxfId="4138" priority="772" stopIfTrue="1" operator="lessThan">
      <formula>-0.03</formula>
    </cfRule>
  </conditionalFormatting>
  <conditionalFormatting sqref="AQ5">
    <cfRule type="cellIs" dxfId="4137" priority="843" stopIfTrue="1" operator="greaterThan">
      <formula>0.03</formula>
    </cfRule>
    <cfRule type="cellIs" dxfId="4136" priority="844" stopIfTrue="1" operator="lessThan">
      <formula>-0.03</formula>
    </cfRule>
  </conditionalFormatting>
  <conditionalFormatting sqref="CH5">
    <cfRule type="cellIs" dxfId="4135" priority="867" stopIfTrue="1" operator="greaterThan">
      <formula>0.03</formula>
    </cfRule>
    <cfRule type="cellIs" dxfId="4134" priority="868" stopIfTrue="1" operator="lessThan">
      <formula>-0.03</formula>
    </cfRule>
  </conditionalFormatting>
  <conditionalFormatting sqref="AQ5:AQ10">
    <cfRule type="cellIs" dxfId="4133" priority="1327" stopIfTrue="1" operator="greaterThan">
      <formula>0</formula>
    </cfRule>
    <cfRule type="cellIs" dxfId="4132" priority="1328" stopIfTrue="1" operator="lessThan">
      <formula>0</formula>
    </cfRule>
  </conditionalFormatting>
  <conditionalFormatting sqref="AR5:AS5">
    <cfRule type="cellIs" dxfId="4131" priority="835" stopIfTrue="1" operator="greaterThan">
      <formula>0.03</formula>
    </cfRule>
    <cfRule type="cellIs" dxfId="4130" priority="836" stopIfTrue="1" operator="lessThan">
      <formula>-0.03</formula>
    </cfRule>
  </conditionalFormatting>
  <conditionalFormatting sqref="AR5:AS10">
    <cfRule type="cellIs" dxfId="4129" priority="837" stopIfTrue="1" operator="greaterThan">
      <formula>0</formula>
    </cfRule>
    <cfRule type="cellIs" dxfId="4128" priority="838" stopIfTrue="1" operator="lessThan">
      <formula>0</formula>
    </cfRule>
  </conditionalFormatting>
  <conditionalFormatting sqref="AU5">
    <cfRule type="cellIs" dxfId="4127" priority="831" stopIfTrue="1" operator="greaterThan">
      <formula>0.03</formula>
    </cfRule>
    <cfRule type="cellIs" dxfId="4126" priority="832" stopIfTrue="1" operator="lessThan">
      <formula>-0.03</formula>
    </cfRule>
  </conditionalFormatting>
  <conditionalFormatting sqref="AU5:AU10">
    <cfRule type="cellIs" dxfId="4125" priority="833" stopIfTrue="1" operator="greaterThan">
      <formula>0</formula>
    </cfRule>
    <cfRule type="cellIs" dxfId="4124" priority="834" stopIfTrue="1" operator="lessThan">
      <formula>0</formula>
    </cfRule>
  </conditionalFormatting>
  <conditionalFormatting sqref="AW5">
    <cfRule type="cellIs" dxfId="4123" priority="827" stopIfTrue="1" operator="greaterThan">
      <formula>0.03</formula>
    </cfRule>
    <cfRule type="cellIs" dxfId="4122" priority="828" stopIfTrue="1" operator="lessThan">
      <formula>-0.03</formula>
    </cfRule>
  </conditionalFormatting>
  <conditionalFormatting sqref="AW5:AW10">
    <cfRule type="cellIs" dxfId="4121" priority="829" stopIfTrue="1" operator="greaterThan">
      <formula>0</formula>
    </cfRule>
    <cfRule type="cellIs" dxfId="4120" priority="830" stopIfTrue="1" operator="lessThan">
      <formula>0</formula>
    </cfRule>
  </conditionalFormatting>
  <conditionalFormatting sqref="AY5">
    <cfRule type="cellIs" dxfId="4119" priority="823" stopIfTrue="1" operator="greaterThan">
      <formula>0.03</formula>
    </cfRule>
    <cfRule type="cellIs" dxfId="4118" priority="824" stopIfTrue="1" operator="lessThan">
      <formula>-0.03</formula>
    </cfRule>
  </conditionalFormatting>
  <conditionalFormatting sqref="AY5:AY10">
    <cfRule type="cellIs" dxfId="4117" priority="825" stopIfTrue="1" operator="greaterThan">
      <formula>0</formula>
    </cfRule>
    <cfRule type="cellIs" dxfId="4116" priority="826" stopIfTrue="1" operator="lessThan">
      <formula>0</formula>
    </cfRule>
  </conditionalFormatting>
  <conditionalFormatting sqref="AP5:AP6">
    <cfRule type="cellIs" dxfId="4115" priority="1333" stopIfTrue="1" operator="greaterThan">
      <formula>0</formula>
    </cfRule>
    <cfRule type="cellIs" dxfId="4114" priority="1334" operator="lessThan">
      <formula>0</formula>
    </cfRule>
  </conditionalFormatting>
  <conditionalFormatting sqref="AP7">
    <cfRule type="cellIs" dxfId="4113" priority="767" stopIfTrue="1" operator="greaterThan">
      <formula>0.03</formula>
    </cfRule>
    <cfRule type="cellIs" dxfId="4112" priority="768" stopIfTrue="1" operator="lessThan">
      <formula>-0.03</formula>
    </cfRule>
  </conditionalFormatting>
  <conditionalFormatting sqref="AP7:AP8">
    <cfRule type="cellIs" dxfId="4111" priority="769" stopIfTrue="1" operator="greaterThan">
      <formula>0</formula>
    </cfRule>
    <cfRule type="cellIs" dxfId="4110" priority="770" operator="lessThan">
      <formula>0</formula>
    </cfRule>
  </conditionalFormatting>
  <conditionalFormatting sqref="AP9">
    <cfRule type="cellIs" dxfId="4109" priority="763" stopIfTrue="1" operator="greaterThan">
      <formula>0.03</formula>
    </cfRule>
    <cfRule type="cellIs" dxfId="4108" priority="764" stopIfTrue="1" operator="lessThan">
      <formula>-0.03</formula>
    </cfRule>
  </conditionalFormatting>
  <conditionalFormatting sqref="AP9:AP10">
    <cfRule type="cellIs" dxfId="4107" priority="765" stopIfTrue="1" operator="greaterThan">
      <formula>0</formula>
    </cfRule>
    <cfRule type="cellIs" dxfId="4106" priority="766" operator="lessThan">
      <formula>0</formula>
    </cfRule>
  </conditionalFormatting>
  <conditionalFormatting sqref="AT5">
    <cfRule type="cellIs" dxfId="4105" priority="709" stopIfTrue="1" operator="greaterThan">
      <formula>0.03</formula>
    </cfRule>
    <cfRule type="cellIs" dxfId="4104" priority="710" stopIfTrue="1" operator="lessThan">
      <formula>-0.03</formula>
    </cfRule>
  </conditionalFormatting>
  <conditionalFormatting sqref="AT5:AT6">
    <cfRule type="cellIs" dxfId="4103" priority="711" stopIfTrue="1" operator="greaterThan">
      <formula>0</formula>
    </cfRule>
    <cfRule type="cellIs" dxfId="4102" priority="712" operator="lessThan">
      <formula>0</formula>
    </cfRule>
  </conditionalFormatting>
  <conditionalFormatting sqref="AT7">
    <cfRule type="cellIs" dxfId="4101" priority="705" stopIfTrue="1" operator="greaterThan">
      <formula>0.03</formula>
    </cfRule>
    <cfRule type="cellIs" dxfId="4100" priority="706" stopIfTrue="1" operator="lessThan">
      <formula>-0.03</formula>
    </cfRule>
  </conditionalFormatting>
  <conditionalFormatting sqref="AT7:AT8">
    <cfRule type="cellIs" dxfId="4099" priority="707" stopIfTrue="1" operator="greaterThan">
      <formula>0</formula>
    </cfRule>
    <cfRule type="cellIs" dxfId="4098" priority="708" operator="lessThan">
      <formula>0</formula>
    </cfRule>
  </conditionalFormatting>
  <conditionalFormatting sqref="AT9">
    <cfRule type="cellIs" dxfId="4097" priority="701" stopIfTrue="1" operator="greaterThan">
      <formula>0.03</formula>
    </cfRule>
    <cfRule type="cellIs" dxfId="4096" priority="702" stopIfTrue="1" operator="lessThan">
      <formula>-0.03</formula>
    </cfRule>
  </conditionalFormatting>
  <conditionalFormatting sqref="AT9:AT10">
    <cfRule type="cellIs" dxfId="4095" priority="703" stopIfTrue="1" operator="greaterThan">
      <formula>0</formula>
    </cfRule>
    <cfRule type="cellIs" dxfId="4094" priority="704" operator="lessThan">
      <formula>0</formula>
    </cfRule>
  </conditionalFormatting>
  <conditionalFormatting sqref="AV5">
    <cfRule type="cellIs" dxfId="4093" priority="697" stopIfTrue="1" operator="greaterThan">
      <formula>0.03</formula>
    </cfRule>
    <cfRule type="cellIs" dxfId="4092" priority="698" stopIfTrue="1" operator="lessThan">
      <formula>-0.03</formula>
    </cfRule>
  </conditionalFormatting>
  <conditionalFormatting sqref="AV5:AV6">
    <cfRule type="cellIs" dxfId="4091" priority="699" stopIfTrue="1" operator="greaterThan">
      <formula>0</formula>
    </cfRule>
    <cfRule type="cellIs" dxfId="4090" priority="700" operator="lessThan">
      <formula>0</formula>
    </cfRule>
  </conditionalFormatting>
  <conditionalFormatting sqref="AV7">
    <cfRule type="cellIs" dxfId="4089" priority="693" stopIfTrue="1" operator="greaterThan">
      <formula>0.03</formula>
    </cfRule>
    <cfRule type="cellIs" dxfId="4088" priority="694" stopIfTrue="1" operator="lessThan">
      <formula>-0.03</formula>
    </cfRule>
  </conditionalFormatting>
  <conditionalFormatting sqref="AV7:AV8">
    <cfRule type="cellIs" dxfId="4087" priority="695" stopIfTrue="1" operator="greaterThan">
      <formula>0</formula>
    </cfRule>
    <cfRule type="cellIs" dxfId="4086" priority="696" operator="lessThan">
      <formula>0</formula>
    </cfRule>
  </conditionalFormatting>
  <conditionalFormatting sqref="AV9">
    <cfRule type="cellIs" dxfId="4085" priority="689" stopIfTrue="1" operator="greaterThan">
      <formula>0.03</formula>
    </cfRule>
    <cfRule type="cellIs" dxfId="4084" priority="690" stopIfTrue="1" operator="lessThan">
      <formula>-0.03</formula>
    </cfRule>
  </conditionalFormatting>
  <conditionalFormatting sqref="AV9:AV10">
    <cfRule type="cellIs" dxfId="4083" priority="691" stopIfTrue="1" operator="greaterThan">
      <formula>0</formula>
    </cfRule>
    <cfRule type="cellIs" dxfId="4082" priority="692" operator="lessThan">
      <formula>0</formula>
    </cfRule>
  </conditionalFormatting>
  <conditionalFormatting sqref="AX5">
    <cfRule type="cellIs" dxfId="4081" priority="685" stopIfTrue="1" operator="greaterThan">
      <formula>0.03</formula>
    </cfRule>
    <cfRule type="cellIs" dxfId="4080" priority="686" stopIfTrue="1" operator="lessThan">
      <formula>-0.03</formula>
    </cfRule>
  </conditionalFormatting>
  <conditionalFormatting sqref="AX5:AX6">
    <cfRule type="cellIs" dxfId="4079" priority="687" stopIfTrue="1" operator="greaterThan">
      <formula>0</formula>
    </cfRule>
    <cfRule type="cellIs" dxfId="4078" priority="688" operator="lessThan">
      <formula>0</formula>
    </cfRule>
  </conditionalFormatting>
  <conditionalFormatting sqref="AX7">
    <cfRule type="cellIs" dxfId="4077" priority="681" stopIfTrue="1" operator="greaterThan">
      <formula>0.03</formula>
    </cfRule>
    <cfRule type="cellIs" dxfId="4076" priority="682" stopIfTrue="1" operator="lessThan">
      <formula>-0.03</formula>
    </cfRule>
  </conditionalFormatting>
  <conditionalFormatting sqref="AX7:AX8">
    <cfRule type="cellIs" dxfId="4075" priority="683" stopIfTrue="1" operator="greaterThan">
      <formula>0</formula>
    </cfRule>
    <cfRule type="cellIs" dxfId="4074" priority="684" operator="lessThan">
      <formula>0</formula>
    </cfRule>
  </conditionalFormatting>
  <conditionalFormatting sqref="AX9">
    <cfRule type="cellIs" dxfId="4073" priority="677" stopIfTrue="1" operator="greaterThan">
      <formula>0.03</formula>
    </cfRule>
    <cfRule type="cellIs" dxfId="4072" priority="678" stopIfTrue="1" operator="lessThan">
      <formula>-0.03</formula>
    </cfRule>
  </conditionalFormatting>
  <conditionalFormatting sqref="AX9:AX10">
    <cfRule type="cellIs" dxfId="4071" priority="679" stopIfTrue="1" operator="greaterThan">
      <formula>0</formula>
    </cfRule>
    <cfRule type="cellIs" dxfId="4070" priority="680" operator="lessThan">
      <formula>0</formula>
    </cfRule>
  </conditionalFormatting>
  <conditionalFormatting sqref="AP11">
    <cfRule type="cellIs" dxfId="4069" priority="589" stopIfTrue="1" operator="greaterThan">
      <formula>0.03</formula>
    </cfRule>
    <cfRule type="cellIs" dxfId="4068" priority="590" stopIfTrue="1" operator="lessThan">
      <formula>-0.03</formula>
    </cfRule>
  </conditionalFormatting>
  <conditionalFormatting sqref="AQ11">
    <cfRule type="cellIs" dxfId="4067" priority="607" stopIfTrue="1" operator="greaterThan">
      <formula>0.03</formula>
    </cfRule>
    <cfRule type="cellIs" dxfId="4066" priority="608" stopIfTrue="1" operator="lessThan">
      <formula>-0.03</formula>
    </cfRule>
  </conditionalFormatting>
  <conditionalFormatting sqref="AQ11:AQ16">
    <cfRule type="cellIs" dxfId="4065" priority="609" stopIfTrue="1" operator="greaterThan">
      <formula>0</formula>
    </cfRule>
    <cfRule type="cellIs" dxfId="4064" priority="610" stopIfTrue="1" operator="lessThan">
      <formula>0</formula>
    </cfRule>
  </conditionalFormatting>
  <conditionalFormatting sqref="AR11:AS11">
    <cfRule type="cellIs" dxfId="4063" priority="603" stopIfTrue="1" operator="greaterThan">
      <formula>0.03</formula>
    </cfRule>
    <cfRule type="cellIs" dxfId="4062" priority="604" stopIfTrue="1" operator="lessThan">
      <formula>-0.03</formula>
    </cfRule>
  </conditionalFormatting>
  <conditionalFormatting sqref="AR11:AS16">
    <cfRule type="cellIs" dxfId="4061" priority="605" stopIfTrue="1" operator="greaterThan">
      <formula>0</formula>
    </cfRule>
    <cfRule type="cellIs" dxfId="4060" priority="606" stopIfTrue="1" operator="lessThan">
      <formula>0</formula>
    </cfRule>
  </conditionalFormatting>
  <conditionalFormatting sqref="AU11">
    <cfRule type="cellIs" dxfId="4059" priority="599" stopIfTrue="1" operator="greaterThan">
      <formula>0.03</formula>
    </cfRule>
    <cfRule type="cellIs" dxfId="4058" priority="600" stopIfTrue="1" operator="lessThan">
      <formula>-0.03</formula>
    </cfRule>
  </conditionalFormatting>
  <conditionalFormatting sqref="AU11:AU16">
    <cfRule type="cellIs" dxfId="4057" priority="601" stopIfTrue="1" operator="greaterThan">
      <formula>0</formula>
    </cfRule>
    <cfRule type="cellIs" dxfId="4056" priority="602" stopIfTrue="1" operator="lessThan">
      <formula>0</formula>
    </cfRule>
  </conditionalFormatting>
  <conditionalFormatting sqref="AW11">
    <cfRule type="cellIs" dxfId="4055" priority="595" stopIfTrue="1" operator="greaterThan">
      <formula>0.03</formula>
    </cfRule>
    <cfRule type="cellIs" dxfId="4054" priority="596" stopIfTrue="1" operator="lessThan">
      <formula>-0.03</formula>
    </cfRule>
  </conditionalFormatting>
  <conditionalFormatting sqref="AW11:AW16">
    <cfRule type="cellIs" dxfId="4053" priority="597" stopIfTrue="1" operator="greaterThan">
      <formula>0</formula>
    </cfRule>
    <cfRule type="cellIs" dxfId="4052" priority="598" stopIfTrue="1" operator="lessThan">
      <formula>0</formula>
    </cfRule>
  </conditionalFormatting>
  <conditionalFormatting sqref="AY11">
    <cfRule type="cellIs" dxfId="4051" priority="591" stopIfTrue="1" operator="greaterThan">
      <formula>0.03</formula>
    </cfRule>
    <cfRule type="cellIs" dxfId="4050" priority="592" stopIfTrue="1" operator="lessThan">
      <formula>-0.03</formula>
    </cfRule>
  </conditionalFormatting>
  <conditionalFormatting sqref="AY11:AY16">
    <cfRule type="cellIs" dxfId="4049" priority="593" stopIfTrue="1" operator="greaterThan">
      <formula>0</formula>
    </cfRule>
    <cfRule type="cellIs" dxfId="4048" priority="594" stopIfTrue="1" operator="lessThan">
      <formula>0</formula>
    </cfRule>
  </conditionalFormatting>
  <conditionalFormatting sqref="AP11:AP12">
    <cfRule type="cellIs" dxfId="4047" priority="611" stopIfTrue="1" operator="greaterThan">
      <formula>0</formula>
    </cfRule>
    <cfRule type="cellIs" dxfId="4046" priority="612" operator="lessThan">
      <formula>0</formula>
    </cfRule>
  </conditionalFormatting>
  <conditionalFormatting sqref="AP13">
    <cfRule type="cellIs" dxfId="4045" priority="585" stopIfTrue="1" operator="greaterThan">
      <formula>0.03</formula>
    </cfRule>
    <cfRule type="cellIs" dxfId="4044" priority="586" stopIfTrue="1" operator="lessThan">
      <formula>-0.03</formula>
    </cfRule>
  </conditionalFormatting>
  <conditionalFormatting sqref="AP13:AP14">
    <cfRule type="cellIs" dxfId="4043" priority="587" stopIfTrue="1" operator="greaterThan">
      <formula>0</formula>
    </cfRule>
    <cfRule type="cellIs" dxfId="4042" priority="588" operator="lessThan">
      <formula>0</formula>
    </cfRule>
  </conditionalFormatting>
  <conditionalFormatting sqref="AP15">
    <cfRule type="cellIs" dxfId="4041" priority="581" stopIfTrue="1" operator="greaterThan">
      <formula>0.03</formula>
    </cfRule>
    <cfRule type="cellIs" dxfId="4040" priority="582" stopIfTrue="1" operator="lessThan">
      <formula>-0.03</formula>
    </cfRule>
  </conditionalFormatting>
  <conditionalFormatting sqref="AP15:AP16">
    <cfRule type="cellIs" dxfId="4039" priority="583" stopIfTrue="1" operator="greaterThan">
      <formula>0</formula>
    </cfRule>
    <cfRule type="cellIs" dxfId="4038" priority="584" operator="lessThan">
      <formula>0</formula>
    </cfRule>
  </conditionalFormatting>
  <conditionalFormatting sqref="AT11">
    <cfRule type="cellIs" dxfId="4037" priority="577" stopIfTrue="1" operator="greaterThan">
      <formula>0.03</formula>
    </cfRule>
    <cfRule type="cellIs" dxfId="4036" priority="578" stopIfTrue="1" operator="lessThan">
      <formula>-0.03</formula>
    </cfRule>
  </conditionalFormatting>
  <conditionalFormatting sqref="AT11:AT12">
    <cfRule type="cellIs" dxfId="4035" priority="579" stopIfTrue="1" operator="greaterThan">
      <formula>0</formula>
    </cfRule>
    <cfRule type="cellIs" dxfId="4034" priority="580" operator="lessThan">
      <formula>0</formula>
    </cfRule>
  </conditionalFormatting>
  <conditionalFormatting sqref="AT13">
    <cfRule type="cellIs" dxfId="4033" priority="573" stopIfTrue="1" operator="greaterThan">
      <formula>0.03</formula>
    </cfRule>
    <cfRule type="cellIs" dxfId="4032" priority="574" stopIfTrue="1" operator="lessThan">
      <formula>-0.03</formula>
    </cfRule>
  </conditionalFormatting>
  <conditionalFormatting sqref="AT13:AT14">
    <cfRule type="cellIs" dxfId="4031" priority="575" stopIfTrue="1" operator="greaterThan">
      <formula>0</formula>
    </cfRule>
    <cfRule type="cellIs" dxfId="4030" priority="576" operator="lessThan">
      <formula>0</formula>
    </cfRule>
  </conditionalFormatting>
  <conditionalFormatting sqref="AT15">
    <cfRule type="cellIs" dxfId="4029" priority="569" stopIfTrue="1" operator="greaterThan">
      <formula>0.03</formula>
    </cfRule>
    <cfRule type="cellIs" dxfId="4028" priority="570" stopIfTrue="1" operator="lessThan">
      <formula>-0.03</formula>
    </cfRule>
  </conditionalFormatting>
  <conditionalFormatting sqref="AT15:AT16">
    <cfRule type="cellIs" dxfId="4027" priority="571" stopIfTrue="1" operator="greaterThan">
      <formula>0</formula>
    </cfRule>
    <cfRule type="cellIs" dxfId="4026" priority="572" operator="lessThan">
      <formula>0</formula>
    </cfRule>
  </conditionalFormatting>
  <conditionalFormatting sqref="AV11">
    <cfRule type="cellIs" dxfId="4025" priority="565" stopIfTrue="1" operator="greaterThan">
      <formula>0.03</formula>
    </cfRule>
    <cfRule type="cellIs" dxfId="4024" priority="566" stopIfTrue="1" operator="lessThan">
      <formula>-0.03</formula>
    </cfRule>
  </conditionalFormatting>
  <conditionalFormatting sqref="AV11:AV12">
    <cfRule type="cellIs" dxfId="4023" priority="567" stopIfTrue="1" operator="greaterThan">
      <formula>0</formula>
    </cfRule>
    <cfRule type="cellIs" dxfId="4022" priority="568" operator="lessThan">
      <formula>0</formula>
    </cfRule>
  </conditionalFormatting>
  <conditionalFormatting sqref="AV13">
    <cfRule type="cellIs" dxfId="4021" priority="561" stopIfTrue="1" operator="greaterThan">
      <formula>0.03</formula>
    </cfRule>
    <cfRule type="cellIs" dxfId="4020" priority="562" stopIfTrue="1" operator="lessThan">
      <formula>-0.03</formula>
    </cfRule>
  </conditionalFormatting>
  <conditionalFormatting sqref="AV13:AV14">
    <cfRule type="cellIs" dxfId="4019" priority="563" stopIfTrue="1" operator="greaterThan">
      <formula>0</formula>
    </cfRule>
    <cfRule type="cellIs" dxfId="4018" priority="564" operator="lessThan">
      <formula>0</formula>
    </cfRule>
  </conditionalFormatting>
  <conditionalFormatting sqref="AV15">
    <cfRule type="cellIs" dxfId="4017" priority="557" stopIfTrue="1" operator="greaterThan">
      <formula>0.03</formula>
    </cfRule>
    <cfRule type="cellIs" dxfId="4016" priority="558" stopIfTrue="1" operator="lessThan">
      <formula>-0.03</formula>
    </cfRule>
  </conditionalFormatting>
  <conditionalFormatting sqref="AV15:AV16">
    <cfRule type="cellIs" dxfId="4015" priority="559" stopIfTrue="1" operator="greaterThan">
      <formula>0</formula>
    </cfRule>
    <cfRule type="cellIs" dxfId="4014" priority="560" operator="lessThan">
      <formula>0</formula>
    </cfRule>
  </conditionalFormatting>
  <conditionalFormatting sqref="AP17 AP23 AP29 AP35">
    <cfRule type="cellIs" dxfId="4013" priority="521" stopIfTrue="1" operator="greaterThan">
      <formula>0.03</formula>
    </cfRule>
    <cfRule type="cellIs" dxfId="4012" priority="522" stopIfTrue="1" operator="lessThan">
      <formula>-0.03</formula>
    </cfRule>
  </conditionalFormatting>
  <conditionalFormatting sqref="AQ17 AQ23 AQ29 AQ35">
    <cfRule type="cellIs" dxfId="4011" priority="539" stopIfTrue="1" operator="greaterThan">
      <formula>0.03</formula>
    </cfRule>
    <cfRule type="cellIs" dxfId="4010" priority="540" stopIfTrue="1" operator="lessThan">
      <formula>-0.03</formula>
    </cfRule>
  </conditionalFormatting>
  <conditionalFormatting sqref="AQ17:AQ40">
    <cfRule type="cellIs" dxfId="4009" priority="541" stopIfTrue="1" operator="greaterThan">
      <formula>0</formula>
    </cfRule>
    <cfRule type="cellIs" dxfId="4008" priority="542" stopIfTrue="1" operator="lessThan">
      <formula>0</formula>
    </cfRule>
  </conditionalFormatting>
  <conditionalFormatting sqref="AR17:AS17 AR23:AS23 AR29:AS29 AR35:AS35">
    <cfRule type="cellIs" dxfId="4007" priority="535" stopIfTrue="1" operator="greaterThan">
      <formula>0.03</formula>
    </cfRule>
    <cfRule type="cellIs" dxfId="4006" priority="536" stopIfTrue="1" operator="lessThan">
      <formula>-0.03</formula>
    </cfRule>
  </conditionalFormatting>
  <conditionalFormatting sqref="AR17:AS40">
    <cfRule type="cellIs" dxfId="4005" priority="537" stopIfTrue="1" operator="greaterThan">
      <formula>0</formula>
    </cfRule>
    <cfRule type="cellIs" dxfId="4004" priority="538" stopIfTrue="1" operator="lessThan">
      <formula>0</formula>
    </cfRule>
  </conditionalFormatting>
  <conditionalFormatting sqref="AU17 AU23 AU29 AU35">
    <cfRule type="cellIs" dxfId="4003" priority="531" stopIfTrue="1" operator="greaterThan">
      <formula>0.03</formula>
    </cfRule>
    <cfRule type="cellIs" dxfId="4002" priority="532" stopIfTrue="1" operator="lessThan">
      <formula>-0.03</formula>
    </cfRule>
  </conditionalFormatting>
  <conditionalFormatting sqref="AU17:AU40">
    <cfRule type="cellIs" dxfId="4001" priority="533" stopIfTrue="1" operator="greaterThan">
      <formula>0</formula>
    </cfRule>
    <cfRule type="cellIs" dxfId="4000" priority="534" stopIfTrue="1" operator="lessThan">
      <formula>0</formula>
    </cfRule>
  </conditionalFormatting>
  <conditionalFormatting sqref="AW17 AW23 AW29 AW35">
    <cfRule type="cellIs" dxfId="3999" priority="527" stopIfTrue="1" operator="greaterThan">
      <formula>0.03</formula>
    </cfRule>
    <cfRule type="cellIs" dxfId="3998" priority="528" stopIfTrue="1" operator="lessThan">
      <formula>-0.03</formula>
    </cfRule>
  </conditionalFormatting>
  <conditionalFormatting sqref="AW17:AW40">
    <cfRule type="cellIs" dxfId="3997" priority="529" stopIfTrue="1" operator="greaterThan">
      <formula>0</formula>
    </cfRule>
    <cfRule type="cellIs" dxfId="3996" priority="530" stopIfTrue="1" operator="lessThan">
      <formula>0</formula>
    </cfRule>
  </conditionalFormatting>
  <conditionalFormatting sqref="AP17:AP18 AP23:AP24 AP29:AP30 AP35:AP36">
    <cfRule type="cellIs" dxfId="3995" priority="543" stopIfTrue="1" operator="greaterThan">
      <formula>0</formula>
    </cfRule>
    <cfRule type="cellIs" dxfId="3994" priority="544" operator="lessThan">
      <formula>0</formula>
    </cfRule>
  </conditionalFormatting>
  <conditionalFormatting sqref="AP19 AP25 AP31 AP37">
    <cfRule type="cellIs" dxfId="3993" priority="517" stopIfTrue="1" operator="greaterThan">
      <formula>0.03</formula>
    </cfRule>
    <cfRule type="cellIs" dxfId="3992" priority="518" stopIfTrue="1" operator="lessThan">
      <formula>-0.03</formula>
    </cfRule>
  </conditionalFormatting>
  <conditionalFormatting sqref="AP19:AP20 AP25:AP26 AP31:AP32 AP37:AP38">
    <cfRule type="cellIs" dxfId="3991" priority="519" stopIfTrue="1" operator="greaterThan">
      <formula>0</formula>
    </cfRule>
    <cfRule type="cellIs" dxfId="3990" priority="520" operator="lessThan">
      <formula>0</formula>
    </cfRule>
  </conditionalFormatting>
  <conditionalFormatting sqref="AP21 AP27 AP33 AP39">
    <cfRule type="cellIs" dxfId="3989" priority="513" stopIfTrue="1" operator="greaterThan">
      <formula>0.03</formula>
    </cfRule>
    <cfRule type="cellIs" dxfId="3988" priority="514" stopIfTrue="1" operator="lessThan">
      <formula>-0.03</formula>
    </cfRule>
  </conditionalFormatting>
  <conditionalFormatting sqref="AP21:AP22 AP27:AP28 AP33:AP34 AP39:AP40">
    <cfRule type="cellIs" dxfId="3987" priority="515" stopIfTrue="1" operator="greaterThan">
      <formula>0</formula>
    </cfRule>
    <cfRule type="cellIs" dxfId="3986" priority="516" operator="lessThan">
      <formula>0</formula>
    </cfRule>
  </conditionalFormatting>
  <conditionalFormatting sqref="AT17 AT23 AT29 AT35">
    <cfRule type="cellIs" dxfId="3985" priority="509" stopIfTrue="1" operator="greaterThan">
      <formula>0.03</formula>
    </cfRule>
    <cfRule type="cellIs" dxfId="3984" priority="510" stopIfTrue="1" operator="lessThan">
      <formula>-0.03</formula>
    </cfRule>
  </conditionalFormatting>
  <conditionalFormatting sqref="AT17:AT18 AT23:AT24 AT29:AT30 AT35:AT36">
    <cfRule type="cellIs" dxfId="3983" priority="511" stopIfTrue="1" operator="greaterThan">
      <formula>0</formula>
    </cfRule>
    <cfRule type="cellIs" dxfId="3982" priority="512" operator="lessThan">
      <formula>0</formula>
    </cfRule>
  </conditionalFormatting>
  <conditionalFormatting sqref="AT19 AT25 AT31 AT37">
    <cfRule type="cellIs" dxfId="3981" priority="505" stopIfTrue="1" operator="greaterThan">
      <formula>0.03</formula>
    </cfRule>
    <cfRule type="cellIs" dxfId="3980" priority="506" stopIfTrue="1" operator="lessThan">
      <formula>-0.03</formula>
    </cfRule>
  </conditionalFormatting>
  <conditionalFormatting sqref="AT19:AT20 AT25:AT26 AT31:AT32 AT37:AT38">
    <cfRule type="cellIs" dxfId="3979" priority="507" stopIfTrue="1" operator="greaterThan">
      <formula>0</formula>
    </cfRule>
    <cfRule type="cellIs" dxfId="3978" priority="508" operator="lessThan">
      <formula>0</formula>
    </cfRule>
  </conditionalFormatting>
  <conditionalFormatting sqref="AT21 AT27 AT33 AT39">
    <cfRule type="cellIs" dxfId="3977" priority="501" stopIfTrue="1" operator="greaterThan">
      <formula>0.03</formula>
    </cfRule>
    <cfRule type="cellIs" dxfId="3976" priority="502" stopIfTrue="1" operator="lessThan">
      <formula>-0.03</formula>
    </cfRule>
  </conditionalFormatting>
  <conditionalFormatting sqref="AT21:AT22 AT27:AT28 AT33:AT34 AT39:AT40">
    <cfRule type="cellIs" dxfId="3975" priority="503" stopIfTrue="1" operator="greaterThan">
      <formula>0</formula>
    </cfRule>
    <cfRule type="cellIs" dxfId="3974" priority="504" operator="lessThan">
      <formula>0</formula>
    </cfRule>
  </conditionalFormatting>
  <conditionalFormatting sqref="AV17 AV23 AV29 AV35">
    <cfRule type="cellIs" dxfId="3973" priority="497" stopIfTrue="1" operator="greaterThan">
      <formula>0.03</formula>
    </cfRule>
    <cfRule type="cellIs" dxfId="3972" priority="498" stopIfTrue="1" operator="lessThan">
      <formula>-0.03</formula>
    </cfRule>
  </conditionalFormatting>
  <conditionalFormatting sqref="AV17:AV18 AV23:AV24 AV29:AV30 AV35:AV36">
    <cfRule type="cellIs" dxfId="3971" priority="499" stopIfTrue="1" operator="greaterThan">
      <formula>0</formula>
    </cfRule>
    <cfRule type="cellIs" dxfId="3970" priority="500" operator="lessThan">
      <formula>0</formula>
    </cfRule>
  </conditionalFormatting>
  <conditionalFormatting sqref="AV19 AV25 AV31 AV37">
    <cfRule type="cellIs" dxfId="3969" priority="493" stopIfTrue="1" operator="greaterThan">
      <formula>0.03</formula>
    </cfRule>
    <cfRule type="cellIs" dxfId="3968" priority="494" stopIfTrue="1" operator="lessThan">
      <formula>-0.03</formula>
    </cfRule>
  </conditionalFormatting>
  <conditionalFormatting sqref="AV19:AV20 AV25:AV26 AV31:AV32 AV37:AV38">
    <cfRule type="cellIs" dxfId="3967" priority="495" stopIfTrue="1" operator="greaterThan">
      <formula>0</formula>
    </cfRule>
    <cfRule type="cellIs" dxfId="3966" priority="496" operator="lessThan">
      <formula>0</formula>
    </cfRule>
  </conditionalFormatting>
  <conditionalFormatting sqref="AV21 AV27 AV33 AV39">
    <cfRule type="cellIs" dxfId="3965" priority="489" stopIfTrue="1" operator="greaterThan">
      <formula>0.03</formula>
    </cfRule>
    <cfRule type="cellIs" dxfId="3964" priority="490" stopIfTrue="1" operator="lessThan">
      <formula>-0.03</formula>
    </cfRule>
  </conditionalFormatting>
  <conditionalFormatting sqref="AV21:AV22 AV27:AV28 AV33:AV34 AV39:AV40">
    <cfRule type="cellIs" dxfId="3963" priority="491" stopIfTrue="1" operator="greaterThan">
      <formula>0</formula>
    </cfRule>
    <cfRule type="cellIs" dxfId="3962" priority="492" operator="lessThan">
      <formula>0</formula>
    </cfRule>
  </conditionalFormatting>
  <conditionalFormatting sqref="B47">
    <cfRule type="cellIs" dxfId="3961" priority="469" stopIfTrue="1" operator="greaterThan">
      <formula>0.03</formula>
    </cfRule>
    <cfRule type="cellIs" dxfId="3960" priority="470" stopIfTrue="1" operator="lessThan">
      <formula>-0.03</formula>
    </cfRule>
  </conditionalFormatting>
  <conditionalFormatting sqref="C47">
    <cfRule type="cellIs" dxfId="3959" priority="471" stopIfTrue="1" operator="greaterThan">
      <formula>0.03</formula>
    </cfRule>
    <cfRule type="cellIs" dxfId="3958" priority="472" stopIfTrue="1" operator="lessThan">
      <formula>-0.03</formula>
    </cfRule>
  </conditionalFormatting>
  <conditionalFormatting sqref="C47:C52">
    <cfRule type="cellIs" dxfId="3957" priority="473" stopIfTrue="1" operator="greaterThan">
      <formula>0</formula>
    </cfRule>
    <cfRule type="cellIs" dxfId="3956" priority="474" stopIfTrue="1" operator="lessThan">
      <formula>0</formula>
    </cfRule>
  </conditionalFormatting>
  <conditionalFormatting sqref="B47:B48">
    <cfRule type="cellIs" dxfId="3955" priority="475" stopIfTrue="1" operator="greaterThan">
      <formula>0</formula>
    </cfRule>
    <cfRule type="cellIs" dxfId="3954" priority="476" operator="lessThan">
      <formula>0</formula>
    </cfRule>
  </conditionalFormatting>
  <conditionalFormatting sqref="B49">
    <cfRule type="cellIs" dxfId="3953" priority="465" stopIfTrue="1" operator="greaterThan">
      <formula>0.03</formula>
    </cfRule>
    <cfRule type="cellIs" dxfId="3952" priority="466" stopIfTrue="1" operator="lessThan">
      <formula>-0.03</formula>
    </cfRule>
  </conditionalFormatting>
  <conditionalFormatting sqref="B49:B50">
    <cfRule type="cellIs" dxfId="3951" priority="467" stopIfTrue="1" operator="greaterThan">
      <formula>0</formula>
    </cfRule>
    <cfRule type="cellIs" dxfId="3950" priority="468" operator="lessThan">
      <formula>0</formula>
    </cfRule>
  </conditionalFormatting>
  <conditionalFormatting sqref="B51">
    <cfRule type="cellIs" dxfId="3949" priority="461" stopIfTrue="1" operator="greaterThan">
      <formula>0.03</formula>
    </cfRule>
    <cfRule type="cellIs" dxfId="3948" priority="462" stopIfTrue="1" operator="lessThan">
      <formula>-0.03</formula>
    </cfRule>
  </conditionalFormatting>
  <conditionalFormatting sqref="B51:B52">
    <cfRule type="cellIs" dxfId="3947" priority="463" stopIfTrue="1" operator="greaterThan">
      <formula>0</formula>
    </cfRule>
    <cfRule type="cellIs" dxfId="3946" priority="464" operator="lessThan">
      <formula>0</formula>
    </cfRule>
  </conditionalFormatting>
  <conditionalFormatting sqref="D47:P47">
    <cfRule type="cellIs" dxfId="3945" priority="457" stopIfTrue="1" operator="greaterThan">
      <formula>0.03</formula>
    </cfRule>
    <cfRule type="cellIs" dxfId="3944" priority="458" stopIfTrue="1" operator="lessThan">
      <formula>-0.03</formula>
    </cfRule>
  </conditionalFormatting>
  <conditionalFormatting sqref="D47:P52">
    <cfRule type="cellIs" dxfId="3943" priority="459" stopIfTrue="1" operator="greaterThan">
      <formula>0</formula>
    </cfRule>
    <cfRule type="cellIs" dxfId="3942" priority="460" stopIfTrue="1" operator="lessThan">
      <formula>0</formula>
    </cfRule>
  </conditionalFormatting>
  <conditionalFormatting sqref="Q47">
    <cfRule type="cellIs" dxfId="3941" priority="449" stopIfTrue="1" operator="greaterThan">
      <formula>0.03</formula>
    </cfRule>
    <cfRule type="cellIs" dxfId="3940" priority="450" stopIfTrue="1" operator="lessThan">
      <formula>-0.03</formula>
    </cfRule>
  </conditionalFormatting>
  <conditionalFormatting sqref="R47">
    <cfRule type="cellIs" dxfId="3939" priority="451" stopIfTrue="1" operator="greaterThan">
      <formula>0.03</formula>
    </cfRule>
    <cfRule type="cellIs" dxfId="3938" priority="452" stopIfTrue="1" operator="lessThan">
      <formula>-0.03</formula>
    </cfRule>
  </conditionalFormatting>
  <conditionalFormatting sqref="R47:R52">
    <cfRule type="cellIs" dxfId="3937" priority="453" stopIfTrue="1" operator="greaterThan">
      <formula>0</formula>
    </cfRule>
    <cfRule type="cellIs" dxfId="3936" priority="454" stopIfTrue="1" operator="lessThan">
      <formula>0</formula>
    </cfRule>
  </conditionalFormatting>
  <conditionalFormatting sqref="Q47:Q48">
    <cfRule type="cellIs" dxfId="3935" priority="455" stopIfTrue="1" operator="greaterThan">
      <formula>0</formula>
    </cfRule>
    <cfRule type="cellIs" dxfId="3934" priority="456" operator="lessThan">
      <formula>0</formula>
    </cfRule>
  </conditionalFormatting>
  <conditionalFormatting sqref="Q49">
    <cfRule type="cellIs" dxfId="3933" priority="445" stopIfTrue="1" operator="greaterThan">
      <formula>0.03</formula>
    </cfRule>
    <cfRule type="cellIs" dxfId="3932" priority="446" stopIfTrue="1" operator="lessThan">
      <formula>-0.03</formula>
    </cfRule>
  </conditionalFormatting>
  <conditionalFormatting sqref="Q49:Q50">
    <cfRule type="cellIs" dxfId="3931" priority="447" stopIfTrue="1" operator="greaterThan">
      <formula>0</formula>
    </cfRule>
    <cfRule type="cellIs" dxfId="3930" priority="448" operator="lessThan">
      <formula>0</formula>
    </cfRule>
  </conditionalFormatting>
  <conditionalFormatting sqref="Q51">
    <cfRule type="cellIs" dxfId="3929" priority="441" stopIfTrue="1" operator="greaterThan">
      <formula>0.03</formula>
    </cfRule>
    <cfRule type="cellIs" dxfId="3928" priority="442" stopIfTrue="1" operator="lessThan">
      <formula>-0.03</formula>
    </cfRule>
  </conditionalFormatting>
  <conditionalFormatting sqref="Q51:Q52">
    <cfRule type="cellIs" dxfId="3927" priority="443" stopIfTrue="1" operator="greaterThan">
      <formula>0</formula>
    </cfRule>
    <cfRule type="cellIs" dxfId="3926" priority="444" operator="lessThan">
      <formula>0</formula>
    </cfRule>
  </conditionalFormatting>
  <conditionalFormatting sqref="S47">
    <cfRule type="cellIs" dxfId="3925" priority="433" stopIfTrue="1" operator="greaterThan">
      <formula>0.03</formula>
    </cfRule>
    <cfRule type="cellIs" dxfId="3924" priority="434" stopIfTrue="1" operator="lessThan">
      <formula>-0.03</formula>
    </cfRule>
  </conditionalFormatting>
  <conditionalFormatting sqref="T47">
    <cfRule type="cellIs" dxfId="3923" priority="435" stopIfTrue="1" operator="greaterThan">
      <formula>0.03</formula>
    </cfRule>
    <cfRule type="cellIs" dxfId="3922" priority="436" stopIfTrue="1" operator="lessThan">
      <formula>-0.03</formula>
    </cfRule>
  </conditionalFormatting>
  <conditionalFormatting sqref="T47:T52">
    <cfRule type="cellIs" dxfId="3921" priority="437" stopIfTrue="1" operator="greaterThan">
      <formula>0</formula>
    </cfRule>
    <cfRule type="cellIs" dxfId="3920" priority="438" stopIfTrue="1" operator="lessThan">
      <formula>0</formula>
    </cfRule>
  </conditionalFormatting>
  <conditionalFormatting sqref="S47:S48">
    <cfRule type="cellIs" dxfId="3919" priority="439" stopIfTrue="1" operator="greaterThan">
      <formula>0</formula>
    </cfRule>
    <cfRule type="cellIs" dxfId="3918" priority="440" operator="lessThan">
      <formula>0</formula>
    </cfRule>
  </conditionalFormatting>
  <conditionalFormatting sqref="S49">
    <cfRule type="cellIs" dxfId="3917" priority="429" stopIfTrue="1" operator="greaterThan">
      <formula>0.03</formula>
    </cfRule>
    <cfRule type="cellIs" dxfId="3916" priority="430" stopIfTrue="1" operator="lessThan">
      <formula>-0.03</formula>
    </cfRule>
  </conditionalFormatting>
  <conditionalFormatting sqref="S49:S50">
    <cfRule type="cellIs" dxfId="3915" priority="431" stopIfTrue="1" operator="greaterThan">
      <formula>0</formula>
    </cfRule>
    <cfRule type="cellIs" dxfId="3914" priority="432" operator="lessThan">
      <formula>0</formula>
    </cfRule>
  </conditionalFormatting>
  <conditionalFormatting sqref="S51">
    <cfRule type="cellIs" dxfId="3913" priority="425" stopIfTrue="1" operator="greaterThan">
      <formula>0.03</formula>
    </cfRule>
    <cfRule type="cellIs" dxfId="3912" priority="426" stopIfTrue="1" operator="lessThan">
      <formula>-0.03</formula>
    </cfRule>
  </conditionalFormatting>
  <conditionalFormatting sqref="S51:S52">
    <cfRule type="cellIs" dxfId="3911" priority="427" stopIfTrue="1" operator="greaterThan">
      <formula>0</formula>
    </cfRule>
    <cfRule type="cellIs" dxfId="3910" priority="428" operator="lessThan">
      <formula>0</formula>
    </cfRule>
  </conditionalFormatting>
  <conditionalFormatting sqref="U47">
    <cfRule type="cellIs" dxfId="3909" priority="417" stopIfTrue="1" operator="greaterThan">
      <formula>0.03</formula>
    </cfRule>
    <cfRule type="cellIs" dxfId="3908" priority="418" stopIfTrue="1" operator="lessThan">
      <formula>-0.03</formula>
    </cfRule>
  </conditionalFormatting>
  <conditionalFormatting sqref="V47">
    <cfRule type="cellIs" dxfId="3907" priority="419" stopIfTrue="1" operator="greaterThan">
      <formula>0.03</formula>
    </cfRule>
    <cfRule type="cellIs" dxfId="3906" priority="420" stopIfTrue="1" operator="lessThan">
      <formula>-0.03</formula>
    </cfRule>
  </conditionalFormatting>
  <conditionalFormatting sqref="V47:V52">
    <cfRule type="cellIs" dxfId="3905" priority="421" stopIfTrue="1" operator="greaterThan">
      <formula>0</formula>
    </cfRule>
    <cfRule type="cellIs" dxfId="3904" priority="422" stopIfTrue="1" operator="lessThan">
      <formula>0</formula>
    </cfRule>
  </conditionalFormatting>
  <conditionalFormatting sqref="U47:U48">
    <cfRule type="cellIs" dxfId="3903" priority="423" stopIfTrue="1" operator="greaterThan">
      <formula>0</formula>
    </cfRule>
    <cfRule type="cellIs" dxfId="3902" priority="424" operator="lessThan">
      <formula>0</formula>
    </cfRule>
  </conditionalFormatting>
  <conditionalFormatting sqref="U49">
    <cfRule type="cellIs" dxfId="3901" priority="413" stopIfTrue="1" operator="greaterThan">
      <formula>0.03</formula>
    </cfRule>
    <cfRule type="cellIs" dxfId="3900" priority="414" stopIfTrue="1" operator="lessThan">
      <formula>-0.03</formula>
    </cfRule>
  </conditionalFormatting>
  <conditionalFormatting sqref="U49:U50">
    <cfRule type="cellIs" dxfId="3899" priority="415" stopIfTrue="1" operator="greaterThan">
      <formula>0</formula>
    </cfRule>
    <cfRule type="cellIs" dxfId="3898" priority="416" operator="lessThan">
      <formula>0</formula>
    </cfRule>
  </conditionalFormatting>
  <conditionalFormatting sqref="U51">
    <cfRule type="cellIs" dxfId="3897" priority="409" stopIfTrue="1" operator="greaterThan">
      <formula>0.03</formula>
    </cfRule>
    <cfRule type="cellIs" dxfId="3896" priority="410" stopIfTrue="1" operator="lessThan">
      <formula>-0.03</formula>
    </cfRule>
  </conditionalFormatting>
  <conditionalFormatting sqref="U51:U52">
    <cfRule type="cellIs" dxfId="3895" priority="411" stopIfTrue="1" operator="greaterThan">
      <formula>0</formula>
    </cfRule>
    <cfRule type="cellIs" dxfId="3894" priority="412" operator="lessThan">
      <formula>0</formula>
    </cfRule>
  </conditionalFormatting>
  <conditionalFormatting sqref="W47">
    <cfRule type="cellIs" dxfId="3893" priority="401" stopIfTrue="1" operator="greaterThan">
      <formula>0.03</formula>
    </cfRule>
    <cfRule type="cellIs" dxfId="3892" priority="402" stopIfTrue="1" operator="lessThan">
      <formula>-0.03</formula>
    </cfRule>
  </conditionalFormatting>
  <conditionalFormatting sqref="X47">
    <cfRule type="cellIs" dxfId="3891" priority="403" stopIfTrue="1" operator="greaterThan">
      <formula>0.03</formula>
    </cfRule>
    <cfRule type="cellIs" dxfId="3890" priority="404" stopIfTrue="1" operator="lessThan">
      <formula>-0.03</formula>
    </cfRule>
  </conditionalFormatting>
  <conditionalFormatting sqref="X47:X52">
    <cfRule type="cellIs" dxfId="3889" priority="405" stopIfTrue="1" operator="greaterThan">
      <formula>0</formula>
    </cfRule>
    <cfRule type="cellIs" dxfId="3888" priority="406" stopIfTrue="1" operator="lessThan">
      <formula>0</formula>
    </cfRule>
  </conditionalFormatting>
  <conditionalFormatting sqref="W47:W48">
    <cfRule type="cellIs" dxfId="3887" priority="407" stopIfTrue="1" operator="greaterThan">
      <formula>0</formula>
    </cfRule>
    <cfRule type="cellIs" dxfId="3886" priority="408" operator="lessThan">
      <formula>0</formula>
    </cfRule>
  </conditionalFormatting>
  <conditionalFormatting sqref="W49">
    <cfRule type="cellIs" dxfId="3885" priority="397" stopIfTrue="1" operator="greaterThan">
      <formula>0.03</formula>
    </cfRule>
    <cfRule type="cellIs" dxfId="3884" priority="398" stopIfTrue="1" operator="lessThan">
      <formula>-0.03</formula>
    </cfRule>
  </conditionalFormatting>
  <conditionalFormatting sqref="W49:W50">
    <cfRule type="cellIs" dxfId="3883" priority="399" stopIfTrue="1" operator="greaterThan">
      <formula>0</formula>
    </cfRule>
    <cfRule type="cellIs" dxfId="3882" priority="400" operator="lessThan">
      <formula>0</formula>
    </cfRule>
  </conditionalFormatting>
  <conditionalFormatting sqref="W51">
    <cfRule type="cellIs" dxfId="3881" priority="393" stopIfTrue="1" operator="greaterThan">
      <formula>0.03</formula>
    </cfRule>
    <cfRule type="cellIs" dxfId="3880" priority="394" stopIfTrue="1" operator="lessThan">
      <formula>-0.03</formula>
    </cfRule>
  </conditionalFormatting>
  <conditionalFormatting sqref="W51:W52">
    <cfRule type="cellIs" dxfId="3879" priority="395" stopIfTrue="1" operator="greaterThan">
      <formula>0</formula>
    </cfRule>
    <cfRule type="cellIs" dxfId="3878" priority="396" operator="lessThan">
      <formula>0</formula>
    </cfRule>
  </conditionalFormatting>
  <conditionalFormatting sqref="Y47">
    <cfRule type="cellIs" dxfId="3877" priority="385" stopIfTrue="1" operator="greaterThan">
      <formula>0.03</formula>
    </cfRule>
    <cfRule type="cellIs" dxfId="3876" priority="386" stopIfTrue="1" operator="lessThan">
      <formula>-0.03</formula>
    </cfRule>
  </conditionalFormatting>
  <conditionalFormatting sqref="Z47">
    <cfRule type="cellIs" dxfId="3875" priority="387" stopIfTrue="1" operator="greaterThan">
      <formula>0.03</formula>
    </cfRule>
    <cfRule type="cellIs" dxfId="3874" priority="388" stopIfTrue="1" operator="lessThan">
      <formula>-0.03</formula>
    </cfRule>
  </conditionalFormatting>
  <conditionalFormatting sqref="Z47:Z52">
    <cfRule type="cellIs" dxfId="3873" priority="389" stopIfTrue="1" operator="greaterThan">
      <formula>0</formula>
    </cfRule>
    <cfRule type="cellIs" dxfId="3872" priority="390" stopIfTrue="1" operator="lessThan">
      <formula>0</formula>
    </cfRule>
  </conditionalFormatting>
  <conditionalFormatting sqref="Y47:Y48">
    <cfRule type="cellIs" dxfId="3871" priority="391" stopIfTrue="1" operator="greaterThan">
      <formula>0</formula>
    </cfRule>
    <cfRule type="cellIs" dxfId="3870" priority="392" operator="lessThan">
      <formula>0</formula>
    </cfRule>
  </conditionalFormatting>
  <conditionalFormatting sqref="Y49">
    <cfRule type="cellIs" dxfId="3869" priority="381" stopIfTrue="1" operator="greaterThan">
      <formula>0.03</formula>
    </cfRule>
    <cfRule type="cellIs" dxfId="3868" priority="382" stopIfTrue="1" operator="lessThan">
      <formula>-0.03</formula>
    </cfRule>
  </conditionalFormatting>
  <conditionalFormatting sqref="Y49:Y50">
    <cfRule type="cellIs" dxfId="3867" priority="383" stopIfTrue="1" operator="greaterThan">
      <formula>0</formula>
    </cfRule>
    <cfRule type="cellIs" dxfId="3866" priority="384" operator="lessThan">
      <formula>0</formula>
    </cfRule>
  </conditionalFormatting>
  <conditionalFormatting sqref="Y51">
    <cfRule type="cellIs" dxfId="3865" priority="377" stopIfTrue="1" operator="greaterThan">
      <formula>0.03</formula>
    </cfRule>
    <cfRule type="cellIs" dxfId="3864" priority="378" stopIfTrue="1" operator="lessThan">
      <formula>-0.03</formula>
    </cfRule>
  </conditionalFormatting>
  <conditionalFormatting sqref="Y51:Y52">
    <cfRule type="cellIs" dxfId="3863" priority="379" stopIfTrue="1" operator="greaterThan">
      <formula>0</formula>
    </cfRule>
    <cfRule type="cellIs" dxfId="3862" priority="380" operator="lessThan">
      <formula>0</formula>
    </cfRule>
  </conditionalFormatting>
  <conditionalFormatting sqref="AA47">
    <cfRule type="cellIs" dxfId="3861" priority="369" stopIfTrue="1" operator="greaterThan">
      <formula>0.03</formula>
    </cfRule>
    <cfRule type="cellIs" dxfId="3860" priority="370" stopIfTrue="1" operator="lessThan">
      <formula>-0.03</formula>
    </cfRule>
  </conditionalFormatting>
  <conditionalFormatting sqref="AB47">
    <cfRule type="cellIs" dxfId="3859" priority="371" stopIfTrue="1" operator="greaterThan">
      <formula>0.03</formula>
    </cfRule>
    <cfRule type="cellIs" dxfId="3858" priority="372" stopIfTrue="1" operator="lessThan">
      <formula>-0.03</formula>
    </cfRule>
  </conditionalFormatting>
  <conditionalFormatting sqref="AB47:AB52">
    <cfRule type="cellIs" dxfId="3857" priority="373" stopIfTrue="1" operator="greaterThan">
      <formula>0</formula>
    </cfRule>
    <cfRule type="cellIs" dxfId="3856" priority="374" stopIfTrue="1" operator="lessThan">
      <formula>0</formula>
    </cfRule>
  </conditionalFormatting>
  <conditionalFormatting sqref="AA47:AA48">
    <cfRule type="cellIs" dxfId="3855" priority="375" stopIfTrue="1" operator="greaterThan">
      <formula>0</formula>
    </cfRule>
    <cfRule type="cellIs" dxfId="3854" priority="376" operator="lessThan">
      <formula>0</formula>
    </cfRule>
  </conditionalFormatting>
  <conditionalFormatting sqref="AA49">
    <cfRule type="cellIs" dxfId="3853" priority="365" stopIfTrue="1" operator="greaterThan">
      <formula>0.03</formula>
    </cfRule>
    <cfRule type="cellIs" dxfId="3852" priority="366" stopIfTrue="1" operator="lessThan">
      <formula>-0.03</formula>
    </cfRule>
  </conditionalFormatting>
  <conditionalFormatting sqref="AA49:AA50">
    <cfRule type="cellIs" dxfId="3851" priority="367" stopIfTrue="1" operator="greaterThan">
      <formula>0</formula>
    </cfRule>
    <cfRule type="cellIs" dxfId="3850" priority="368" operator="lessThan">
      <formula>0</formula>
    </cfRule>
  </conditionalFormatting>
  <conditionalFormatting sqref="AA51">
    <cfRule type="cellIs" dxfId="3849" priority="361" stopIfTrue="1" operator="greaterThan">
      <formula>0.03</formula>
    </cfRule>
    <cfRule type="cellIs" dxfId="3848" priority="362" stopIfTrue="1" operator="lessThan">
      <formula>-0.03</formula>
    </cfRule>
  </conditionalFormatting>
  <conditionalFormatting sqref="AA51:AA52">
    <cfRule type="cellIs" dxfId="3847" priority="363" stopIfTrue="1" operator="greaterThan">
      <formula>0</formula>
    </cfRule>
    <cfRule type="cellIs" dxfId="3846" priority="364" operator="lessThan">
      <formula>0</formula>
    </cfRule>
  </conditionalFormatting>
  <conditionalFormatting sqref="AC47">
    <cfRule type="cellIs" dxfId="3845" priority="353" stopIfTrue="1" operator="greaterThan">
      <formula>0.03</formula>
    </cfRule>
    <cfRule type="cellIs" dxfId="3844" priority="354" stopIfTrue="1" operator="lessThan">
      <formula>-0.03</formula>
    </cfRule>
  </conditionalFormatting>
  <conditionalFormatting sqref="AC47:AC48">
    <cfRule type="cellIs" dxfId="3843" priority="359" stopIfTrue="1" operator="greaterThan">
      <formula>0</formula>
    </cfRule>
    <cfRule type="cellIs" dxfId="3842" priority="360" operator="lessThan">
      <formula>0</formula>
    </cfRule>
  </conditionalFormatting>
  <conditionalFormatting sqref="AC49">
    <cfRule type="cellIs" dxfId="3841" priority="349" stopIfTrue="1" operator="greaterThan">
      <formula>0.03</formula>
    </cfRule>
    <cfRule type="cellIs" dxfId="3840" priority="350" stopIfTrue="1" operator="lessThan">
      <formula>-0.03</formula>
    </cfRule>
  </conditionalFormatting>
  <conditionalFormatting sqref="AC49:AC50">
    <cfRule type="cellIs" dxfId="3839" priority="351" stopIfTrue="1" operator="greaterThan">
      <formula>0</formula>
    </cfRule>
    <cfRule type="cellIs" dxfId="3838" priority="352" operator="lessThan">
      <formula>0</formula>
    </cfRule>
  </conditionalFormatting>
  <conditionalFormatting sqref="AC51">
    <cfRule type="cellIs" dxfId="3837" priority="345" stopIfTrue="1" operator="greaterThan">
      <formula>0.03</formula>
    </cfRule>
    <cfRule type="cellIs" dxfId="3836" priority="346" stopIfTrue="1" operator="lessThan">
      <formula>-0.03</formula>
    </cfRule>
  </conditionalFormatting>
  <conditionalFormatting sqref="AC51:AC52">
    <cfRule type="cellIs" dxfId="3835" priority="347" stopIfTrue="1" operator="greaterThan">
      <formula>0</formula>
    </cfRule>
    <cfRule type="cellIs" dxfId="3834" priority="348" operator="lessThan">
      <formula>0</formula>
    </cfRule>
  </conditionalFormatting>
  <conditionalFormatting sqref="AI47">
    <cfRule type="cellIs" dxfId="3833" priority="337" stopIfTrue="1" operator="greaterThan">
      <formula>0.03</formula>
    </cfRule>
    <cfRule type="cellIs" dxfId="3832" priority="338" stopIfTrue="1" operator="lessThan">
      <formula>-0.03</formula>
    </cfRule>
  </conditionalFormatting>
  <conditionalFormatting sqref="AJ47">
    <cfRule type="cellIs" dxfId="3831" priority="339" stopIfTrue="1" operator="greaterThan">
      <formula>0.03</formula>
    </cfRule>
    <cfRule type="cellIs" dxfId="3830" priority="340" stopIfTrue="1" operator="lessThan">
      <formula>-0.03</formula>
    </cfRule>
  </conditionalFormatting>
  <conditionalFormatting sqref="AJ47:AJ52">
    <cfRule type="cellIs" dxfId="3829" priority="341" stopIfTrue="1" operator="greaterThan">
      <formula>0</formula>
    </cfRule>
    <cfRule type="cellIs" dxfId="3828" priority="342" stopIfTrue="1" operator="lessThan">
      <formula>0</formula>
    </cfRule>
  </conditionalFormatting>
  <conditionalFormatting sqref="AI47:AI48">
    <cfRule type="cellIs" dxfId="3827" priority="343" stopIfTrue="1" operator="greaterThan">
      <formula>0</formula>
    </cfRule>
    <cfRule type="cellIs" dxfId="3826" priority="344" operator="lessThan">
      <formula>0</formula>
    </cfRule>
  </conditionalFormatting>
  <conditionalFormatting sqref="AI49">
    <cfRule type="cellIs" dxfId="3825" priority="333" stopIfTrue="1" operator="greaterThan">
      <formula>0.03</formula>
    </cfRule>
    <cfRule type="cellIs" dxfId="3824" priority="334" stopIfTrue="1" operator="lessThan">
      <formula>-0.03</formula>
    </cfRule>
  </conditionalFormatting>
  <conditionalFormatting sqref="AI49:AI50">
    <cfRule type="cellIs" dxfId="3823" priority="335" stopIfTrue="1" operator="greaterThan">
      <formula>0</formula>
    </cfRule>
    <cfRule type="cellIs" dxfId="3822" priority="336" operator="lessThan">
      <formula>0</formula>
    </cfRule>
  </conditionalFormatting>
  <conditionalFormatting sqref="AI51">
    <cfRule type="cellIs" dxfId="3821" priority="329" stopIfTrue="1" operator="greaterThan">
      <formula>0.03</formula>
    </cfRule>
    <cfRule type="cellIs" dxfId="3820" priority="330" stopIfTrue="1" operator="lessThan">
      <formula>-0.03</formula>
    </cfRule>
  </conditionalFormatting>
  <conditionalFormatting sqref="AI51:AI52">
    <cfRule type="cellIs" dxfId="3819" priority="331" stopIfTrue="1" operator="greaterThan">
      <formula>0</formula>
    </cfRule>
    <cfRule type="cellIs" dxfId="3818" priority="332" operator="lessThan">
      <formula>0</formula>
    </cfRule>
  </conditionalFormatting>
  <conditionalFormatting sqref="AK47">
    <cfRule type="cellIs" dxfId="3817" priority="321" stopIfTrue="1" operator="greaterThan">
      <formula>0.03</formula>
    </cfRule>
    <cfRule type="cellIs" dxfId="3816" priority="322" stopIfTrue="1" operator="lessThan">
      <formula>-0.03</formula>
    </cfRule>
  </conditionalFormatting>
  <conditionalFormatting sqref="AL47">
    <cfRule type="cellIs" dxfId="3815" priority="323" stopIfTrue="1" operator="greaterThan">
      <formula>0.03</formula>
    </cfRule>
    <cfRule type="cellIs" dxfId="3814" priority="324" stopIfTrue="1" operator="lessThan">
      <formula>-0.03</formula>
    </cfRule>
  </conditionalFormatting>
  <conditionalFormatting sqref="AL47:AL52">
    <cfRule type="cellIs" dxfId="3813" priority="325" stopIfTrue="1" operator="greaterThan">
      <formula>0</formula>
    </cfRule>
    <cfRule type="cellIs" dxfId="3812" priority="326" stopIfTrue="1" operator="lessThan">
      <formula>0</formula>
    </cfRule>
  </conditionalFormatting>
  <conditionalFormatting sqref="AK47:AK48">
    <cfRule type="cellIs" dxfId="3811" priority="327" stopIfTrue="1" operator="greaterThan">
      <formula>0</formula>
    </cfRule>
    <cfRule type="cellIs" dxfId="3810" priority="328" operator="lessThan">
      <formula>0</formula>
    </cfRule>
  </conditionalFormatting>
  <conditionalFormatting sqref="AK49">
    <cfRule type="cellIs" dxfId="3809" priority="317" stopIfTrue="1" operator="greaterThan">
      <formula>0.03</formula>
    </cfRule>
    <cfRule type="cellIs" dxfId="3808" priority="318" stopIfTrue="1" operator="lessThan">
      <formula>-0.03</formula>
    </cfRule>
  </conditionalFormatting>
  <conditionalFormatting sqref="AK49:AK50">
    <cfRule type="cellIs" dxfId="3807" priority="319" stopIfTrue="1" operator="greaterThan">
      <formula>0</formula>
    </cfRule>
    <cfRule type="cellIs" dxfId="3806" priority="320" operator="lessThan">
      <formula>0</formula>
    </cfRule>
  </conditionalFormatting>
  <conditionalFormatting sqref="AK51">
    <cfRule type="cellIs" dxfId="3805" priority="313" stopIfTrue="1" operator="greaterThan">
      <formula>0.03</formula>
    </cfRule>
    <cfRule type="cellIs" dxfId="3804" priority="314" stopIfTrue="1" operator="lessThan">
      <formula>-0.03</formula>
    </cfRule>
  </conditionalFormatting>
  <conditionalFormatting sqref="AK51:AK52">
    <cfRule type="cellIs" dxfId="3803" priority="315" stopIfTrue="1" operator="greaterThan">
      <formula>0</formula>
    </cfRule>
    <cfRule type="cellIs" dxfId="3802" priority="316" operator="lessThan">
      <formula>0</formula>
    </cfRule>
  </conditionalFormatting>
  <conditionalFormatting sqref="AD47:AH47">
    <cfRule type="cellIs" dxfId="3801" priority="309" stopIfTrue="1" operator="greaterThan">
      <formula>0.03</formula>
    </cfRule>
    <cfRule type="cellIs" dxfId="3800" priority="310" stopIfTrue="1" operator="lessThan">
      <formula>-0.03</formula>
    </cfRule>
  </conditionalFormatting>
  <conditionalFormatting sqref="AD47:AH52">
    <cfRule type="cellIs" dxfId="3799" priority="311" stopIfTrue="1" operator="greaterThan">
      <formula>0</formula>
    </cfRule>
    <cfRule type="cellIs" dxfId="3798" priority="312" stopIfTrue="1" operator="lessThan">
      <formula>0</formula>
    </cfRule>
  </conditionalFormatting>
  <conditionalFormatting sqref="BA11">
    <cfRule type="cellIs" dxfId="3797" priority="197" stopIfTrue="1" operator="greaterThan">
      <formula>0.03</formula>
    </cfRule>
    <cfRule type="cellIs" dxfId="3796" priority="198" stopIfTrue="1" operator="lessThan">
      <formula>-0.03</formula>
    </cfRule>
  </conditionalFormatting>
  <conditionalFormatting sqref="BA11:BA16">
    <cfRule type="cellIs" dxfId="3795" priority="199" stopIfTrue="1" operator="greaterThan">
      <formula>0</formula>
    </cfRule>
    <cfRule type="cellIs" dxfId="3794" priority="200" stopIfTrue="1" operator="lessThan">
      <formula>0</formula>
    </cfRule>
  </conditionalFormatting>
  <conditionalFormatting sqref="AZ11">
    <cfRule type="cellIs" dxfId="3793" priority="193" stopIfTrue="1" operator="greaterThan">
      <formula>0.03</formula>
    </cfRule>
    <cfRule type="cellIs" dxfId="3792" priority="194" stopIfTrue="1" operator="lessThan">
      <formula>-0.03</formula>
    </cfRule>
  </conditionalFormatting>
  <conditionalFormatting sqref="AZ11:AZ12">
    <cfRule type="cellIs" dxfId="3791" priority="195" stopIfTrue="1" operator="greaterThan">
      <formula>0</formula>
    </cfRule>
    <cfRule type="cellIs" dxfId="3790" priority="196" operator="lessThan">
      <formula>0</formula>
    </cfRule>
  </conditionalFormatting>
  <conditionalFormatting sqref="AZ13">
    <cfRule type="cellIs" dxfId="3789" priority="189" stopIfTrue="1" operator="greaterThan">
      <formula>0.03</formula>
    </cfRule>
    <cfRule type="cellIs" dxfId="3788" priority="190" stopIfTrue="1" operator="lessThan">
      <formula>-0.03</formula>
    </cfRule>
  </conditionalFormatting>
  <conditionalFormatting sqref="AZ13:AZ14">
    <cfRule type="cellIs" dxfId="3787" priority="191" stopIfTrue="1" operator="greaterThan">
      <formula>0</formula>
    </cfRule>
    <cfRule type="cellIs" dxfId="3786" priority="192" operator="lessThan">
      <formula>0</formula>
    </cfRule>
  </conditionalFormatting>
  <conditionalFormatting sqref="AZ15">
    <cfRule type="cellIs" dxfId="3785" priority="185" stopIfTrue="1" operator="greaterThan">
      <formula>0.03</formula>
    </cfRule>
    <cfRule type="cellIs" dxfId="3784" priority="186" stopIfTrue="1" operator="lessThan">
      <formula>-0.03</formula>
    </cfRule>
  </conditionalFormatting>
  <conditionalFormatting sqref="AZ15:AZ16">
    <cfRule type="cellIs" dxfId="3783" priority="187" stopIfTrue="1" operator="greaterThan">
      <formula>0</formula>
    </cfRule>
    <cfRule type="cellIs" dxfId="3782" priority="188" operator="lessThan">
      <formula>0</formula>
    </cfRule>
  </conditionalFormatting>
  <conditionalFormatting sqref="BA5">
    <cfRule type="cellIs" dxfId="3781" priority="181" stopIfTrue="1" operator="greaterThan">
      <formula>0.03</formula>
    </cfRule>
    <cfRule type="cellIs" dxfId="3780" priority="182" stopIfTrue="1" operator="lessThan">
      <formula>-0.03</formula>
    </cfRule>
  </conditionalFormatting>
  <conditionalFormatting sqref="BA5:BA10">
    <cfRule type="cellIs" dxfId="3779" priority="183" stopIfTrue="1" operator="greaterThan">
      <formula>0</formula>
    </cfRule>
    <cfRule type="cellIs" dxfId="3778" priority="184" stopIfTrue="1" operator="lessThan">
      <formula>0</formula>
    </cfRule>
  </conditionalFormatting>
  <conditionalFormatting sqref="AZ5">
    <cfRule type="cellIs" dxfId="3777" priority="177" stopIfTrue="1" operator="greaterThan">
      <formula>0.03</formula>
    </cfRule>
    <cfRule type="cellIs" dxfId="3776" priority="178" stopIfTrue="1" operator="lessThan">
      <formula>-0.03</formula>
    </cfRule>
  </conditionalFormatting>
  <conditionalFormatting sqref="AZ5:AZ6">
    <cfRule type="cellIs" dxfId="3775" priority="179" stopIfTrue="1" operator="greaterThan">
      <formula>0</formula>
    </cfRule>
    <cfRule type="cellIs" dxfId="3774" priority="180" operator="lessThan">
      <formula>0</formula>
    </cfRule>
  </conditionalFormatting>
  <conditionalFormatting sqref="AZ7">
    <cfRule type="cellIs" dxfId="3773" priority="173" stopIfTrue="1" operator="greaterThan">
      <formula>0.03</formula>
    </cfRule>
    <cfRule type="cellIs" dxfId="3772" priority="174" stopIfTrue="1" operator="lessThan">
      <formula>-0.03</formula>
    </cfRule>
  </conditionalFormatting>
  <conditionalFormatting sqref="AZ7:AZ8">
    <cfRule type="cellIs" dxfId="3771" priority="175" stopIfTrue="1" operator="greaterThan">
      <formula>0</formula>
    </cfRule>
    <cfRule type="cellIs" dxfId="3770" priority="176" operator="lessThan">
      <formula>0</formula>
    </cfRule>
  </conditionalFormatting>
  <conditionalFormatting sqref="AZ9">
    <cfRule type="cellIs" dxfId="3769" priority="169" stopIfTrue="1" operator="greaterThan">
      <formula>0.03</formula>
    </cfRule>
    <cfRule type="cellIs" dxfId="3768" priority="170" stopIfTrue="1" operator="lessThan">
      <formula>-0.03</formula>
    </cfRule>
  </conditionalFormatting>
  <conditionalFormatting sqref="AZ9:AZ10">
    <cfRule type="cellIs" dxfId="3767" priority="171" stopIfTrue="1" operator="greaterThan">
      <formula>0</formula>
    </cfRule>
    <cfRule type="cellIs" dxfId="3766" priority="172" operator="lessThan">
      <formula>0</formula>
    </cfRule>
  </conditionalFormatting>
  <conditionalFormatting sqref="BA17">
    <cfRule type="cellIs" dxfId="3765" priority="165" stopIfTrue="1" operator="greaterThan">
      <formula>0.03</formula>
    </cfRule>
    <cfRule type="cellIs" dxfId="3764" priority="166" stopIfTrue="1" operator="lessThan">
      <formula>-0.03</formula>
    </cfRule>
  </conditionalFormatting>
  <conditionalFormatting sqref="BA17:BA22">
    <cfRule type="cellIs" dxfId="3763" priority="167" stopIfTrue="1" operator="greaterThan">
      <formula>0</formula>
    </cfRule>
    <cfRule type="cellIs" dxfId="3762" priority="168" stopIfTrue="1" operator="lessThan">
      <formula>0</formula>
    </cfRule>
  </conditionalFormatting>
  <conditionalFormatting sqref="AZ17">
    <cfRule type="cellIs" dxfId="3761" priority="161" stopIfTrue="1" operator="greaterThan">
      <formula>0.03</formula>
    </cfRule>
    <cfRule type="cellIs" dxfId="3760" priority="162" stopIfTrue="1" operator="lessThan">
      <formula>-0.03</formula>
    </cfRule>
  </conditionalFormatting>
  <conditionalFormatting sqref="AZ17:AZ18">
    <cfRule type="cellIs" dxfId="3759" priority="163" stopIfTrue="1" operator="greaterThan">
      <formula>0</formula>
    </cfRule>
    <cfRule type="cellIs" dxfId="3758" priority="164" operator="lessThan">
      <formula>0</formula>
    </cfRule>
  </conditionalFormatting>
  <conditionalFormatting sqref="AZ19">
    <cfRule type="cellIs" dxfId="3757" priority="157" stopIfTrue="1" operator="greaterThan">
      <formula>0.03</formula>
    </cfRule>
    <cfRule type="cellIs" dxfId="3756" priority="158" stopIfTrue="1" operator="lessThan">
      <formula>-0.03</formula>
    </cfRule>
  </conditionalFormatting>
  <conditionalFormatting sqref="AZ19:AZ20">
    <cfRule type="cellIs" dxfId="3755" priority="159" stopIfTrue="1" operator="greaterThan">
      <formula>0</formula>
    </cfRule>
    <cfRule type="cellIs" dxfId="3754" priority="160" operator="lessThan">
      <formula>0</formula>
    </cfRule>
  </conditionalFormatting>
  <conditionalFormatting sqref="AZ21">
    <cfRule type="cellIs" dxfId="3753" priority="153" stopIfTrue="1" operator="greaterThan">
      <formula>0.03</formula>
    </cfRule>
    <cfRule type="cellIs" dxfId="3752" priority="154" stopIfTrue="1" operator="lessThan">
      <formula>-0.03</formula>
    </cfRule>
  </conditionalFormatting>
  <conditionalFormatting sqref="AZ21:AZ22">
    <cfRule type="cellIs" dxfId="3751" priority="155" stopIfTrue="1" operator="greaterThan">
      <formula>0</formula>
    </cfRule>
    <cfRule type="cellIs" dxfId="3750" priority="156" operator="lessThan">
      <formula>0</formula>
    </cfRule>
  </conditionalFormatting>
  <conditionalFormatting sqref="BA29">
    <cfRule type="cellIs" dxfId="3749" priority="133" stopIfTrue="1" operator="greaterThan">
      <formula>0.03</formula>
    </cfRule>
    <cfRule type="cellIs" dxfId="3748" priority="134" stopIfTrue="1" operator="lessThan">
      <formula>-0.03</formula>
    </cfRule>
  </conditionalFormatting>
  <conditionalFormatting sqref="BA29:BA34">
    <cfRule type="cellIs" dxfId="3747" priority="135" stopIfTrue="1" operator="greaterThan">
      <formula>0</formula>
    </cfRule>
    <cfRule type="cellIs" dxfId="3746" priority="136" stopIfTrue="1" operator="lessThan">
      <formula>0</formula>
    </cfRule>
  </conditionalFormatting>
  <conditionalFormatting sqref="AZ29">
    <cfRule type="cellIs" dxfId="3745" priority="129" stopIfTrue="1" operator="greaterThan">
      <formula>0.03</formula>
    </cfRule>
    <cfRule type="cellIs" dxfId="3744" priority="130" stopIfTrue="1" operator="lessThan">
      <formula>-0.03</formula>
    </cfRule>
  </conditionalFormatting>
  <conditionalFormatting sqref="AZ29:AZ30">
    <cfRule type="cellIs" dxfId="3743" priority="131" stopIfTrue="1" operator="greaterThan">
      <formula>0</formula>
    </cfRule>
    <cfRule type="cellIs" dxfId="3742" priority="132" operator="lessThan">
      <formula>0</formula>
    </cfRule>
  </conditionalFormatting>
  <conditionalFormatting sqref="AZ31">
    <cfRule type="cellIs" dxfId="3741" priority="125" stopIfTrue="1" operator="greaterThan">
      <formula>0.03</formula>
    </cfRule>
    <cfRule type="cellIs" dxfId="3740" priority="126" stopIfTrue="1" operator="lessThan">
      <formula>-0.03</formula>
    </cfRule>
  </conditionalFormatting>
  <conditionalFormatting sqref="AZ31:AZ32">
    <cfRule type="cellIs" dxfId="3739" priority="127" stopIfTrue="1" operator="greaterThan">
      <formula>0</formula>
    </cfRule>
    <cfRule type="cellIs" dxfId="3738" priority="128" operator="lessThan">
      <formula>0</formula>
    </cfRule>
  </conditionalFormatting>
  <conditionalFormatting sqref="AZ33">
    <cfRule type="cellIs" dxfId="3737" priority="121" stopIfTrue="1" operator="greaterThan">
      <formula>0.03</formula>
    </cfRule>
    <cfRule type="cellIs" dxfId="3736" priority="122" stopIfTrue="1" operator="lessThan">
      <formula>-0.03</formula>
    </cfRule>
  </conditionalFormatting>
  <conditionalFormatting sqref="AZ33:AZ34">
    <cfRule type="cellIs" dxfId="3735" priority="123" stopIfTrue="1" operator="greaterThan">
      <formula>0</formula>
    </cfRule>
    <cfRule type="cellIs" dxfId="3734" priority="124" operator="lessThan">
      <formula>0</formula>
    </cfRule>
  </conditionalFormatting>
  <conditionalFormatting sqref="BA23">
    <cfRule type="cellIs" dxfId="3733" priority="117" stopIfTrue="1" operator="greaterThan">
      <formula>0.03</formula>
    </cfRule>
    <cfRule type="cellIs" dxfId="3732" priority="118" stopIfTrue="1" operator="lessThan">
      <formula>-0.03</formula>
    </cfRule>
  </conditionalFormatting>
  <conditionalFormatting sqref="BA23:BA28">
    <cfRule type="cellIs" dxfId="3731" priority="119" stopIfTrue="1" operator="greaterThan">
      <formula>0</formula>
    </cfRule>
    <cfRule type="cellIs" dxfId="3730" priority="120" stopIfTrue="1" operator="lessThan">
      <formula>0</formula>
    </cfRule>
  </conditionalFormatting>
  <conditionalFormatting sqref="AZ23">
    <cfRule type="cellIs" dxfId="3729" priority="113" stopIfTrue="1" operator="greaterThan">
      <formula>0.03</formula>
    </cfRule>
    <cfRule type="cellIs" dxfId="3728" priority="114" stopIfTrue="1" operator="lessThan">
      <formula>-0.03</formula>
    </cfRule>
  </conditionalFormatting>
  <conditionalFormatting sqref="AZ23:AZ24">
    <cfRule type="cellIs" dxfId="3727" priority="115" stopIfTrue="1" operator="greaterThan">
      <formula>0</formula>
    </cfRule>
    <cfRule type="cellIs" dxfId="3726" priority="116" operator="lessThan">
      <formula>0</formula>
    </cfRule>
  </conditionalFormatting>
  <conditionalFormatting sqref="AZ25">
    <cfRule type="cellIs" dxfId="3725" priority="109" stopIfTrue="1" operator="greaterThan">
      <formula>0.03</formula>
    </cfRule>
    <cfRule type="cellIs" dxfId="3724" priority="110" stopIfTrue="1" operator="lessThan">
      <formula>-0.03</formula>
    </cfRule>
  </conditionalFormatting>
  <conditionalFormatting sqref="AZ25:AZ26">
    <cfRule type="cellIs" dxfId="3723" priority="111" stopIfTrue="1" operator="greaterThan">
      <formula>0</formula>
    </cfRule>
    <cfRule type="cellIs" dxfId="3722" priority="112" operator="lessThan">
      <formula>0</formula>
    </cfRule>
  </conditionalFormatting>
  <conditionalFormatting sqref="AZ27">
    <cfRule type="cellIs" dxfId="3721" priority="105" stopIfTrue="1" operator="greaterThan">
      <formula>0.03</formula>
    </cfRule>
    <cfRule type="cellIs" dxfId="3720" priority="106" stopIfTrue="1" operator="lessThan">
      <formula>-0.03</formula>
    </cfRule>
  </conditionalFormatting>
  <conditionalFormatting sqref="AZ27:AZ28">
    <cfRule type="cellIs" dxfId="3719" priority="107" stopIfTrue="1" operator="greaterThan">
      <formula>0</formula>
    </cfRule>
    <cfRule type="cellIs" dxfId="3718" priority="108" operator="lessThan">
      <formula>0</formula>
    </cfRule>
  </conditionalFormatting>
  <conditionalFormatting sqref="BA35">
    <cfRule type="cellIs" dxfId="3717" priority="101" stopIfTrue="1" operator="greaterThan">
      <formula>0.03</formula>
    </cfRule>
    <cfRule type="cellIs" dxfId="3716" priority="102" stopIfTrue="1" operator="lessThan">
      <formula>-0.03</formula>
    </cfRule>
  </conditionalFormatting>
  <conditionalFormatting sqref="BA35:BA40">
    <cfRule type="cellIs" dxfId="3715" priority="103" stopIfTrue="1" operator="greaterThan">
      <formula>0</formula>
    </cfRule>
    <cfRule type="cellIs" dxfId="3714" priority="104" stopIfTrue="1" operator="lessThan">
      <formula>0</formula>
    </cfRule>
  </conditionalFormatting>
  <conditionalFormatting sqref="AZ35">
    <cfRule type="cellIs" dxfId="3713" priority="97" stopIfTrue="1" operator="greaterThan">
      <formula>0.03</formula>
    </cfRule>
    <cfRule type="cellIs" dxfId="3712" priority="98" stopIfTrue="1" operator="lessThan">
      <formula>-0.03</formula>
    </cfRule>
  </conditionalFormatting>
  <conditionalFormatting sqref="AZ35:AZ36">
    <cfRule type="cellIs" dxfId="3711" priority="99" stopIfTrue="1" operator="greaterThan">
      <formula>0</formula>
    </cfRule>
    <cfRule type="cellIs" dxfId="3710" priority="100" operator="lessThan">
      <formula>0</formula>
    </cfRule>
  </conditionalFormatting>
  <conditionalFormatting sqref="AZ37">
    <cfRule type="cellIs" dxfId="3709" priority="93" stopIfTrue="1" operator="greaterThan">
      <formula>0.03</formula>
    </cfRule>
    <cfRule type="cellIs" dxfId="3708" priority="94" stopIfTrue="1" operator="lessThan">
      <formula>-0.03</formula>
    </cfRule>
  </conditionalFormatting>
  <conditionalFormatting sqref="AZ37:AZ38">
    <cfRule type="cellIs" dxfId="3707" priority="95" stopIfTrue="1" operator="greaterThan">
      <formula>0</formula>
    </cfRule>
    <cfRule type="cellIs" dxfId="3706" priority="96" operator="lessThan">
      <formula>0</formula>
    </cfRule>
  </conditionalFormatting>
  <conditionalFormatting sqref="AZ39">
    <cfRule type="cellIs" dxfId="3705" priority="89" stopIfTrue="1" operator="greaterThan">
      <formula>0.03</formula>
    </cfRule>
    <cfRule type="cellIs" dxfId="3704" priority="90" stopIfTrue="1" operator="lessThan">
      <formula>-0.03</formula>
    </cfRule>
  </conditionalFormatting>
  <conditionalFormatting sqref="AZ39:AZ40">
    <cfRule type="cellIs" dxfId="3703" priority="91" stopIfTrue="1" operator="greaterThan">
      <formula>0</formula>
    </cfRule>
    <cfRule type="cellIs" dxfId="3702" priority="92" operator="lessThan">
      <formula>0</formula>
    </cfRule>
  </conditionalFormatting>
  <conditionalFormatting sqref="AX11">
    <cfRule type="cellIs" dxfId="3701" priority="85" stopIfTrue="1" operator="greaterThan">
      <formula>0.03</formula>
    </cfRule>
    <cfRule type="cellIs" dxfId="3700" priority="86" stopIfTrue="1" operator="lessThan">
      <formula>-0.03</formula>
    </cfRule>
  </conditionalFormatting>
  <conditionalFormatting sqref="AX11:AX12">
    <cfRule type="cellIs" dxfId="3699" priority="87" stopIfTrue="1" operator="greaterThan">
      <formula>0</formula>
    </cfRule>
    <cfRule type="cellIs" dxfId="3698" priority="88" operator="lessThan">
      <formula>0</formula>
    </cfRule>
  </conditionalFormatting>
  <conditionalFormatting sqref="AX13">
    <cfRule type="cellIs" dxfId="3697" priority="81" stopIfTrue="1" operator="greaterThan">
      <formula>0.03</formula>
    </cfRule>
    <cfRule type="cellIs" dxfId="3696" priority="82" stopIfTrue="1" operator="lessThan">
      <formula>-0.03</formula>
    </cfRule>
  </conditionalFormatting>
  <conditionalFormatting sqref="AX13:AX14">
    <cfRule type="cellIs" dxfId="3695" priority="83" stopIfTrue="1" operator="greaterThan">
      <formula>0</formula>
    </cfRule>
    <cfRule type="cellIs" dxfId="3694" priority="84" operator="lessThan">
      <formula>0</formula>
    </cfRule>
  </conditionalFormatting>
  <conditionalFormatting sqref="AX15">
    <cfRule type="cellIs" dxfId="3693" priority="77" stopIfTrue="1" operator="greaterThan">
      <formula>0.03</formula>
    </cfRule>
    <cfRule type="cellIs" dxfId="3692" priority="78" stopIfTrue="1" operator="lessThan">
      <formula>-0.03</formula>
    </cfRule>
  </conditionalFormatting>
  <conditionalFormatting sqref="AX15:AX16">
    <cfRule type="cellIs" dxfId="3691" priority="79" stopIfTrue="1" operator="greaterThan">
      <formula>0</formula>
    </cfRule>
    <cfRule type="cellIs" dxfId="3690" priority="80" operator="lessThan">
      <formula>0</formula>
    </cfRule>
  </conditionalFormatting>
  <conditionalFormatting sqref="AY17">
    <cfRule type="cellIs" dxfId="3689" priority="73" stopIfTrue="1" operator="greaterThan">
      <formula>0.03</formula>
    </cfRule>
    <cfRule type="cellIs" dxfId="3688" priority="74" stopIfTrue="1" operator="lessThan">
      <formula>-0.03</formula>
    </cfRule>
  </conditionalFormatting>
  <conditionalFormatting sqref="AY17:AY22">
    <cfRule type="cellIs" dxfId="3687" priority="75" stopIfTrue="1" operator="greaterThan">
      <formula>0</formula>
    </cfRule>
    <cfRule type="cellIs" dxfId="3686" priority="76" stopIfTrue="1" operator="lessThan">
      <formula>0</formula>
    </cfRule>
  </conditionalFormatting>
  <conditionalFormatting sqref="AX17">
    <cfRule type="cellIs" dxfId="3685" priority="69" stopIfTrue="1" operator="greaterThan">
      <formula>0.03</formula>
    </cfRule>
    <cfRule type="cellIs" dxfId="3684" priority="70" stopIfTrue="1" operator="lessThan">
      <formula>-0.03</formula>
    </cfRule>
  </conditionalFormatting>
  <conditionalFormatting sqref="AX17:AX18">
    <cfRule type="cellIs" dxfId="3683" priority="71" stopIfTrue="1" operator="greaterThan">
      <formula>0</formula>
    </cfRule>
    <cfRule type="cellIs" dxfId="3682" priority="72" operator="lessThan">
      <formula>0</formula>
    </cfRule>
  </conditionalFormatting>
  <conditionalFormatting sqref="AX19">
    <cfRule type="cellIs" dxfId="3681" priority="65" stopIfTrue="1" operator="greaterThan">
      <formula>0.03</formula>
    </cfRule>
    <cfRule type="cellIs" dxfId="3680" priority="66" stopIfTrue="1" operator="lessThan">
      <formula>-0.03</formula>
    </cfRule>
  </conditionalFormatting>
  <conditionalFormatting sqref="AX19:AX20">
    <cfRule type="cellIs" dxfId="3679" priority="67" stopIfTrue="1" operator="greaterThan">
      <formula>0</formula>
    </cfRule>
    <cfRule type="cellIs" dxfId="3678" priority="68" operator="lessThan">
      <formula>0</formula>
    </cfRule>
  </conditionalFormatting>
  <conditionalFormatting sqref="AX21">
    <cfRule type="cellIs" dxfId="3677" priority="61" stopIfTrue="1" operator="greaterThan">
      <formula>0.03</formula>
    </cfRule>
    <cfRule type="cellIs" dxfId="3676" priority="62" stopIfTrue="1" operator="lessThan">
      <formula>-0.03</formula>
    </cfRule>
  </conditionalFormatting>
  <conditionalFormatting sqref="AX21:AX22">
    <cfRule type="cellIs" dxfId="3675" priority="63" stopIfTrue="1" operator="greaterThan">
      <formula>0</formula>
    </cfRule>
    <cfRule type="cellIs" dxfId="3674" priority="64" operator="lessThan">
      <formula>0</formula>
    </cfRule>
  </conditionalFormatting>
  <conditionalFormatting sqref="AY23">
    <cfRule type="cellIs" dxfId="3673" priority="57" stopIfTrue="1" operator="greaterThan">
      <formula>0.03</formula>
    </cfRule>
    <cfRule type="cellIs" dxfId="3672" priority="58" stopIfTrue="1" operator="lessThan">
      <formula>-0.03</formula>
    </cfRule>
  </conditionalFormatting>
  <conditionalFormatting sqref="AY23:AY28">
    <cfRule type="cellIs" dxfId="3671" priority="59" stopIfTrue="1" operator="greaterThan">
      <formula>0</formula>
    </cfRule>
    <cfRule type="cellIs" dxfId="3670" priority="60" stopIfTrue="1" operator="lessThan">
      <formula>0</formula>
    </cfRule>
  </conditionalFormatting>
  <conditionalFormatting sqref="AX23">
    <cfRule type="cellIs" dxfId="3669" priority="53" stopIfTrue="1" operator="greaterThan">
      <formula>0.03</formula>
    </cfRule>
    <cfRule type="cellIs" dxfId="3668" priority="54" stopIfTrue="1" operator="lessThan">
      <formula>-0.03</formula>
    </cfRule>
  </conditionalFormatting>
  <conditionalFormatting sqref="AX23:AX24">
    <cfRule type="cellIs" dxfId="3667" priority="55" stopIfTrue="1" operator="greaterThan">
      <formula>0</formula>
    </cfRule>
    <cfRule type="cellIs" dxfId="3666" priority="56" operator="lessThan">
      <formula>0</formula>
    </cfRule>
  </conditionalFormatting>
  <conditionalFormatting sqref="AX25">
    <cfRule type="cellIs" dxfId="3665" priority="49" stopIfTrue="1" operator="greaterThan">
      <formula>0.03</formula>
    </cfRule>
    <cfRule type="cellIs" dxfId="3664" priority="50" stopIfTrue="1" operator="lessThan">
      <formula>-0.03</formula>
    </cfRule>
  </conditionalFormatting>
  <conditionalFormatting sqref="AX25:AX26">
    <cfRule type="cellIs" dxfId="3663" priority="51" stopIfTrue="1" operator="greaterThan">
      <formula>0</formula>
    </cfRule>
    <cfRule type="cellIs" dxfId="3662" priority="52" operator="lessThan">
      <formula>0</formula>
    </cfRule>
  </conditionalFormatting>
  <conditionalFormatting sqref="AX27">
    <cfRule type="cellIs" dxfId="3661" priority="45" stopIfTrue="1" operator="greaterThan">
      <formula>0.03</formula>
    </cfRule>
    <cfRule type="cellIs" dxfId="3660" priority="46" stopIfTrue="1" operator="lessThan">
      <formula>-0.03</formula>
    </cfRule>
  </conditionalFormatting>
  <conditionalFormatting sqref="AX27:AX28">
    <cfRule type="cellIs" dxfId="3659" priority="47" stopIfTrue="1" operator="greaterThan">
      <formula>0</formula>
    </cfRule>
    <cfRule type="cellIs" dxfId="3658" priority="48" operator="lessThan">
      <formula>0</formula>
    </cfRule>
  </conditionalFormatting>
  <conditionalFormatting sqref="AY29">
    <cfRule type="cellIs" dxfId="3657" priority="41" stopIfTrue="1" operator="greaterThan">
      <formula>0.03</formula>
    </cfRule>
    <cfRule type="cellIs" dxfId="3656" priority="42" stopIfTrue="1" operator="lessThan">
      <formula>-0.03</formula>
    </cfRule>
  </conditionalFormatting>
  <conditionalFormatting sqref="AY29:AY34">
    <cfRule type="cellIs" dxfId="3655" priority="43" stopIfTrue="1" operator="greaterThan">
      <formula>0</formula>
    </cfRule>
    <cfRule type="cellIs" dxfId="3654" priority="44" stopIfTrue="1" operator="lessThan">
      <formula>0</formula>
    </cfRule>
  </conditionalFormatting>
  <conditionalFormatting sqref="AX29">
    <cfRule type="cellIs" dxfId="3653" priority="37" stopIfTrue="1" operator="greaterThan">
      <formula>0.03</formula>
    </cfRule>
    <cfRule type="cellIs" dxfId="3652" priority="38" stopIfTrue="1" operator="lessThan">
      <formula>-0.03</formula>
    </cfRule>
  </conditionalFormatting>
  <conditionalFormatting sqref="AX29:AX30">
    <cfRule type="cellIs" dxfId="3651" priority="39" stopIfTrue="1" operator="greaterThan">
      <formula>0</formula>
    </cfRule>
    <cfRule type="cellIs" dxfId="3650" priority="40" operator="lessThan">
      <formula>0</formula>
    </cfRule>
  </conditionalFormatting>
  <conditionalFormatting sqref="AX31">
    <cfRule type="cellIs" dxfId="3649" priority="33" stopIfTrue="1" operator="greaterThan">
      <formula>0.03</formula>
    </cfRule>
    <cfRule type="cellIs" dxfId="3648" priority="34" stopIfTrue="1" operator="lessThan">
      <formula>-0.03</formula>
    </cfRule>
  </conditionalFormatting>
  <conditionalFormatting sqref="AX31:AX32">
    <cfRule type="cellIs" dxfId="3647" priority="35" stopIfTrue="1" operator="greaterThan">
      <formula>0</formula>
    </cfRule>
    <cfRule type="cellIs" dxfId="3646" priority="36" operator="lessThan">
      <formula>0</formula>
    </cfRule>
  </conditionalFormatting>
  <conditionalFormatting sqref="AX33">
    <cfRule type="cellIs" dxfId="3645" priority="29" stopIfTrue="1" operator="greaterThan">
      <formula>0.03</formula>
    </cfRule>
    <cfRule type="cellIs" dxfId="3644" priority="30" stopIfTrue="1" operator="lessThan">
      <formula>-0.03</formula>
    </cfRule>
  </conditionalFormatting>
  <conditionalFormatting sqref="AX33:AX34">
    <cfRule type="cellIs" dxfId="3643" priority="31" stopIfTrue="1" operator="greaterThan">
      <formula>0</formula>
    </cfRule>
    <cfRule type="cellIs" dxfId="3642" priority="32" operator="lessThan">
      <formula>0</formula>
    </cfRule>
  </conditionalFormatting>
  <conditionalFormatting sqref="AY35">
    <cfRule type="cellIs" dxfId="3641" priority="25" stopIfTrue="1" operator="greaterThan">
      <formula>0.03</formula>
    </cfRule>
    <cfRule type="cellIs" dxfId="3640" priority="26" stopIfTrue="1" operator="lessThan">
      <formula>-0.03</formula>
    </cfRule>
  </conditionalFormatting>
  <conditionalFormatting sqref="AY35:AY40">
    <cfRule type="cellIs" dxfId="3639" priority="27" stopIfTrue="1" operator="greaterThan">
      <formula>0</formula>
    </cfRule>
    <cfRule type="cellIs" dxfId="3638" priority="28" stopIfTrue="1" operator="lessThan">
      <formula>0</formula>
    </cfRule>
  </conditionalFormatting>
  <conditionalFormatting sqref="AX35">
    <cfRule type="cellIs" dxfId="3637" priority="21" stopIfTrue="1" operator="greaterThan">
      <formula>0.03</formula>
    </cfRule>
    <cfRule type="cellIs" dxfId="3636" priority="22" stopIfTrue="1" operator="lessThan">
      <formula>-0.03</formula>
    </cfRule>
  </conditionalFormatting>
  <conditionalFormatting sqref="AX35:AX36">
    <cfRule type="cellIs" dxfId="3635" priority="23" stopIfTrue="1" operator="greaterThan">
      <formula>0</formula>
    </cfRule>
    <cfRule type="cellIs" dxfId="3634" priority="24" operator="lessThan">
      <formula>0</formula>
    </cfRule>
  </conditionalFormatting>
  <conditionalFormatting sqref="AX37">
    <cfRule type="cellIs" dxfId="3633" priority="17" stopIfTrue="1" operator="greaterThan">
      <formula>0.03</formula>
    </cfRule>
    <cfRule type="cellIs" dxfId="3632" priority="18" stopIfTrue="1" operator="lessThan">
      <formula>-0.03</formula>
    </cfRule>
  </conditionalFormatting>
  <conditionalFormatting sqref="AX37:AX38">
    <cfRule type="cellIs" dxfId="3631" priority="19" stopIfTrue="1" operator="greaterThan">
      <formula>0</formula>
    </cfRule>
    <cfRule type="cellIs" dxfId="3630" priority="20" operator="lessThan">
      <formula>0</formula>
    </cfRule>
  </conditionalFormatting>
  <conditionalFormatting sqref="AX39">
    <cfRule type="cellIs" dxfId="3629" priority="13" stopIfTrue="1" operator="greaterThan">
      <formula>0.03</formula>
    </cfRule>
    <cfRule type="cellIs" dxfId="3628" priority="14" stopIfTrue="1" operator="lessThan">
      <formula>-0.03</formula>
    </cfRule>
  </conditionalFormatting>
  <conditionalFormatting sqref="AX39:AX40">
    <cfRule type="cellIs" dxfId="3627" priority="15" stopIfTrue="1" operator="greaterThan">
      <formula>0</formula>
    </cfRule>
    <cfRule type="cellIs" dxfId="3626" priority="16" operator="lessThan">
      <formula>0</formula>
    </cfRule>
  </conditionalFormatting>
  <conditionalFormatting sqref="AM47">
    <cfRule type="cellIs" dxfId="3625" priority="9" stopIfTrue="1" operator="greaterThan">
      <formula>0.03</formula>
    </cfRule>
    <cfRule type="cellIs" dxfId="3624" priority="10" stopIfTrue="1" operator="lessThan">
      <formula>-0.03</formula>
    </cfRule>
  </conditionalFormatting>
  <conditionalFormatting sqref="AM47:AM48">
    <cfRule type="cellIs" dxfId="3623" priority="11" stopIfTrue="1" operator="greaterThan">
      <formula>0</formula>
    </cfRule>
    <cfRule type="cellIs" dxfId="3622" priority="12" operator="lessThan">
      <formula>0</formula>
    </cfRule>
  </conditionalFormatting>
  <conditionalFormatting sqref="AM49">
    <cfRule type="cellIs" dxfId="3621" priority="5" stopIfTrue="1" operator="greaterThan">
      <formula>0.03</formula>
    </cfRule>
    <cfRule type="cellIs" dxfId="3620" priority="6" stopIfTrue="1" operator="lessThan">
      <formula>-0.03</formula>
    </cfRule>
  </conditionalFormatting>
  <conditionalFormatting sqref="AM49:AM50">
    <cfRule type="cellIs" dxfId="3619" priority="7" stopIfTrue="1" operator="greaterThan">
      <formula>0</formula>
    </cfRule>
    <cfRule type="cellIs" dxfId="3618" priority="8" operator="lessThan">
      <formula>0</formula>
    </cfRule>
  </conditionalFormatting>
  <conditionalFormatting sqref="AM51">
    <cfRule type="cellIs" dxfId="3617" priority="1" stopIfTrue="1" operator="greaterThan">
      <formula>0.03</formula>
    </cfRule>
    <cfRule type="cellIs" dxfId="3616" priority="2" stopIfTrue="1" operator="lessThan">
      <formula>-0.03</formula>
    </cfRule>
  </conditionalFormatting>
  <conditionalFormatting sqref="AM51:AM52">
    <cfRule type="cellIs" dxfId="3615" priority="3" stopIfTrue="1" operator="greaterThan">
      <formula>0</formula>
    </cfRule>
    <cfRule type="cellIs" dxfId="3614" priority="4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5371-56E5-CC47-AE81-01E277E25DC4}">
  <sheetPr codeName="Sheet23"/>
  <dimension ref="A1:FS180"/>
  <sheetViews>
    <sheetView topLeftCell="Z1" zoomScale="110" zoomScaleNormal="110" workbookViewId="0">
      <selection activeCell="DZ5" sqref="DZ5"/>
    </sheetView>
  </sheetViews>
  <sheetFormatPr baseColWidth="10" defaultRowHeight="13" outlineLevelCol="1" x14ac:dyDescent="0.15"/>
  <cols>
    <col min="1" max="2" width="10.83203125" style="110"/>
    <col min="3" max="6" width="12.33203125" style="110" bestFit="1" customWidth="1"/>
    <col min="7" max="7" width="12.1640625" style="110" customWidth="1"/>
    <col min="8" max="8" width="12.33203125" style="110" bestFit="1" customWidth="1"/>
    <col min="9" max="9" width="12.1640625" style="110" customWidth="1"/>
    <col min="10" max="11" width="11.83203125" style="110" bestFit="1" customWidth="1"/>
    <col min="12" max="17" width="11.6640625" style="110" customWidth="1"/>
    <col min="18" max="19" width="12.33203125" style="110" bestFit="1" customWidth="1"/>
    <col min="20" max="20" width="13" style="110" customWidth="1"/>
    <col min="21" max="21" width="14.33203125" style="110" bestFit="1" customWidth="1"/>
    <col min="22" max="24" width="12.33203125" style="110" bestFit="1" customWidth="1"/>
    <col min="25" max="25" width="12.1640625" style="110" customWidth="1"/>
    <col min="26" max="26" width="12.33203125" style="110" bestFit="1" customWidth="1"/>
    <col min="27" max="27" width="12.1640625" style="110" customWidth="1"/>
    <col min="28" max="29" width="11.83203125" style="110" bestFit="1" customWidth="1"/>
    <col min="30" max="35" width="11.6640625" style="110" customWidth="1"/>
    <col min="36" max="36" width="14.6640625" style="110" bestFit="1" customWidth="1"/>
    <col min="37" max="37" width="12.33203125" style="110" bestFit="1" customWidth="1"/>
    <col min="38" max="39" width="12.1640625" style="110" customWidth="1"/>
    <col min="40" max="40" width="9.83203125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16" t="s">
        <v>10</v>
      </c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2"/>
      <c r="U1" s="316" t="s">
        <v>11</v>
      </c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148"/>
      <c r="AM1" s="148"/>
      <c r="AN1" s="2"/>
      <c r="AO1" s="319" t="s">
        <v>21</v>
      </c>
      <c r="AP1" s="320"/>
      <c r="AQ1" s="320"/>
      <c r="AR1" s="320"/>
      <c r="AS1" s="320"/>
      <c r="AT1" s="320"/>
      <c r="AU1" s="320"/>
      <c r="AV1" s="320"/>
      <c r="AW1" s="320"/>
      <c r="AX1" s="320"/>
      <c r="AY1" s="320"/>
      <c r="CH1" s="26"/>
      <c r="CI1" s="27"/>
      <c r="CJ1" s="27"/>
      <c r="CK1" s="25"/>
      <c r="CL1" s="312" t="s">
        <v>12</v>
      </c>
      <c r="CM1" s="312"/>
      <c r="CN1" s="312"/>
      <c r="CO1" s="312"/>
      <c r="CP1" s="312"/>
      <c r="CQ1" s="312"/>
      <c r="CR1" s="312"/>
      <c r="CS1" s="312"/>
      <c r="CT1" s="312"/>
      <c r="CU1" s="312"/>
      <c r="CV1" s="312"/>
      <c r="CW1" s="312"/>
      <c r="CX1" s="312"/>
      <c r="CY1" s="312"/>
      <c r="CZ1" s="312"/>
      <c r="DA1" s="312"/>
      <c r="DB1" s="312"/>
      <c r="DC1" s="312"/>
      <c r="DD1" s="312"/>
      <c r="DE1" s="312"/>
      <c r="DF1" s="312"/>
      <c r="DG1" s="312"/>
      <c r="DH1" s="312"/>
      <c r="DI1" s="312"/>
      <c r="DJ1" s="312"/>
      <c r="DK1" s="312"/>
      <c r="DL1" s="312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2" t="s">
        <v>48</v>
      </c>
      <c r="EA1" s="312"/>
      <c r="EB1" s="312"/>
      <c r="EC1" s="312"/>
      <c r="ED1" s="312"/>
      <c r="EE1" s="312"/>
      <c r="EF1" s="312"/>
      <c r="EG1" s="312"/>
      <c r="EH1" s="312"/>
      <c r="EI1" s="312"/>
      <c r="EJ1" s="312"/>
      <c r="EK1" s="312"/>
      <c r="EL1" s="312"/>
      <c r="EM1" s="312"/>
      <c r="EN1" s="312"/>
      <c r="EO1" s="312"/>
      <c r="EP1" s="312"/>
      <c r="EQ1" s="312"/>
      <c r="ER1" s="312"/>
      <c r="ES1" s="312"/>
      <c r="ET1" s="312"/>
      <c r="EU1" s="312"/>
      <c r="EV1" s="312"/>
      <c r="EW1" s="312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2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148"/>
      <c r="AM2" s="148"/>
      <c r="AN2" s="2"/>
      <c r="AO2" s="321" t="s">
        <v>13</v>
      </c>
      <c r="AP2" s="304"/>
      <c r="AQ2" s="304"/>
      <c r="AR2" s="304"/>
      <c r="AS2" s="304"/>
      <c r="AT2" s="304" t="s">
        <v>1</v>
      </c>
      <c r="AU2" s="304"/>
      <c r="AV2" s="304" t="s">
        <v>22</v>
      </c>
      <c r="AW2" s="304"/>
      <c r="AX2" s="304" t="s">
        <v>0</v>
      </c>
      <c r="AY2" s="304"/>
      <c r="CH2" s="28"/>
      <c r="CI2" s="28"/>
      <c r="CJ2" s="28"/>
      <c r="CK2" s="25"/>
      <c r="CL2" s="313" t="s">
        <v>13</v>
      </c>
      <c r="CM2" s="314"/>
      <c r="CN2" s="314"/>
      <c r="CO2" s="314"/>
      <c r="CP2" s="314"/>
      <c r="CQ2" s="314"/>
      <c r="CR2" s="314"/>
      <c r="CS2" s="314"/>
      <c r="CT2" s="314"/>
      <c r="CU2" s="314"/>
      <c r="CV2" s="314"/>
      <c r="CW2" s="314"/>
      <c r="CX2" s="314"/>
      <c r="CY2" s="314"/>
      <c r="CZ2" s="314"/>
      <c r="DA2" s="314"/>
      <c r="DB2" s="314"/>
      <c r="DC2" s="315"/>
      <c r="DD2" s="145"/>
      <c r="DE2" s="312" t="s">
        <v>14</v>
      </c>
      <c r="DF2" s="312"/>
      <c r="DG2" s="145"/>
      <c r="DH2" s="312" t="s">
        <v>30</v>
      </c>
      <c r="DI2" s="312"/>
      <c r="DJ2" s="145"/>
      <c r="DK2" s="312" t="s">
        <v>15</v>
      </c>
      <c r="DL2" s="312"/>
      <c r="DM2" s="312" t="s">
        <v>43</v>
      </c>
      <c r="DN2" s="312"/>
      <c r="DO2" s="312" t="s">
        <v>40</v>
      </c>
      <c r="DP2" s="312"/>
      <c r="DQ2" s="312" t="s">
        <v>44</v>
      </c>
      <c r="DR2" s="312"/>
      <c r="DS2" s="313" t="s">
        <v>45</v>
      </c>
      <c r="DT2" s="314"/>
      <c r="DU2" s="314"/>
      <c r="DV2" s="314"/>
      <c r="DW2" s="314"/>
      <c r="DX2" s="315"/>
      <c r="DY2" s="2"/>
      <c r="DZ2" s="313" t="s">
        <v>13</v>
      </c>
      <c r="EA2" s="314"/>
      <c r="EB2" s="314"/>
      <c r="EC2" s="314"/>
      <c r="ED2" s="314"/>
      <c r="EE2" s="314"/>
      <c r="EF2" s="314"/>
      <c r="EG2" s="314"/>
      <c r="EH2" s="314"/>
      <c r="EI2" s="314"/>
      <c r="EJ2" s="314"/>
      <c r="EK2" s="314"/>
      <c r="EL2" s="314"/>
      <c r="EM2" s="314"/>
      <c r="EN2" s="314"/>
      <c r="EO2" s="314"/>
      <c r="EP2" s="314"/>
      <c r="EQ2" s="315"/>
      <c r="ER2" s="312" t="s">
        <v>14</v>
      </c>
      <c r="ES2" s="312"/>
      <c r="ET2" s="312" t="s">
        <v>30</v>
      </c>
      <c r="EU2" s="312"/>
      <c r="EV2" s="324" t="s">
        <v>15</v>
      </c>
      <c r="EW2" s="324"/>
      <c r="EX2" s="324" t="s">
        <v>46</v>
      </c>
      <c r="EY2" s="324"/>
      <c r="EZ2" s="324" t="s">
        <v>47</v>
      </c>
      <c r="FA2" s="324"/>
      <c r="FB2" s="324" t="s">
        <v>41</v>
      </c>
      <c r="FC2" s="324"/>
      <c r="FD2" s="313" t="s">
        <v>45</v>
      </c>
      <c r="FE2" s="314"/>
      <c r="FF2" s="314"/>
      <c r="FG2" s="314"/>
      <c r="FH2" s="314"/>
      <c r="FI2" s="315"/>
      <c r="FK2" s="312" t="s">
        <v>106</v>
      </c>
      <c r="FL2" s="312"/>
      <c r="FM2" s="312" t="s">
        <v>107</v>
      </c>
      <c r="FN2" s="312"/>
      <c r="FP2" s="312" t="s">
        <v>105</v>
      </c>
      <c r="FQ2" s="312"/>
      <c r="FR2" s="312" t="s">
        <v>108</v>
      </c>
      <c r="FS2" s="312"/>
    </row>
    <row r="3" spans="1:175" x14ac:dyDescent="0.15">
      <c r="C3" s="148"/>
      <c r="D3" s="316" t="s">
        <v>13</v>
      </c>
      <c r="E3" s="316"/>
      <c r="F3" s="316"/>
      <c r="G3" s="316"/>
      <c r="H3" s="148"/>
      <c r="I3" s="148"/>
      <c r="J3" s="148"/>
      <c r="K3" s="148"/>
      <c r="L3" s="148"/>
      <c r="M3" s="148"/>
      <c r="N3" s="318" t="s">
        <v>42</v>
      </c>
      <c r="O3" s="318"/>
      <c r="P3" s="318"/>
      <c r="Q3" s="318"/>
      <c r="R3" s="148"/>
      <c r="S3" s="148"/>
      <c r="T3" s="2"/>
      <c r="U3" s="148"/>
      <c r="V3" s="316" t="s">
        <v>13</v>
      </c>
      <c r="W3" s="316"/>
      <c r="X3" s="316"/>
      <c r="Y3" s="316"/>
      <c r="Z3" s="148"/>
      <c r="AA3" s="148"/>
      <c r="AB3" s="148"/>
      <c r="AC3" s="148"/>
      <c r="AD3" s="148"/>
      <c r="AE3" s="148"/>
      <c r="AF3" s="317" t="s">
        <v>42</v>
      </c>
      <c r="AG3" s="317"/>
      <c r="AH3" s="317"/>
      <c r="AI3" s="317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3" t="s">
        <v>13</v>
      </c>
      <c r="CO3" s="314"/>
      <c r="CP3" s="314"/>
      <c r="CQ3" s="315"/>
      <c r="CR3" s="145"/>
      <c r="CS3" s="145"/>
      <c r="CT3" s="145"/>
      <c r="CU3" s="145"/>
      <c r="CV3" s="145"/>
      <c r="CW3" s="145"/>
      <c r="CX3" s="313" t="s">
        <v>42</v>
      </c>
      <c r="CY3" s="314"/>
      <c r="CZ3" s="314"/>
      <c r="DA3" s="31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3" t="s">
        <v>13</v>
      </c>
      <c r="EC3" s="314"/>
      <c r="ED3" s="314"/>
      <c r="EE3" s="315"/>
      <c r="EF3" s="145"/>
      <c r="EG3" s="145"/>
      <c r="EH3" s="145"/>
      <c r="EI3" s="145"/>
      <c r="EJ3" s="145"/>
      <c r="EK3" s="145"/>
      <c r="EL3" s="313" t="s">
        <v>42</v>
      </c>
      <c r="EM3" s="314"/>
      <c r="EN3" s="314"/>
      <c r="EO3" s="31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91" t="s">
        <v>23</v>
      </c>
      <c r="AP4" s="292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9" t="s">
        <v>17</v>
      </c>
      <c r="B5" s="47">
        <v>23</v>
      </c>
      <c r="C5" s="166">
        <f>Anchor!L38</f>
        <v>25813.483700000001</v>
      </c>
      <c r="D5" s="166">
        <f>Anchor!M38</f>
        <v>42.906300000000002</v>
      </c>
      <c r="E5" s="166">
        <f>Anchor!N38</f>
        <v>48.789400000000001</v>
      </c>
      <c r="F5" s="166">
        <f>Anchor!O38</f>
        <v>52.289400000000001</v>
      </c>
      <c r="G5" s="167">
        <f>('Summary (Full)'!$B$34*D5+'Summary (Full)'!$B$35*E5+'Summary (Full)'!$B$36*F5)/'Summary (Full)'!$B$37</f>
        <v>43.860437500000003</v>
      </c>
      <c r="H5" s="166">
        <f>Anchor!P38</f>
        <v>28.880099999999999</v>
      </c>
      <c r="I5" s="166">
        <f>Anchor!Q38</f>
        <v>20.216100000000001</v>
      </c>
      <c r="J5" s="166">
        <f>Anchor!R38</f>
        <v>95.978499999999997</v>
      </c>
      <c r="K5" s="166">
        <f>Anchor!S38</f>
        <v>94.252899999999997</v>
      </c>
      <c r="L5" s="166">
        <f>Anchor!T38</f>
        <v>43.394500000000001</v>
      </c>
      <c r="M5" s="166">
        <f>Anchor!U38</f>
        <v>43.763800000000003</v>
      </c>
      <c r="N5" s="166">
        <f>Anchor!V38</f>
        <v>42.826000000000001</v>
      </c>
      <c r="O5" s="166">
        <f>Anchor!W38</f>
        <v>48.766399999999997</v>
      </c>
      <c r="P5" s="166">
        <f>Anchor!X38</f>
        <v>52.2729</v>
      </c>
      <c r="Q5" s="168">
        <f>10*LOG10(1/(('Summary (Full)'!$B$41/10^(N5/10)+'Summary (Full)'!$B$42/10^(O5/10)+'Summary (Full)'!$B$43/10^(P5/10))/'Summary (Full)'!$B$44))</f>
        <v>44.204445903026794</v>
      </c>
      <c r="R5" s="166">
        <f>Anchor!Y38</f>
        <v>67570.100000000006</v>
      </c>
      <c r="S5" s="166">
        <f>Anchor!Z38</f>
        <v>22.944700000000001</v>
      </c>
      <c r="T5" s="169"/>
      <c r="U5" s="166">
        <f>Test!L38</f>
        <v>25813.483700000001</v>
      </c>
      <c r="V5" s="166">
        <f>Test!M38</f>
        <v>42.906300000000002</v>
      </c>
      <c r="W5" s="166">
        <f>Test!N38</f>
        <v>48.789400000000001</v>
      </c>
      <c r="X5" s="166">
        <f>Test!O38</f>
        <v>52.289400000000001</v>
      </c>
      <c r="Y5" s="166">
        <f>('Summary (Full)'!$B$34*V5+'Summary (Full)'!$B$35*W5+'Summary (Full)'!$B$36*X5)/'Summary (Full)'!$B$37</f>
        <v>43.860437500000003</v>
      </c>
      <c r="Z5" s="166">
        <f>Test!P38</f>
        <v>28.880099999999999</v>
      </c>
      <c r="AA5" s="166">
        <f>Test!Q38</f>
        <v>20.216100000000001</v>
      </c>
      <c r="AB5" s="166">
        <f>Test!R38</f>
        <v>95.978499999999997</v>
      </c>
      <c r="AC5" s="166">
        <f>Test!S38</f>
        <v>94.252899999999997</v>
      </c>
      <c r="AD5" s="166">
        <f>Test!T38</f>
        <v>43.394500000000001</v>
      </c>
      <c r="AE5" s="166">
        <f>Test!U38</f>
        <v>43.763800000000003</v>
      </c>
      <c r="AF5" s="166">
        <f>Test!V38</f>
        <v>42.826000000000001</v>
      </c>
      <c r="AG5" s="166">
        <f>Test!W38</f>
        <v>48.766399999999997</v>
      </c>
      <c r="AH5" s="166">
        <f>Test!X38</f>
        <v>52.2729</v>
      </c>
      <c r="AI5" s="166">
        <f>10*LOG10(1/(('Summary (Full)'!$B$41/10^(AF5/10)+'Summary (Full)'!$B$42/10^(AG5/10)+'Summary (Full)'!$B$43/10^(AH5/10))/'Summary (Full)'!$B$44))</f>
        <v>44.204445903026794</v>
      </c>
      <c r="AJ5" s="166">
        <f>Test!Y38</f>
        <v>67570.100000000006</v>
      </c>
      <c r="AK5" s="166">
        <f>Test!Z38</f>
        <v>22.944700000000001</v>
      </c>
      <c r="AL5" s="166">
        <f>AJ5/R5</f>
        <v>1</v>
      </c>
      <c r="AM5" s="166">
        <f>AK5/S5</f>
        <v>1</v>
      </c>
      <c r="AO5" s="293" t="s">
        <v>27</v>
      </c>
      <c r="AP5" s="211" cm="1">
        <f t="array" ref="AP5">bdRateExtend($C5:$C8,D5:D8,$U5:$U8,V5:V8)</f>
        <v>0</v>
      </c>
      <c r="AQ5" s="211" cm="1">
        <f t="array" ref="AQ5">bdRateExtend($C5:$C10,D5:D10,$U5:$U10,V5:V10)</f>
        <v>0</v>
      </c>
      <c r="AR5" s="211" cm="1">
        <f t="array" ref="AR5">bdRateExtend($C5:$C10,E5:E10,$U5:$U10,W5:W10)</f>
        <v>0</v>
      </c>
      <c r="AS5" s="211" cm="1">
        <f t="array" ref="AS5">bdRateExtend($C5:$C10,F5:F10,$U5:$U10,X5:X10)</f>
        <v>0</v>
      </c>
      <c r="AT5" s="211" cm="1">
        <f t="array" ref="AT5">bdRateExtend($C5:$C8,H5:H8,$U5:$U8,Z5:Z8)</f>
        <v>0</v>
      </c>
      <c r="AU5" s="211" cm="1">
        <f t="array" ref="AU5">bdRateExtend($C5:$C10,H5:H10,$U5:$U10,Z5:Z10)</f>
        <v>0</v>
      </c>
      <c r="AV5" s="211" cm="1">
        <f t="array" ref="AV5">bdRateExtend($C5:$C8,I5:I8,$U5:$U8,AA5:AA8)</f>
        <v>0</v>
      </c>
      <c r="AW5" s="211" cm="1">
        <f t="array" ref="AW5">bdRateExtend($C5:$C10,I5:I10,$U5:$U10,AA5:AA10)</f>
        <v>0</v>
      </c>
      <c r="AX5" s="211" cm="1">
        <f t="array" ref="AX5">bdRateExtend($C5:$C8,J5:J8,$U5:$U8,AB5:AB8,"None", FALSE,1)</f>
        <v>0</v>
      </c>
      <c r="AY5" s="214" cm="1">
        <f t="array" ref="AY5">bdRateExtend($C5:$C10,J5:J10,$U5:$U10,AB5:AB10,"None", FALSE,1)</f>
        <v>0</v>
      </c>
      <c r="AZ5" s="325" cm="1">
        <f t="array" ref="AZ5">testVMAFRange($C5:$C8,J5:J8,$U5:$U8,AB5:AB8)</f>
        <v>0</v>
      </c>
      <c r="BA5" s="251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130.7431</v>
      </c>
      <c r="CK5" s="6"/>
      <c r="CL5" s="17" cm="1">
        <f t="array" ref="CL5:DC60">ConvexHullInterpolate(C5:C40,D5:D40,TRUE,6,7,D5:S40)</f>
        <v>130.7431</v>
      </c>
      <c r="CM5" s="17">
        <v>31.549199999999999</v>
      </c>
      <c r="CN5" s="17">
        <v>31.549199999999999</v>
      </c>
      <c r="CO5" s="17">
        <v>39.660699999999999</v>
      </c>
      <c r="CP5" s="17">
        <v>40.625500000000002</v>
      </c>
      <c r="CQ5" s="17">
        <v>32.623437500000001</v>
      </c>
      <c r="CR5" s="17">
        <v>9.6007999999999996</v>
      </c>
      <c r="CS5" s="17">
        <v>10.051299999999999</v>
      </c>
      <c r="CT5" s="17">
        <v>7.1726000000000001</v>
      </c>
      <c r="CU5" s="17">
        <v>6.6657999999999999</v>
      </c>
      <c r="CV5" s="17">
        <v>27.896699999999999</v>
      </c>
      <c r="CW5" s="17">
        <v>33.766199999999998</v>
      </c>
      <c r="CX5" s="17">
        <v>31.474599999999999</v>
      </c>
      <c r="CY5" s="17">
        <v>39.6447</v>
      </c>
      <c r="CZ5" s="17">
        <v>40.580800000000004</v>
      </c>
      <c r="DA5" s="17">
        <v>32.946494162560676</v>
      </c>
      <c r="DB5" s="17">
        <v>454.4</v>
      </c>
      <c r="DC5" s="17">
        <v>0.26939999999999997</v>
      </c>
      <c r="DE5" s="17" cm="1">
        <f t="array" ref="DE5:DF59">ConvexHullInterpolate(C5:C40,H5:H40,TRUE,6,7)</f>
        <v>130.7431</v>
      </c>
      <c r="DF5" s="5">
        <v>9.6007999999999996</v>
      </c>
      <c r="DG5" s="5"/>
      <c r="DH5" s="17" cm="1">
        <f t="array" ref="DH5:DI67">ConvexHullInterpolate($C5:$C40,I5:I40,TRUE,6,7)</f>
        <v>130.7431</v>
      </c>
      <c r="DI5" s="5">
        <v>10.051299999999999</v>
      </c>
      <c r="DJ5" s="5"/>
      <c r="DK5" s="5" cm="1">
        <f t="array" ref="DK5:DL58">ConvexHullInterpolate($C5:$C40,J5:J40,TRUE,6,7)</f>
        <v>130.7431</v>
      </c>
      <c r="DL5" s="5">
        <v>7.1726000000000001</v>
      </c>
      <c r="DM5" s="5" cm="1">
        <f t="array" ref="DM5:DN59">ConvexHullInterpolate($C5:$C40,K5:K40,TRUE,6,7)</f>
        <v>130.7431</v>
      </c>
      <c r="DN5" s="5">
        <v>6.6657999999999999</v>
      </c>
      <c r="DO5" s="5" cm="1">
        <f t="array" ref="DO5:DP67">ConvexHullInterpolate($C5:$C40,L5:L40,TRUE,6,7)</f>
        <v>130.7431</v>
      </c>
      <c r="DP5" s="5">
        <v>27.896699999999999</v>
      </c>
      <c r="DQ5" s="5" cm="1">
        <f t="array" ref="DQ5:DR63">ConvexHullInterpolate($C5:$C40,M5:M40,TRUE,6,7)</f>
        <v>130.7431</v>
      </c>
      <c r="DR5" s="5">
        <v>33.766199999999998</v>
      </c>
      <c r="DS5" s="5" cm="1">
        <f t="array" ref="DS5:DX59">ConvexHullInterpolate($C5:$C40,N5:N40,TRUE,6,7, N5:Q40)</f>
        <v>130.7431</v>
      </c>
      <c r="DT5" s="5">
        <v>31.474599999999999</v>
      </c>
      <c r="DU5" s="5">
        <v>31.474599999999999</v>
      </c>
      <c r="DV5" s="5">
        <v>39.6447</v>
      </c>
      <c r="DW5" s="5">
        <v>40.580800000000004</v>
      </c>
      <c r="DX5" s="5">
        <v>32.946494162560676</v>
      </c>
      <c r="DZ5" s="17" cm="1">
        <f t="array" ref="DZ5:EQ60">ConvexHullInterpolate(U5:U40,V5:V40,TRUE,6,7,V5:AK40)</f>
        <v>130.7431</v>
      </c>
      <c r="EA5" s="17">
        <v>31.549199999999999</v>
      </c>
      <c r="EB5" s="17">
        <v>31.549199999999999</v>
      </c>
      <c r="EC5" s="17">
        <v>39.660699999999999</v>
      </c>
      <c r="ED5" s="17">
        <v>40.625500000000002</v>
      </c>
      <c r="EE5" s="17">
        <v>32.623437500000001</v>
      </c>
      <c r="EF5" s="17">
        <v>9.6007999999999996</v>
      </c>
      <c r="EG5" s="17">
        <v>10.051299999999999</v>
      </c>
      <c r="EH5" s="17">
        <v>7.1726000000000001</v>
      </c>
      <c r="EI5" s="17">
        <v>6.6657999999999999</v>
      </c>
      <c r="EJ5" s="17">
        <v>27.896699999999999</v>
      </c>
      <c r="EK5" s="17">
        <v>33.766199999999998</v>
      </c>
      <c r="EL5" s="17">
        <v>31.474599999999999</v>
      </c>
      <c r="EM5" s="17">
        <v>39.6447</v>
      </c>
      <c r="EN5" s="17">
        <v>40.580800000000004</v>
      </c>
      <c r="EO5" s="17">
        <v>32.946494162560676</v>
      </c>
      <c r="EP5" s="17">
        <v>454.4</v>
      </c>
      <c r="EQ5" s="17">
        <v>0.26939999999999997</v>
      </c>
      <c r="ER5" s="17" cm="1">
        <f t="array" ref="ER5:ES59">ConvexHullInterpolate($U5:$U40,Z5:Z40,TRUE,6,7)</f>
        <v>130.7431</v>
      </c>
      <c r="ES5" s="5">
        <v>9.6007999999999996</v>
      </c>
      <c r="ET5" s="5" cm="1">
        <f t="array" ref="ET5:EU67">ConvexHullInterpolate($U5:$U40,AA5:AA40,TRUE,6,7)</f>
        <v>130.7431</v>
      </c>
      <c r="EU5" s="5">
        <v>10.051299999999999</v>
      </c>
      <c r="EV5" s="8" cm="1">
        <f t="array" ref="EV5:EW58">ConvexHullInterpolate($U5:$U40,AB5:AB40,TRUE,6,7)</f>
        <v>130.7431</v>
      </c>
      <c r="EW5" s="8">
        <v>7.1726000000000001</v>
      </c>
      <c r="EX5" s="8" cm="1">
        <f t="array" ref="EX5:EY59">ConvexHullInterpolate($U5:$U40,AC5:AC40,TRUE,6,7)</f>
        <v>130.7431</v>
      </c>
      <c r="EY5" s="8">
        <v>6.6657999999999999</v>
      </c>
      <c r="EZ5" s="8" cm="1">
        <f t="array" ref="EZ5:FA67">ConvexHullInterpolate($U5:$U40,AD5:AD40,TRUE,6,7)</f>
        <v>130.7431</v>
      </c>
      <c r="FA5" s="8">
        <v>27.896699999999999</v>
      </c>
      <c r="FB5" s="8" cm="1">
        <f t="array" ref="FB5:FC63">ConvexHullInterpolate($U5:$U40,AE5:AE40,TRUE,6,7)</f>
        <v>130.7431</v>
      </c>
      <c r="FC5" s="8">
        <v>33.766199999999998</v>
      </c>
      <c r="FD5" s="5" cm="1">
        <f t="array" ref="FD5:FI59">ConvexHullInterpolate($U5:$U40,AF5:AF40,TRUE,6,7, AF5:AI40)</f>
        <v>130.7431</v>
      </c>
      <c r="FE5" s="5">
        <v>31.474599999999999</v>
      </c>
      <c r="FF5" s="5">
        <v>31.474599999999999</v>
      </c>
      <c r="FG5" s="5">
        <v>39.6447</v>
      </c>
      <c r="FH5" s="5">
        <v>40.580800000000004</v>
      </c>
      <c r="FI5" s="5">
        <v>32.946494162560676</v>
      </c>
      <c r="FK5" s="5" cm="1">
        <f t="array" ref="FK5:FL59">ConvexHullInterpolate($C5:$C40,G5:G40,TRUE,6,7)</f>
        <v>130.7431</v>
      </c>
      <c r="FL5" s="5">
        <v>32.623437500000001</v>
      </c>
      <c r="FM5" s="5" cm="1">
        <f t="array" ref="FM5:FN57">ConvexHullInterpolate($C5:$C40,Q5:Q40,TRUE,6,7)</f>
        <v>130.7431</v>
      </c>
      <c r="FN5" s="5">
        <v>32.946494162560676</v>
      </c>
      <c r="FP5" s="17" cm="1">
        <f t="array" ref="FP5:FQ59">ConvexHullInterpolate($U5:$U40,Y5:Y40,TRUE,6,7)</f>
        <v>130.7431</v>
      </c>
      <c r="FQ5" s="5">
        <v>32.623437500000001</v>
      </c>
      <c r="FR5" s="17" cm="1">
        <f t="array" ref="FR5:FS57">ConvexHullInterpolate($U5:$U40,AI5:AI40,TRUE,6,7)</f>
        <v>130.7431</v>
      </c>
      <c r="FS5" s="5">
        <v>32.946494162560676</v>
      </c>
    </row>
    <row r="6" spans="1:175" x14ac:dyDescent="0.15">
      <c r="A6" s="289"/>
      <c r="B6" s="47">
        <v>31</v>
      </c>
      <c r="C6" s="166">
        <f>Anchor!L39</f>
        <v>12135.6785</v>
      </c>
      <c r="D6" s="166">
        <f>Anchor!M39</f>
        <v>42.443199999999997</v>
      </c>
      <c r="E6" s="166">
        <f>Anchor!N39</f>
        <v>48.301000000000002</v>
      </c>
      <c r="F6" s="166">
        <f>Anchor!O39</f>
        <v>51.624899999999997</v>
      </c>
      <c r="G6" s="167">
        <f>('Summary (Full)'!$B$34*D6+'Summary (Full)'!$B$35*E6+'Summary (Full)'!$B$36*F6)/'Summary (Full)'!$B$37</f>
        <v>43.383168750000003</v>
      </c>
      <c r="H6" s="166">
        <f>Anchor!P39</f>
        <v>27.101600000000001</v>
      </c>
      <c r="I6" s="166">
        <f>Anchor!Q39</f>
        <v>19.596499999999999</v>
      </c>
      <c r="J6" s="166">
        <f>Anchor!R39</f>
        <v>93.008600000000001</v>
      </c>
      <c r="K6" s="166">
        <f>Anchor!S39</f>
        <v>91.184399999999997</v>
      </c>
      <c r="L6" s="166">
        <f>Anchor!T39</f>
        <v>42.336100000000002</v>
      </c>
      <c r="M6" s="166">
        <f>Anchor!U39</f>
        <v>43.304200000000002</v>
      </c>
      <c r="N6" s="166">
        <f>Anchor!V39</f>
        <v>42.423999999999999</v>
      </c>
      <c r="O6" s="166">
        <f>Anchor!W39</f>
        <v>48.290799999999997</v>
      </c>
      <c r="P6" s="166">
        <f>Anchor!X39</f>
        <v>51.614400000000003</v>
      </c>
      <c r="Q6" s="168">
        <f>10*LOG10(1/(('Summary (Full)'!$B$41/10^(N6/10)+'Summary (Full)'!$B$42/10^(O6/10)+'Summary (Full)'!$B$43/10^(P6/10))/'Summary (Full)'!$B$44))</f>
        <v>43.791262671026246</v>
      </c>
      <c r="R6" s="166">
        <f>Anchor!Y39</f>
        <v>52247.1</v>
      </c>
      <c r="S6" s="166">
        <f>Anchor!Z39</f>
        <v>20.532800000000002</v>
      </c>
      <c r="T6" s="169"/>
      <c r="U6" s="166">
        <f>Test!L39</f>
        <v>12135.6785</v>
      </c>
      <c r="V6" s="166">
        <f>Test!M39</f>
        <v>42.443199999999997</v>
      </c>
      <c r="W6" s="166">
        <f>Test!N39</f>
        <v>48.301000000000002</v>
      </c>
      <c r="X6" s="166">
        <f>Test!O39</f>
        <v>51.624899999999997</v>
      </c>
      <c r="Y6" s="166">
        <f>('Summary (Full)'!$B$34*V6+'Summary (Full)'!$B$35*W6+'Summary (Full)'!$B$36*X6)/'Summary (Full)'!$B$37</f>
        <v>43.383168750000003</v>
      </c>
      <c r="Z6" s="166">
        <f>Test!P39</f>
        <v>27.101600000000001</v>
      </c>
      <c r="AA6" s="166">
        <f>Test!Q39</f>
        <v>19.596499999999999</v>
      </c>
      <c r="AB6" s="166">
        <f>Test!R39</f>
        <v>93.008600000000001</v>
      </c>
      <c r="AC6" s="166">
        <f>Test!S39</f>
        <v>91.184399999999997</v>
      </c>
      <c r="AD6" s="166">
        <f>Test!T39</f>
        <v>42.336100000000002</v>
      </c>
      <c r="AE6" s="166">
        <f>Test!U39</f>
        <v>43.304200000000002</v>
      </c>
      <c r="AF6" s="166">
        <f>Test!V39</f>
        <v>42.423999999999999</v>
      </c>
      <c r="AG6" s="166">
        <f>Test!W39</f>
        <v>48.290799999999997</v>
      </c>
      <c r="AH6" s="166">
        <f>Test!X39</f>
        <v>51.614400000000003</v>
      </c>
      <c r="AI6" s="166">
        <f>10*LOG10(1/(('Summary (Full)'!$B$41/10^(AF6/10)+'Summary (Full)'!$B$42/10^(AG6/10)+'Summary (Full)'!$B$43/10^(AH6/10))/'Summary (Full)'!$B$44))</f>
        <v>43.791262671026246</v>
      </c>
      <c r="AJ6" s="166">
        <f>Test!Y39</f>
        <v>52247.1</v>
      </c>
      <c r="AK6" s="166">
        <f>Test!Z39</f>
        <v>20.532800000000002</v>
      </c>
      <c r="AL6" s="166">
        <f t="shared" ref="AL6:AM40" si="2">AJ6/R6</f>
        <v>1</v>
      </c>
      <c r="AM6" s="166">
        <f t="shared" si="2"/>
        <v>1</v>
      </c>
      <c r="AO6" s="294"/>
      <c r="AP6" s="212"/>
      <c r="AQ6" s="212"/>
      <c r="AR6" s="212"/>
      <c r="AS6" s="212"/>
      <c r="AT6" s="212"/>
      <c r="AU6" s="212"/>
      <c r="AV6" s="212"/>
      <c r="AW6" s="212"/>
      <c r="AX6" s="212"/>
      <c r="AY6" s="215"/>
      <c r="AZ6" s="326"/>
      <c r="BA6" s="252"/>
      <c r="CH6" s="6"/>
      <c r="CI6" s="12" t="s">
        <v>32</v>
      </c>
      <c r="CJ6" s="11">
        <f>MAX(CL1:CL201)</f>
        <v>25813.483700000001</v>
      </c>
      <c r="CK6" s="6"/>
      <c r="CL6" s="17">
        <v>142.22003799820712</v>
      </c>
      <c r="CM6" s="17">
        <v>31.880612499999998</v>
      </c>
      <c r="CN6" s="17">
        <v>31.880612499999998</v>
      </c>
      <c r="CO6" s="17">
        <v>39.8890125</v>
      </c>
      <c r="CP6" s="17">
        <v>40.902837500000004</v>
      </c>
      <c r="CQ6" s="17">
        <v>32.945026562500004</v>
      </c>
      <c r="CR6" s="17">
        <v>9.9065875000000005</v>
      </c>
      <c r="CS6" s="17">
        <v>10.270424999999999</v>
      </c>
      <c r="CT6" s="17">
        <v>8.9637624999999996</v>
      </c>
      <c r="CU6" s="17">
        <v>8.3695250000000012</v>
      </c>
      <c r="CV6" s="17">
        <v>28.227862500000001</v>
      </c>
      <c r="CW6" s="17">
        <v>34.061749999999996</v>
      </c>
      <c r="CX6" s="17">
        <v>31.807737499999998</v>
      </c>
      <c r="CY6" s="17">
        <v>39.8727625</v>
      </c>
      <c r="CZ6" s="17">
        <v>40.859812500000004</v>
      </c>
      <c r="DA6" s="17">
        <v>33.273893895956299</v>
      </c>
      <c r="DB6" s="17">
        <v>489.53749999999997</v>
      </c>
      <c r="DC6" s="17">
        <v>0.29031249999999997</v>
      </c>
      <c r="DE6" s="17">
        <v>142.22003799820712</v>
      </c>
      <c r="DF6" s="5">
        <v>9.9065875000000005</v>
      </c>
      <c r="DG6" s="5"/>
      <c r="DH6" s="17">
        <v>142.22003799820712</v>
      </c>
      <c r="DI6" s="5">
        <v>10.270424999999999</v>
      </c>
      <c r="DJ6" s="5"/>
      <c r="DK6" s="5">
        <v>202.56790000000001</v>
      </c>
      <c r="DL6" s="5">
        <v>18.525600000000001</v>
      </c>
      <c r="DM6" s="5">
        <v>202.56790000000001</v>
      </c>
      <c r="DN6" s="5">
        <v>17.541699999999999</v>
      </c>
      <c r="DO6" s="5">
        <v>142.22003799820712</v>
      </c>
      <c r="DP6" s="5">
        <v>28.227862500000001</v>
      </c>
      <c r="DQ6" s="5">
        <v>142.22003799820712</v>
      </c>
      <c r="DR6" s="5">
        <v>34.061749999999996</v>
      </c>
      <c r="DS6" s="5">
        <v>142.22003799820712</v>
      </c>
      <c r="DT6" s="5">
        <v>31.807737499999998</v>
      </c>
      <c r="DU6" s="5">
        <v>31.807737499999998</v>
      </c>
      <c r="DV6" s="5">
        <v>39.8727625</v>
      </c>
      <c r="DW6" s="5">
        <v>40.859812500000004</v>
      </c>
      <c r="DX6" s="5">
        <v>33.273893895956299</v>
      </c>
      <c r="DZ6" s="17">
        <v>142.22003799820712</v>
      </c>
      <c r="EA6" s="17">
        <v>31.880612499999998</v>
      </c>
      <c r="EB6" s="17">
        <v>31.880612499999998</v>
      </c>
      <c r="EC6" s="17">
        <v>39.8890125</v>
      </c>
      <c r="ED6" s="17">
        <v>40.902837500000004</v>
      </c>
      <c r="EE6" s="17">
        <v>32.945026562500004</v>
      </c>
      <c r="EF6" s="17">
        <v>9.9065875000000005</v>
      </c>
      <c r="EG6" s="17">
        <v>10.270424999999999</v>
      </c>
      <c r="EH6" s="17">
        <v>8.9637624999999996</v>
      </c>
      <c r="EI6" s="17">
        <v>8.3695250000000012</v>
      </c>
      <c r="EJ6" s="17">
        <v>28.227862500000001</v>
      </c>
      <c r="EK6" s="17">
        <v>34.061749999999996</v>
      </c>
      <c r="EL6" s="17">
        <v>31.807737499999998</v>
      </c>
      <c r="EM6" s="17">
        <v>39.8727625</v>
      </c>
      <c r="EN6" s="17">
        <v>40.859812500000004</v>
      </c>
      <c r="EO6" s="17">
        <v>33.273893895956299</v>
      </c>
      <c r="EP6" s="17">
        <v>489.53749999999997</v>
      </c>
      <c r="EQ6" s="17">
        <v>0.29031249999999997</v>
      </c>
      <c r="ER6" s="17">
        <v>142.22003799820712</v>
      </c>
      <c r="ES6" s="5">
        <v>9.9065875000000005</v>
      </c>
      <c r="ET6" s="5">
        <v>142.22003799820712</v>
      </c>
      <c r="EU6" s="5">
        <v>10.270424999999999</v>
      </c>
      <c r="EV6" s="8">
        <v>202.56790000000001</v>
      </c>
      <c r="EW6" s="8">
        <v>18.525600000000001</v>
      </c>
      <c r="EX6" s="8">
        <v>202.56790000000001</v>
      </c>
      <c r="EY6" s="8">
        <v>17.541699999999999</v>
      </c>
      <c r="EZ6" s="8">
        <v>142.22003799820712</v>
      </c>
      <c r="FA6" s="8">
        <v>28.227862500000001</v>
      </c>
      <c r="FB6" s="8">
        <v>142.22003799820712</v>
      </c>
      <c r="FC6" s="8">
        <v>34.061749999999996</v>
      </c>
      <c r="FD6" s="5">
        <v>142.22003799820712</v>
      </c>
      <c r="FE6" s="5">
        <v>31.807737499999998</v>
      </c>
      <c r="FF6" s="5">
        <v>31.807737499999998</v>
      </c>
      <c r="FG6" s="5">
        <v>39.8727625</v>
      </c>
      <c r="FH6" s="5">
        <v>40.859812500000004</v>
      </c>
      <c r="FI6" s="5">
        <v>33.273893895956299</v>
      </c>
      <c r="FK6" s="5">
        <v>142.22003799820712</v>
      </c>
      <c r="FL6" s="5">
        <v>32.945026562500004</v>
      </c>
      <c r="FM6" s="5">
        <v>142.22003799820712</v>
      </c>
      <c r="FN6" s="5">
        <v>33.273893895956299</v>
      </c>
      <c r="FP6" s="17">
        <v>142.22003799820712</v>
      </c>
      <c r="FQ6" s="5">
        <v>32.945026562500004</v>
      </c>
      <c r="FR6" s="17">
        <v>142.22003799820712</v>
      </c>
      <c r="FS6" s="5">
        <v>33.273893895956299</v>
      </c>
    </row>
    <row r="7" spans="1:175" ht="13" customHeight="1" x14ac:dyDescent="0.15">
      <c r="A7" s="289"/>
      <c r="B7" s="47">
        <v>39</v>
      </c>
      <c r="C7" s="166">
        <f>Anchor!L40</f>
        <v>5465.7699000000002</v>
      </c>
      <c r="D7" s="166">
        <f>Anchor!M40</f>
        <v>41.859299999999998</v>
      </c>
      <c r="E7" s="166">
        <f>Anchor!N40</f>
        <v>47.665999999999997</v>
      </c>
      <c r="F7" s="166">
        <f>Anchor!O40</f>
        <v>50.744599999999998</v>
      </c>
      <c r="G7" s="167">
        <f>('Summary (Full)'!$B$34*D7+'Summary (Full)'!$B$35*E7+'Summary (Full)'!$B$36*F7)/'Summary (Full)'!$B$37</f>
        <v>42.777549999999991</v>
      </c>
      <c r="H7" s="166">
        <f>Anchor!P40</f>
        <v>25.050899999999999</v>
      </c>
      <c r="I7" s="166">
        <f>Anchor!Q40</f>
        <v>18.841100000000001</v>
      </c>
      <c r="J7" s="166">
        <f>Anchor!R40</f>
        <v>88.367099999999994</v>
      </c>
      <c r="K7" s="166">
        <f>Anchor!S40</f>
        <v>86.478499999999997</v>
      </c>
      <c r="L7" s="166">
        <f>Anchor!T40</f>
        <v>41</v>
      </c>
      <c r="M7" s="166">
        <f>Anchor!U40</f>
        <v>42.721299999999999</v>
      </c>
      <c r="N7" s="166">
        <f>Anchor!V40</f>
        <v>41.847700000000003</v>
      </c>
      <c r="O7" s="166">
        <f>Anchor!W40</f>
        <v>47.6586</v>
      </c>
      <c r="P7" s="166">
        <f>Anchor!X40</f>
        <v>50.732700000000001</v>
      </c>
      <c r="Q7" s="168">
        <f>10*LOG10(1/(('Summary (Full)'!$B$41/10^(N7/10)+'Summary (Full)'!$B$42/10^(O7/10)+'Summary (Full)'!$B$43/10^(P7/10))/'Summary (Full)'!$B$44))</f>
        <v>43.202947014876102</v>
      </c>
      <c r="R7" s="166">
        <f>Anchor!Y40</f>
        <v>37512</v>
      </c>
      <c r="S7" s="166">
        <f>Anchor!Z40</f>
        <v>17.601199999999999</v>
      </c>
      <c r="T7" s="169"/>
      <c r="U7" s="166">
        <f>Test!L40</f>
        <v>5465.7699000000002</v>
      </c>
      <c r="V7" s="166">
        <f>Test!M40</f>
        <v>41.859299999999998</v>
      </c>
      <c r="W7" s="166">
        <f>Test!N40</f>
        <v>47.665999999999997</v>
      </c>
      <c r="X7" s="166">
        <f>Test!O40</f>
        <v>50.744599999999998</v>
      </c>
      <c r="Y7" s="166">
        <f>('Summary (Full)'!$B$34*V7+'Summary (Full)'!$B$35*W7+'Summary (Full)'!$B$36*X7)/'Summary (Full)'!$B$37</f>
        <v>42.777549999999991</v>
      </c>
      <c r="Z7" s="166">
        <f>Test!P40</f>
        <v>25.050899999999999</v>
      </c>
      <c r="AA7" s="166">
        <f>Test!Q40</f>
        <v>18.841100000000001</v>
      </c>
      <c r="AB7" s="166">
        <f>Test!R40</f>
        <v>88.367099999999994</v>
      </c>
      <c r="AC7" s="166">
        <f>Test!S40</f>
        <v>86.478499999999997</v>
      </c>
      <c r="AD7" s="166">
        <f>Test!T40</f>
        <v>41</v>
      </c>
      <c r="AE7" s="166">
        <f>Test!U40</f>
        <v>42.721299999999999</v>
      </c>
      <c r="AF7" s="166">
        <f>Test!V40</f>
        <v>41.847700000000003</v>
      </c>
      <c r="AG7" s="166">
        <f>Test!W40</f>
        <v>47.6586</v>
      </c>
      <c r="AH7" s="166">
        <f>Test!X40</f>
        <v>50.732700000000001</v>
      </c>
      <c r="AI7" s="166">
        <f>10*LOG10(1/(('Summary (Full)'!$B$41/10^(AF7/10)+'Summary (Full)'!$B$42/10^(AG7/10)+'Summary (Full)'!$B$43/10^(AH7/10))/'Summary (Full)'!$B$44))</f>
        <v>43.202947014876102</v>
      </c>
      <c r="AJ7" s="166">
        <f>Test!Y40</f>
        <v>37512</v>
      </c>
      <c r="AK7" s="166">
        <f>Test!Z40</f>
        <v>17.601199999999999</v>
      </c>
      <c r="AL7" s="166">
        <f t="shared" si="2"/>
        <v>1</v>
      </c>
      <c r="AM7" s="166">
        <f t="shared" si="2"/>
        <v>1</v>
      </c>
      <c r="AO7" s="294" t="s">
        <v>28</v>
      </c>
      <c r="AP7" s="212" cm="1">
        <f t="array" ref="AP7">bdRateExtend($C6:$C9,D6:D9,$U6:$U9,V6:V9)</f>
        <v>0</v>
      </c>
      <c r="AQ7" s="212"/>
      <c r="AR7" s="212"/>
      <c r="AS7" s="212"/>
      <c r="AT7" s="212" cm="1">
        <f t="array" ref="AT7">bdRateExtend($C6:$C9,H6:H9,$U6:$U9,Z6:Z9)</f>
        <v>0</v>
      </c>
      <c r="AU7" s="212"/>
      <c r="AV7" s="212" cm="1">
        <f t="array" ref="AV7">bdRateExtend($C6:$C9,I6:I9,$U6:$U9,AA6:AA9)</f>
        <v>0</v>
      </c>
      <c r="AW7" s="212"/>
      <c r="AX7" s="212" cm="1">
        <f t="array" ref="AX7">bdRateExtend($C6:$C9,J6:J9,$U6:$U9,AB6:AB9,"None", FALSE,1)</f>
        <v>0</v>
      </c>
      <c r="AY7" s="215"/>
      <c r="AZ7" s="326" cm="1">
        <f t="array" ref="AZ7">testVMAFRange($C6:$C9,J6:J9,$U6:$U9,AB6:AB9)</f>
        <v>0</v>
      </c>
      <c r="BA7" s="252"/>
      <c r="CH7" s="6"/>
      <c r="CI7" s="12" t="s">
        <v>33</v>
      </c>
      <c r="CJ7" s="11">
        <f>CJ6-CJ5</f>
        <v>25682.740600000001</v>
      </c>
      <c r="CK7" s="6"/>
      <c r="CL7" s="17">
        <v>154.7044487105741</v>
      </c>
      <c r="CM7" s="17">
        <v>32.212024999999997</v>
      </c>
      <c r="CN7" s="17">
        <v>32.212024999999997</v>
      </c>
      <c r="CO7" s="17">
        <v>40.117325000000001</v>
      </c>
      <c r="CP7" s="17">
        <v>41.180175000000006</v>
      </c>
      <c r="CQ7" s="17">
        <v>33.266615625</v>
      </c>
      <c r="CR7" s="17">
        <v>10.212375</v>
      </c>
      <c r="CS7" s="17">
        <v>10.489549999999999</v>
      </c>
      <c r="CT7" s="17">
        <v>10.754925</v>
      </c>
      <c r="CU7" s="17">
        <v>10.073250000000002</v>
      </c>
      <c r="CV7" s="17">
        <v>28.559024999999998</v>
      </c>
      <c r="CW7" s="17">
        <v>34.357299999999995</v>
      </c>
      <c r="CX7" s="17">
        <v>32.140875000000001</v>
      </c>
      <c r="CY7" s="17">
        <v>40.100825</v>
      </c>
      <c r="CZ7" s="17">
        <v>41.138825000000004</v>
      </c>
      <c r="DA7" s="17">
        <v>33.601293629351929</v>
      </c>
      <c r="DB7" s="17">
        <v>524.67499999999995</v>
      </c>
      <c r="DC7" s="17">
        <v>0.31122499999999997</v>
      </c>
      <c r="DE7" s="17">
        <v>154.7044487105741</v>
      </c>
      <c r="DF7" s="5">
        <v>10.212375</v>
      </c>
      <c r="DG7" s="5"/>
      <c r="DH7" s="17">
        <v>154.7044487105741</v>
      </c>
      <c r="DI7" s="5">
        <v>10.489549999999999</v>
      </c>
      <c r="DJ7" s="5"/>
      <c r="DK7" s="5">
        <v>220.56596115066722</v>
      </c>
      <c r="DL7" s="5">
        <v>20.7283875</v>
      </c>
      <c r="DM7" s="5">
        <v>220.56596115066722</v>
      </c>
      <c r="DN7" s="5">
        <v>19.660262499999998</v>
      </c>
      <c r="DO7" s="5">
        <v>154.7044487105741</v>
      </c>
      <c r="DP7" s="5">
        <v>28.559024999999998</v>
      </c>
      <c r="DQ7" s="5">
        <v>154.7044487105741</v>
      </c>
      <c r="DR7" s="5">
        <v>34.357299999999995</v>
      </c>
      <c r="DS7" s="5">
        <v>154.7044487105741</v>
      </c>
      <c r="DT7" s="5">
        <v>32.140875000000001</v>
      </c>
      <c r="DU7" s="5">
        <v>32.140875000000001</v>
      </c>
      <c r="DV7" s="5">
        <v>40.100825</v>
      </c>
      <c r="DW7" s="5">
        <v>41.138825000000004</v>
      </c>
      <c r="DX7" s="5">
        <v>33.601293629351929</v>
      </c>
      <c r="DZ7" s="17">
        <v>154.7044487105741</v>
      </c>
      <c r="EA7" s="17">
        <v>32.212024999999997</v>
      </c>
      <c r="EB7" s="17">
        <v>32.212024999999997</v>
      </c>
      <c r="EC7" s="17">
        <v>40.117325000000001</v>
      </c>
      <c r="ED7" s="17">
        <v>41.180175000000006</v>
      </c>
      <c r="EE7" s="17">
        <v>33.266615625</v>
      </c>
      <c r="EF7" s="17">
        <v>10.212375</v>
      </c>
      <c r="EG7" s="17">
        <v>10.489549999999999</v>
      </c>
      <c r="EH7" s="17">
        <v>10.754925</v>
      </c>
      <c r="EI7" s="17">
        <v>10.073250000000002</v>
      </c>
      <c r="EJ7" s="17">
        <v>28.559024999999998</v>
      </c>
      <c r="EK7" s="17">
        <v>34.357299999999995</v>
      </c>
      <c r="EL7" s="17">
        <v>32.140875000000001</v>
      </c>
      <c r="EM7" s="17">
        <v>40.100825</v>
      </c>
      <c r="EN7" s="17">
        <v>41.138825000000004</v>
      </c>
      <c r="EO7" s="17">
        <v>33.601293629351929</v>
      </c>
      <c r="EP7" s="17">
        <v>524.67499999999995</v>
      </c>
      <c r="EQ7" s="17">
        <v>0.31122499999999997</v>
      </c>
      <c r="ER7" s="17">
        <v>154.7044487105741</v>
      </c>
      <c r="ES7" s="5">
        <v>10.212375</v>
      </c>
      <c r="ET7" s="5">
        <v>154.7044487105741</v>
      </c>
      <c r="EU7" s="5">
        <v>10.489549999999999</v>
      </c>
      <c r="EV7" s="8">
        <v>220.56596115066722</v>
      </c>
      <c r="EW7" s="8">
        <v>20.7283875</v>
      </c>
      <c r="EX7" s="8">
        <v>220.56596115066722</v>
      </c>
      <c r="EY7" s="8">
        <v>19.660262499999998</v>
      </c>
      <c r="EZ7" s="8">
        <v>154.7044487105741</v>
      </c>
      <c r="FA7" s="8">
        <v>28.559024999999998</v>
      </c>
      <c r="FB7" s="8">
        <v>154.7044487105741</v>
      </c>
      <c r="FC7" s="8">
        <v>34.357299999999995</v>
      </c>
      <c r="FD7" s="5">
        <v>154.7044487105741</v>
      </c>
      <c r="FE7" s="5">
        <v>32.140875000000001</v>
      </c>
      <c r="FF7" s="5">
        <v>32.140875000000001</v>
      </c>
      <c r="FG7" s="5">
        <v>40.100825</v>
      </c>
      <c r="FH7" s="5">
        <v>41.138825000000004</v>
      </c>
      <c r="FI7" s="5">
        <v>33.601293629351929</v>
      </c>
      <c r="FK7" s="5">
        <v>154.7044487105741</v>
      </c>
      <c r="FL7" s="5">
        <v>33.266615625</v>
      </c>
      <c r="FM7" s="5">
        <v>154.7044487105741</v>
      </c>
      <c r="FN7" s="5">
        <v>33.601293629351929</v>
      </c>
      <c r="FP7" s="17">
        <v>154.7044487105741</v>
      </c>
      <c r="FQ7" s="5">
        <v>33.266615625</v>
      </c>
      <c r="FR7" s="17">
        <v>154.7044487105741</v>
      </c>
      <c r="FS7" s="5">
        <v>33.601293629351929</v>
      </c>
    </row>
    <row r="8" spans="1:175" x14ac:dyDescent="0.15">
      <c r="A8" s="289"/>
      <c r="B8" s="47">
        <v>47</v>
      </c>
      <c r="C8" s="166">
        <f>Anchor!L41</f>
        <v>3112.7703000000001</v>
      </c>
      <c r="D8" s="166">
        <f>Anchor!M41</f>
        <v>41.048999999999999</v>
      </c>
      <c r="E8" s="166">
        <f>Anchor!N41</f>
        <v>46.812600000000003</v>
      </c>
      <c r="F8" s="166">
        <f>Anchor!O41</f>
        <v>49.599400000000003</v>
      </c>
      <c r="G8" s="167">
        <f>('Summary (Full)'!$B$34*D8+'Summary (Full)'!$B$35*E8+'Summary (Full)'!$B$36*F8)/'Summary (Full)'!$B$37</f>
        <v>41.943624999999997</v>
      </c>
      <c r="H8" s="166">
        <f>Anchor!P41</f>
        <v>22.657299999999999</v>
      </c>
      <c r="I8" s="166">
        <f>Anchor!Q41</f>
        <v>17.8674</v>
      </c>
      <c r="J8" s="166">
        <f>Anchor!R41</f>
        <v>81.363100000000003</v>
      </c>
      <c r="K8" s="166">
        <f>Anchor!S41</f>
        <v>79.4358</v>
      </c>
      <c r="L8" s="166">
        <f>Anchor!T41</f>
        <v>39.377400000000002</v>
      </c>
      <c r="M8" s="166">
        <f>Anchor!U41</f>
        <v>41.942300000000003</v>
      </c>
      <c r="N8" s="166">
        <f>Anchor!V41</f>
        <v>41.028700000000001</v>
      </c>
      <c r="O8" s="166">
        <f>Anchor!W41</f>
        <v>46.802799999999998</v>
      </c>
      <c r="P8" s="166">
        <f>Anchor!X41</f>
        <v>49.583399999999997</v>
      </c>
      <c r="Q8" s="168">
        <f>10*LOG10(1/(('Summary (Full)'!$B$41/10^(N8/10)+'Summary (Full)'!$B$42/10^(O8/10)+'Summary (Full)'!$B$43/10^(P8/10))/'Summary (Full)'!$B$44))</f>
        <v>42.371654694181693</v>
      </c>
      <c r="R8" s="166">
        <f>Anchor!Y41</f>
        <v>23190.799999999999</v>
      </c>
      <c r="S8" s="166">
        <f>Anchor!Z41</f>
        <v>15.897500000000001</v>
      </c>
      <c r="T8" s="169"/>
      <c r="U8" s="166">
        <f>Test!L41</f>
        <v>3112.7703000000001</v>
      </c>
      <c r="V8" s="166">
        <f>Test!M41</f>
        <v>41.048999999999999</v>
      </c>
      <c r="W8" s="166">
        <f>Test!N41</f>
        <v>46.812600000000003</v>
      </c>
      <c r="X8" s="166">
        <f>Test!O41</f>
        <v>49.599400000000003</v>
      </c>
      <c r="Y8" s="166">
        <f>('Summary (Full)'!$B$34*V8+'Summary (Full)'!$B$35*W8+'Summary (Full)'!$B$36*X8)/'Summary (Full)'!$B$37</f>
        <v>41.943624999999997</v>
      </c>
      <c r="Z8" s="166">
        <f>Test!P41</f>
        <v>22.657299999999999</v>
      </c>
      <c r="AA8" s="166">
        <f>Test!Q41</f>
        <v>17.8674</v>
      </c>
      <c r="AB8" s="166">
        <f>Test!R41</f>
        <v>81.363100000000003</v>
      </c>
      <c r="AC8" s="166">
        <f>Test!S41</f>
        <v>79.4358</v>
      </c>
      <c r="AD8" s="166">
        <f>Test!T41</f>
        <v>39.377400000000002</v>
      </c>
      <c r="AE8" s="166">
        <f>Test!U41</f>
        <v>41.942300000000003</v>
      </c>
      <c r="AF8" s="166">
        <f>Test!V41</f>
        <v>41.028700000000001</v>
      </c>
      <c r="AG8" s="166">
        <f>Test!W41</f>
        <v>46.802799999999998</v>
      </c>
      <c r="AH8" s="166">
        <f>Test!X41</f>
        <v>49.583399999999997</v>
      </c>
      <c r="AI8" s="166">
        <f>10*LOG10(1/(('Summary (Full)'!$B$41/10^(AF8/10)+'Summary (Full)'!$B$42/10^(AG8/10)+'Summary (Full)'!$B$43/10^(AH8/10))/'Summary (Full)'!$B$44))</f>
        <v>42.371654694181693</v>
      </c>
      <c r="AJ8" s="166">
        <f>Test!Y41</f>
        <v>23190.799999999999</v>
      </c>
      <c r="AK8" s="166">
        <f>Test!Z41</f>
        <v>15.897500000000001</v>
      </c>
      <c r="AL8" s="166">
        <f t="shared" si="2"/>
        <v>1</v>
      </c>
      <c r="AM8" s="166">
        <f t="shared" si="2"/>
        <v>1</v>
      </c>
      <c r="AO8" s="294"/>
      <c r="AP8" s="212"/>
      <c r="AQ8" s="212"/>
      <c r="AR8" s="212"/>
      <c r="AS8" s="212"/>
      <c r="AT8" s="212"/>
      <c r="AU8" s="212"/>
      <c r="AV8" s="212"/>
      <c r="AW8" s="212"/>
      <c r="AX8" s="212"/>
      <c r="AY8" s="215"/>
      <c r="AZ8" s="326"/>
      <c r="BA8" s="252"/>
      <c r="CH8" s="6"/>
      <c r="CI8" s="12" t="s">
        <v>34</v>
      </c>
      <c r="CJ8" s="11">
        <f>CJ7^(3/4)</f>
        <v>2028.7616372299333</v>
      </c>
      <c r="CK8" s="6"/>
      <c r="CL8" s="17">
        <v>168.28477047056049</v>
      </c>
      <c r="CM8" s="17">
        <v>32.543437499999996</v>
      </c>
      <c r="CN8" s="17">
        <v>32.543437499999996</v>
      </c>
      <c r="CO8" s="17">
        <v>40.345637500000002</v>
      </c>
      <c r="CP8" s="17">
        <v>41.4575125</v>
      </c>
      <c r="CQ8" s="17">
        <v>33.588204687499996</v>
      </c>
      <c r="CR8" s="17">
        <v>10.518162499999999</v>
      </c>
      <c r="CS8" s="17">
        <v>10.708674999999999</v>
      </c>
      <c r="CT8" s="17">
        <v>12.546087499999999</v>
      </c>
      <c r="CU8" s="17">
        <v>11.776975</v>
      </c>
      <c r="CV8" s="17">
        <v>28.8901875</v>
      </c>
      <c r="CW8" s="17">
        <v>34.652850000000001</v>
      </c>
      <c r="CX8" s="17">
        <v>32.474012500000001</v>
      </c>
      <c r="CY8" s="17">
        <v>40.3288875</v>
      </c>
      <c r="CZ8" s="17">
        <v>41.417837500000005</v>
      </c>
      <c r="DA8" s="17">
        <v>33.928693362747552</v>
      </c>
      <c r="DB8" s="17">
        <v>559.8125</v>
      </c>
      <c r="DC8" s="17">
        <v>0.33213749999999997</v>
      </c>
      <c r="DE8" s="17">
        <v>168.28477047056049</v>
      </c>
      <c r="DF8" s="5">
        <v>10.518162499999999</v>
      </c>
      <c r="DG8" s="5"/>
      <c r="DH8" s="17">
        <v>168.28477047056049</v>
      </c>
      <c r="DI8" s="5">
        <v>10.708674999999999</v>
      </c>
      <c r="DJ8" s="5"/>
      <c r="DK8" s="5">
        <v>240.16314143710662</v>
      </c>
      <c r="DL8" s="5">
        <v>22.931175</v>
      </c>
      <c r="DM8" s="5">
        <v>240.16314143710662</v>
      </c>
      <c r="DN8" s="5">
        <v>21.778824999999998</v>
      </c>
      <c r="DO8" s="5">
        <v>168.28477047056049</v>
      </c>
      <c r="DP8" s="5">
        <v>28.8901875</v>
      </c>
      <c r="DQ8" s="5">
        <v>168.28477047056049</v>
      </c>
      <c r="DR8" s="5">
        <v>34.652850000000001</v>
      </c>
      <c r="DS8" s="5">
        <v>168.28477047056049</v>
      </c>
      <c r="DT8" s="5">
        <v>32.474012500000001</v>
      </c>
      <c r="DU8" s="5">
        <v>32.474012500000001</v>
      </c>
      <c r="DV8" s="5">
        <v>40.3288875</v>
      </c>
      <c r="DW8" s="5">
        <v>41.417837500000005</v>
      </c>
      <c r="DX8" s="5">
        <v>33.928693362747552</v>
      </c>
      <c r="DZ8" s="17">
        <v>168.28477047056049</v>
      </c>
      <c r="EA8" s="17">
        <v>32.543437499999996</v>
      </c>
      <c r="EB8" s="17">
        <v>32.543437499999996</v>
      </c>
      <c r="EC8" s="17">
        <v>40.345637500000002</v>
      </c>
      <c r="ED8" s="17">
        <v>41.4575125</v>
      </c>
      <c r="EE8" s="17">
        <v>33.588204687499996</v>
      </c>
      <c r="EF8" s="17">
        <v>10.518162499999999</v>
      </c>
      <c r="EG8" s="17">
        <v>10.708674999999999</v>
      </c>
      <c r="EH8" s="17">
        <v>12.546087499999999</v>
      </c>
      <c r="EI8" s="17">
        <v>11.776975</v>
      </c>
      <c r="EJ8" s="17">
        <v>28.8901875</v>
      </c>
      <c r="EK8" s="17">
        <v>34.652850000000001</v>
      </c>
      <c r="EL8" s="17">
        <v>32.474012500000001</v>
      </c>
      <c r="EM8" s="17">
        <v>40.3288875</v>
      </c>
      <c r="EN8" s="17">
        <v>41.417837500000005</v>
      </c>
      <c r="EO8" s="17">
        <v>33.928693362747552</v>
      </c>
      <c r="EP8" s="17">
        <v>559.8125</v>
      </c>
      <c r="EQ8" s="17">
        <v>0.33213749999999997</v>
      </c>
      <c r="ER8" s="17">
        <v>168.28477047056049</v>
      </c>
      <c r="ES8" s="5">
        <v>10.518162499999999</v>
      </c>
      <c r="ET8" s="5">
        <v>168.28477047056049</v>
      </c>
      <c r="EU8" s="5">
        <v>10.708674999999999</v>
      </c>
      <c r="EV8" s="8">
        <v>240.16314143710662</v>
      </c>
      <c r="EW8" s="8">
        <v>22.931175</v>
      </c>
      <c r="EX8" s="8">
        <v>240.16314143710662</v>
      </c>
      <c r="EY8" s="8">
        <v>21.778824999999998</v>
      </c>
      <c r="EZ8" s="8">
        <v>168.28477047056049</v>
      </c>
      <c r="FA8" s="8">
        <v>28.8901875</v>
      </c>
      <c r="FB8" s="8">
        <v>168.28477047056049</v>
      </c>
      <c r="FC8" s="8">
        <v>34.652850000000001</v>
      </c>
      <c r="FD8" s="5">
        <v>168.28477047056049</v>
      </c>
      <c r="FE8" s="5">
        <v>32.474012500000001</v>
      </c>
      <c r="FF8" s="5">
        <v>32.474012500000001</v>
      </c>
      <c r="FG8" s="5">
        <v>40.3288875</v>
      </c>
      <c r="FH8" s="5">
        <v>41.417837500000005</v>
      </c>
      <c r="FI8" s="5">
        <v>33.928693362747552</v>
      </c>
      <c r="FK8" s="5">
        <v>168.28477047056049</v>
      </c>
      <c r="FL8" s="5">
        <v>33.588204687499996</v>
      </c>
      <c r="FM8" s="5">
        <v>168.28477047056049</v>
      </c>
      <c r="FN8" s="5">
        <v>33.928693362747552</v>
      </c>
      <c r="FP8" s="17">
        <v>168.28477047056049</v>
      </c>
      <c r="FQ8" s="5">
        <v>33.588204687499996</v>
      </c>
      <c r="FR8" s="17">
        <v>168.28477047056049</v>
      </c>
      <c r="FS8" s="5">
        <v>33.928693362747552</v>
      </c>
    </row>
    <row r="9" spans="1:175" ht="13" customHeight="1" x14ac:dyDescent="0.15">
      <c r="A9" s="289"/>
      <c r="B9" s="47">
        <v>55</v>
      </c>
      <c r="C9" s="166">
        <f>Anchor!L42</f>
        <v>1861.5096000000001</v>
      </c>
      <c r="D9" s="166">
        <f>Anchor!M42</f>
        <v>39.929699999999997</v>
      </c>
      <c r="E9" s="166">
        <f>Anchor!N42</f>
        <v>45.718299999999999</v>
      </c>
      <c r="F9" s="166">
        <f>Anchor!O42</f>
        <v>48.207700000000003</v>
      </c>
      <c r="G9" s="167">
        <f>('Summary (Full)'!$B$34*D9+'Summary (Full)'!$B$35*E9+'Summary (Full)'!$B$36*F9)/'Summary (Full)'!$B$37</f>
        <v>40.808862499999996</v>
      </c>
      <c r="H9" s="166">
        <f>Anchor!P42</f>
        <v>20.043600000000001</v>
      </c>
      <c r="I9" s="166">
        <f>Anchor!Q42</f>
        <v>16.636099999999999</v>
      </c>
      <c r="J9" s="166">
        <f>Anchor!R42</f>
        <v>71.431100000000001</v>
      </c>
      <c r="K9" s="166">
        <f>Anchor!S42</f>
        <v>69.494699999999995</v>
      </c>
      <c r="L9" s="166">
        <f>Anchor!T42</f>
        <v>37.494300000000003</v>
      </c>
      <c r="M9" s="166">
        <f>Anchor!U42</f>
        <v>40.927999999999997</v>
      </c>
      <c r="N9" s="166">
        <f>Anchor!V42</f>
        <v>39.899099999999997</v>
      </c>
      <c r="O9" s="166">
        <f>Anchor!W42</f>
        <v>45.707500000000003</v>
      </c>
      <c r="P9" s="166">
        <f>Anchor!X42</f>
        <v>48.190600000000003</v>
      </c>
      <c r="Q9" s="168">
        <f>10*LOG10(1/(('Summary (Full)'!$B$41/10^(N9/10)+'Summary (Full)'!$B$42/10^(O9/10)+'Summary (Full)'!$B$43/10^(P9/10))/'Summary (Full)'!$B$44))</f>
        <v>41.23551843705728</v>
      </c>
      <c r="R9" s="166">
        <f>Anchor!Y42</f>
        <v>15899.3</v>
      </c>
      <c r="S9" s="166">
        <f>Anchor!Z42</f>
        <v>14.0954</v>
      </c>
      <c r="T9" s="169"/>
      <c r="U9" s="166">
        <f>Test!L42</f>
        <v>1861.5096000000001</v>
      </c>
      <c r="V9" s="166">
        <f>Test!M42</f>
        <v>39.929699999999997</v>
      </c>
      <c r="W9" s="166">
        <f>Test!N42</f>
        <v>45.718299999999999</v>
      </c>
      <c r="X9" s="166">
        <f>Test!O42</f>
        <v>48.207700000000003</v>
      </c>
      <c r="Y9" s="166">
        <f>('Summary (Full)'!$B$34*V9+'Summary (Full)'!$B$35*W9+'Summary (Full)'!$B$36*X9)/'Summary (Full)'!$B$37</f>
        <v>40.808862499999996</v>
      </c>
      <c r="Z9" s="166">
        <f>Test!P42</f>
        <v>20.043600000000001</v>
      </c>
      <c r="AA9" s="166">
        <f>Test!Q42</f>
        <v>16.636099999999999</v>
      </c>
      <c r="AB9" s="166">
        <f>Test!R42</f>
        <v>71.431100000000001</v>
      </c>
      <c r="AC9" s="166">
        <f>Test!S42</f>
        <v>69.494699999999995</v>
      </c>
      <c r="AD9" s="166">
        <f>Test!T42</f>
        <v>37.494300000000003</v>
      </c>
      <c r="AE9" s="166">
        <f>Test!U42</f>
        <v>40.927999999999997</v>
      </c>
      <c r="AF9" s="166">
        <f>Test!V42</f>
        <v>39.899099999999997</v>
      </c>
      <c r="AG9" s="166">
        <f>Test!W42</f>
        <v>45.707500000000003</v>
      </c>
      <c r="AH9" s="166">
        <f>Test!X42</f>
        <v>48.190600000000003</v>
      </c>
      <c r="AI9" s="166">
        <f>10*LOG10(1/(('Summary (Full)'!$B$41/10^(AF9/10)+'Summary (Full)'!$B$42/10^(AG9/10)+'Summary (Full)'!$B$43/10^(AH9/10))/'Summary (Full)'!$B$44))</f>
        <v>41.23551843705728</v>
      </c>
      <c r="AJ9" s="166">
        <f>Test!Y42</f>
        <v>15899.3</v>
      </c>
      <c r="AK9" s="166">
        <f>Test!Z42</f>
        <v>14.0954</v>
      </c>
      <c r="AL9" s="166">
        <f t="shared" si="2"/>
        <v>1</v>
      </c>
      <c r="AM9" s="166">
        <f t="shared" si="2"/>
        <v>1</v>
      </c>
      <c r="AO9" s="294" t="s">
        <v>29</v>
      </c>
      <c r="AP9" s="212" cm="1">
        <f t="array" ref="AP9">bdRateExtend($C7:$C10,D7:D10,$U7:$U10,V7:V10)</f>
        <v>0</v>
      </c>
      <c r="AQ9" s="212"/>
      <c r="AR9" s="212"/>
      <c r="AS9" s="212"/>
      <c r="AT9" s="212" cm="1">
        <f t="array" ref="AT9">bdRateExtend($C7:$C10,H7:H10,$U7:$U10,Z7:Z10)</f>
        <v>0</v>
      </c>
      <c r="AU9" s="212"/>
      <c r="AV9" s="212" cm="1">
        <f t="array" ref="AV9">bdRateExtend($C7:$C10,I7:I10,$U7:$U10,AA7:AA10)</f>
        <v>0</v>
      </c>
      <c r="AW9" s="212"/>
      <c r="AX9" s="212" cm="1">
        <f t="array" ref="AX9">bdRateExtend($C7:$C10,J7:J10,$U7:$U10,AB7:AB10,"None", FALSE,1)</f>
        <v>0</v>
      </c>
      <c r="AY9" s="215"/>
      <c r="AZ9" s="326" cm="1">
        <f t="array" ref="AZ9">testVMAFRange($C7:$C10,J7:J10,$U7:$U10,AB7:AB10)</f>
        <v>0</v>
      </c>
      <c r="BA9" s="252"/>
      <c r="CH9" s="6"/>
      <c r="CI9" s="12" t="s">
        <v>35</v>
      </c>
      <c r="CJ9" s="11">
        <f>CJ7^(1/2)</f>
        <v>160.25835578839565</v>
      </c>
      <c r="CK9" s="6"/>
      <c r="CL9" s="17">
        <v>183.05720493733637</v>
      </c>
      <c r="CM9" s="17">
        <v>32.874849999999995</v>
      </c>
      <c r="CN9" s="17">
        <v>32.874849999999995</v>
      </c>
      <c r="CO9" s="17">
        <v>40.573949999999996</v>
      </c>
      <c r="CP9" s="17">
        <v>41.734850000000002</v>
      </c>
      <c r="CQ9" s="17">
        <v>33.909793749999999</v>
      </c>
      <c r="CR9" s="17">
        <v>10.82395</v>
      </c>
      <c r="CS9" s="17">
        <v>10.9278</v>
      </c>
      <c r="CT9" s="17">
        <v>14.337249999999999</v>
      </c>
      <c r="CU9" s="17">
        <v>13.480700000000001</v>
      </c>
      <c r="CV9" s="17">
        <v>29.221350000000001</v>
      </c>
      <c r="CW9" s="17">
        <v>34.948399999999999</v>
      </c>
      <c r="CX9" s="17">
        <v>32.80715</v>
      </c>
      <c r="CY9" s="17">
        <v>40.556950000000001</v>
      </c>
      <c r="CZ9" s="17">
        <v>41.696849999999998</v>
      </c>
      <c r="DA9" s="17">
        <v>34.256093096143175</v>
      </c>
      <c r="DB9" s="17">
        <v>594.95000000000005</v>
      </c>
      <c r="DC9" s="17">
        <v>0.35304999999999997</v>
      </c>
      <c r="DE9" s="17">
        <v>183.05720493733637</v>
      </c>
      <c r="DF9" s="5">
        <v>10.82395</v>
      </c>
      <c r="DG9" s="5"/>
      <c r="DH9" s="17">
        <v>183.05720493733637</v>
      </c>
      <c r="DI9" s="5">
        <v>10.9278</v>
      </c>
      <c r="DJ9" s="5"/>
      <c r="DK9" s="5">
        <v>261.50152183065074</v>
      </c>
      <c r="DL9" s="5">
        <v>25.133962500000003</v>
      </c>
      <c r="DM9" s="5">
        <v>261.50152183065074</v>
      </c>
      <c r="DN9" s="5">
        <v>23.897387500000001</v>
      </c>
      <c r="DO9" s="5">
        <v>183.05720493733637</v>
      </c>
      <c r="DP9" s="5">
        <v>29.221350000000001</v>
      </c>
      <c r="DQ9" s="5">
        <v>183.05720493733637</v>
      </c>
      <c r="DR9" s="5">
        <v>34.948399999999999</v>
      </c>
      <c r="DS9" s="5">
        <v>183.05720493733637</v>
      </c>
      <c r="DT9" s="5">
        <v>32.80715</v>
      </c>
      <c r="DU9" s="5">
        <v>32.80715</v>
      </c>
      <c r="DV9" s="5">
        <v>40.556950000000001</v>
      </c>
      <c r="DW9" s="5">
        <v>41.696849999999998</v>
      </c>
      <c r="DX9" s="5">
        <v>34.256093096143175</v>
      </c>
      <c r="DZ9" s="17">
        <v>183.05720493733637</v>
      </c>
      <c r="EA9" s="17">
        <v>32.874849999999995</v>
      </c>
      <c r="EB9" s="17">
        <v>32.874849999999995</v>
      </c>
      <c r="EC9" s="17">
        <v>40.573949999999996</v>
      </c>
      <c r="ED9" s="17">
        <v>41.734850000000002</v>
      </c>
      <c r="EE9" s="17">
        <v>33.909793749999999</v>
      </c>
      <c r="EF9" s="17">
        <v>10.82395</v>
      </c>
      <c r="EG9" s="17">
        <v>10.9278</v>
      </c>
      <c r="EH9" s="17">
        <v>14.337249999999999</v>
      </c>
      <c r="EI9" s="17">
        <v>13.480700000000001</v>
      </c>
      <c r="EJ9" s="17">
        <v>29.221350000000001</v>
      </c>
      <c r="EK9" s="17">
        <v>34.948399999999999</v>
      </c>
      <c r="EL9" s="17">
        <v>32.80715</v>
      </c>
      <c r="EM9" s="17">
        <v>40.556950000000001</v>
      </c>
      <c r="EN9" s="17">
        <v>41.696849999999998</v>
      </c>
      <c r="EO9" s="17">
        <v>34.256093096143175</v>
      </c>
      <c r="EP9" s="17">
        <v>594.95000000000005</v>
      </c>
      <c r="EQ9" s="17">
        <v>0.35304999999999997</v>
      </c>
      <c r="ER9" s="17">
        <v>183.05720493733637</v>
      </c>
      <c r="ES9" s="5">
        <v>10.82395</v>
      </c>
      <c r="ET9" s="5">
        <v>183.05720493733637</v>
      </c>
      <c r="EU9" s="5">
        <v>10.9278</v>
      </c>
      <c r="EV9" s="8">
        <v>261.50152183065074</v>
      </c>
      <c r="EW9" s="8">
        <v>25.133962500000003</v>
      </c>
      <c r="EX9" s="8">
        <v>261.50152183065074</v>
      </c>
      <c r="EY9" s="8">
        <v>23.897387500000001</v>
      </c>
      <c r="EZ9" s="8">
        <v>183.05720493733637</v>
      </c>
      <c r="FA9" s="8">
        <v>29.221350000000001</v>
      </c>
      <c r="FB9" s="8">
        <v>183.05720493733637</v>
      </c>
      <c r="FC9" s="8">
        <v>34.948399999999999</v>
      </c>
      <c r="FD9" s="5">
        <v>183.05720493733637</v>
      </c>
      <c r="FE9" s="5">
        <v>32.80715</v>
      </c>
      <c r="FF9" s="5">
        <v>32.80715</v>
      </c>
      <c r="FG9" s="5">
        <v>40.556950000000001</v>
      </c>
      <c r="FH9" s="5">
        <v>41.696849999999998</v>
      </c>
      <c r="FI9" s="5">
        <v>34.256093096143175</v>
      </c>
      <c r="FK9" s="5">
        <v>183.05720493733637</v>
      </c>
      <c r="FL9" s="5">
        <v>33.909793749999999</v>
      </c>
      <c r="FM9" s="5">
        <v>183.05720493733637</v>
      </c>
      <c r="FN9" s="5">
        <v>34.256093096143175</v>
      </c>
      <c r="FP9" s="17">
        <v>183.05720493733637</v>
      </c>
      <c r="FQ9" s="5">
        <v>33.909793749999999</v>
      </c>
      <c r="FR9" s="17">
        <v>183.05720493733637</v>
      </c>
      <c r="FS9" s="5">
        <v>34.256093096143175</v>
      </c>
    </row>
    <row r="10" spans="1:175" ht="14" thickBot="1" x14ac:dyDescent="0.2">
      <c r="A10" s="289"/>
      <c r="B10" s="47">
        <v>63</v>
      </c>
      <c r="C10" s="166">
        <f>Anchor!L43</f>
        <v>960.66399999999999</v>
      </c>
      <c r="D10" s="166">
        <f>Anchor!M43</f>
        <v>37.888800000000003</v>
      </c>
      <c r="E10" s="166">
        <f>Anchor!N43</f>
        <v>44.180900000000001</v>
      </c>
      <c r="F10" s="166">
        <f>Anchor!O43</f>
        <v>46.274000000000001</v>
      </c>
      <c r="G10" s="167">
        <f>('Summary (Full)'!$B$34*D10+'Summary (Full)'!$B$35*E10+'Summary (Full)'!$B$36*F10)/'Summary (Full)'!$B$37</f>
        <v>38.80613125</v>
      </c>
      <c r="H10" s="166">
        <f>Anchor!P43</f>
        <v>16.628900000000002</v>
      </c>
      <c r="I10" s="166">
        <f>Anchor!Q43</f>
        <v>14.764200000000001</v>
      </c>
      <c r="J10" s="166">
        <f>Anchor!R43</f>
        <v>54.586799999999997</v>
      </c>
      <c r="K10" s="166">
        <f>Anchor!S43</f>
        <v>52.699300000000001</v>
      </c>
      <c r="L10" s="166">
        <f>Anchor!T43</f>
        <v>34.726999999999997</v>
      </c>
      <c r="M10" s="166">
        <f>Anchor!U43</f>
        <v>39.249699999999997</v>
      </c>
      <c r="N10" s="166">
        <f>Anchor!V43</f>
        <v>37.829500000000003</v>
      </c>
      <c r="O10" s="166">
        <f>Anchor!W43</f>
        <v>44.168799999999997</v>
      </c>
      <c r="P10" s="166">
        <f>Anchor!X43</f>
        <v>46.252899999999997</v>
      </c>
      <c r="Q10" s="168">
        <f>10*LOG10(1/(('Summary (Full)'!$B$41/10^(N10/10)+'Summary (Full)'!$B$42/10^(O10/10)+'Summary (Full)'!$B$43/10^(P10/10))/'Summary (Full)'!$B$44))</f>
        <v>39.200161581214445</v>
      </c>
      <c r="R10" s="166">
        <f>Anchor!Y43</f>
        <v>8667.9</v>
      </c>
      <c r="S10" s="166">
        <f>Anchor!Z43</f>
        <v>11.444900000000001</v>
      </c>
      <c r="T10" s="169"/>
      <c r="U10" s="166">
        <f>Test!L43</f>
        <v>960.66399999999999</v>
      </c>
      <c r="V10" s="166">
        <f>Test!M43</f>
        <v>37.888800000000003</v>
      </c>
      <c r="W10" s="166">
        <f>Test!N43</f>
        <v>44.180900000000001</v>
      </c>
      <c r="X10" s="166">
        <f>Test!O43</f>
        <v>46.274000000000001</v>
      </c>
      <c r="Y10" s="166">
        <f>('Summary (Full)'!$B$34*V10+'Summary (Full)'!$B$35*W10+'Summary (Full)'!$B$36*X10)/'Summary (Full)'!$B$37</f>
        <v>38.80613125</v>
      </c>
      <c r="Z10" s="166">
        <f>Test!P43</f>
        <v>16.628900000000002</v>
      </c>
      <c r="AA10" s="166">
        <f>Test!Q43</f>
        <v>14.764200000000001</v>
      </c>
      <c r="AB10" s="166">
        <f>Test!R43</f>
        <v>54.586799999999997</v>
      </c>
      <c r="AC10" s="166">
        <f>Test!S43</f>
        <v>52.699300000000001</v>
      </c>
      <c r="AD10" s="166">
        <f>Test!T43</f>
        <v>34.726999999999997</v>
      </c>
      <c r="AE10" s="166">
        <f>Test!U43</f>
        <v>39.249699999999997</v>
      </c>
      <c r="AF10" s="166">
        <f>Test!V43</f>
        <v>37.829500000000003</v>
      </c>
      <c r="AG10" s="166">
        <f>Test!W43</f>
        <v>44.168799999999997</v>
      </c>
      <c r="AH10" s="166">
        <f>Test!X43</f>
        <v>46.252899999999997</v>
      </c>
      <c r="AI10" s="166">
        <f>10*LOG10(1/(('Summary (Full)'!$B$41/10^(AF10/10)+'Summary (Full)'!$B$42/10^(AG10/10)+'Summary (Full)'!$B$43/10^(AH10/10))/'Summary (Full)'!$B$44))</f>
        <v>39.200161581214445</v>
      </c>
      <c r="AJ10" s="166">
        <f>Test!Y43</f>
        <v>8667.9</v>
      </c>
      <c r="AK10" s="166">
        <f>Test!Z43</f>
        <v>11.444900000000001</v>
      </c>
      <c r="AL10" s="166">
        <f t="shared" si="2"/>
        <v>1</v>
      </c>
      <c r="AM10" s="166">
        <f t="shared" si="2"/>
        <v>1</v>
      </c>
      <c r="AO10" s="303"/>
      <c r="AP10" s="213"/>
      <c r="AQ10" s="213"/>
      <c r="AR10" s="213"/>
      <c r="AS10" s="213"/>
      <c r="AT10" s="213"/>
      <c r="AU10" s="213"/>
      <c r="AV10" s="213"/>
      <c r="AW10" s="213"/>
      <c r="AX10" s="213"/>
      <c r="AY10" s="228"/>
      <c r="AZ10" s="327"/>
      <c r="BA10" s="280"/>
      <c r="CH10" s="6"/>
      <c r="CI10" s="12" t="s">
        <v>36</v>
      </c>
      <c r="CJ10" s="11">
        <f>CJ5+CJ9</f>
        <v>291.00145578839567</v>
      </c>
      <c r="CK10" s="6"/>
      <c r="CL10" s="17">
        <v>199.12639857884332</v>
      </c>
      <c r="CM10" s="17">
        <v>33.206262500000001</v>
      </c>
      <c r="CN10" s="17">
        <v>33.206262500000001</v>
      </c>
      <c r="CO10" s="17">
        <v>40.802262499999998</v>
      </c>
      <c r="CP10" s="17">
        <v>42.012187500000003</v>
      </c>
      <c r="CQ10" s="17">
        <v>34.231382812500001</v>
      </c>
      <c r="CR10" s="17">
        <v>11.129737500000001</v>
      </c>
      <c r="CS10" s="17">
        <v>11.146925</v>
      </c>
      <c r="CT10" s="17">
        <v>16.1284125</v>
      </c>
      <c r="CU10" s="17">
        <v>15.184425000000001</v>
      </c>
      <c r="CV10" s="17">
        <v>29.552512499999999</v>
      </c>
      <c r="CW10" s="17">
        <v>35.243949999999998</v>
      </c>
      <c r="CX10" s="17">
        <v>33.140287499999999</v>
      </c>
      <c r="CY10" s="17">
        <v>40.785012500000001</v>
      </c>
      <c r="CZ10" s="17">
        <v>41.975862499999998</v>
      </c>
      <c r="DA10" s="17">
        <v>34.583492829538798</v>
      </c>
      <c r="DB10" s="17">
        <v>630.08749999999998</v>
      </c>
      <c r="DC10" s="17">
        <v>0.37396249999999998</v>
      </c>
      <c r="DE10" s="17">
        <v>199.12639857884332</v>
      </c>
      <c r="DF10" s="5">
        <v>11.129737500000001</v>
      </c>
      <c r="DG10" s="5"/>
      <c r="DH10" s="17">
        <v>199.12639857884332</v>
      </c>
      <c r="DI10" s="5">
        <v>11.146925</v>
      </c>
      <c r="DJ10" s="5"/>
      <c r="DK10" s="5">
        <v>275.28530000000001</v>
      </c>
      <c r="DL10" s="5">
        <v>26.492000000000001</v>
      </c>
      <c r="DM10" s="5">
        <v>275.28530000000001</v>
      </c>
      <c r="DN10" s="5">
        <v>25.235299999999999</v>
      </c>
      <c r="DO10" s="5">
        <v>199.12639857884332</v>
      </c>
      <c r="DP10" s="5">
        <v>29.552512499999999</v>
      </c>
      <c r="DQ10" s="5">
        <v>199.12639857884332</v>
      </c>
      <c r="DR10" s="5">
        <v>35.243949999999998</v>
      </c>
      <c r="DS10" s="5">
        <v>199.12639857884332</v>
      </c>
      <c r="DT10" s="5">
        <v>33.140287499999999</v>
      </c>
      <c r="DU10" s="5">
        <v>33.140287499999999</v>
      </c>
      <c r="DV10" s="5">
        <v>40.785012500000001</v>
      </c>
      <c r="DW10" s="5">
        <v>41.975862499999998</v>
      </c>
      <c r="DX10" s="5">
        <v>34.583492829538798</v>
      </c>
      <c r="DZ10" s="17">
        <v>199.12639857884332</v>
      </c>
      <c r="EA10" s="17">
        <v>33.206262500000001</v>
      </c>
      <c r="EB10" s="17">
        <v>33.206262500000001</v>
      </c>
      <c r="EC10" s="17">
        <v>40.802262499999998</v>
      </c>
      <c r="ED10" s="17">
        <v>42.012187500000003</v>
      </c>
      <c r="EE10" s="17">
        <v>34.231382812500001</v>
      </c>
      <c r="EF10" s="17">
        <v>11.129737500000001</v>
      </c>
      <c r="EG10" s="17">
        <v>11.146925</v>
      </c>
      <c r="EH10" s="17">
        <v>16.1284125</v>
      </c>
      <c r="EI10" s="17">
        <v>15.184425000000001</v>
      </c>
      <c r="EJ10" s="17">
        <v>29.552512499999999</v>
      </c>
      <c r="EK10" s="17">
        <v>35.243949999999998</v>
      </c>
      <c r="EL10" s="17">
        <v>33.140287499999999</v>
      </c>
      <c r="EM10" s="17">
        <v>40.785012500000001</v>
      </c>
      <c r="EN10" s="17">
        <v>41.975862499999998</v>
      </c>
      <c r="EO10" s="17">
        <v>34.583492829538798</v>
      </c>
      <c r="EP10" s="17">
        <v>630.08749999999998</v>
      </c>
      <c r="EQ10" s="17">
        <v>0.37396249999999998</v>
      </c>
      <c r="ER10" s="17">
        <v>199.12639857884332</v>
      </c>
      <c r="ES10" s="5">
        <v>11.129737500000001</v>
      </c>
      <c r="ET10" s="5">
        <v>199.12639857884332</v>
      </c>
      <c r="EU10" s="5">
        <v>11.146925</v>
      </c>
      <c r="EV10" s="8">
        <v>275.28530000000001</v>
      </c>
      <c r="EW10" s="8">
        <v>26.492000000000001</v>
      </c>
      <c r="EX10" s="8">
        <v>275.28530000000001</v>
      </c>
      <c r="EY10" s="8">
        <v>25.235299999999999</v>
      </c>
      <c r="EZ10" s="8">
        <v>199.12639857884332</v>
      </c>
      <c r="FA10" s="8">
        <v>29.552512499999999</v>
      </c>
      <c r="FB10" s="8">
        <v>199.12639857884332</v>
      </c>
      <c r="FC10" s="8">
        <v>35.243949999999998</v>
      </c>
      <c r="FD10" s="5">
        <v>199.12639857884332</v>
      </c>
      <c r="FE10" s="5">
        <v>33.140287499999999</v>
      </c>
      <c r="FF10" s="5">
        <v>33.140287499999999</v>
      </c>
      <c r="FG10" s="5">
        <v>40.785012500000001</v>
      </c>
      <c r="FH10" s="5">
        <v>41.975862499999998</v>
      </c>
      <c r="FI10" s="5">
        <v>34.583492829538798</v>
      </c>
      <c r="FK10" s="5">
        <v>199.12639857884332</v>
      </c>
      <c r="FL10" s="5">
        <v>34.231382812500001</v>
      </c>
      <c r="FM10" s="5">
        <v>199.12639857884332</v>
      </c>
      <c r="FN10" s="5">
        <v>34.583492829538798</v>
      </c>
      <c r="FP10" s="17">
        <v>199.12639857884332</v>
      </c>
      <c r="FQ10" s="5">
        <v>34.231382812500001</v>
      </c>
      <c r="FR10" s="17">
        <v>199.12639857884332</v>
      </c>
      <c r="FS10" s="5">
        <v>34.583492829538798</v>
      </c>
    </row>
    <row r="11" spans="1:175" ht="13" customHeight="1" x14ac:dyDescent="0.15">
      <c r="A11" s="289" t="s">
        <v>18</v>
      </c>
      <c r="B11" s="47">
        <v>23</v>
      </c>
      <c r="C11" s="166">
        <f>Anchor!L44</f>
        <v>11994.459699999999</v>
      </c>
      <c r="D11" s="166">
        <f>Anchor!M44</f>
        <v>42.495899999999999</v>
      </c>
      <c r="E11" s="166">
        <f>Anchor!N44</f>
        <v>48.385199999999998</v>
      </c>
      <c r="F11" s="166">
        <f>Anchor!O44</f>
        <v>51.776600000000002</v>
      </c>
      <c r="G11" s="167">
        <f>('Summary (Full)'!$B$34*D11+'Summary (Full)'!$B$35*E11+'Summary (Full)'!$B$36*F11)/'Summary (Full)'!$B$37</f>
        <v>43.444025000000003</v>
      </c>
      <c r="H11" s="166">
        <f>Anchor!P44</f>
        <v>27.458400000000001</v>
      </c>
      <c r="I11" s="166">
        <f>Anchor!Q44</f>
        <v>19.695599999999999</v>
      </c>
      <c r="J11" s="166">
        <f>Anchor!R44</f>
        <v>93.847800000000007</v>
      </c>
      <c r="K11" s="166">
        <f>Anchor!S44</f>
        <v>91.907700000000006</v>
      </c>
      <c r="L11" s="166">
        <f>Anchor!T44</f>
        <v>42.514499999999998</v>
      </c>
      <c r="M11" s="166">
        <f>Anchor!U44</f>
        <v>43.372900000000001</v>
      </c>
      <c r="N11" s="166">
        <f>Anchor!V44</f>
        <v>42.482399999999998</v>
      </c>
      <c r="O11" s="166">
        <f>Anchor!W44</f>
        <v>48.3733</v>
      </c>
      <c r="P11" s="166">
        <f>Anchor!X44</f>
        <v>51.7654</v>
      </c>
      <c r="Q11" s="168">
        <f>10*LOG10(1/(('Summary (Full)'!$B$41/10^(N11/10)+'Summary (Full)'!$B$42/10^(O11/10)+'Summary (Full)'!$B$43/10^(P11/10))/'Summary (Full)'!$B$44))</f>
        <v>43.853606550581162</v>
      </c>
      <c r="R11" s="166">
        <f>Anchor!Y44</f>
        <v>17947.3</v>
      </c>
      <c r="S11" s="166">
        <f>Anchor!Z44</f>
        <v>10.363300000000001</v>
      </c>
      <c r="T11" s="169"/>
      <c r="U11" s="166">
        <f>Test!L44</f>
        <v>11994.459699999999</v>
      </c>
      <c r="V11" s="166">
        <f>Test!M44</f>
        <v>42.495899999999999</v>
      </c>
      <c r="W11" s="166">
        <f>Test!N44</f>
        <v>48.385199999999998</v>
      </c>
      <c r="X11" s="166">
        <f>Test!O44</f>
        <v>51.776600000000002</v>
      </c>
      <c r="Y11" s="166">
        <f>('Summary (Full)'!$B$34*V11+'Summary (Full)'!$B$35*W11+'Summary (Full)'!$B$36*X11)/'Summary (Full)'!$B$37</f>
        <v>43.444025000000003</v>
      </c>
      <c r="Z11" s="166">
        <f>Test!P44</f>
        <v>27.458400000000001</v>
      </c>
      <c r="AA11" s="166">
        <f>Test!Q44</f>
        <v>19.695599999999999</v>
      </c>
      <c r="AB11" s="166">
        <f>Test!R44</f>
        <v>93.847800000000007</v>
      </c>
      <c r="AC11" s="166">
        <f>Test!S44</f>
        <v>91.907700000000006</v>
      </c>
      <c r="AD11" s="166">
        <f>Test!T44</f>
        <v>42.514499999999998</v>
      </c>
      <c r="AE11" s="166">
        <f>Test!U44</f>
        <v>43.372900000000001</v>
      </c>
      <c r="AF11" s="166">
        <f>Test!V44</f>
        <v>42.482399999999998</v>
      </c>
      <c r="AG11" s="166">
        <f>Test!W44</f>
        <v>48.3733</v>
      </c>
      <c r="AH11" s="166">
        <f>Test!X44</f>
        <v>51.7654</v>
      </c>
      <c r="AI11" s="166">
        <f>10*LOG10(1/(('Summary (Full)'!$B$41/10^(AF11/10)+'Summary (Full)'!$B$42/10^(AG11/10)+'Summary (Full)'!$B$43/10^(AH11/10))/'Summary (Full)'!$B$44))</f>
        <v>43.853606550581162</v>
      </c>
      <c r="AJ11" s="166">
        <f>Test!Y44</f>
        <v>17947.3</v>
      </c>
      <c r="AK11" s="166">
        <f>Test!Z44</f>
        <v>10.363300000000001</v>
      </c>
      <c r="AL11" s="166">
        <f t="shared" si="2"/>
        <v>1</v>
      </c>
      <c r="AM11" s="166">
        <f t="shared" si="2"/>
        <v>1</v>
      </c>
      <c r="AO11" s="293" t="s">
        <v>27</v>
      </c>
      <c r="AP11" s="211" cm="1">
        <f t="array" ref="AP11">bdRateExtend($C11:$C14,D11:D14,$U11:$U14,V11:V14)</f>
        <v>0</v>
      </c>
      <c r="AQ11" s="211" cm="1">
        <f t="array" ref="AQ11">bdRateExtend($C11:$C16,D11:D16,$U11:$U16,V11:V16)</f>
        <v>0</v>
      </c>
      <c r="AR11" s="211" cm="1">
        <f t="array" ref="AR11">bdRateExtend($C11:$C16,E11:E16,$U11:$U16,W11:W16)</f>
        <v>0</v>
      </c>
      <c r="AS11" s="211" cm="1">
        <f t="array" ref="AS11">bdRateExtend($C11:$C16,F11:F16,$U11:$U16,X11:X16)</f>
        <v>0</v>
      </c>
      <c r="AT11" s="211" cm="1">
        <f t="array" ref="AT11">bdRateExtend($C11:$C14,H11:H14,$U11:$U14,Z11:Z14)</f>
        <v>0</v>
      </c>
      <c r="AU11" s="211" cm="1">
        <f t="array" ref="AU11">bdRateExtend($C11:$C16,H11:H16,$U11:$U16,Z11:Z16)</f>
        <v>0</v>
      </c>
      <c r="AV11" s="211" cm="1">
        <f t="array" ref="AV11">bdRateExtend($C11:$C14,I11:I14,$U11:$U14,AA11:AA14)</f>
        <v>0</v>
      </c>
      <c r="AW11" s="211" cm="1">
        <f t="array" ref="AW11">bdRateExtend($C11:$C16,I11:I16,$U11:$U16,AA11:AA16)</f>
        <v>0</v>
      </c>
      <c r="AX11" s="211" cm="1">
        <f t="array" ref="AX11">bdRateExtend($C11:$C14,J11:J14,$U11:$U14,AB11:AB14,"None", FALSE,1)</f>
        <v>0</v>
      </c>
      <c r="AY11" s="214" cm="1">
        <f t="array" ref="AY11">bdRateExtend($C11:$C16,J11:J16,$U11:$U16,AB11:AB16,"None", FALSE,TRUE)</f>
        <v>0</v>
      </c>
      <c r="AZ11" s="325" cm="1">
        <f t="array" ref="AZ11">testVMAFRange($C11:$C14,J11:J14,$U11:$U14,AB11:AB14)</f>
        <v>0</v>
      </c>
      <c r="BA11" s="251" cm="1">
        <f t="array" ref="BA11">testVMAFRange($C11:$C16,J11:J16,$U11:$U16,AB11:AB16)</f>
        <v>0</v>
      </c>
      <c r="CI11" s="12" t="s">
        <v>37</v>
      </c>
      <c r="CJ11" s="11">
        <f>CJ5+CJ8</f>
        <v>2159.5047372299332</v>
      </c>
      <c r="CL11" s="17">
        <v>216.60618397704536</v>
      </c>
      <c r="CM11" s="17">
        <v>33.537675</v>
      </c>
      <c r="CN11" s="17">
        <v>33.537675</v>
      </c>
      <c r="CO11" s="17">
        <v>41.030574999999999</v>
      </c>
      <c r="CP11" s="17">
        <v>42.289524999999998</v>
      </c>
      <c r="CQ11" s="17">
        <v>34.552971874999997</v>
      </c>
      <c r="CR11" s="17">
        <v>11.435525</v>
      </c>
      <c r="CS11" s="17">
        <v>11.36605</v>
      </c>
      <c r="CT11" s="17">
        <v>17.919574999999998</v>
      </c>
      <c r="CU11" s="17">
        <v>16.88815</v>
      </c>
      <c r="CV11" s="17">
        <v>29.883675</v>
      </c>
      <c r="CW11" s="17">
        <v>35.539500000000004</v>
      </c>
      <c r="CX11" s="17">
        <v>33.473424999999999</v>
      </c>
      <c r="CY11" s="17">
        <v>41.013075000000001</v>
      </c>
      <c r="CZ11" s="17">
        <v>42.254874999999998</v>
      </c>
      <c r="DA11" s="17">
        <v>34.910892562934421</v>
      </c>
      <c r="DB11" s="17">
        <v>665.22500000000002</v>
      </c>
      <c r="DC11" s="17">
        <v>0.39487499999999998</v>
      </c>
      <c r="DE11" s="17">
        <v>216.60618397704536</v>
      </c>
      <c r="DF11" s="5">
        <v>11.435525</v>
      </c>
      <c r="DG11" s="5"/>
      <c r="DH11" s="17">
        <v>216.60618397704536</v>
      </c>
      <c r="DI11" s="5">
        <v>11.36605</v>
      </c>
      <c r="DJ11" s="5"/>
      <c r="DK11" s="5">
        <v>299.77452422318743</v>
      </c>
      <c r="DL11" s="5">
        <v>28.844799999999999</v>
      </c>
      <c r="DM11" s="5">
        <v>299.77452422318743</v>
      </c>
      <c r="DN11" s="5">
        <v>27.506474999999998</v>
      </c>
      <c r="DO11" s="5">
        <v>216.60618397704536</v>
      </c>
      <c r="DP11" s="5">
        <v>29.883675</v>
      </c>
      <c r="DQ11" s="5">
        <v>216.60618397704536</v>
      </c>
      <c r="DR11" s="5">
        <v>35.539500000000004</v>
      </c>
      <c r="DS11" s="5">
        <v>216.60618397704536</v>
      </c>
      <c r="DT11" s="5">
        <v>33.473424999999999</v>
      </c>
      <c r="DU11" s="5">
        <v>33.473424999999999</v>
      </c>
      <c r="DV11" s="5">
        <v>41.013075000000001</v>
      </c>
      <c r="DW11" s="5">
        <v>42.254874999999998</v>
      </c>
      <c r="DX11" s="5">
        <v>34.910892562934421</v>
      </c>
      <c r="DZ11" s="17">
        <v>216.60618397704536</v>
      </c>
      <c r="EA11" s="17">
        <v>33.537675</v>
      </c>
      <c r="EB11" s="17">
        <v>33.537675</v>
      </c>
      <c r="EC11" s="17">
        <v>41.030574999999999</v>
      </c>
      <c r="ED11" s="17">
        <v>42.289524999999998</v>
      </c>
      <c r="EE11" s="17">
        <v>34.552971874999997</v>
      </c>
      <c r="EF11" s="17">
        <v>11.435525</v>
      </c>
      <c r="EG11" s="17">
        <v>11.36605</v>
      </c>
      <c r="EH11" s="17">
        <v>17.919574999999998</v>
      </c>
      <c r="EI11" s="17">
        <v>16.88815</v>
      </c>
      <c r="EJ11" s="17">
        <v>29.883675</v>
      </c>
      <c r="EK11" s="17">
        <v>35.539500000000004</v>
      </c>
      <c r="EL11" s="17">
        <v>33.473424999999999</v>
      </c>
      <c r="EM11" s="17">
        <v>41.013075000000001</v>
      </c>
      <c r="EN11" s="17">
        <v>42.254874999999998</v>
      </c>
      <c r="EO11" s="17">
        <v>34.910892562934421</v>
      </c>
      <c r="EP11" s="17">
        <v>665.22500000000002</v>
      </c>
      <c r="EQ11" s="17">
        <v>0.39487499999999998</v>
      </c>
      <c r="ER11" s="17">
        <v>216.60618397704536</v>
      </c>
      <c r="ES11" s="5">
        <v>11.435525</v>
      </c>
      <c r="ET11" s="5">
        <v>216.60618397704536</v>
      </c>
      <c r="EU11" s="5">
        <v>11.36605</v>
      </c>
      <c r="EV11" s="8">
        <v>299.77452422318743</v>
      </c>
      <c r="EW11" s="8">
        <v>28.844799999999999</v>
      </c>
      <c r="EX11" s="8">
        <v>299.77452422318743</v>
      </c>
      <c r="EY11" s="8">
        <v>27.506474999999998</v>
      </c>
      <c r="EZ11" s="8">
        <v>216.60618397704536</v>
      </c>
      <c r="FA11" s="8">
        <v>29.883675</v>
      </c>
      <c r="FB11" s="8">
        <v>216.60618397704536</v>
      </c>
      <c r="FC11" s="8">
        <v>35.539500000000004</v>
      </c>
      <c r="FD11" s="5">
        <v>216.60618397704536</v>
      </c>
      <c r="FE11" s="5">
        <v>33.473424999999999</v>
      </c>
      <c r="FF11" s="5">
        <v>33.473424999999999</v>
      </c>
      <c r="FG11" s="5">
        <v>41.013075000000001</v>
      </c>
      <c r="FH11" s="5">
        <v>42.254874999999998</v>
      </c>
      <c r="FI11" s="5">
        <v>34.910892562934421</v>
      </c>
      <c r="FK11" s="5">
        <v>216.60618397704536</v>
      </c>
      <c r="FL11" s="5">
        <v>34.552971874999997</v>
      </c>
      <c r="FM11" s="5">
        <v>216.60618397704536</v>
      </c>
      <c r="FN11" s="5">
        <v>34.910892562934421</v>
      </c>
      <c r="FP11" s="17">
        <v>216.60618397704536</v>
      </c>
      <c r="FQ11" s="5">
        <v>34.552971874999997</v>
      </c>
      <c r="FR11" s="17">
        <v>216.60618397704536</v>
      </c>
      <c r="FS11" s="5">
        <v>34.910892562934421</v>
      </c>
    </row>
    <row r="12" spans="1:175" x14ac:dyDescent="0.15">
      <c r="A12" s="289"/>
      <c r="B12" s="47">
        <v>31</v>
      </c>
      <c r="C12" s="166">
        <f>Anchor!L45</f>
        <v>6134.2915999999996</v>
      </c>
      <c r="D12" s="166">
        <f>Anchor!M45</f>
        <v>42</v>
      </c>
      <c r="E12" s="166">
        <f>Anchor!N45</f>
        <v>47.837699999999998</v>
      </c>
      <c r="F12" s="166">
        <f>Anchor!O45</f>
        <v>51.020299999999999</v>
      </c>
      <c r="G12" s="167">
        <f>('Summary (Full)'!$B$34*D12+'Summary (Full)'!$B$35*E12+'Summary (Full)'!$B$36*F12)/'Summary (Full)'!$B$37</f>
        <v>42.928625000000004</v>
      </c>
      <c r="H12" s="166">
        <f>Anchor!P45</f>
        <v>25.5883</v>
      </c>
      <c r="I12" s="166">
        <f>Anchor!Q45</f>
        <v>19.0322</v>
      </c>
      <c r="J12" s="166">
        <f>Anchor!R45</f>
        <v>90.0047</v>
      </c>
      <c r="K12" s="166">
        <f>Anchor!S45</f>
        <v>87.916700000000006</v>
      </c>
      <c r="L12" s="166">
        <f>Anchor!T45</f>
        <v>41.322400000000002</v>
      </c>
      <c r="M12" s="166">
        <f>Anchor!U45</f>
        <v>42.873399999999997</v>
      </c>
      <c r="N12" s="166">
        <f>Anchor!V45</f>
        <v>41.989400000000003</v>
      </c>
      <c r="O12" s="166">
        <f>Anchor!W45</f>
        <v>47.829799999999999</v>
      </c>
      <c r="P12" s="166">
        <f>Anchor!X45</f>
        <v>51.008699999999997</v>
      </c>
      <c r="Q12" s="168">
        <f>10*LOG10(1/(('Summary (Full)'!$B$41/10^(N12/10)+'Summary (Full)'!$B$42/10^(O12/10)+'Summary (Full)'!$B$43/10^(P12/10))/'Summary (Full)'!$B$44))</f>
        <v>43.350299831468249</v>
      </c>
      <c r="R12" s="166">
        <f>Anchor!Y45</f>
        <v>15972.4</v>
      </c>
      <c r="S12" s="166">
        <f>Anchor!Z45</f>
        <v>8.6699000000000002</v>
      </c>
      <c r="T12" s="169"/>
      <c r="U12" s="166">
        <f>Test!L45</f>
        <v>6134.2915999999996</v>
      </c>
      <c r="V12" s="166">
        <f>Test!M45</f>
        <v>42</v>
      </c>
      <c r="W12" s="166">
        <f>Test!N45</f>
        <v>47.837699999999998</v>
      </c>
      <c r="X12" s="166">
        <f>Test!O45</f>
        <v>51.020299999999999</v>
      </c>
      <c r="Y12" s="166">
        <f>('Summary (Full)'!$B$34*V12+'Summary (Full)'!$B$35*W12+'Summary (Full)'!$B$36*X12)/'Summary (Full)'!$B$37</f>
        <v>42.928625000000004</v>
      </c>
      <c r="Z12" s="166">
        <f>Test!P45</f>
        <v>25.5883</v>
      </c>
      <c r="AA12" s="166">
        <f>Test!Q45</f>
        <v>19.0322</v>
      </c>
      <c r="AB12" s="166">
        <f>Test!R45</f>
        <v>90.0047</v>
      </c>
      <c r="AC12" s="166">
        <f>Test!S45</f>
        <v>87.916700000000006</v>
      </c>
      <c r="AD12" s="166">
        <f>Test!T45</f>
        <v>41.322400000000002</v>
      </c>
      <c r="AE12" s="166">
        <f>Test!U45</f>
        <v>42.873399999999997</v>
      </c>
      <c r="AF12" s="166">
        <f>Test!V45</f>
        <v>41.989400000000003</v>
      </c>
      <c r="AG12" s="166">
        <f>Test!W45</f>
        <v>47.829799999999999</v>
      </c>
      <c r="AH12" s="166">
        <f>Test!X45</f>
        <v>51.008699999999997</v>
      </c>
      <c r="AI12" s="166">
        <f>10*LOG10(1/(('Summary (Full)'!$B$41/10^(AF12/10)+'Summary (Full)'!$B$42/10^(AG12/10)+'Summary (Full)'!$B$43/10^(AH12/10))/'Summary (Full)'!$B$44))</f>
        <v>43.350299831468249</v>
      </c>
      <c r="AJ12" s="166">
        <f>Test!Y45</f>
        <v>15972.4</v>
      </c>
      <c r="AK12" s="166">
        <f>Test!Z45</f>
        <v>8.6699000000000002</v>
      </c>
      <c r="AL12" s="166">
        <f t="shared" si="2"/>
        <v>1</v>
      </c>
      <c r="AM12" s="166">
        <f t="shared" si="2"/>
        <v>1</v>
      </c>
      <c r="AO12" s="294"/>
      <c r="AP12" s="212"/>
      <c r="AQ12" s="212"/>
      <c r="AR12" s="212"/>
      <c r="AS12" s="212"/>
      <c r="AT12" s="212"/>
      <c r="AU12" s="212"/>
      <c r="AV12" s="212"/>
      <c r="AW12" s="212"/>
      <c r="AX12" s="212"/>
      <c r="AY12" s="215"/>
      <c r="AZ12" s="326"/>
      <c r="BA12" s="252"/>
      <c r="CL12" s="17">
        <v>235.6203862067062</v>
      </c>
      <c r="CM12" s="17">
        <v>33.869087499999999</v>
      </c>
      <c r="CN12" s="17">
        <v>33.869087499999999</v>
      </c>
      <c r="CO12" s="17">
        <v>41.2588875</v>
      </c>
      <c r="CP12" s="17">
        <v>42.566862499999999</v>
      </c>
      <c r="CQ12" s="17">
        <v>34.874560937499993</v>
      </c>
      <c r="CR12" s="17">
        <v>11.741312499999999</v>
      </c>
      <c r="CS12" s="17">
        <v>11.585175</v>
      </c>
      <c r="CT12" s="17">
        <v>19.7107375</v>
      </c>
      <c r="CU12" s="17">
        <v>18.591875000000002</v>
      </c>
      <c r="CV12" s="17">
        <v>30.214837499999998</v>
      </c>
      <c r="CW12" s="17">
        <v>35.835050000000003</v>
      </c>
      <c r="CX12" s="17">
        <v>33.806562499999998</v>
      </c>
      <c r="CY12" s="17">
        <v>41.241137500000001</v>
      </c>
      <c r="CZ12" s="17">
        <v>42.533887499999999</v>
      </c>
      <c r="DA12" s="17">
        <v>35.238292296330052</v>
      </c>
      <c r="DB12" s="17">
        <v>700.36249999999995</v>
      </c>
      <c r="DC12" s="17">
        <v>0.41578749999999998</v>
      </c>
      <c r="DE12" s="17">
        <v>235.6203862067062</v>
      </c>
      <c r="DF12" s="5">
        <v>11.741312499999999</v>
      </c>
      <c r="DG12" s="5"/>
      <c r="DH12" s="17">
        <v>235.6203862067062</v>
      </c>
      <c r="DI12" s="5">
        <v>11.585175</v>
      </c>
      <c r="DJ12" s="5"/>
      <c r="DK12" s="5">
        <v>326.44229594983233</v>
      </c>
      <c r="DL12" s="5">
        <v>31.197600000000001</v>
      </c>
      <c r="DM12" s="5">
        <v>326.44229594983233</v>
      </c>
      <c r="DN12" s="5">
        <v>29.777649999999998</v>
      </c>
      <c r="DO12" s="5">
        <v>235.6203862067062</v>
      </c>
      <c r="DP12" s="5">
        <v>30.214837499999998</v>
      </c>
      <c r="DQ12" s="5">
        <v>235.6203862067062</v>
      </c>
      <c r="DR12" s="5">
        <v>35.835050000000003</v>
      </c>
      <c r="DS12" s="5">
        <v>235.6203862067062</v>
      </c>
      <c r="DT12" s="5">
        <v>33.806562499999998</v>
      </c>
      <c r="DU12" s="5">
        <v>33.806562499999998</v>
      </c>
      <c r="DV12" s="5">
        <v>41.241137500000001</v>
      </c>
      <c r="DW12" s="5">
        <v>42.533887499999999</v>
      </c>
      <c r="DX12" s="5">
        <v>35.238292296330052</v>
      </c>
      <c r="DZ12" s="17">
        <v>235.6203862067062</v>
      </c>
      <c r="EA12" s="17">
        <v>33.869087499999999</v>
      </c>
      <c r="EB12" s="17">
        <v>33.869087499999999</v>
      </c>
      <c r="EC12" s="17">
        <v>41.2588875</v>
      </c>
      <c r="ED12" s="17">
        <v>42.566862499999999</v>
      </c>
      <c r="EE12" s="17">
        <v>34.874560937499993</v>
      </c>
      <c r="EF12" s="17">
        <v>11.741312499999999</v>
      </c>
      <c r="EG12" s="17">
        <v>11.585175</v>
      </c>
      <c r="EH12" s="17">
        <v>19.7107375</v>
      </c>
      <c r="EI12" s="17">
        <v>18.591875000000002</v>
      </c>
      <c r="EJ12" s="17">
        <v>30.214837499999998</v>
      </c>
      <c r="EK12" s="17">
        <v>35.835050000000003</v>
      </c>
      <c r="EL12" s="17">
        <v>33.806562499999998</v>
      </c>
      <c r="EM12" s="17">
        <v>41.241137500000001</v>
      </c>
      <c r="EN12" s="17">
        <v>42.533887499999999</v>
      </c>
      <c r="EO12" s="17">
        <v>35.238292296330052</v>
      </c>
      <c r="EP12" s="17">
        <v>700.36249999999995</v>
      </c>
      <c r="EQ12" s="17">
        <v>0.41578749999999998</v>
      </c>
      <c r="ER12" s="17">
        <v>235.6203862067062</v>
      </c>
      <c r="ES12" s="5">
        <v>11.741312499999999</v>
      </c>
      <c r="ET12" s="5">
        <v>235.6203862067062</v>
      </c>
      <c r="EU12" s="5">
        <v>11.585175</v>
      </c>
      <c r="EV12" s="8">
        <v>326.44229594983233</v>
      </c>
      <c r="EW12" s="8">
        <v>31.197600000000001</v>
      </c>
      <c r="EX12" s="8">
        <v>326.44229594983233</v>
      </c>
      <c r="EY12" s="8">
        <v>29.777649999999998</v>
      </c>
      <c r="EZ12" s="8">
        <v>235.6203862067062</v>
      </c>
      <c r="FA12" s="8">
        <v>30.214837499999998</v>
      </c>
      <c r="FB12" s="8">
        <v>235.6203862067062</v>
      </c>
      <c r="FC12" s="8">
        <v>35.835050000000003</v>
      </c>
      <c r="FD12" s="5">
        <v>235.6203862067062</v>
      </c>
      <c r="FE12" s="5">
        <v>33.806562499999998</v>
      </c>
      <c r="FF12" s="5">
        <v>33.806562499999998</v>
      </c>
      <c r="FG12" s="5">
        <v>41.241137500000001</v>
      </c>
      <c r="FH12" s="5">
        <v>42.533887499999999</v>
      </c>
      <c r="FI12" s="5">
        <v>35.238292296330052</v>
      </c>
      <c r="FK12" s="5">
        <v>235.6203862067062</v>
      </c>
      <c r="FL12" s="5">
        <v>34.874560937499993</v>
      </c>
      <c r="FM12" s="5">
        <v>235.6203862067062</v>
      </c>
      <c r="FN12" s="5">
        <v>35.238292296330052</v>
      </c>
      <c r="FP12" s="17">
        <v>235.6203862067062</v>
      </c>
      <c r="FQ12" s="5">
        <v>34.874560937499993</v>
      </c>
      <c r="FR12" s="17">
        <v>235.6203862067062</v>
      </c>
      <c r="FS12" s="5">
        <v>35.238292296330052</v>
      </c>
    </row>
    <row r="13" spans="1:175" ht="13" customHeight="1" x14ac:dyDescent="0.15">
      <c r="A13" s="289"/>
      <c r="B13" s="47">
        <v>39</v>
      </c>
      <c r="C13" s="166">
        <f>Anchor!L46</f>
        <v>3362.63</v>
      </c>
      <c r="D13" s="166">
        <f>Anchor!M46</f>
        <v>41.2789</v>
      </c>
      <c r="E13" s="166">
        <f>Anchor!N46</f>
        <v>47.1</v>
      </c>
      <c r="F13" s="166">
        <f>Anchor!O46</f>
        <v>50</v>
      </c>
      <c r="G13" s="167">
        <f>('Summary (Full)'!$B$34*D13+'Summary (Full)'!$B$35*E13+'Summary (Full)'!$B$36*F13)/'Summary (Full)'!$B$37</f>
        <v>42.187787499999999</v>
      </c>
      <c r="H13" s="166">
        <f>Anchor!P46</f>
        <v>23.3368</v>
      </c>
      <c r="I13" s="166">
        <f>Anchor!Q46</f>
        <v>18.157399999999999</v>
      </c>
      <c r="J13" s="166">
        <f>Anchor!R46</f>
        <v>83.919899999999998</v>
      </c>
      <c r="K13" s="166">
        <f>Anchor!S46</f>
        <v>81.770399999999995</v>
      </c>
      <c r="L13" s="166">
        <f>Anchor!T46</f>
        <v>39.82</v>
      </c>
      <c r="M13" s="166">
        <f>Anchor!U46</f>
        <v>42.186399999999999</v>
      </c>
      <c r="N13" s="166">
        <f>Anchor!V46</f>
        <v>41.261400000000002</v>
      </c>
      <c r="O13" s="166">
        <f>Anchor!W46</f>
        <v>47.09</v>
      </c>
      <c r="P13" s="166">
        <f>Anchor!X46</f>
        <v>49.984200000000001</v>
      </c>
      <c r="Q13" s="168">
        <f>10*LOG10(1/(('Summary (Full)'!$B$41/10^(N13/10)+'Summary (Full)'!$B$42/10^(O13/10)+'Summary (Full)'!$B$43/10^(P13/10))/'Summary (Full)'!$B$44))</f>
        <v>42.612839236152581</v>
      </c>
      <c r="R13" s="166">
        <f>Anchor!Y46</f>
        <v>12126.9</v>
      </c>
      <c r="S13" s="166">
        <f>Anchor!Z46</f>
        <v>7.6044</v>
      </c>
      <c r="T13" s="169"/>
      <c r="U13" s="166">
        <f>Test!L46</f>
        <v>3362.63</v>
      </c>
      <c r="V13" s="166">
        <f>Test!M46</f>
        <v>41.2789</v>
      </c>
      <c r="W13" s="166">
        <f>Test!N46</f>
        <v>47.1</v>
      </c>
      <c r="X13" s="166">
        <f>Test!O46</f>
        <v>50</v>
      </c>
      <c r="Y13" s="166">
        <f>('Summary (Full)'!$B$34*V13+'Summary (Full)'!$B$35*W13+'Summary (Full)'!$B$36*X13)/'Summary (Full)'!$B$37</f>
        <v>42.187787499999999</v>
      </c>
      <c r="Z13" s="166">
        <f>Test!P46</f>
        <v>23.3368</v>
      </c>
      <c r="AA13" s="166">
        <f>Test!Q46</f>
        <v>18.157399999999999</v>
      </c>
      <c r="AB13" s="166">
        <f>Test!R46</f>
        <v>83.919899999999998</v>
      </c>
      <c r="AC13" s="166">
        <f>Test!S46</f>
        <v>81.770399999999995</v>
      </c>
      <c r="AD13" s="166">
        <f>Test!T46</f>
        <v>39.82</v>
      </c>
      <c r="AE13" s="166">
        <f>Test!U46</f>
        <v>42.186399999999999</v>
      </c>
      <c r="AF13" s="166">
        <f>Test!V46</f>
        <v>41.261400000000002</v>
      </c>
      <c r="AG13" s="166">
        <f>Test!W46</f>
        <v>47.09</v>
      </c>
      <c r="AH13" s="166">
        <f>Test!X46</f>
        <v>49.984200000000001</v>
      </c>
      <c r="AI13" s="166">
        <f>10*LOG10(1/(('Summary (Full)'!$B$41/10^(AF13/10)+'Summary (Full)'!$B$42/10^(AG13/10)+'Summary (Full)'!$B$43/10^(AH13/10))/'Summary (Full)'!$B$44))</f>
        <v>42.612839236152581</v>
      </c>
      <c r="AJ13" s="166">
        <f>Test!Y46</f>
        <v>12126.9</v>
      </c>
      <c r="AK13" s="166">
        <f>Test!Z46</f>
        <v>7.6044</v>
      </c>
      <c r="AL13" s="166">
        <f t="shared" si="2"/>
        <v>1</v>
      </c>
      <c r="AM13" s="166">
        <f t="shared" si="2"/>
        <v>1</v>
      </c>
      <c r="AO13" s="294" t="s">
        <v>28</v>
      </c>
      <c r="AP13" s="212" cm="1">
        <f t="array" ref="AP13">bdRateExtend($C12:$C15,D12:D15,$U12:$U15,V12:V15)</f>
        <v>0</v>
      </c>
      <c r="AQ13" s="212"/>
      <c r="AR13" s="212"/>
      <c r="AS13" s="212"/>
      <c r="AT13" s="212" cm="1">
        <f t="array" ref="AT13">bdRateExtend($C12:$C15,H12:H15,$U12:$U15,Z12:Z15)</f>
        <v>0</v>
      </c>
      <c r="AU13" s="212"/>
      <c r="AV13" s="212" cm="1">
        <f t="array" ref="AV13">bdRateExtend($C12:$C15,I12:I15,$U12:$U15,AA12:AA15)</f>
        <v>0</v>
      </c>
      <c r="AW13" s="212"/>
      <c r="AX13" s="212" cm="1">
        <f t="array" ref="AX13">bdRateExtend($C12:$C15,J12:J15,$U12:$U15,AB12:AB15,"None", FALSE,1)</f>
        <v>0</v>
      </c>
      <c r="AY13" s="215"/>
      <c r="AZ13" s="326" cm="1">
        <f t="array" ref="AZ13">testVMAFRange($C12:$C15,J12:J15,$U12:$U15,AB12:AB15)</f>
        <v>0</v>
      </c>
      <c r="BA13" s="252"/>
      <c r="CL13" s="17">
        <v>256.30369999999999</v>
      </c>
      <c r="CM13" s="17">
        <v>34.200499999999998</v>
      </c>
      <c r="CN13" s="17">
        <v>34.200499999999998</v>
      </c>
      <c r="CO13" s="17">
        <v>41.487200000000001</v>
      </c>
      <c r="CP13" s="17">
        <v>42.844200000000001</v>
      </c>
      <c r="CQ13" s="17">
        <v>35.196149999999996</v>
      </c>
      <c r="CR13" s="17">
        <v>12.0471</v>
      </c>
      <c r="CS13" s="17">
        <v>11.8043</v>
      </c>
      <c r="CT13" s="17">
        <v>21.501899999999999</v>
      </c>
      <c r="CU13" s="17">
        <v>20.2956</v>
      </c>
      <c r="CV13" s="17">
        <v>30.545999999999999</v>
      </c>
      <c r="CW13" s="17">
        <v>36.130600000000001</v>
      </c>
      <c r="CX13" s="17">
        <v>34.139699999999998</v>
      </c>
      <c r="CY13" s="17">
        <v>41.469200000000001</v>
      </c>
      <c r="CZ13" s="17">
        <v>42.812899999999999</v>
      </c>
      <c r="DA13" s="17">
        <v>35.565692029725675</v>
      </c>
      <c r="DB13" s="17">
        <v>735.5</v>
      </c>
      <c r="DC13" s="17">
        <v>0.43669999999999998</v>
      </c>
      <c r="DE13" s="17">
        <v>273.15423807578071</v>
      </c>
      <c r="DF13" s="5">
        <v>12.324450000000001</v>
      </c>
      <c r="DG13" s="5"/>
      <c r="DH13" s="17">
        <v>273.15423807578071</v>
      </c>
      <c r="DI13" s="5">
        <v>11.985687499999999</v>
      </c>
      <c r="DJ13" s="5"/>
      <c r="DK13" s="5">
        <v>355.48241753077951</v>
      </c>
      <c r="DL13" s="5">
        <v>33.550399999999996</v>
      </c>
      <c r="DM13" s="5">
        <v>355.48241753077951</v>
      </c>
      <c r="DN13" s="5">
        <v>32.048825000000001</v>
      </c>
      <c r="DO13" s="5">
        <v>256.30369999999999</v>
      </c>
      <c r="DP13" s="5">
        <v>30.545999999999999</v>
      </c>
      <c r="DQ13" s="5">
        <v>256.30369999999999</v>
      </c>
      <c r="DR13" s="5">
        <v>36.130600000000001</v>
      </c>
      <c r="DS13" s="5">
        <v>256.30369999999999</v>
      </c>
      <c r="DT13" s="5">
        <v>34.139699999999998</v>
      </c>
      <c r="DU13" s="5">
        <v>34.139699999999998</v>
      </c>
      <c r="DV13" s="5">
        <v>41.469200000000001</v>
      </c>
      <c r="DW13" s="5">
        <v>42.812899999999999</v>
      </c>
      <c r="DX13" s="5">
        <v>35.565692029725675</v>
      </c>
      <c r="DZ13" s="17">
        <v>256.30369999999999</v>
      </c>
      <c r="EA13" s="17">
        <v>34.200499999999998</v>
      </c>
      <c r="EB13" s="17">
        <v>34.200499999999998</v>
      </c>
      <c r="EC13" s="17">
        <v>41.487200000000001</v>
      </c>
      <c r="ED13" s="17">
        <v>42.844200000000001</v>
      </c>
      <c r="EE13" s="17">
        <v>35.196149999999996</v>
      </c>
      <c r="EF13" s="17">
        <v>12.0471</v>
      </c>
      <c r="EG13" s="17">
        <v>11.8043</v>
      </c>
      <c r="EH13" s="17">
        <v>21.501899999999999</v>
      </c>
      <c r="EI13" s="17">
        <v>20.2956</v>
      </c>
      <c r="EJ13" s="17">
        <v>30.545999999999999</v>
      </c>
      <c r="EK13" s="17">
        <v>36.130600000000001</v>
      </c>
      <c r="EL13" s="17">
        <v>34.139699999999998</v>
      </c>
      <c r="EM13" s="17">
        <v>41.469200000000001</v>
      </c>
      <c r="EN13" s="17">
        <v>42.812899999999999</v>
      </c>
      <c r="EO13" s="17">
        <v>35.565692029725675</v>
      </c>
      <c r="EP13" s="17">
        <v>735.5</v>
      </c>
      <c r="EQ13" s="17">
        <v>0.43669999999999998</v>
      </c>
      <c r="ER13" s="17">
        <v>273.15423807578071</v>
      </c>
      <c r="ES13" s="5">
        <v>12.324450000000001</v>
      </c>
      <c r="ET13" s="5">
        <v>273.15423807578071</v>
      </c>
      <c r="EU13" s="5">
        <v>11.985687499999999</v>
      </c>
      <c r="EV13" s="8">
        <v>355.48241753077951</v>
      </c>
      <c r="EW13" s="8">
        <v>33.550399999999996</v>
      </c>
      <c r="EX13" s="8">
        <v>355.48241753077951</v>
      </c>
      <c r="EY13" s="8">
        <v>32.048825000000001</v>
      </c>
      <c r="EZ13" s="8">
        <v>256.30369999999999</v>
      </c>
      <c r="FA13" s="8">
        <v>30.545999999999999</v>
      </c>
      <c r="FB13" s="8">
        <v>256.30369999999999</v>
      </c>
      <c r="FC13" s="8">
        <v>36.130600000000001</v>
      </c>
      <c r="FD13" s="5">
        <v>256.30369999999999</v>
      </c>
      <c r="FE13" s="5">
        <v>34.139699999999998</v>
      </c>
      <c r="FF13" s="5">
        <v>34.139699999999998</v>
      </c>
      <c r="FG13" s="5">
        <v>41.469200000000001</v>
      </c>
      <c r="FH13" s="5">
        <v>42.812899999999999</v>
      </c>
      <c r="FI13" s="5">
        <v>35.565692029725675</v>
      </c>
      <c r="FK13" s="5">
        <v>256.30369999999999</v>
      </c>
      <c r="FL13" s="5">
        <v>35.196149999999996</v>
      </c>
      <c r="FM13" s="5">
        <v>256.30369999999999</v>
      </c>
      <c r="FN13" s="5">
        <v>35.565692029725675</v>
      </c>
      <c r="FP13" s="17">
        <v>256.30369999999999</v>
      </c>
      <c r="FQ13" s="5">
        <v>35.196149999999996</v>
      </c>
      <c r="FR13" s="17">
        <v>256.30369999999999</v>
      </c>
      <c r="FS13" s="5">
        <v>35.565692029725675</v>
      </c>
    </row>
    <row r="14" spans="1:175" x14ac:dyDescent="0.15">
      <c r="A14" s="289"/>
      <c r="B14" s="47">
        <v>47</v>
      </c>
      <c r="C14" s="166">
        <f>Anchor!L47</f>
        <v>1966.0118</v>
      </c>
      <c r="D14" s="166">
        <f>Anchor!M47</f>
        <v>40.258800000000001</v>
      </c>
      <c r="E14" s="166">
        <f>Anchor!N47</f>
        <v>46.113199999999999</v>
      </c>
      <c r="F14" s="166">
        <f>Anchor!O47</f>
        <v>48.714500000000001</v>
      </c>
      <c r="G14" s="167">
        <f>('Summary (Full)'!$B$34*D14+'Summary (Full)'!$B$35*E14+'Summary (Full)'!$B$36*F14)/'Summary (Full)'!$B$37</f>
        <v>41.153181250000003</v>
      </c>
      <c r="H14" s="166">
        <f>Anchor!P47</f>
        <v>20.8004</v>
      </c>
      <c r="I14" s="166">
        <f>Anchor!Q47</f>
        <v>17.017600000000002</v>
      </c>
      <c r="J14" s="166">
        <f>Anchor!R47</f>
        <v>75.0471</v>
      </c>
      <c r="K14" s="166">
        <f>Anchor!S47</f>
        <v>72.894999999999996</v>
      </c>
      <c r="L14" s="166">
        <f>Anchor!T47</f>
        <v>38.026299999999999</v>
      </c>
      <c r="M14" s="166">
        <f>Anchor!U47</f>
        <v>41.252600000000001</v>
      </c>
      <c r="N14" s="166">
        <f>Anchor!V47</f>
        <v>40.2303</v>
      </c>
      <c r="O14" s="166">
        <f>Anchor!W47</f>
        <v>46.101399999999998</v>
      </c>
      <c r="P14" s="166">
        <f>Anchor!X47</f>
        <v>48.694200000000002</v>
      </c>
      <c r="Q14" s="168">
        <f>10*LOG10(1/(('Summary (Full)'!$B$41/10^(N14/10)+'Summary (Full)'!$B$42/10^(O14/10)+'Summary (Full)'!$B$43/10^(P14/10))/'Summary (Full)'!$B$44))</f>
        <v>41.57611276877104</v>
      </c>
      <c r="R14" s="166">
        <f>Anchor!Y47</f>
        <v>8265.9</v>
      </c>
      <c r="S14" s="166">
        <f>Anchor!Z47</f>
        <v>6.6837999999999997</v>
      </c>
      <c r="T14" s="169"/>
      <c r="U14" s="166">
        <f>Test!L47</f>
        <v>1966.0118</v>
      </c>
      <c r="V14" s="166">
        <f>Test!M47</f>
        <v>40.258800000000001</v>
      </c>
      <c r="W14" s="166">
        <f>Test!N47</f>
        <v>46.113199999999999</v>
      </c>
      <c r="X14" s="166">
        <f>Test!O47</f>
        <v>48.714500000000001</v>
      </c>
      <c r="Y14" s="166">
        <f>('Summary (Full)'!$B$34*V14+'Summary (Full)'!$B$35*W14+'Summary (Full)'!$B$36*X14)/'Summary (Full)'!$B$37</f>
        <v>41.153181250000003</v>
      </c>
      <c r="Z14" s="166">
        <f>Test!P47</f>
        <v>20.8004</v>
      </c>
      <c r="AA14" s="166">
        <f>Test!Q47</f>
        <v>17.017600000000002</v>
      </c>
      <c r="AB14" s="166">
        <f>Test!R47</f>
        <v>75.0471</v>
      </c>
      <c r="AC14" s="166">
        <f>Test!S47</f>
        <v>72.894999999999996</v>
      </c>
      <c r="AD14" s="166">
        <f>Test!T47</f>
        <v>38.026299999999999</v>
      </c>
      <c r="AE14" s="166">
        <f>Test!U47</f>
        <v>41.252600000000001</v>
      </c>
      <c r="AF14" s="166">
        <f>Test!V47</f>
        <v>40.2303</v>
      </c>
      <c r="AG14" s="166">
        <f>Test!W47</f>
        <v>46.101399999999998</v>
      </c>
      <c r="AH14" s="166">
        <f>Test!X47</f>
        <v>48.694200000000002</v>
      </c>
      <c r="AI14" s="166">
        <f>10*LOG10(1/(('Summary (Full)'!$B$41/10^(AF14/10)+'Summary (Full)'!$B$42/10^(AG14/10)+'Summary (Full)'!$B$43/10^(AH14/10))/'Summary (Full)'!$B$44))</f>
        <v>41.57611276877104</v>
      </c>
      <c r="AJ14" s="166">
        <f>Test!Y47</f>
        <v>8265.9</v>
      </c>
      <c r="AK14" s="166">
        <f>Test!Z47</f>
        <v>6.6837999999999997</v>
      </c>
      <c r="AL14" s="166">
        <f t="shared" si="2"/>
        <v>1</v>
      </c>
      <c r="AM14" s="166">
        <f t="shared" si="2"/>
        <v>1</v>
      </c>
      <c r="AO14" s="294"/>
      <c r="AP14" s="212"/>
      <c r="AQ14" s="212"/>
      <c r="AR14" s="212"/>
      <c r="AS14" s="212"/>
      <c r="AT14" s="212"/>
      <c r="AU14" s="212"/>
      <c r="AV14" s="212"/>
      <c r="AW14" s="212"/>
      <c r="AX14" s="212"/>
      <c r="AY14" s="215"/>
      <c r="AZ14" s="326"/>
      <c r="BA14" s="252"/>
      <c r="CL14" s="17">
        <v>273.15423807578071</v>
      </c>
      <c r="CM14" s="17">
        <v>34.428987499999998</v>
      </c>
      <c r="CN14" s="17">
        <v>34.428987499999998</v>
      </c>
      <c r="CO14" s="17">
        <v>41.676349999999999</v>
      </c>
      <c r="CP14" s="17">
        <v>43.077750000000002</v>
      </c>
      <c r="CQ14" s="17">
        <v>35.422495312499997</v>
      </c>
      <c r="CR14" s="17">
        <v>12.324450000000001</v>
      </c>
      <c r="CS14" s="17">
        <v>11.985687499999999</v>
      </c>
      <c r="CT14" s="17">
        <v>23.179712500000001</v>
      </c>
      <c r="CU14" s="17">
        <v>21.898975</v>
      </c>
      <c r="CV14" s="17">
        <v>30.789537500000002</v>
      </c>
      <c r="CW14" s="17">
        <v>36.338975000000005</v>
      </c>
      <c r="CX14" s="17">
        <v>34.368237499999999</v>
      </c>
      <c r="CY14" s="17">
        <v>41.658299999999997</v>
      </c>
      <c r="CZ14" s="17">
        <v>43.046162500000001</v>
      </c>
      <c r="DA14" s="17">
        <v>35.792628714515359</v>
      </c>
      <c r="DB14" s="17">
        <v>761.33749999999998</v>
      </c>
      <c r="DC14" s="17">
        <v>0.44773750000000001</v>
      </c>
      <c r="DE14" s="17">
        <v>291.11260500242622</v>
      </c>
      <c r="DF14" s="5">
        <v>12.601800000000001</v>
      </c>
      <c r="DG14" s="5"/>
      <c r="DH14" s="17">
        <v>291.11260500242622</v>
      </c>
      <c r="DI14" s="5">
        <v>12.167075000000001</v>
      </c>
      <c r="DJ14" s="5"/>
      <c r="DK14" s="5">
        <v>387.10593186413433</v>
      </c>
      <c r="DL14" s="5">
        <v>35.903199999999998</v>
      </c>
      <c r="DM14" s="5">
        <v>387.10593186413433</v>
      </c>
      <c r="DN14" s="5">
        <v>34.32</v>
      </c>
      <c r="DO14" s="5">
        <v>273.15423807578071</v>
      </c>
      <c r="DP14" s="5">
        <v>30.789537500000002</v>
      </c>
      <c r="DQ14" s="5">
        <v>273.15423807578071</v>
      </c>
      <c r="DR14" s="5">
        <v>36.338975000000005</v>
      </c>
      <c r="DS14" s="5">
        <v>273.15423807578071</v>
      </c>
      <c r="DT14" s="5">
        <v>34.368237499999999</v>
      </c>
      <c r="DU14" s="5">
        <v>34.368237499999999</v>
      </c>
      <c r="DV14" s="5">
        <v>41.658299999999997</v>
      </c>
      <c r="DW14" s="5">
        <v>43.046162500000001</v>
      </c>
      <c r="DX14" s="5">
        <v>35.792628714515359</v>
      </c>
      <c r="DZ14" s="17">
        <v>273.15423807578071</v>
      </c>
      <c r="EA14" s="17">
        <v>34.428987499999998</v>
      </c>
      <c r="EB14" s="17">
        <v>34.428987499999998</v>
      </c>
      <c r="EC14" s="17">
        <v>41.676349999999999</v>
      </c>
      <c r="ED14" s="17">
        <v>43.077750000000002</v>
      </c>
      <c r="EE14" s="17">
        <v>35.422495312499997</v>
      </c>
      <c r="EF14" s="17">
        <v>12.324450000000001</v>
      </c>
      <c r="EG14" s="17">
        <v>11.985687499999999</v>
      </c>
      <c r="EH14" s="17">
        <v>23.179712500000001</v>
      </c>
      <c r="EI14" s="17">
        <v>21.898975</v>
      </c>
      <c r="EJ14" s="17">
        <v>30.789537500000002</v>
      </c>
      <c r="EK14" s="17">
        <v>36.338975000000005</v>
      </c>
      <c r="EL14" s="17">
        <v>34.368237499999999</v>
      </c>
      <c r="EM14" s="17">
        <v>41.658299999999997</v>
      </c>
      <c r="EN14" s="17">
        <v>43.046162500000001</v>
      </c>
      <c r="EO14" s="17">
        <v>35.792628714515359</v>
      </c>
      <c r="EP14" s="17">
        <v>761.33749999999998</v>
      </c>
      <c r="EQ14" s="17">
        <v>0.44773750000000001</v>
      </c>
      <c r="ER14" s="17">
        <v>291.11260500242622</v>
      </c>
      <c r="ES14" s="5">
        <v>12.601800000000001</v>
      </c>
      <c r="ET14" s="5">
        <v>291.11260500242622</v>
      </c>
      <c r="EU14" s="5">
        <v>12.167075000000001</v>
      </c>
      <c r="EV14" s="8">
        <v>387.10593186413433</v>
      </c>
      <c r="EW14" s="8">
        <v>35.903199999999998</v>
      </c>
      <c r="EX14" s="8">
        <v>387.10593186413433</v>
      </c>
      <c r="EY14" s="8">
        <v>34.32</v>
      </c>
      <c r="EZ14" s="8">
        <v>273.15423807578071</v>
      </c>
      <c r="FA14" s="8">
        <v>30.789537500000002</v>
      </c>
      <c r="FB14" s="8">
        <v>273.15423807578071</v>
      </c>
      <c r="FC14" s="8">
        <v>36.338975000000005</v>
      </c>
      <c r="FD14" s="5">
        <v>273.15423807578071</v>
      </c>
      <c r="FE14" s="5">
        <v>34.368237499999999</v>
      </c>
      <c r="FF14" s="5">
        <v>34.368237499999999</v>
      </c>
      <c r="FG14" s="5">
        <v>41.658299999999997</v>
      </c>
      <c r="FH14" s="5">
        <v>43.046162500000001</v>
      </c>
      <c r="FI14" s="5">
        <v>35.792628714515359</v>
      </c>
      <c r="FK14" s="5">
        <v>273.15423807578071</v>
      </c>
      <c r="FL14" s="5">
        <v>35.422495312499997</v>
      </c>
      <c r="FM14" s="5">
        <v>273.15423807578071</v>
      </c>
      <c r="FN14" s="5">
        <v>35.792628714515359</v>
      </c>
      <c r="FP14" s="17">
        <v>273.15423807578071</v>
      </c>
      <c r="FQ14" s="5">
        <v>35.422495312499997</v>
      </c>
      <c r="FR14" s="17">
        <v>273.15423807578071</v>
      </c>
      <c r="FS14" s="5">
        <v>35.792628714515359</v>
      </c>
    </row>
    <row r="15" spans="1:175" ht="13" customHeight="1" x14ac:dyDescent="0.15">
      <c r="A15" s="289"/>
      <c r="B15" s="47">
        <v>55</v>
      </c>
      <c r="C15" s="166">
        <f>Anchor!L48</f>
        <v>1176.8797</v>
      </c>
      <c r="D15" s="166">
        <f>Anchor!M48</f>
        <v>38.918500000000002</v>
      </c>
      <c r="E15" s="166">
        <f>Anchor!N48</f>
        <v>44.895600000000002</v>
      </c>
      <c r="F15" s="166">
        <f>Anchor!O48</f>
        <v>47.187600000000003</v>
      </c>
      <c r="G15" s="167">
        <f>('Summary (Full)'!$B$34*D15+'Summary (Full)'!$B$35*E15+'Summary (Full)'!$B$36*F15)/'Summary (Full)'!$B$37</f>
        <v>39.808887499999997</v>
      </c>
      <c r="H15" s="166">
        <f>Anchor!P48</f>
        <v>18.186</v>
      </c>
      <c r="I15" s="166">
        <f>Anchor!Q48</f>
        <v>15.6631</v>
      </c>
      <c r="J15" s="166">
        <f>Anchor!R48</f>
        <v>63.209800000000001</v>
      </c>
      <c r="K15" s="166">
        <f>Anchor!S48</f>
        <v>61.143300000000004</v>
      </c>
      <c r="L15" s="166">
        <f>Anchor!T48</f>
        <v>36.040500000000002</v>
      </c>
      <c r="M15" s="166">
        <f>Anchor!U48</f>
        <v>40.063299999999998</v>
      </c>
      <c r="N15" s="166">
        <f>Anchor!V48</f>
        <v>38.8795</v>
      </c>
      <c r="O15" s="166">
        <f>Anchor!W48</f>
        <v>44.883000000000003</v>
      </c>
      <c r="P15" s="166">
        <f>Anchor!X48</f>
        <v>47.164400000000001</v>
      </c>
      <c r="Q15" s="168">
        <f>10*LOG10(1/(('Summary (Full)'!$B$41/10^(N15/10)+'Summary (Full)'!$B$42/10^(O15/10)+'Summary (Full)'!$B$43/10^(P15/10))/'Summary (Full)'!$B$44))</f>
        <v>40.227065860738463</v>
      </c>
      <c r="R15" s="166">
        <f>Anchor!Y48</f>
        <v>6537.2</v>
      </c>
      <c r="S15" s="166">
        <f>Anchor!Z48</f>
        <v>6.4309000000000003</v>
      </c>
      <c r="T15" s="169"/>
      <c r="U15" s="166">
        <f>Test!L48</f>
        <v>1176.8797</v>
      </c>
      <c r="V15" s="166">
        <f>Test!M48</f>
        <v>38.918500000000002</v>
      </c>
      <c r="W15" s="166">
        <f>Test!N48</f>
        <v>44.895600000000002</v>
      </c>
      <c r="X15" s="166">
        <f>Test!O48</f>
        <v>47.187600000000003</v>
      </c>
      <c r="Y15" s="166">
        <f>('Summary (Full)'!$B$34*V15+'Summary (Full)'!$B$35*W15+'Summary (Full)'!$B$36*X15)/'Summary (Full)'!$B$37</f>
        <v>39.808887499999997</v>
      </c>
      <c r="Z15" s="166">
        <f>Test!P48</f>
        <v>18.186</v>
      </c>
      <c r="AA15" s="166">
        <f>Test!Q48</f>
        <v>15.6631</v>
      </c>
      <c r="AB15" s="166">
        <f>Test!R48</f>
        <v>63.209800000000001</v>
      </c>
      <c r="AC15" s="166">
        <f>Test!S48</f>
        <v>61.143300000000004</v>
      </c>
      <c r="AD15" s="166">
        <f>Test!T48</f>
        <v>36.040500000000002</v>
      </c>
      <c r="AE15" s="166">
        <f>Test!U48</f>
        <v>40.063299999999998</v>
      </c>
      <c r="AF15" s="166">
        <f>Test!V48</f>
        <v>38.8795</v>
      </c>
      <c r="AG15" s="166">
        <f>Test!W48</f>
        <v>44.883000000000003</v>
      </c>
      <c r="AH15" s="166">
        <f>Test!X48</f>
        <v>47.164400000000001</v>
      </c>
      <c r="AI15" s="166">
        <f>10*LOG10(1/(('Summary (Full)'!$B$41/10^(AF15/10)+'Summary (Full)'!$B$42/10^(AG15/10)+'Summary (Full)'!$B$43/10^(AH15/10))/'Summary (Full)'!$B$44))</f>
        <v>40.227065860738463</v>
      </c>
      <c r="AJ15" s="166">
        <f>Test!Y48</f>
        <v>6537.2</v>
      </c>
      <c r="AK15" s="166">
        <f>Test!Z48</f>
        <v>6.4309000000000003</v>
      </c>
      <c r="AL15" s="166">
        <f t="shared" si="2"/>
        <v>1</v>
      </c>
      <c r="AM15" s="166">
        <f t="shared" si="2"/>
        <v>1</v>
      </c>
      <c r="AO15" s="294" t="s">
        <v>29</v>
      </c>
      <c r="AP15" s="212" cm="1">
        <f t="array" ref="AP15">bdRateExtend($C13:$C16,D13:D16,$U13:$U16,V13:V16)</f>
        <v>0</v>
      </c>
      <c r="AQ15" s="212"/>
      <c r="AR15" s="212"/>
      <c r="AS15" s="212"/>
      <c r="AT15" s="212" cm="1">
        <f t="array" ref="AT15">bdRateExtend($C13:$C16,H13:H16,$U13:$U16,Z13:Z16)</f>
        <v>0</v>
      </c>
      <c r="AU15" s="212"/>
      <c r="AV15" s="212" cm="1">
        <f t="array" ref="AV15">bdRateExtend($C13:$C16,I13:I16,$U13:$U16,AA13:AA16)</f>
        <v>0</v>
      </c>
      <c r="AW15" s="212"/>
      <c r="AX15" s="212" cm="1">
        <f t="array" ref="AX15">bdRateExtend($C13:$C16,J13:J16,$U13:$U16,AB13:AB16,"None", FALSE,1)</f>
        <v>0</v>
      </c>
      <c r="AY15" s="215"/>
      <c r="AZ15" s="326" cm="1">
        <f t="array" ref="AZ15">testVMAFRange($C13:$C16,J13:J16,$U13:$U16,AB13:AB16)</f>
        <v>0</v>
      </c>
      <c r="BA15" s="252"/>
      <c r="CL15" s="17">
        <v>291.11260500242622</v>
      </c>
      <c r="CM15" s="17">
        <v>34.657474999999998</v>
      </c>
      <c r="CN15" s="17">
        <v>34.657474999999998</v>
      </c>
      <c r="CO15" s="17">
        <v>41.865499999999997</v>
      </c>
      <c r="CP15" s="17">
        <v>43.311300000000003</v>
      </c>
      <c r="CQ15" s="17">
        <v>35.648840624999991</v>
      </c>
      <c r="CR15" s="17">
        <v>12.601800000000001</v>
      </c>
      <c r="CS15" s="17">
        <v>12.167075000000001</v>
      </c>
      <c r="CT15" s="17">
        <v>24.857524999999999</v>
      </c>
      <c r="CU15" s="17">
        <v>23.50235</v>
      </c>
      <c r="CV15" s="17">
        <v>31.033075</v>
      </c>
      <c r="CW15" s="17">
        <v>36.547350000000002</v>
      </c>
      <c r="CX15" s="17">
        <v>34.596775000000001</v>
      </c>
      <c r="CY15" s="17">
        <v>41.8474</v>
      </c>
      <c r="CZ15" s="17">
        <v>43.279425000000003</v>
      </c>
      <c r="DA15" s="17">
        <v>36.019565399305051</v>
      </c>
      <c r="DB15" s="17">
        <v>787.17499999999995</v>
      </c>
      <c r="DC15" s="17">
        <v>0.45877499999999999</v>
      </c>
      <c r="DE15" s="17">
        <v>310.25163434508949</v>
      </c>
      <c r="DF15" s="5">
        <v>12.879150000000001</v>
      </c>
      <c r="DG15" s="5"/>
      <c r="DH15" s="17">
        <v>310.25163434508949</v>
      </c>
      <c r="DI15" s="5">
        <v>12.3484625</v>
      </c>
      <c r="DJ15" s="5"/>
      <c r="DK15" s="5">
        <v>421.54265610457429</v>
      </c>
      <c r="DL15" s="5">
        <v>38.256</v>
      </c>
      <c r="DM15" s="5">
        <v>421.54265610457429</v>
      </c>
      <c r="DN15" s="5">
        <v>36.591175</v>
      </c>
      <c r="DO15" s="5">
        <v>291.11260500242622</v>
      </c>
      <c r="DP15" s="5">
        <v>31.033075</v>
      </c>
      <c r="DQ15" s="5">
        <v>291.11260500242622</v>
      </c>
      <c r="DR15" s="5">
        <v>36.547350000000002</v>
      </c>
      <c r="DS15" s="5">
        <v>291.11260500242622</v>
      </c>
      <c r="DT15" s="5">
        <v>34.596775000000001</v>
      </c>
      <c r="DU15" s="5">
        <v>34.596775000000001</v>
      </c>
      <c r="DV15" s="5">
        <v>41.8474</v>
      </c>
      <c r="DW15" s="5">
        <v>43.279425000000003</v>
      </c>
      <c r="DX15" s="5">
        <v>36.019565399305051</v>
      </c>
      <c r="DZ15" s="17">
        <v>291.11260500242622</v>
      </c>
      <c r="EA15" s="17">
        <v>34.657474999999998</v>
      </c>
      <c r="EB15" s="17">
        <v>34.657474999999998</v>
      </c>
      <c r="EC15" s="17">
        <v>41.865499999999997</v>
      </c>
      <c r="ED15" s="17">
        <v>43.311300000000003</v>
      </c>
      <c r="EE15" s="17">
        <v>35.648840624999991</v>
      </c>
      <c r="EF15" s="17">
        <v>12.601800000000001</v>
      </c>
      <c r="EG15" s="17">
        <v>12.167075000000001</v>
      </c>
      <c r="EH15" s="17">
        <v>24.857524999999999</v>
      </c>
      <c r="EI15" s="17">
        <v>23.50235</v>
      </c>
      <c r="EJ15" s="17">
        <v>31.033075</v>
      </c>
      <c r="EK15" s="17">
        <v>36.547350000000002</v>
      </c>
      <c r="EL15" s="17">
        <v>34.596775000000001</v>
      </c>
      <c r="EM15" s="17">
        <v>41.8474</v>
      </c>
      <c r="EN15" s="17">
        <v>43.279425000000003</v>
      </c>
      <c r="EO15" s="17">
        <v>36.019565399305051</v>
      </c>
      <c r="EP15" s="17">
        <v>787.17499999999995</v>
      </c>
      <c r="EQ15" s="17">
        <v>0.45877499999999999</v>
      </c>
      <c r="ER15" s="17">
        <v>310.25163434508949</v>
      </c>
      <c r="ES15" s="5">
        <v>12.879150000000001</v>
      </c>
      <c r="ET15" s="5">
        <v>310.25163434508949</v>
      </c>
      <c r="EU15" s="5">
        <v>12.3484625</v>
      </c>
      <c r="EV15" s="8">
        <v>421.54265610457429</v>
      </c>
      <c r="EW15" s="8">
        <v>38.256</v>
      </c>
      <c r="EX15" s="8">
        <v>421.54265610457429</v>
      </c>
      <c r="EY15" s="8">
        <v>36.591175</v>
      </c>
      <c r="EZ15" s="8">
        <v>291.11260500242622</v>
      </c>
      <c r="FA15" s="8">
        <v>31.033075</v>
      </c>
      <c r="FB15" s="8">
        <v>291.11260500242622</v>
      </c>
      <c r="FC15" s="8">
        <v>36.547350000000002</v>
      </c>
      <c r="FD15" s="5">
        <v>291.11260500242622</v>
      </c>
      <c r="FE15" s="5">
        <v>34.596775000000001</v>
      </c>
      <c r="FF15" s="5">
        <v>34.596775000000001</v>
      </c>
      <c r="FG15" s="5">
        <v>41.8474</v>
      </c>
      <c r="FH15" s="5">
        <v>43.279425000000003</v>
      </c>
      <c r="FI15" s="5">
        <v>36.019565399305051</v>
      </c>
      <c r="FK15" s="5">
        <v>291.11260500242622</v>
      </c>
      <c r="FL15" s="5">
        <v>35.648840624999991</v>
      </c>
      <c r="FM15" s="5">
        <v>291.11260500242622</v>
      </c>
      <c r="FN15" s="5">
        <v>36.019565399305051</v>
      </c>
      <c r="FP15" s="17">
        <v>291.11260500242622</v>
      </c>
      <c r="FQ15" s="5">
        <v>35.648840624999991</v>
      </c>
      <c r="FR15" s="17">
        <v>291.11260500242622</v>
      </c>
      <c r="FS15" s="5">
        <v>36.019565399305051</v>
      </c>
    </row>
    <row r="16" spans="1:175" ht="14" thickBot="1" x14ac:dyDescent="0.2">
      <c r="A16" s="289"/>
      <c r="B16" s="47">
        <v>63</v>
      </c>
      <c r="C16" s="166">
        <f>Anchor!L49</f>
        <v>596.59720000000004</v>
      </c>
      <c r="D16" s="166">
        <f>Anchor!M49</f>
        <v>36.634999999999998</v>
      </c>
      <c r="E16" s="166">
        <f>Anchor!N49</f>
        <v>43.279499999999999</v>
      </c>
      <c r="F16" s="166">
        <f>Anchor!O49</f>
        <v>45.174999999999997</v>
      </c>
      <c r="G16" s="167">
        <f>('Summary (Full)'!$B$34*D16+'Summary (Full)'!$B$35*E16+'Summary (Full)'!$B$36*F16)/'Summary (Full)'!$B$37</f>
        <v>37.584031249999995</v>
      </c>
      <c r="H16" s="166">
        <f>Anchor!P49</f>
        <v>14.892899999999999</v>
      </c>
      <c r="I16" s="166">
        <f>Anchor!Q49</f>
        <v>13.716699999999999</v>
      </c>
      <c r="J16" s="166">
        <f>Anchor!R49</f>
        <v>44.642499999999998</v>
      </c>
      <c r="K16" s="166">
        <f>Anchor!S49</f>
        <v>42.918199999999999</v>
      </c>
      <c r="L16" s="166">
        <f>Anchor!T49</f>
        <v>33.238100000000003</v>
      </c>
      <c r="M16" s="166">
        <f>Anchor!U49</f>
        <v>38.206899999999997</v>
      </c>
      <c r="N16" s="166">
        <f>Anchor!V49</f>
        <v>36.566600000000001</v>
      </c>
      <c r="O16" s="166">
        <f>Anchor!W49</f>
        <v>43.264899999999997</v>
      </c>
      <c r="P16" s="166">
        <f>Anchor!X49</f>
        <v>45.142499999999998</v>
      </c>
      <c r="Q16" s="168">
        <f>10*LOG10(1/(('Summary (Full)'!$B$41/10^(N16/10)+'Summary (Full)'!$B$42/10^(O16/10)+'Summary (Full)'!$B$43/10^(P16/10))/'Summary (Full)'!$B$44))</f>
        <v>37.960538642941202</v>
      </c>
      <c r="R16" s="166">
        <f>Anchor!Y49</f>
        <v>3754.3</v>
      </c>
      <c r="S16" s="166">
        <f>Anchor!Z49</f>
        <v>5.1075999999999997</v>
      </c>
      <c r="T16" s="169"/>
      <c r="U16" s="166">
        <f>Test!L49</f>
        <v>596.59720000000004</v>
      </c>
      <c r="V16" s="166">
        <f>Test!M49</f>
        <v>36.634999999999998</v>
      </c>
      <c r="W16" s="166">
        <f>Test!N49</f>
        <v>43.279499999999999</v>
      </c>
      <c r="X16" s="166">
        <f>Test!O49</f>
        <v>45.174999999999997</v>
      </c>
      <c r="Y16" s="166">
        <f>('Summary (Full)'!$B$34*V16+'Summary (Full)'!$B$35*W16+'Summary (Full)'!$B$36*X16)/'Summary (Full)'!$B$37</f>
        <v>37.584031249999995</v>
      </c>
      <c r="Z16" s="166">
        <f>Test!P49</f>
        <v>14.892899999999999</v>
      </c>
      <c r="AA16" s="166">
        <f>Test!Q49</f>
        <v>13.716699999999999</v>
      </c>
      <c r="AB16" s="166">
        <f>Test!R49</f>
        <v>44.642499999999998</v>
      </c>
      <c r="AC16" s="166">
        <f>Test!S49</f>
        <v>42.918199999999999</v>
      </c>
      <c r="AD16" s="166">
        <f>Test!T49</f>
        <v>33.238100000000003</v>
      </c>
      <c r="AE16" s="166">
        <f>Test!U49</f>
        <v>38.206899999999997</v>
      </c>
      <c r="AF16" s="166">
        <f>Test!V49</f>
        <v>36.566600000000001</v>
      </c>
      <c r="AG16" s="166">
        <f>Test!W49</f>
        <v>43.264899999999997</v>
      </c>
      <c r="AH16" s="166">
        <f>Test!X49</f>
        <v>45.142499999999998</v>
      </c>
      <c r="AI16" s="166">
        <f>10*LOG10(1/(('Summary (Full)'!$B$41/10^(AF16/10)+'Summary (Full)'!$B$42/10^(AG16/10)+'Summary (Full)'!$B$43/10^(AH16/10))/'Summary (Full)'!$B$44))</f>
        <v>37.960538642941202</v>
      </c>
      <c r="AJ16" s="166">
        <f>Test!Y49</f>
        <v>3754.3</v>
      </c>
      <c r="AK16" s="166">
        <f>Test!Z49</f>
        <v>5.1075999999999997</v>
      </c>
      <c r="AL16" s="166">
        <f t="shared" si="2"/>
        <v>1</v>
      </c>
      <c r="AM16" s="166">
        <f t="shared" si="2"/>
        <v>1</v>
      </c>
      <c r="AO16" s="303"/>
      <c r="AP16" s="213"/>
      <c r="AQ16" s="213"/>
      <c r="AR16" s="213"/>
      <c r="AS16" s="213"/>
      <c r="AT16" s="213"/>
      <c r="AU16" s="213"/>
      <c r="AV16" s="213"/>
      <c r="AW16" s="213"/>
      <c r="AX16" s="213"/>
      <c r="AY16" s="228"/>
      <c r="AZ16" s="327"/>
      <c r="BA16" s="280"/>
      <c r="BR16" s="5"/>
      <c r="BS16" s="5"/>
      <c r="BT16" s="5"/>
      <c r="BV16" s="5"/>
      <c r="BX16" s="5"/>
      <c r="BZ16" s="5"/>
      <c r="CB16" s="5"/>
      <c r="CD16" s="5"/>
      <c r="CL16" s="17">
        <v>310.25163434508949</v>
      </c>
      <c r="CM16" s="17">
        <v>34.885962499999998</v>
      </c>
      <c r="CN16" s="17">
        <v>34.885962499999998</v>
      </c>
      <c r="CO16" s="17">
        <v>42.054650000000002</v>
      </c>
      <c r="CP16" s="17">
        <v>43.544850000000004</v>
      </c>
      <c r="CQ16" s="17">
        <v>35.875185937499992</v>
      </c>
      <c r="CR16" s="17">
        <v>12.879150000000001</v>
      </c>
      <c r="CS16" s="17">
        <v>12.3484625</v>
      </c>
      <c r="CT16" s="17">
        <v>26.535337499999997</v>
      </c>
      <c r="CU16" s="17">
        <v>25.105725</v>
      </c>
      <c r="CV16" s="17">
        <v>31.276612499999999</v>
      </c>
      <c r="CW16" s="17">
        <v>36.755724999999998</v>
      </c>
      <c r="CX16" s="17">
        <v>34.825312500000003</v>
      </c>
      <c r="CY16" s="17">
        <v>42.036500000000004</v>
      </c>
      <c r="CZ16" s="17">
        <v>43.512687499999998</v>
      </c>
      <c r="DA16" s="17">
        <v>36.246502084094736</v>
      </c>
      <c r="DB16" s="17">
        <v>813.01250000000005</v>
      </c>
      <c r="DC16" s="17">
        <v>0.46981249999999997</v>
      </c>
      <c r="DE16" s="17">
        <v>330.6489480694139</v>
      </c>
      <c r="DF16" s="5">
        <v>13.156500000000001</v>
      </c>
      <c r="DG16" s="5"/>
      <c r="DH16" s="17">
        <v>330.6489480694139</v>
      </c>
      <c r="DI16" s="5">
        <v>12.52985</v>
      </c>
      <c r="DJ16" s="5"/>
      <c r="DK16" s="5">
        <v>459.04285181056684</v>
      </c>
      <c r="DL16" s="5">
        <v>40.608800000000002</v>
      </c>
      <c r="DM16" s="5">
        <v>459.04285181056684</v>
      </c>
      <c r="DN16" s="5">
        <v>38.862349999999999</v>
      </c>
      <c r="DO16" s="5">
        <v>310.25163434508949</v>
      </c>
      <c r="DP16" s="5">
        <v>31.276612499999999</v>
      </c>
      <c r="DQ16" s="5">
        <v>310.25163434508949</v>
      </c>
      <c r="DR16" s="5">
        <v>36.755724999999998</v>
      </c>
      <c r="DS16" s="5">
        <v>310.25163434508949</v>
      </c>
      <c r="DT16" s="5">
        <v>34.825312500000003</v>
      </c>
      <c r="DU16" s="5">
        <v>34.825312500000003</v>
      </c>
      <c r="DV16" s="5">
        <v>42.036500000000004</v>
      </c>
      <c r="DW16" s="5">
        <v>43.512687499999998</v>
      </c>
      <c r="DX16" s="5">
        <v>36.246502084094736</v>
      </c>
      <c r="DZ16" s="17">
        <v>310.25163434508949</v>
      </c>
      <c r="EA16" s="17">
        <v>34.885962499999998</v>
      </c>
      <c r="EB16" s="17">
        <v>34.885962499999998</v>
      </c>
      <c r="EC16" s="17">
        <v>42.054650000000002</v>
      </c>
      <c r="ED16" s="17">
        <v>43.544850000000004</v>
      </c>
      <c r="EE16" s="17">
        <v>35.875185937499992</v>
      </c>
      <c r="EF16" s="17">
        <v>12.879150000000001</v>
      </c>
      <c r="EG16" s="17">
        <v>12.3484625</v>
      </c>
      <c r="EH16" s="17">
        <v>26.535337499999997</v>
      </c>
      <c r="EI16" s="17">
        <v>25.105725</v>
      </c>
      <c r="EJ16" s="17">
        <v>31.276612499999999</v>
      </c>
      <c r="EK16" s="17">
        <v>36.755724999999998</v>
      </c>
      <c r="EL16" s="17">
        <v>34.825312500000003</v>
      </c>
      <c r="EM16" s="17">
        <v>42.036500000000004</v>
      </c>
      <c r="EN16" s="17">
        <v>43.512687499999998</v>
      </c>
      <c r="EO16" s="17">
        <v>36.246502084094736</v>
      </c>
      <c r="EP16" s="17">
        <v>813.01250000000005</v>
      </c>
      <c r="EQ16" s="17">
        <v>0.46981249999999997</v>
      </c>
      <c r="ER16" s="17">
        <v>330.6489480694139</v>
      </c>
      <c r="ES16" s="5">
        <v>13.156500000000001</v>
      </c>
      <c r="ET16" s="5">
        <v>330.6489480694139</v>
      </c>
      <c r="EU16" s="5">
        <v>12.52985</v>
      </c>
      <c r="EV16" s="8">
        <v>459.04285181056684</v>
      </c>
      <c r="EW16" s="8">
        <v>40.608800000000002</v>
      </c>
      <c r="EX16" s="8">
        <v>459.04285181056684</v>
      </c>
      <c r="EY16" s="8">
        <v>38.862349999999999</v>
      </c>
      <c r="EZ16" s="8">
        <v>310.25163434508949</v>
      </c>
      <c r="FA16" s="8">
        <v>31.276612499999999</v>
      </c>
      <c r="FB16" s="8">
        <v>310.25163434508949</v>
      </c>
      <c r="FC16" s="8">
        <v>36.755724999999998</v>
      </c>
      <c r="FD16" s="5">
        <v>310.25163434508949</v>
      </c>
      <c r="FE16" s="5">
        <v>34.825312500000003</v>
      </c>
      <c r="FF16" s="5">
        <v>34.825312500000003</v>
      </c>
      <c r="FG16" s="5">
        <v>42.036500000000004</v>
      </c>
      <c r="FH16" s="5">
        <v>43.512687499999998</v>
      </c>
      <c r="FI16" s="5">
        <v>36.246502084094736</v>
      </c>
      <c r="FK16" s="5">
        <v>310.25163434508949</v>
      </c>
      <c r="FL16" s="5">
        <v>35.875185937499992</v>
      </c>
      <c r="FM16" s="5">
        <v>310.25163434508949</v>
      </c>
      <c r="FN16" s="5">
        <v>36.246502084094736</v>
      </c>
      <c r="FP16" s="17">
        <v>310.25163434508949</v>
      </c>
      <c r="FQ16" s="5">
        <v>35.875185937499992</v>
      </c>
      <c r="FR16" s="17">
        <v>310.25163434508949</v>
      </c>
      <c r="FS16" s="5">
        <v>36.246502084094736</v>
      </c>
    </row>
    <row r="17" spans="1:175" ht="13" customHeight="1" x14ac:dyDescent="0.15">
      <c r="A17" s="289" t="s">
        <v>8</v>
      </c>
      <c r="B17" s="47">
        <v>23</v>
      </c>
      <c r="C17" s="166">
        <f>Anchor!L50</f>
        <v>7693.7254000000003</v>
      </c>
      <c r="D17" s="166">
        <f>Anchor!M50</f>
        <v>42.198799999999999</v>
      </c>
      <c r="E17" s="166">
        <f>Anchor!N50</f>
        <v>48.057099999999998</v>
      </c>
      <c r="F17" s="166">
        <f>Anchor!O50</f>
        <v>51.345300000000002</v>
      </c>
      <c r="G17" s="167">
        <f>('Summary (Full)'!$B$34*D17+'Summary (Full)'!$B$35*E17+'Summary (Full)'!$B$36*F17)/'Summary (Full)'!$B$37</f>
        <v>43.136599999999994</v>
      </c>
      <c r="H17" s="166">
        <f>Anchor!P50</f>
        <v>26.383800000000001</v>
      </c>
      <c r="I17" s="166">
        <f>Anchor!Q50</f>
        <v>19.307099999999998</v>
      </c>
      <c r="J17" s="166">
        <f>Anchor!R50</f>
        <v>91.768299999999996</v>
      </c>
      <c r="K17" s="166">
        <f>Anchor!S50</f>
        <v>89.646100000000004</v>
      </c>
      <c r="L17" s="166">
        <f>Anchor!T50</f>
        <v>41.807000000000002</v>
      </c>
      <c r="M17" s="166">
        <f>Anchor!U50</f>
        <v>43.078600000000002</v>
      </c>
      <c r="N17" s="166">
        <f>Anchor!V50</f>
        <v>42.1892</v>
      </c>
      <c r="O17" s="166">
        <f>Anchor!W50</f>
        <v>48.048099999999998</v>
      </c>
      <c r="P17" s="166">
        <f>Anchor!X50</f>
        <v>51.3339</v>
      </c>
      <c r="Q17" s="168">
        <f>10*LOG10(1/(('Summary (Full)'!$B$41/10^(N17/10)+'Summary (Full)'!$B$42/10^(O17/10)+'Summary (Full)'!$B$43/10^(P17/10))/'Summary (Full)'!$B$44))</f>
        <v>43.554731395978322</v>
      </c>
      <c r="R17" s="166">
        <f>Anchor!Y50</f>
        <v>12772.7</v>
      </c>
      <c r="S17" s="166">
        <f>Anchor!Z50</f>
        <v>6.5126999999999997</v>
      </c>
      <c r="T17" s="169"/>
      <c r="U17" s="166">
        <f>Test!L50</f>
        <v>7693.7254000000003</v>
      </c>
      <c r="V17" s="166">
        <f>Test!M50</f>
        <v>42.198799999999999</v>
      </c>
      <c r="W17" s="166">
        <f>Test!N50</f>
        <v>48.057099999999998</v>
      </c>
      <c r="X17" s="166">
        <f>Test!O50</f>
        <v>51.345300000000002</v>
      </c>
      <c r="Y17" s="166">
        <f>('Summary (Full)'!$B$34*V17+'Summary (Full)'!$B$35*W17+'Summary (Full)'!$B$36*X17)/'Summary (Full)'!$B$37</f>
        <v>43.136599999999994</v>
      </c>
      <c r="Z17" s="166">
        <f>Test!P50</f>
        <v>26.383800000000001</v>
      </c>
      <c r="AA17" s="166">
        <f>Test!Q50</f>
        <v>19.307099999999998</v>
      </c>
      <c r="AB17" s="166">
        <f>Test!R50</f>
        <v>91.768299999999996</v>
      </c>
      <c r="AC17" s="166">
        <f>Test!S50</f>
        <v>89.646100000000004</v>
      </c>
      <c r="AD17" s="166">
        <f>Test!T50</f>
        <v>41.807000000000002</v>
      </c>
      <c r="AE17" s="166">
        <f>Test!U50</f>
        <v>43.078600000000002</v>
      </c>
      <c r="AF17" s="166">
        <f>Test!V50</f>
        <v>42.1892</v>
      </c>
      <c r="AG17" s="166">
        <f>Test!W50</f>
        <v>48.048099999999998</v>
      </c>
      <c r="AH17" s="166">
        <f>Test!X50</f>
        <v>51.3339</v>
      </c>
      <c r="AI17" s="166">
        <f>10*LOG10(1/(('Summary (Full)'!$B$41/10^(AF17/10)+'Summary (Full)'!$B$42/10^(AG17/10)+'Summary (Full)'!$B$43/10^(AH17/10))/'Summary (Full)'!$B$44))</f>
        <v>43.554731395978322</v>
      </c>
      <c r="AJ17" s="166">
        <f>Test!Y50</f>
        <v>12772.7</v>
      </c>
      <c r="AK17" s="166">
        <f>Test!Z50</f>
        <v>6.5126999999999997</v>
      </c>
      <c r="AL17" s="166">
        <f t="shared" si="2"/>
        <v>1</v>
      </c>
      <c r="AM17" s="166">
        <f t="shared" si="2"/>
        <v>1</v>
      </c>
      <c r="AO17" s="293" t="s">
        <v>27</v>
      </c>
      <c r="AP17" s="211" cm="1">
        <f t="array" ref="AP17">bdRateExtend($C17:$C20,D17:D20,$U17:$U20,V17:V20)</f>
        <v>0</v>
      </c>
      <c r="AQ17" s="211" cm="1">
        <f t="array" ref="AQ17">bdRateExtend($C17:$C22,D17:D22,$U17:$U22,V17:V22)</f>
        <v>0</v>
      </c>
      <c r="AR17" s="211" cm="1">
        <f t="array" ref="AR17">bdRateExtend($C17:$C22,E17:E22,$U17:$U22,W17:W22)</f>
        <v>0</v>
      </c>
      <c r="AS17" s="211" cm="1">
        <f t="array" ref="AS17">bdRateExtend($C17:$C22,F17:F22,$U17:$U22,X17:X22)</f>
        <v>0</v>
      </c>
      <c r="AT17" s="211" cm="1">
        <f t="array" ref="AT17">bdRateExtend($C17:$C20,H17:H20,$U17:$U20,Z17:Z20)</f>
        <v>0</v>
      </c>
      <c r="AU17" s="211" cm="1">
        <f t="array" ref="AU17">bdRateExtend($C17:$C22,H17:H22,$U17:$U22,Z17:Z22)</f>
        <v>0</v>
      </c>
      <c r="AV17" s="211" cm="1">
        <f t="array" ref="AV17">bdRateExtend($C17:$C20,I17:I20,$U17:$U20,AA17:AA20)</f>
        <v>0</v>
      </c>
      <c r="AW17" s="211" cm="1">
        <f t="array" ref="AW17">bdRateExtend($C17:$C22,I17:I22,$U17:$U22,AA17:AA22)</f>
        <v>0</v>
      </c>
      <c r="AX17" s="211" cm="1">
        <f t="array" ref="AX17">bdRateExtend($C17:$C20,J17:J20,$U17:$U20,AB17:AB20,"None", FALSE,1)</f>
        <v>0</v>
      </c>
      <c r="AY17" s="214" cm="1">
        <f t="array" ref="AY17">bdRateExtend($C17:$C22,J17:J22,$U17:$U22,AB17:AB22,"None", FALSE,TRUE)</f>
        <v>0</v>
      </c>
      <c r="AZ17" s="325" cm="1">
        <f t="array" ref="AZ17">testVMAFRange($C17:$C20,J17:J20,$U17:$U20,AB17:AB20)</f>
        <v>0</v>
      </c>
      <c r="BA17" s="251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330.6489480694139</v>
      </c>
      <c r="CM17" s="17">
        <v>35.114449999999998</v>
      </c>
      <c r="CN17" s="17">
        <v>35.114449999999998</v>
      </c>
      <c r="CO17" s="17">
        <v>42.2438</v>
      </c>
      <c r="CP17" s="17">
        <v>43.778400000000005</v>
      </c>
      <c r="CQ17" s="17">
        <v>36.101531249999994</v>
      </c>
      <c r="CR17" s="17">
        <v>13.156500000000001</v>
      </c>
      <c r="CS17" s="17">
        <v>12.52985</v>
      </c>
      <c r="CT17" s="17">
        <v>28.213149999999999</v>
      </c>
      <c r="CU17" s="17">
        <v>26.709099999999999</v>
      </c>
      <c r="CV17" s="17">
        <v>31.520150000000001</v>
      </c>
      <c r="CW17" s="17">
        <v>36.964100000000002</v>
      </c>
      <c r="CX17" s="17">
        <v>35.053849999999997</v>
      </c>
      <c r="CY17" s="17">
        <v>42.2256</v>
      </c>
      <c r="CZ17" s="17">
        <v>43.745950000000001</v>
      </c>
      <c r="DA17" s="17">
        <v>36.473438768884421</v>
      </c>
      <c r="DB17" s="17">
        <v>838.85</v>
      </c>
      <c r="DC17" s="17">
        <v>0.48085</v>
      </c>
      <c r="DE17" s="17">
        <v>352.3872713521464</v>
      </c>
      <c r="DF17" s="5">
        <v>13.43385</v>
      </c>
      <c r="DG17" s="5"/>
      <c r="DH17" s="17">
        <v>352.3872713521464</v>
      </c>
      <c r="DI17" s="5">
        <v>12.711237499999999</v>
      </c>
      <c r="DJ17" s="5"/>
      <c r="DK17" s="5">
        <v>499.87904366694357</v>
      </c>
      <c r="DL17" s="5">
        <v>42.961599999999997</v>
      </c>
      <c r="DM17" s="5">
        <v>499.87904366694357</v>
      </c>
      <c r="DN17" s="5">
        <v>41.133524999999999</v>
      </c>
      <c r="DO17" s="5">
        <v>330.6489480694139</v>
      </c>
      <c r="DP17" s="5">
        <v>31.520150000000001</v>
      </c>
      <c r="DQ17" s="5">
        <v>330.6489480694139</v>
      </c>
      <c r="DR17" s="5">
        <v>36.964100000000002</v>
      </c>
      <c r="DS17" s="5">
        <v>330.6489480694139</v>
      </c>
      <c r="DT17" s="5">
        <v>35.053849999999997</v>
      </c>
      <c r="DU17" s="5">
        <v>35.053849999999997</v>
      </c>
      <c r="DV17" s="5">
        <v>42.2256</v>
      </c>
      <c r="DW17" s="5">
        <v>43.745950000000001</v>
      </c>
      <c r="DX17" s="5">
        <v>36.473438768884421</v>
      </c>
      <c r="DZ17" s="17">
        <v>330.6489480694139</v>
      </c>
      <c r="EA17" s="17">
        <v>35.114449999999998</v>
      </c>
      <c r="EB17" s="17">
        <v>35.114449999999998</v>
      </c>
      <c r="EC17" s="17">
        <v>42.2438</v>
      </c>
      <c r="ED17" s="17">
        <v>43.778400000000005</v>
      </c>
      <c r="EE17" s="17">
        <v>36.101531249999994</v>
      </c>
      <c r="EF17" s="17">
        <v>13.156500000000001</v>
      </c>
      <c r="EG17" s="17">
        <v>12.52985</v>
      </c>
      <c r="EH17" s="17">
        <v>28.213149999999999</v>
      </c>
      <c r="EI17" s="17">
        <v>26.709099999999999</v>
      </c>
      <c r="EJ17" s="17">
        <v>31.520150000000001</v>
      </c>
      <c r="EK17" s="17">
        <v>36.964100000000002</v>
      </c>
      <c r="EL17" s="17">
        <v>35.053849999999997</v>
      </c>
      <c r="EM17" s="17">
        <v>42.2256</v>
      </c>
      <c r="EN17" s="17">
        <v>43.745950000000001</v>
      </c>
      <c r="EO17" s="17">
        <v>36.473438768884421</v>
      </c>
      <c r="EP17" s="17">
        <v>838.85</v>
      </c>
      <c r="EQ17" s="17">
        <v>0.48085</v>
      </c>
      <c r="ER17" s="17">
        <v>352.3872713521464</v>
      </c>
      <c r="ES17" s="5">
        <v>13.43385</v>
      </c>
      <c r="ET17" s="5">
        <v>352.3872713521464</v>
      </c>
      <c r="EU17" s="5">
        <v>12.711237499999999</v>
      </c>
      <c r="EV17" s="8">
        <v>499.87904366694357</v>
      </c>
      <c r="EW17" s="8">
        <v>42.961599999999997</v>
      </c>
      <c r="EX17" s="8">
        <v>499.87904366694357</v>
      </c>
      <c r="EY17" s="8">
        <v>41.133524999999999</v>
      </c>
      <c r="EZ17" s="8">
        <v>330.6489480694139</v>
      </c>
      <c r="FA17" s="8">
        <v>31.520150000000001</v>
      </c>
      <c r="FB17" s="8">
        <v>330.6489480694139</v>
      </c>
      <c r="FC17" s="8">
        <v>36.964100000000002</v>
      </c>
      <c r="FD17" s="5">
        <v>330.6489480694139</v>
      </c>
      <c r="FE17" s="5">
        <v>35.053849999999997</v>
      </c>
      <c r="FF17" s="5">
        <v>35.053849999999997</v>
      </c>
      <c r="FG17" s="5">
        <v>42.2256</v>
      </c>
      <c r="FH17" s="5">
        <v>43.745950000000001</v>
      </c>
      <c r="FI17" s="5">
        <v>36.473438768884421</v>
      </c>
      <c r="FK17" s="5">
        <v>330.6489480694139</v>
      </c>
      <c r="FL17" s="5">
        <v>36.101531249999994</v>
      </c>
      <c r="FM17" s="5">
        <v>330.6489480694139</v>
      </c>
      <c r="FN17" s="5">
        <v>36.473438768884421</v>
      </c>
      <c r="FP17" s="17">
        <v>330.6489480694139</v>
      </c>
      <c r="FQ17" s="5">
        <v>36.101531249999994</v>
      </c>
      <c r="FR17" s="17">
        <v>330.6489480694139</v>
      </c>
      <c r="FS17" s="5">
        <v>36.473438768884421</v>
      </c>
    </row>
    <row r="18" spans="1:175" x14ac:dyDescent="0.15">
      <c r="A18" s="289"/>
      <c r="B18" s="47">
        <v>31</v>
      </c>
      <c r="C18" s="166">
        <f>Anchor!L51</f>
        <v>4214.9296999999997</v>
      </c>
      <c r="D18" s="166">
        <f>Anchor!M51</f>
        <v>41.613300000000002</v>
      </c>
      <c r="E18" s="166">
        <f>Anchor!N51</f>
        <v>47.453200000000002</v>
      </c>
      <c r="F18" s="166">
        <f>Anchor!O51</f>
        <v>50.512900000000002</v>
      </c>
      <c r="G18" s="167">
        <f>('Summary (Full)'!$B$34*D18+'Summary (Full)'!$B$35*E18+'Summary (Full)'!$B$36*F18)/'Summary (Full)'!$B$37</f>
        <v>42.534518750000004</v>
      </c>
      <c r="H18" s="166">
        <f>Anchor!P51</f>
        <v>24.387</v>
      </c>
      <c r="I18" s="166">
        <f>Anchor!Q51</f>
        <v>18.567</v>
      </c>
      <c r="J18" s="166">
        <f>Anchor!R51</f>
        <v>87.009799999999998</v>
      </c>
      <c r="K18" s="166">
        <f>Anchor!S51</f>
        <v>84.771799999999999</v>
      </c>
      <c r="L18" s="166">
        <f>Anchor!T51</f>
        <v>40.497100000000003</v>
      </c>
      <c r="M18" s="166">
        <f>Anchor!U51</f>
        <v>42.518000000000001</v>
      </c>
      <c r="N18" s="166">
        <f>Anchor!V51</f>
        <v>41.599800000000002</v>
      </c>
      <c r="O18" s="166">
        <f>Anchor!W51</f>
        <v>47.444699999999997</v>
      </c>
      <c r="P18" s="166">
        <f>Anchor!X51</f>
        <v>50.498399999999997</v>
      </c>
      <c r="Q18" s="168">
        <f>10*LOG10(1/(('Summary (Full)'!$B$41/10^(N18/10)+'Summary (Full)'!$B$42/10^(O18/10)+'Summary (Full)'!$B$43/10^(P18/10))/'Summary (Full)'!$B$44))</f>
        <v>42.957470704456014</v>
      </c>
      <c r="R18" s="166">
        <f>Anchor!Y51</f>
        <v>10701.6</v>
      </c>
      <c r="S18" s="166">
        <f>Anchor!Z51</f>
        <v>5.6348000000000003</v>
      </c>
      <c r="T18" s="169"/>
      <c r="U18" s="166">
        <f>Test!L51</f>
        <v>4214.9296999999997</v>
      </c>
      <c r="V18" s="166">
        <f>Test!M51</f>
        <v>41.613300000000002</v>
      </c>
      <c r="W18" s="166">
        <f>Test!N51</f>
        <v>47.453200000000002</v>
      </c>
      <c r="X18" s="166">
        <f>Test!O51</f>
        <v>50.512900000000002</v>
      </c>
      <c r="Y18" s="166">
        <f>('Summary (Full)'!$B$34*V18+'Summary (Full)'!$B$35*W18+'Summary (Full)'!$B$36*X18)/'Summary (Full)'!$B$37</f>
        <v>42.534518750000004</v>
      </c>
      <c r="Z18" s="166">
        <f>Test!P51</f>
        <v>24.387</v>
      </c>
      <c r="AA18" s="166">
        <f>Test!Q51</f>
        <v>18.567</v>
      </c>
      <c r="AB18" s="166">
        <f>Test!R51</f>
        <v>87.009799999999998</v>
      </c>
      <c r="AC18" s="166">
        <f>Test!S51</f>
        <v>84.771799999999999</v>
      </c>
      <c r="AD18" s="166">
        <f>Test!T51</f>
        <v>40.497100000000003</v>
      </c>
      <c r="AE18" s="166">
        <f>Test!U51</f>
        <v>42.518000000000001</v>
      </c>
      <c r="AF18" s="166">
        <f>Test!V51</f>
        <v>41.599800000000002</v>
      </c>
      <c r="AG18" s="166">
        <f>Test!W51</f>
        <v>47.444699999999997</v>
      </c>
      <c r="AH18" s="166">
        <f>Test!X51</f>
        <v>50.498399999999997</v>
      </c>
      <c r="AI18" s="166">
        <f>10*LOG10(1/(('Summary (Full)'!$B$41/10^(AF18/10)+'Summary (Full)'!$B$42/10^(AG18/10)+'Summary (Full)'!$B$43/10^(AH18/10))/'Summary (Full)'!$B$44))</f>
        <v>42.957470704456014</v>
      </c>
      <c r="AJ18" s="166">
        <f>Test!Y51</f>
        <v>10701.6</v>
      </c>
      <c r="AK18" s="166">
        <f>Test!Z51</f>
        <v>5.6348000000000003</v>
      </c>
      <c r="AL18" s="166">
        <f t="shared" si="2"/>
        <v>1</v>
      </c>
      <c r="AM18" s="166">
        <f t="shared" si="2"/>
        <v>1</v>
      </c>
      <c r="AO18" s="294"/>
      <c r="AP18" s="212"/>
      <c r="AQ18" s="212"/>
      <c r="AR18" s="212"/>
      <c r="AS18" s="212"/>
      <c r="AT18" s="212"/>
      <c r="AU18" s="212"/>
      <c r="AV18" s="212"/>
      <c r="AW18" s="212"/>
      <c r="AX18" s="212"/>
      <c r="AY18" s="215"/>
      <c r="AZ18" s="326"/>
      <c r="BA18" s="252"/>
      <c r="BR18" s="5"/>
      <c r="BS18" s="5"/>
      <c r="BT18" s="5"/>
      <c r="BV18" s="5"/>
      <c r="BX18" s="5"/>
      <c r="BZ18" s="5"/>
      <c r="CB18" s="5"/>
      <c r="CD18" s="5"/>
      <c r="CL18" s="17">
        <v>352.3872713521464</v>
      </c>
      <c r="CM18" s="17">
        <v>35.342937499999998</v>
      </c>
      <c r="CN18" s="17">
        <v>35.342937499999998</v>
      </c>
      <c r="CO18" s="17">
        <v>42.432949999999998</v>
      </c>
      <c r="CP18" s="17">
        <v>44.011949999999999</v>
      </c>
      <c r="CQ18" s="17">
        <v>36.327876562499995</v>
      </c>
      <c r="CR18" s="17">
        <v>13.43385</v>
      </c>
      <c r="CS18" s="17">
        <v>12.711237499999999</v>
      </c>
      <c r="CT18" s="17">
        <v>29.890962500000001</v>
      </c>
      <c r="CU18" s="17">
        <v>28.312474999999999</v>
      </c>
      <c r="CV18" s="17">
        <v>31.763687500000003</v>
      </c>
      <c r="CW18" s="17">
        <v>37.172475000000006</v>
      </c>
      <c r="CX18" s="17">
        <v>35.282387499999999</v>
      </c>
      <c r="CY18" s="17">
        <v>42.414699999999996</v>
      </c>
      <c r="CZ18" s="17">
        <v>43.979212500000003</v>
      </c>
      <c r="DA18" s="17">
        <v>36.700375453674106</v>
      </c>
      <c r="DB18" s="17">
        <v>864.6875</v>
      </c>
      <c r="DC18" s="17">
        <v>0.49188750000000003</v>
      </c>
      <c r="DE18" s="17">
        <v>375.55476808879087</v>
      </c>
      <c r="DF18" s="5">
        <v>13.7112</v>
      </c>
      <c r="DG18" s="5"/>
      <c r="DH18" s="17">
        <v>375.55476808879087</v>
      </c>
      <c r="DI18" s="5">
        <v>12.892624999999999</v>
      </c>
      <c r="DJ18" s="5"/>
      <c r="DK18" s="5">
        <v>544.34799999999996</v>
      </c>
      <c r="DL18" s="5">
        <v>45.314399999999999</v>
      </c>
      <c r="DM18" s="5">
        <v>544.34799999999996</v>
      </c>
      <c r="DN18" s="5">
        <v>43.404699999999998</v>
      </c>
      <c r="DO18" s="5">
        <v>352.3872713521464</v>
      </c>
      <c r="DP18" s="5">
        <v>31.763687500000003</v>
      </c>
      <c r="DQ18" s="5">
        <v>352.3872713521464</v>
      </c>
      <c r="DR18" s="5">
        <v>37.172475000000006</v>
      </c>
      <c r="DS18" s="5">
        <v>352.3872713521464</v>
      </c>
      <c r="DT18" s="5">
        <v>35.282387499999999</v>
      </c>
      <c r="DU18" s="5">
        <v>35.282387499999999</v>
      </c>
      <c r="DV18" s="5">
        <v>42.414699999999996</v>
      </c>
      <c r="DW18" s="5">
        <v>43.979212500000003</v>
      </c>
      <c r="DX18" s="5">
        <v>36.700375453674106</v>
      </c>
      <c r="DZ18" s="17">
        <v>352.3872713521464</v>
      </c>
      <c r="EA18" s="17">
        <v>35.342937499999998</v>
      </c>
      <c r="EB18" s="17">
        <v>35.342937499999998</v>
      </c>
      <c r="EC18" s="17">
        <v>42.432949999999998</v>
      </c>
      <c r="ED18" s="17">
        <v>44.011949999999999</v>
      </c>
      <c r="EE18" s="17">
        <v>36.327876562499995</v>
      </c>
      <c r="EF18" s="17">
        <v>13.43385</v>
      </c>
      <c r="EG18" s="17">
        <v>12.711237499999999</v>
      </c>
      <c r="EH18" s="17">
        <v>29.890962500000001</v>
      </c>
      <c r="EI18" s="17">
        <v>28.312474999999999</v>
      </c>
      <c r="EJ18" s="17">
        <v>31.763687500000003</v>
      </c>
      <c r="EK18" s="17">
        <v>37.172475000000006</v>
      </c>
      <c r="EL18" s="17">
        <v>35.282387499999999</v>
      </c>
      <c r="EM18" s="17">
        <v>42.414699999999996</v>
      </c>
      <c r="EN18" s="17">
        <v>43.979212500000003</v>
      </c>
      <c r="EO18" s="17">
        <v>36.700375453674106</v>
      </c>
      <c r="EP18" s="17">
        <v>864.6875</v>
      </c>
      <c r="EQ18" s="17">
        <v>0.49188750000000003</v>
      </c>
      <c r="ER18" s="17">
        <v>375.55476808879087</v>
      </c>
      <c r="ES18" s="5">
        <v>13.7112</v>
      </c>
      <c r="ET18" s="5">
        <v>375.55476808879087</v>
      </c>
      <c r="EU18" s="5">
        <v>12.892624999999999</v>
      </c>
      <c r="EV18" s="8">
        <v>544.34799999999996</v>
      </c>
      <c r="EW18" s="8">
        <v>45.314399999999999</v>
      </c>
      <c r="EX18" s="8">
        <v>544.34799999999996</v>
      </c>
      <c r="EY18" s="8">
        <v>43.404699999999998</v>
      </c>
      <c r="EZ18" s="8">
        <v>352.3872713521464</v>
      </c>
      <c r="FA18" s="8">
        <v>31.763687500000003</v>
      </c>
      <c r="FB18" s="8">
        <v>352.3872713521464</v>
      </c>
      <c r="FC18" s="8">
        <v>37.172475000000006</v>
      </c>
      <c r="FD18" s="5">
        <v>352.3872713521464</v>
      </c>
      <c r="FE18" s="5">
        <v>35.282387499999999</v>
      </c>
      <c r="FF18" s="5">
        <v>35.282387499999999</v>
      </c>
      <c r="FG18" s="5">
        <v>42.414699999999996</v>
      </c>
      <c r="FH18" s="5">
        <v>43.979212500000003</v>
      </c>
      <c r="FI18" s="5">
        <v>36.700375453674106</v>
      </c>
      <c r="FK18" s="5">
        <v>352.3872713521464</v>
      </c>
      <c r="FL18" s="5">
        <v>36.327876562499995</v>
      </c>
      <c r="FM18" s="5">
        <v>352.3872713521464</v>
      </c>
      <c r="FN18" s="5">
        <v>36.700375453674106</v>
      </c>
      <c r="FP18" s="17">
        <v>352.3872713521464</v>
      </c>
      <c r="FQ18" s="5">
        <v>36.327876562499995</v>
      </c>
      <c r="FR18" s="17">
        <v>352.3872713521464</v>
      </c>
      <c r="FS18" s="5">
        <v>36.700375453674106</v>
      </c>
    </row>
    <row r="19" spans="1:175" ht="13" customHeight="1" x14ac:dyDescent="0.15">
      <c r="A19" s="289"/>
      <c r="B19" s="47">
        <v>39</v>
      </c>
      <c r="C19" s="166">
        <f>Anchor!L52</f>
        <v>2437.7566999999999</v>
      </c>
      <c r="D19" s="166">
        <f>Anchor!M52</f>
        <v>40.7577</v>
      </c>
      <c r="E19" s="166">
        <f>Anchor!N52</f>
        <v>46.622</v>
      </c>
      <c r="F19" s="166">
        <f>Anchor!O52</f>
        <v>49.378500000000003</v>
      </c>
      <c r="G19" s="167">
        <f>('Summary (Full)'!$B$34*D19+'Summary (Full)'!$B$35*E19+'Summary (Full)'!$B$36*F19)/'Summary (Full)'!$B$37</f>
        <v>41.663018749999999</v>
      </c>
      <c r="H19" s="166">
        <f>Anchor!P52</f>
        <v>22.029800000000002</v>
      </c>
      <c r="I19" s="166">
        <f>Anchor!Q52</f>
        <v>17.5823</v>
      </c>
      <c r="J19" s="166">
        <f>Anchor!R52</f>
        <v>79.762799999999999</v>
      </c>
      <c r="K19" s="166">
        <f>Anchor!S52</f>
        <v>77.467600000000004</v>
      </c>
      <c r="L19" s="166">
        <f>Anchor!T52</f>
        <v>38.868200000000002</v>
      </c>
      <c r="M19" s="166">
        <f>Anchor!U52</f>
        <v>41.730699999999999</v>
      </c>
      <c r="N19" s="166">
        <f>Anchor!V52</f>
        <v>40.733899999999998</v>
      </c>
      <c r="O19" s="166">
        <f>Anchor!W52</f>
        <v>46.611400000000003</v>
      </c>
      <c r="P19" s="166">
        <f>Anchor!X52</f>
        <v>49.359699999999997</v>
      </c>
      <c r="Q19" s="168">
        <f>10*LOG10(1/(('Summary (Full)'!$B$41/10^(N19/10)+'Summary (Full)'!$B$42/10^(O19/10)+'Summary (Full)'!$B$43/10^(P19/10))/'Summary (Full)'!$B$44))</f>
        <v>42.085235277651094</v>
      </c>
      <c r="R19" s="166">
        <f>Anchor!Y52</f>
        <v>8964.2999999999993</v>
      </c>
      <c r="S19" s="166">
        <f>Anchor!Z52</f>
        <v>5.0473999999999997</v>
      </c>
      <c r="T19" s="169"/>
      <c r="U19" s="166">
        <f>Test!L52</f>
        <v>2437.7566999999999</v>
      </c>
      <c r="V19" s="166">
        <f>Test!M52</f>
        <v>40.7577</v>
      </c>
      <c r="W19" s="166">
        <f>Test!N52</f>
        <v>46.622</v>
      </c>
      <c r="X19" s="166">
        <f>Test!O52</f>
        <v>49.378500000000003</v>
      </c>
      <c r="Y19" s="166">
        <f>('Summary (Full)'!$B$34*V19+'Summary (Full)'!$B$35*W19+'Summary (Full)'!$B$36*X19)/'Summary (Full)'!$B$37</f>
        <v>41.663018749999999</v>
      </c>
      <c r="Z19" s="166">
        <f>Test!P52</f>
        <v>22.029800000000002</v>
      </c>
      <c r="AA19" s="166">
        <f>Test!Q52</f>
        <v>17.5823</v>
      </c>
      <c r="AB19" s="166">
        <f>Test!R52</f>
        <v>79.762799999999999</v>
      </c>
      <c r="AC19" s="166">
        <f>Test!S52</f>
        <v>77.467600000000004</v>
      </c>
      <c r="AD19" s="166">
        <f>Test!T52</f>
        <v>38.868200000000002</v>
      </c>
      <c r="AE19" s="166">
        <f>Test!U52</f>
        <v>41.730699999999999</v>
      </c>
      <c r="AF19" s="166">
        <f>Test!V52</f>
        <v>40.733899999999998</v>
      </c>
      <c r="AG19" s="166">
        <f>Test!W52</f>
        <v>46.611400000000003</v>
      </c>
      <c r="AH19" s="166">
        <f>Test!X52</f>
        <v>49.359699999999997</v>
      </c>
      <c r="AI19" s="166">
        <f>10*LOG10(1/(('Summary (Full)'!$B$41/10^(AF19/10)+'Summary (Full)'!$B$42/10^(AG19/10)+'Summary (Full)'!$B$43/10^(AH19/10))/'Summary (Full)'!$B$44))</f>
        <v>42.085235277651094</v>
      </c>
      <c r="AJ19" s="166">
        <f>Test!Y52</f>
        <v>8964.2999999999993</v>
      </c>
      <c r="AK19" s="166">
        <f>Test!Z52</f>
        <v>5.0473999999999997</v>
      </c>
      <c r="AL19" s="166">
        <f t="shared" si="2"/>
        <v>1</v>
      </c>
      <c r="AM19" s="166">
        <f t="shared" si="2"/>
        <v>1</v>
      </c>
      <c r="AO19" s="294" t="s">
        <v>28</v>
      </c>
      <c r="AP19" s="212" cm="1">
        <f t="array" ref="AP19">bdRateExtend($C18:$C21,D18:D21,$U18:$U21,V18:V21)</f>
        <v>0</v>
      </c>
      <c r="AQ19" s="212"/>
      <c r="AR19" s="212"/>
      <c r="AS19" s="212"/>
      <c r="AT19" s="212" cm="1">
        <f t="array" ref="AT19">bdRateExtend($C18:$C21,H18:H21,$U18:$U21,Z18:Z21)</f>
        <v>0</v>
      </c>
      <c r="AU19" s="212"/>
      <c r="AV19" s="212" cm="1">
        <f t="array" ref="AV19">bdRateExtend($C18:$C21,I18:I21,$U18:$U21,AA18:AA21)</f>
        <v>0</v>
      </c>
      <c r="AW19" s="212"/>
      <c r="AX19" s="212" cm="1">
        <f t="array" ref="AX19">bdRateExtend($C18:$C21,J18:J21,$U18:$U21,AB18:AB21,"None", FALSE,1)</f>
        <v>0</v>
      </c>
      <c r="AY19" s="215"/>
      <c r="AZ19" s="326" cm="1">
        <f t="array" ref="AZ19">testVMAFRange($C18:$C21,J18:J21,$U18:$U21,AB18:AB21)</f>
        <v>0</v>
      </c>
      <c r="BA19" s="252"/>
      <c r="BR19" s="5"/>
      <c r="BS19" s="5"/>
      <c r="BT19" s="5"/>
      <c r="BV19" s="5"/>
      <c r="BX19" s="5"/>
      <c r="BZ19" s="5"/>
      <c r="CB19" s="5"/>
      <c r="CD19" s="5"/>
      <c r="CL19" s="17">
        <v>375.55476808879087</v>
      </c>
      <c r="CM19" s="17">
        <v>35.571424999999998</v>
      </c>
      <c r="CN19" s="17">
        <v>35.571424999999998</v>
      </c>
      <c r="CO19" s="17">
        <v>42.622100000000003</v>
      </c>
      <c r="CP19" s="17">
        <v>44.2455</v>
      </c>
      <c r="CQ19" s="17">
        <v>36.554221874999996</v>
      </c>
      <c r="CR19" s="17">
        <v>13.7112</v>
      </c>
      <c r="CS19" s="17">
        <v>12.892624999999999</v>
      </c>
      <c r="CT19" s="17">
        <v>31.568774999999999</v>
      </c>
      <c r="CU19" s="17">
        <v>29.915849999999999</v>
      </c>
      <c r="CV19" s="17">
        <v>32.007225000000005</v>
      </c>
      <c r="CW19" s="17">
        <v>37.380850000000002</v>
      </c>
      <c r="CX19" s="17">
        <v>35.510925</v>
      </c>
      <c r="CY19" s="17">
        <v>42.6038</v>
      </c>
      <c r="CZ19" s="17">
        <v>44.212474999999998</v>
      </c>
      <c r="DA19" s="17">
        <v>36.92731213846379</v>
      </c>
      <c r="DB19" s="17">
        <v>890.52500000000009</v>
      </c>
      <c r="DC19" s="17">
        <v>0.50292500000000007</v>
      </c>
      <c r="DE19" s="17">
        <v>400.24539845901671</v>
      </c>
      <c r="DF19" s="5">
        <v>13.98855</v>
      </c>
      <c r="DG19" s="5"/>
      <c r="DH19" s="17">
        <v>400.24539845901671</v>
      </c>
      <c r="DI19" s="5">
        <v>13.0740125</v>
      </c>
      <c r="DJ19" s="5"/>
      <c r="DK19" s="5">
        <v>580.83234826540422</v>
      </c>
      <c r="DL19" s="5">
        <v>47.117662499999994</v>
      </c>
      <c r="DM19" s="5">
        <v>580.83234826540422</v>
      </c>
      <c r="DN19" s="5">
        <v>45.163375000000002</v>
      </c>
      <c r="DO19" s="5">
        <v>375.55476808879087</v>
      </c>
      <c r="DP19" s="5">
        <v>32.007225000000005</v>
      </c>
      <c r="DQ19" s="5">
        <v>375.55476808879087</v>
      </c>
      <c r="DR19" s="5">
        <v>37.380850000000002</v>
      </c>
      <c r="DS19" s="5">
        <v>375.55476808879087</v>
      </c>
      <c r="DT19" s="5">
        <v>35.510925</v>
      </c>
      <c r="DU19" s="5">
        <v>35.510925</v>
      </c>
      <c r="DV19" s="5">
        <v>42.6038</v>
      </c>
      <c r="DW19" s="5">
        <v>44.212474999999998</v>
      </c>
      <c r="DX19" s="5">
        <v>36.92731213846379</v>
      </c>
      <c r="DZ19" s="17">
        <v>375.55476808879087</v>
      </c>
      <c r="EA19" s="17">
        <v>35.571424999999998</v>
      </c>
      <c r="EB19" s="17">
        <v>35.571424999999998</v>
      </c>
      <c r="EC19" s="17">
        <v>42.622100000000003</v>
      </c>
      <c r="ED19" s="17">
        <v>44.2455</v>
      </c>
      <c r="EE19" s="17">
        <v>36.554221874999996</v>
      </c>
      <c r="EF19" s="17">
        <v>13.7112</v>
      </c>
      <c r="EG19" s="17">
        <v>12.892624999999999</v>
      </c>
      <c r="EH19" s="17">
        <v>31.568774999999999</v>
      </c>
      <c r="EI19" s="17">
        <v>29.915849999999999</v>
      </c>
      <c r="EJ19" s="17">
        <v>32.007225000000005</v>
      </c>
      <c r="EK19" s="17">
        <v>37.380850000000002</v>
      </c>
      <c r="EL19" s="17">
        <v>35.510925</v>
      </c>
      <c r="EM19" s="17">
        <v>42.6038</v>
      </c>
      <c r="EN19" s="17">
        <v>44.212474999999998</v>
      </c>
      <c r="EO19" s="17">
        <v>36.92731213846379</v>
      </c>
      <c r="EP19" s="17">
        <v>890.52500000000009</v>
      </c>
      <c r="EQ19" s="17">
        <v>0.50292500000000007</v>
      </c>
      <c r="ER19" s="17">
        <v>400.24539845901671</v>
      </c>
      <c r="ES19" s="5">
        <v>13.98855</v>
      </c>
      <c r="ET19" s="5">
        <v>400.24539845901671</v>
      </c>
      <c r="EU19" s="5">
        <v>13.0740125</v>
      </c>
      <c r="EV19" s="8">
        <v>580.83234826540422</v>
      </c>
      <c r="EW19" s="8">
        <v>47.117662499999994</v>
      </c>
      <c r="EX19" s="8">
        <v>580.83234826540422</v>
      </c>
      <c r="EY19" s="8">
        <v>45.163375000000002</v>
      </c>
      <c r="EZ19" s="8">
        <v>375.55476808879087</v>
      </c>
      <c r="FA19" s="8">
        <v>32.007225000000005</v>
      </c>
      <c r="FB19" s="8">
        <v>375.55476808879087</v>
      </c>
      <c r="FC19" s="8">
        <v>37.380850000000002</v>
      </c>
      <c r="FD19" s="5">
        <v>375.55476808879087</v>
      </c>
      <c r="FE19" s="5">
        <v>35.510925</v>
      </c>
      <c r="FF19" s="5">
        <v>35.510925</v>
      </c>
      <c r="FG19" s="5">
        <v>42.6038</v>
      </c>
      <c r="FH19" s="5">
        <v>44.212474999999998</v>
      </c>
      <c r="FI19" s="5">
        <v>36.92731213846379</v>
      </c>
      <c r="FK19" s="5">
        <v>375.55476808879087</v>
      </c>
      <c r="FL19" s="5">
        <v>36.554221874999996</v>
      </c>
      <c r="FM19" s="5">
        <v>375.55476808879087</v>
      </c>
      <c r="FN19" s="5">
        <v>36.92731213846379</v>
      </c>
      <c r="FP19" s="17">
        <v>375.55476808879087</v>
      </c>
      <c r="FQ19" s="5">
        <v>36.554221874999996</v>
      </c>
      <c r="FR19" s="17">
        <v>375.55476808879087</v>
      </c>
      <c r="FS19" s="5">
        <v>36.92731213846379</v>
      </c>
    </row>
    <row r="20" spans="1:175" x14ac:dyDescent="0.15">
      <c r="A20" s="289"/>
      <c r="B20" s="47">
        <v>47</v>
      </c>
      <c r="C20" s="166">
        <f>Anchor!L53</f>
        <v>1433.2904000000001</v>
      </c>
      <c r="D20" s="166">
        <f>Anchor!M53</f>
        <v>39.591500000000003</v>
      </c>
      <c r="E20" s="166">
        <f>Anchor!N53</f>
        <v>45.555500000000002</v>
      </c>
      <c r="F20" s="166">
        <f>Anchor!O53</f>
        <v>47.976500000000001</v>
      </c>
      <c r="G20" s="167">
        <f>('Summary (Full)'!$B$34*D20+'Summary (Full)'!$B$35*E20+'Summary (Full)'!$B$36*F20)/'Summary (Full)'!$B$37</f>
        <v>40.488312500000006</v>
      </c>
      <c r="H20" s="166">
        <f>Anchor!P53</f>
        <v>19.463200000000001</v>
      </c>
      <c r="I20" s="166">
        <f>Anchor!Q53</f>
        <v>16.347799999999999</v>
      </c>
      <c r="J20" s="166">
        <f>Anchor!R53</f>
        <v>69.704700000000003</v>
      </c>
      <c r="K20" s="166">
        <f>Anchor!S53</f>
        <v>67.428100000000001</v>
      </c>
      <c r="L20" s="166">
        <f>Anchor!T53</f>
        <v>37.001100000000001</v>
      </c>
      <c r="M20" s="166">
        <f>Anchor!U53</f>
        <v>40.680399999999999</v>
      </c>
      <c r="N20" s="166">
        <f>Anchor!V53</f>
        <v>39.5565</v>
      </c>
      <c r="O20" s="166">
        <f>Anchor!W53</f>
        <v>45.542999999999999</v>
      </c>
      <c r="P20" s="166">
        <f>Anchor!X53</f>
        <v>47.954900000000002</v>
      </c>
      <c r="Q20" s="168">
        <f>10*LOG10(1/(('Summary (Full)'!$B$41/10^(N20/10)+'Summary (Full)'!$B$42/10^(O20/10)+'Summary (Full)'!$B$43/10^(P20/10))/'Summary (Full)'!$B$44))</f>
        <v>40.906874642498948</v>
      </c>
      <c r="R20" s="166">
        <f>Anchor!Y53</f>
        <v>6382.5</v>
      </c>
      <c r="S20" s="166">
        <f>Anchor!Z53</f>
        <v>4.3307000000000002</v>
      </c>
      <c r="T20" s="169"/>
      <c r="U20" s="166">
        <f>Test!L53</f>
        <v>1433.2904000000001</v>
      </c>
      <c r="V20" s="166">
        <f>Test!M53</f>
        <v>39.591500000000003</v>
      </c>
      <c r="W20" s="166">
        <f>Test!N53</f>
        <v>45.555500000000002</v>
      </c>
      <c r="X20" s="166">
        <f>Test!O53</f>
        <v>47.976500000000001</v>
      </c>
      <c r="Y20" s="166">
        <f>('Summary (Full)'!$B$34*V20+'Summary (Full)'!$B$35*W20+'Summary (Full)'!$B$36*X20)/'Summary (Full)'!$B$37</f>
        <v>40.488312500000006</v>
      </c>
      <c r="Z20" s="166">
        <f>Test!P53</f>
        <v>19.463200000000001</v>
      </c>
      <c r="AA20" s="166">
        <f>Test!Q53</f>
        <v>16.347799999999999</v>
      </c>
      <c r="AB20" s="166">
        <f>Test!R53</f>
        <v>69.704700000000003</v>
      </c>
      <c r="AC20" s="166">
        <f>Test!S53</f>
        <v>67.428100000000001</v>
      </c>
      <c r="AD20" s="166">
        <f>Test!T53</f>
        <v>37.001100000000001</v>
      </c>
      <c r="AE20" s="166">
        <f>Test!U53</f>
        <v>40.680399999999999</v>
      </c>
      <c r="AF20" s="166">
        <f>Test!V53</f>
        <v>39.5565</v>
      </c>
      <c r="AG20" s="166">
        <f>Test!W53</f>
        <v>45.542999999999999</v>
      </c>
      <c r="AH20" s="166">
        <f>Test!X53</f>
        <v>47.954900000000002</v>
      </c>
      <c r="AI20" s="166">
        <f>10*LOG10(1/(('Summary (Full)'!$B$41/10^(AF20/10)+'Summary (Full)'!$B$42/10^(AG20/10)+'Summary (Full)'!$B$43/10^(AH20/10))/'Summary (Full)'!$B$44))</f>
        <v>40.906874642498948</v>
      </c>
      <c r="AJ20" s="166">
        <f>Test!Y53</f>
        <v>6382.5</v>
      </c>
      <c r="AK20" s="166">
        <f>Test!Z53</f>
        <v>4.3307000000000002</v>
      </c>
      <c r="AL20" s="166">
        <f t="shared" si="2"/>
        <v>1</v>
      </c>
      <c r="AM20" s="166">
        <f t="shared" si="2"/>
        <v>1</v>
      </c>
      <c r="AO20" s="294"/>
      <c r="AP20" s="212"/>
      <c r="AQ20" s="212"/>
      <c r="AR20" s="212"/>
      <c r="AS20" s="212"/>
      <c r="AT20" s="212"/>
      <c r="AU20" s="212"/>
      <c r="AV20" s="212"/>
      <c r="AW20" s="212"/>
      <c r="AX20" s="212"/>
      <c r="AY20" s="215"/>
      <c r="AZ20" s="326"/>
      <c r="BA20" s="252"/>
      <c r="BR20" s="5"/>
      <c r="BS20" s="5"/>
      <c r="BT20" s="5"/>
      <c r="BV20" s="5"/>
      <c r="BX20" s="5"/>
      <c r="BZ20" s="5"/>
      <c r="CB20" s="5"/>
      <c r="CD20" s="5"/>
      <c r="CL20" s="17">
        <v>400.24539845901671</v>
      </c>
      <c r="CM20" s="17">
        <v>35.799912499999998</v>
      </c>
      <c r="CN20" s="17">
        <v>35.799912499999998</v>
      </c>
      <c r="CO20" s="17">
        <v>42.811250000000001</v>
      </c>
      <c r="CP20" s="17">
        <v>44.479050000000001</v>
      </c>
      <c r="CQ20" s="17">
        <v>36.78056718749999</v>
      </c>
      <c r="CR20" s="17">
        <v>13.98855</v>
      </c>
      <c r="CS20" s="17">
        <v>13.0740125</v>
      </c>
      <c r="CT20" s="17">
        <v>33.246587499999997</v>
      </c>
      <c r="CU20" s="17">
        <v>31.519224999999999</v>
      </c>
      <c r="CV20" s="17">
        <v>32.2507625</v>
      </c>
      <c r="CW20" s="17">
        <v>37.589224999999999</v>
      </c>
      <c r="CX20" s="17">
        <v>35.739462500000002</v>
      </c>
      <c r="CY20" s="17">
        <v>42.792900000000003</v>
      </c>
      <c r="CZ20" s="17">
        <v>44.4457375</v>
      </c>
      <c r="DA20" s="17">
        <v>37.154248823253482</v>
      </c>
      <c r="DB20" s="17">
        <v>916.36250000000007</v>
      </c>
      <c r="DC20" s="17">
        <v>0.51396249999999999</v>
      </c>
      <c r="DE20" s="17">
        <v>426.55930000000001</v>
      </c>
      <c r="DF20" s="5">
        <v>14.2659</v>
      </c>
      <c r="DG20" s="5"/>
      <c r="DH20" s="17">
        <v>426.55930000000001</v>
      </c>
      <c r="DI20" s="5">
        <v>13.2554</v>
      </c>
      <c r="DJ20" s="5"/>
      <c r="DK20" s="5">
        <v>619.76202133837864</v>
      </c>
      <c r="DL20" s="5">
        <v>48.920924999999997</v>
      </c>
      <c r="DM20" s="5">
        <v>619.76202133837864</v>
      </c>
      <c r="DN20" s="5">
        <v>46.922049999999999</v>
      </c>
      <c r="DO20" s="5">
        <v>400.24539845901671</v>
      </c>
      <c r="DP20" s="5">
        <v>32.2507625</v>
      </c>
      <c r="DQ20" s="5">
        <v>400.24539845901671</v>
      </c>
      <c r="DR20" s="5">
        <v>37.589224999999999</v>
      </c>
      <c r="DS20" s="5">
        <v>400.24539845901671</v>
      </c>
      <c r="DT20" s="5">
        <v>35.739462500000002</v>
      </c>
      <c r="DU20" s="5">
        <v>35.739462500000002</v>
      </c>
      <c r="DV20" s="5">
        <v>42.792900000000003</v>
      </c>
      <c r="DW20" s="5">
        <v>44.4457375</v>
      </c>
      <c r="DX20" s="5">
        <v>37.154248823253482</v>
      </c>
      <c r="DZ20" s="17">
        <v>400.24539845901671</v>
      </c>
      <c r="EA20" s="17">
        <v>35.799912499999998</v>
      </c>
      <c r="EB20" s="17">
        <v>35.799912499999998</v>
      </c>
      <c r="EC20" s="17">
        <v>42.811250000000001</v>
      </c>
      <c r="ED20" s="17">
        <v>44.479050000000001</v>
      </c>
      <c r="EE20" s="17">
        <v>36.78056718749999</v>
      </c>
      <c r="EF20" s="17">
        <v>13.98855</v>
      </c>
      <c r="EG20" s="17">
        <v>13.0740125</v>
      </c>
      <c r="EH20" s="17">
        <v>33.246587499999997</v>
      </c>
      <c r="EI20" s="17">
        <v>31.519224999999999</v>
      </c>
      <c r="EJ20" s="17">
        <v>32.2507625</v>
      </c>
      <c r="EK20" s="17">
        <v>37.589224999999999</v>
      </c>
      <c r="EL20" s="17">
        <v>35.739462500000002</v>
      </c>
      <c r="EM20" s="17">
        <v>42.792900000000003</v>
      </c>
      <c r="EN20" s="17">
        <v>44.4457375</v>
      </c>
      <c r="EO20" s="17">
        <v>37.154248823253482</v>
      </c>
      <c r="EP20" s="17">
        <v>916.36250000000007</v>
      </c>
      <c r="EQ20" s="17">
        <v>0.51396249999999999</v>
      </c>
      <c r="ER20" s="17">
        <v>426.55930000000001</v>
      </c>
      <c r="ES20" s="5">
        <v>14.2659</v>
      </c>
      <c r="ET20" s="5">
        <v>426.55930000000001</v>
      </c>
      <c r="EU20" s="5">
        <v>13.2554</v>
      </c>
      <c r="EV20" s="8">
        <v>619.76202133837864</v>
      </c>
      <c r="EW20" s="8">
        <v>48.920924999999997</v>
      </c>
      <c r="EX20" s="8">
        <v>619.76202133837864</v>
      </c>
      <c r="EY20" s="8">
        <v>46.922049999999999</v>
      </c>
      <c r="EZ20" s="8">
        <v>400.24539845901671</v>
      </c>
      <c r="FA20" s="8">
        <v>32.2507625</v>
      </c>
      <c r="FB20" s="8">
        <v>400.24539845901671</v>
      </c>
      <c r="FC20" s="8">
        <v>37.589224999999999</v>
      </c>
      <c r="FD20" s="5">
        <v>400.24539845901671</v>
      </c>
      <c r="FE20" s="5">
        <v>35.739462500000002</v>
      </c>
      <c r="FF20" s="5">
        <v>35.739462500000002</v>
      </c>
      <c r="FG20" s="5">
        <v>42.792900000000003</v>
      </c>
      <c r="FH20" s="5">
        <v>44.4457375</v>
      </c>
      <c r="FI20" s="5">
        <v>37.154248823253482</v>
      </c>
      <c r="FK20" s="5">
        <v>400.24539845901671</v>
      </c>
      <c r="FL20" s="5">
        <v>36.78056718749999</v>
      </c>
      <c r="FM20" s="5">
        <v>400.24539845901671</v>
      </c>
      <c r="FN20" s="5">
        <v>37.154248823253482</v>
      </c>
      <c r="FP20" s="17">
        <v>400.24539845901671</v>
      </c>
      <c r="FQ20" s="5">
        <v>36.78056718749999</v>
      </c>
      <c r="FR20" s="17">
        <v>400.24539845901671</v>
      </c>
      <c r="FS20" s="5">
        <v>37.154248823253482</v>
      </c>
    </row>
    <row r="21" spans="1:175" ht="13" customHeight="1" x14ac:dyDescent="0.15">
      <c r="A21" s="289"/>
      <c r="B21" s="47">
        <v>55</v>
      </c>
      <c r="C21" s="166">
        <f>Anchor!L54</f>
        <v>853.70510000000002</v>
      </c>
      <c r="D21" s="166">
        <f>Anchor!M54</f>
        <v>38.091799999999999</v>
      </c>
      <c r="E21" s="166">
        <f>Anchor!N54</f>
        <v>44.263599999999997</v>
      </c>
      <c r="F21" s="166">
        <f>Anchor!O54</f>
        <v>46.3962</v>
      </c>
      <c r="G21" s="167">
        <f>('Summary (Full)'!$B$34*D21+'Summary (Full)'!$B$35*E21+'Summary (Full)'!$B$36*F21)/'Summary (Full)'!$B$37</f>
        <v>38.996562500000003</v>
      </c>
      <c r="H21" s="166">
        <f>Anchor!P54</f>
        <v>16.8505</v>
      </c>
      <c r="I21" s="166">
        <f>Anchor!Q54</f>
        <v>14.909700000000001</v>
      </c>
      <c r="J21" s="166">
        <f>Anchor!R54</f>
        <v>56.509799999999998</v>
      </c>
      <c r="K21" s="166">
        <f>Anchor!S54</f>
        <v>54.423999999999999</v>
      </c>
      <c r="L21" s="166">
        <f>Anchor!T54</f>
        <v>34.957500000000003</v>
      </c>
      <c r="M21" s="166">
        <f>Anchor!U54</f>
        <v>39.383000000000003</v>
      </c>
      <c r="N21" s="166">
        <f>Anchor!V54</f>
        <v>38.046599999999998</v>
      </c>
      <c r="O21" s="166">
        <f>Anchor!W54</f>
        <v>44.250500000000002</v>
      </c>
      <c r="P21" s="166">
        <f>Anchor!X54</f>
        <v>46.371200000000002</v>
      </c>
      <c r="Q21" s="168">
        <f>10*LOG10(1/(('Summary (Full)'!$B$41/10^(N21/10)+'Summary (Full)'!$B$42/10^(O21/10)+'Summary (Full)'!$B$43/10^(P21/10))/'Summary (Full)'!$B$44))</f>
        <v>39.406690231473796</v>
      </c>
      <c r="R21" s="166">
        <f>Anchor!Y54</f>
        <v>4880.7</v>
      </c>
      <c r="S21" s="166">
        <f>Anchor!Z54</f>
        <v>3.6150000000000002</v>
      </c>
      <c r="T21" s="169"/>
      <c r="U21" s="166">
        <f>Test!L54</f>
        <v>853.70510000000002</v>
      </c>
      <c r="V21" s="166">
        <f>Test!M54</f>
        <v>38.091799999999999</v>
      </c>
      <c r="W21" s="166">
        <f>Test!N54</f>
        <v>44.263599999999997</v>
      </c>
      <c r="X21" s="166">
        <f>Test!O54</f>
        <v>46.3962</v>
      </c>
      <c r="Y21" s="166">
        <f>('Summary (Full)'!$B$34*V21+'Summary (Full)'!$B$35*W21+'Summary (Full)'!$B$36*X21)/'Summary (Full)'!$B$37</f>
        <v>38.996562500000003</v>
      </c>
      <c r="Z21" s="166">
        <f>Test!P54</f>
        <v>16.8505</v>
      </c>
      <c r="AA21" s="166">
        <f>Test!Q54</f>
        <v>14.909700000000001</v>
      </c>
      <c r="AB21" s="166">
        <f>Test!R54</f>
        <v>56.509799999999998</v>
      </c>
      <c r="AC21" s="166">
        <f>Test!S54</f>
        <v>54.423999999999999</v>
      </c>
      <c r="AD21" s="166">
        <f>Test!T54</f>
        <v>34.957500000000003</v>
      </c>
      <c r="AE21" s="166">
        <f>Test!U54</f>
        <v>39.383000000000003</v>
      </c>
      <c r="AF21" s="166">
        <f>Test!V54</f>
        <v>38.046599999999998</v>
      </c>
      <c r="AG21" s="166">
        <f>Test!W54</f>
        <v>44.250500000000002</v>
      </c>
      <c r="AH21" s="166">
        <f>Test!X54</f>
        <v>46.371200000000002</v>
      </c>
      <c r="AI21" s="166">
        <f>10*LOG10(1/(('Summary (Full)'!$B$41/10^(AF21/10)+'Summary (Full)'!$B$42/10^(AG21/10)+'Summary (Full)'!$B$43/10^(AH21/10))/'Summary (Full)'!$B$44))</f>
        <v>39.406690231473796</v>
      </c>
      <c r="AJ21" s="166">
        <f>Test!Y54</f>
        <v>4880.7</v>
      </c>
      <c r="AK21" s="166">
        <f>Test!Z54</f>
        <v>3.6150000000000002</v>
      </c>
      <c r="AL21" s="166">
        <f t="shared" si="2"/>
        <v>1</v>
      </c>
      <c r="AM21" s="166">
        <f t="shared" si="2"/>
        <v>1</v>
      </c>
      <c r="AO21" s="294" t="s">
        <v>29</v>
      </c>
      <c r="AP21" s="212" cm="1">
        <f t="array" ref="AP21">bdRateExtend($C19:$C22,D19:D22,$U19:$U22,V19:V22)</f>
        <v>0</v>
      </c>
      <c r="AQ21" s="212"/>
      <c r="AR21" s="212"/>
      <c r="AS21" s="212"/>
      <c r="AT21" s="212" cm="1">
        <f t="array" ref="AT21">bdRateExtend($C19:$C22,H19:H22,$U19:$U22,Z19:Z22)</f>
        <v>0</v>
      </c>
      <c r="AU21" s="212"/>
      <c r="AV21" s="212" cm="1">
        <f t="array" ref="AV21">bdRateExtend($C19:$C22,I19:I22,$U19:$U22,AA19:AA22)</f>
        <v>0</v>
      </c>
      <c r="AW21" s="212"/>
      <c r="AX21" s="212" cm="1">
        <f t="array" ref="AX21">bdRateExtend($C19:$C22,J19:J22,$U19:$U22,AB19:AB22,"None", FALSE,1)</f>
        <v>0</v>
      </c>
      <c r="AY21" s="215"/>
      <c r="AZ21" s="326" cm="1">
        <f t="array" ref="AZ21">testVMAFRange($C19:$C22,J19:J22,$U19:$U22,AB19:AB22)</f>
        <v>0</v>
      </c>
      <c r="BA21" s="252"/>
      <c r="BR21" s="5"/>
      <c r="BS21" s="5"/>
      <c r="BT21" s="5"/>
      <c r="BV21" s="5"/>
      <c r="BX21" s="5"/>
      <c r="BZ21" s="5"/>
      <c r="CB21" s="5"/>
      <c r="CD21" s="5"/>
      <c r="CL21" s="17">
        <v>426.55930000000001</v>
      </c>
      <c r="CM21" s="17">
        <v>36.028399999999998</v>
      </c>
      <c r="CN21" s="17">
        <v>36.028399999999998</v>
      </c>
      <c r="CO21" s="17">
        <v>43.000399999999999</v>
      </c>
      <c r="CP21" s="17">
        <v>44.712600000000002</v>
      </c>
      <c r="CQ21" s="17">
        <v>37.006912499999991</v>
      </c>
      <c r="CR21" s="17">
        <v>14.2659</v>
      </c>
      <c r="CS21" s="17">
        <v>13.2554</v>
      </c>
      <c r="CT21" s="17">
        <v>34.924399999999999</v>
      </c>
      <c r="CU21" s="17">
        <v>33.122599999999998</v>
      </c>
      <c r="CV21" s="17">
        <v>32.494300000000003</v>
      </c>
      <c r="CW21" s="17">
        <v>37.797600000000003</v>
      </c>
      <c r="CX21" s="17">
        <v>35.968000000000004</v>
      </c>
      <c r="CY21" s="17">
        <v>42.981999999999999</v>
      </c>
      <c r="CZ21" s="17">
        <v>44.679000000000002</v>
      </c>
      <c r="DA21" s="17">
        <v>37.381185508043167</v>
      </c>
      <c r="DB21" s="17">
        <v>942.2</v>
      </c>
      <c r="DC21" s="17">
        <v>0.52500000000000002</v>
      </c>
      <c r="DE21" s="17">
        <v>454.98183498164565</v>
      </c>
      <c r="DF21" s="5">
        <v>14.5613875</v>
      </c>
      <c r="DG21" s="5"/>
      <c r="DH21" s="17">
        <v>454.98183498164565</v>
      </c>
      <c r="DI21" s="5">
        <v>13.429225000000001</v>
      </c>
      <c r="DJ21" s="5"/>
      <c r="DK21" s="5">
        <v>661.30091452468639</v>
      </c>
      <c r="DL21" s="5">
        <v>50.724187499999999</v>
      </c>
      <c r="DM21" s="5">
        <v>661.30091452468639</v>
      </c>
      <c r="DN21" s="5">
        <v>48.680724999999995</v>
      </c>
      <c r="DO21" s="5">
        <v>426.55930000000001</v>
      </c>
      <c r="DP21" s="5">
        <v>32.494300000000003</v>
      </c>
      <c r="DQ21" s="5">
        <v>426.55930000000001</v>
      </c>
      <c r="DR21" s="5">
        <v>37.797600000000003</v>
      </c>
      <c r="DS21" s="5">
        <v>426.55930000000001</v>
      </c>
      <c r="DT21" s="5">
        <v>35.968000000000004</v>
      </c>
      <c r="DU21" s="5">
        <v>35.968000000000004</v>
      </c>
      <c r="DV21" s="5">
        <v>42.981999999999999</v>
      </c>
      <c r="DW21" s="5">
        <v>44.679000000000002</v>
      </c>
      <c r="DX21" s="5">
        <v>37.381185508043167</v>
      </c>
      <c r="DZ21" s="17">
        <v>426.55930000000001</v>
      </c>
      <c r="EA21" s="17">
        <v>36.028399999999998</v>
      </c>
      <c r="EB21" s="17">
        <v>36.028399999999998</v>
      </c>
      <c r="EC21" s="17">
        <v>43.000399999999999</v>
      </c>
      <c r="ED21" s="17">
        <v>44.712600000000002</v>
      </c>
      <c r="EE21" s="17">
        <v>37.006912499999991</v>
      </c>
      <c r="EF21" s="17">
        <v>14.2659</v>
      </c>
      <c r="EG21" s="17">
        <v>13.2554</v>
      </c>
      <c r="EH21" s="17">
        <v>34.924399999999999</v>
      </c>
      <c r="EI21" s="17">
        <v>33.122599999999998</v>
      </c>
      <c r="EJ21" s="17">
        <v>32.494300000000003</v>
      </c>
      <c r="EK21" s="17">
        <v>37.797600000000003</v>
      </c>
      <c r="EL21" s="17">
        <v>35.968000000000004</v>
      </c>
      <c r="EM21" s="17">
        <v>42.981999999999999</v>
      </c>
      <c r="EN21" s="17">
        <v>44.679000000000002</v>
      </c>
      <c r="EO21" s="17">
        <v>37.381185508043167</v>
      </c>
      <c r="EP21" s="17">
        <v>942.2</v>
      </c>
      <c r="EQ21" s="17">
        <v>0.52500000000000002</v>
      </c>
      <c r="ER21" s="17">
        <v>454.98183498164565</v>
      </c>
      <c r="ES21" s="5">
        <v>14.5613875</v>
      </c>
      <c r="ET21" s="5">
        <v>454.98183498164565</v>
      </c>
      <c r="EU21" s="5">
        <v>13.429225000000001</v>
      </c>
      <c r="EV21" s="8">
        <v>661.30091452468639</v>
      </c>
      <c r="EW21" s="8">
        <v>50.724187499999999</v>
      </c>
      <c r="EX21" s="8">
        <v>661.30091452468639</v>
      </c>
      <c r="EY21" s="8">
        <v>48.680724999999995</v>
      </c>
      <c r="EZ21" s="8">
        <v>426.55930000000001</v>
      </c>
      <c r="FA21" s="8">
        <v>32.494300000000003</v>
      </c>
      <c r="FB21" s="8">
        <v>426.55930000000001</v>
      </c>
      <c r="FC21" s="8">
        <v>37.797600000000003</v>
      </c>
      <c r="FD21" s="5">
        <v>426.55930000000001</v>
      </c>
      <c r="FE21" s="5">
        <v>35.968000000000004</v>
      </c>
      <c r="FF21" s="5">
        <v>35.968000000000004</v>
      </c>
      <c r="FG21" s="5">
        <v>42.981999999999999</v>
      </c>
      <c r="FH21" s="5">
        <v>44.679000000000002</v>
      </c>
      <c r="FI21" s="5">
        <v>37.381185508043167</v>
      </c>
      <c r="FK21" s="5">
        <v>426.55930000000001</v>
      </c>
      <c r="FL21" s="5">
        <v>37.006912499999991</v>
      </c>
      <c r="FM21" s="5">
        <v>426.55930000000001</v>
      </c>
      <c r="FN21" s="5">
        <v>37.381185508043167</v>
      </c>
      <c r="FP21" s="17">
        <v>426.55930000000001</v>
      </c>
      <c r="FQ21" s="5">
        <v>37.006912499999991</v>
      </c>
      <c r="FR21" s="17">
        <v>426.55930000000001</v>
      </c>
      <c r="FS21" s="5">
        <v>37.381185508043167</v>
      </c>
    </row>
    <row r="22" spans="1:175" ht="14" thickBot="1" x14ac:dyDescent="0.2">
      <c r="A22" s="289"/>
      <c r="B22" s="47">
        <v>63</v>
      </c>
      <c r="C22" s="166">
        <f>Anchor!L55</f>
        <v>430.4914</v>
      </c>
      <c r="D22" s="166">
        <f>Anchor!M55</f>
        <v>35.6633</v>
      </c>
      <c r="E22" s="166">
        <f>Anchor!N55</f>
        <v>42.640900000000002</v>
      </c>
      <c r="F22" s="166">
        <f>Anchor!O55</f>
        <v>44.331200000000003</v>
      </c>
      <c r="G22" s="167">
        <f>('Summary (Full)'!$B$34*D22+'Summary (Full)'!$B$35*E22+'Summary (Full)'!$B$36*F22)/'Summary (Full)'!$B$37</f>
        <v>36.641143749999998</v>
      </c>
      <c r="H22" s="166">
        <f>Anchor!P55</f>
        <v>13.7003</v>
      </c>
      <c r="I22" s="166">
        <f>Anchor!Q55</f>
        <v>12.948600000000001</v>
      </c>
      <c r="J22" s="166">
        <f>Anchor!R55</f>
        <v>37.4621</v>
      </c>
      <c r="K22" s="166">
        <f>Anchor!S55</f>
        <v>35.857100000000003</v>
      </c>
      <c r="L22" s="166">
        <f>Anchor!T55</f>
        <v>32.149000000000001</v>
      </c>
      <c r="M22" s="166">
        <f>Anchor!U55</f>
        <v>37.427500000000002</v>
      </c>
      <c r="N22" s="166">
        <f>Anchor!V55</f>
        <v>35.591999999999999</v>
      </c>
      <c r="O22" s="166">
        <f>Anchor!W55</f>
        <v>42.627899999999997</v>
      </c>
      <c r="P22" s="166">
        <f>Anchor!X55</f>
        <v>44.306899999999999</v>
      </c>
      <c r="Q22" s="168">
        <f>10*LOG10(1/(('Summary (Full)'!$B$41/10^(N22/10)+'Summary (Full)'!$B$42/10^(O22/10)+'Summary (Full)'!$B$43/10^(P22/10))/'Summary (Full)'!$B$44))</f>
        <v>37.006309270662662</v>
      </c>
      <c r="R22" s="166">
        <f>Anchor!Y55</f>
        <v>3041</v>
      </c>
      <c r="S22" s="166">
        <f>Anchor!Z55</f>
        <v>2.9119999999999999</v>
      </c>
      <c r="T22" s="169"/>
      <c r="U22" s="166">
        <f>Test!L55</f>
        <v>430.4914</v>
      </c>
      <c r="V22" s="166">
        <f>Test!M55</f>
        <v>35.6633</v>
      </c>
      <c r="W22" s="166">
        <f>Test!N55</f>
        <v>42.640900000000002</v>
      </c>
      <c r="X22" s="166">
        <f>Test!O55</f>
        <v>44.331200000000003</v>
      </c>
      <c r="Y22" s="166">
        <f>('Summary (Full)'!$B$34*V22+'Summary (Full)'!$B$35*W22+'Summary (Full)'!$B$36*X22)/'Summary (Full)'!$B$37</f>
        <v>36.641143749999998</v>
      </c>
      <c r="Z22" s="166">
        <f>Test!P55</f>
        <v>13.7003</v>
      </c>
      <c r="AA22" s="166">
        <f>Test!Q55</f>
        <v>12.948600000000001</v>
      </c>
      <c r="AB22" s="166">
        <f>Test!R55</f>
        <v>37.4621</v>
      </c>
      <c r="AC22" s="166">
        <f>Test!S55</f>
        <v>35.857100000000003</v>
      </c>
      <c r="AD22" s="166">
        <f>Test!T55</f>
        <v>32.149000000000001</v>
      </c>
      <c r="AE22" s="166">
        <f>Test!U55</f>
        <v>37.427500000000002</v>
      </c>
      <c r="AF22" s="166">
        <f>Test!V55</f>
        <v>35.591999999999999</v>
      </c>
      <c r="AG22" s="166">
        <f>Test!W55</f>
        <v>42.627899999999997</v>
      </c>
      <c r="AH22" s="166">
        <f>Test!X55</f>
        <v>44.306899999999999</v>
      </c>
      <c r="AI22" s="166">
        <f>10*LOG10(1/(('Summary (Full)'!$B$41/10^(AF22/10)+'Summary (Full)'!$B$42/10^(AG22/10)+'Summary (Full)'!$B$43/10^(AH22/10))/'Summary (Full)'!$B$44))</f>
        <v>37.006309270662662</v>
      </c>
      <c r="AJ22" s="166">
        <f>Test!Y55</f>
        <v>3041</v>
      </c>
      <c r="AK22" s="166">
        <f>Test!Z55</f>
        <v>2.9119999999999999</v>
      </c>
      <c r="AL22" s="166">
        <f t="shared" si="2"/>
        <v>1</v>
      </c>
      <c r="AM22" s="166">
        <f t="shared" si="2"/>
        <v>1</v>
      </c>
      <c r="AO22" s="30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8"/>
      <c r="AZ22" s="327"/>
      <c r="BA22" s="280"/>
      <c r="BR22" s="5"/>
      <c r="BS22" s="5"/>
      <c r="BT22" s="5"/>
      <c r="BV22" s="5"/>
      <c r="BX22" s="5"/>
      <c r="BZ22" s="5"/>
      <c r="CB22" s="5"/>
      <c r="CD22" s="5"/>
      <c r="CL22" s="17">
        <v>454.98183498164565</v>
      </c>
      <c r="CM22" s="17">
        <v>36.228375</v>
      </c>
      <c r="CN22" s="17">
        <v>36.228375</v>
      </c>
      <c r="CO22" s="17">
        <v>43.153149999999997</v>
      </c>
      <c r="CP22" s="17">
        <v>44.918462500000004</v>
      </c>
      <c r="CQ22" s="17">
        <v>37.20430390624999</v>
      </c>
      <c r="CR22" s="17">
        <v>14.5613875</v>
      </c>
      <c r="CS22" s="17">
        <v>13.429225000000001</v>
      </c>
      <c r="CT22" s="17">
        <v>36.5362875</v>
      </c>
      <c r="CU22" s="17">
        <v>34.685299999999998</v>
      </c>
      <c r="CV22" s="17">
        <v>32.722925000000004</v>
      </c>
      <c r="CW22" s="17">
        <v>37.9758</v>
      </c>
      <c r="CX22" s="17">
        <v>36.169037500000002</v>
      </c>
      <c r="CY22" s="17">
        <v>43.134712499999999</v>
      </c>
      <c r="CZ22" s="17">
        <v>44.885300000000001</v>
      </c>
      <c r="DA22" s="17">
        <v>37.580070298182328</v>
      </c>
      <c r="DB22" s="17">
        <v>973.85</v>
      </c>
      <c r="DC22" s="17">
        <v>0.5340625</v>
      </c>
      <c r="DE22" s="17">
        <v>485.29822269322301</v>
      </c>
      <c r="DF22" s="5">
        <v>14.856875</v>
      </c>
      <c r="DG22" s="5"/>
      <c r="DH22" s="17">
        <v>485.29822269322301</v>
      </c>
      <c r="DI22" s="5">
        <v>13.60305</v>
      </c>
      <c r="DJ22" s="5"/>
      <c r="DK22" s="5">
        <v>705.62390803940343</v>
      </c>
      <c r="DL22" s="5">
        <v>52.527450000000002</v>
      </c>
      <c r="DM22" s="5">
        <v>705.62390803940343</v>
      </c>
      <c r="DN22" s="5">
        <v>50.439399999999999</v>
      </c>
      <c r="DO22" s="5">
        <v>486.8083743688843</v>
      </c>
      <c r="DP22" s="5">
        <v>32.982925000000002</v>
      </c>
      <c r="DQ22" s="5">
        <v>454.98183498164565</v>
      </c>
      <c r="DR22" s="5">
        <v>37.9758</v>
      </c>
      <c r="DS22" s="5">
        <v>454.98183498164565</v>
      </c>
      <c r="DT22" s="5">
        <v>36.169037500000002</v>
      </c>
      <c r="DU22" s="5">
        <v>36.169037500000002</v>
      </c>
      <c r="DV22" s="5">
        <v>43.134712499999999</v>
      </c>
      <c r="DW22" s="5">
        <v>44.885300000000001</v>
      </c>
      <c r="DX22" s="5">
        <v>37.580070298182328</v>
      </c>
      <c r="DZ22" s="17">
        <v>454.98183498164565</v>
      </c>
      <c r="EA22" s="17">
        <v>36.228375</v>
      </c>
      <c r="EB22" s="17">
        <v>36.228375</v>
      </c>
      <c r="EC22" s="17">
        <v>43.153149999999997</v>
      </c>
      <c r="ED22" s="17">
        <v>44.918462500000004</v>
      </c>
      <c r="EE22" s="17">
        <v>37.20430390624999</v>
      </c>
      <c r="EF22" s="17">
        <v>14.5613875</v>
      </c>
      <c r="EG22" s="17">
        <v>13.429225000000001</v>
      </c>
      <c r="EH22" s="17">
        <v>36.5362875</v>
      </c>
      <c r="EI22" s="17">
        <v>34.685299999999998</v>
      </c>
      <c r="EJ22" s="17">
        <v>32.722925000000004</v>
      </c>
      <c r="EK22" s="17">
        <v>37.9758</v>
      </c>
      <c r="EL22" s="17">
        <v>36.169037500000002</v>
      </c>
      <c r="EM22" s="17">
        <v>43.134712499999999</v>
      </c>
      <c r="EN22" s="17">
        <v>44.885300000000001</v>
      </c>
      <c r="EO22" s="17">
        <v>37.580070298182328</v>
      </c>
      <c r="EP22" s="17">
        <v>973.85</v>
      </c>
      <c r="EQ22" s="17">
        <v>0.5340625</v>
      </c>
      <c r="ER22" s="17">
        <v>485.29822269322301</v>
      </c>
      <c r="ES22" s="5">
        <v>14.856875</v>
      </c>
      <c r="ET22" s="5">
        <v>485.29822269322301</v>
      </c>
      <c r="EU22" s="5">
        <v>13.60305</v>
      </c>
      <c r="EV22" s="8">
        <v>705.62390803940343</v>
      </c>
      <c r="EW22" s="8">
        <v>52.527450000000002</v>
      </c>
      <c r="EX22" s="8">
        <v>705.62390803940343</v>
      </c>
      <c r="EY22" s="8">
        <v>50.439399999999999</v>
      </c>
      <c r="EZ22" s="8">
        <v>486.8083743688843</v>
      </c>
      <c r="FA22" s="8">
        <v>32.982925000000002</v>
      </c>
      <c r="FB22" s="8">
        <v>454.98183498164565</v>
      </c>
      <c r="FC22" s="8">
        <v>37.9758</v>
      </c>
      <c r="FD22" s="5">
        <v>454.98183498164565</v>
      </c>
      <c r="FE22" s="5">
        <v>36.169037500000002</v>
      </c>
      <c r="FF22" s="5">
        <v>36.169037500000002</v>
      </c>
      <c r="FG22" s="5">
        <v>43.134712499999999</v>
      </c>
      <c r="FH22" s="5">
        <v>44.885300000000001</v>
      </c>
      <c r="FI22" s="5">
        <v>37.580070298182328</v>
      </c>
      <c r="FK22" s="5">
        <v>454.98183498164565</v>
      </c>
      <c r="FL22" s="5">
        <v>37.20430390624999</v>
      </c>
      <c r="FM22" s="5">
        <v>454.98183498164565</v>
      </c>
      <c r="FN22" s="5">
        <v>37.580070298182328</v>
      </c>
      <c r="FP22" s="17">
        <v>454.98183498164565</v>
      </c>
      <c r="FQ22" s="5">
        <v>37.20430390624999</v>
      </c>
      <c r="FR22" s="17">
        <v>454.98183498164565</v>
      </c>
      <c r="FS22" s="5">
        <v>37.580070298182328</v>
      </c>
    </row>
    <row r="23" spans="1:175" ht="13" customHeight="1" x14ac:dyDescent="0.15">
      <c r="A23" s="290" t="s">
        <v>19</v>
      </c>
      <c r="B23" s="47">
        <v>23</v>
      </c>
      <c r="C23" s="166">
        <f>Anchor!L56</f>
        <v>4374.8903</v>
      </c>
      <c r="D23" s="166">
        <f>Anchor!M56</f>
        <v>41.628100000000003</v>
      </c>
      <c r="E23" s="166">
        <f>Anchor!N56</f>
        <v>47.470999999999997</v>
      </c>
      <c r="F23" s="166">
        <f>Anchor!O56</f>
        <v>50.597099999999998</v>
      </c>
      <c r="G23" s="167">
        <f>('Summary (Full)'!$B$34*D23+'Summary (Full)'!$B$35*E23+'Summary (Full)'!$B$36*F23)/'Summary (Full)'!$B$37</f>
        <v>42.553843749999999</v>
      </c>
      <c r="H23" s="166">
        <f>Anchor!P56</f>
        <v>24.717700000000001</v>
      </c>
      <c r="I23" s="166">
        <f>Anchor!Q56</f>
        <v>18.632400000000001</v>
      </c>
      <c r="J23" s="166">
        <f>Anchor!R56</f>
        <v>87.106300000000005</v>
      </c>
      <c r="K23" s="166">
        <f>Anchor!S56</f>
        <v>84.732399999999998</v>
      </c>
      <c r="L23" s="166">
        <f>Anchor!T56</f>
        <v>40.566000000000003</v>
      </c>
      <c r="M23" s="166">
        <f>Anchor!U56</f>
        <v>42.562100000000001</v>
      </c>
      <c r="N23" s="166">
        <f>Anchor!V56</f>
        <v>41.616199999999999</v>
      </c>
      <c r="O23" s="166">
        <f>Anchor!W56</f>
        <v>47.461799999999997</v>
      </c>
      <c r="P23" s="166">
        <f>Anchor!X56</f>
        <v>50.581699999999998</v>
      </c>
      <c r="Q23" s="168">
        <f>10*LOG10(1/(('Summary (Full)'!$B$41/10^(N23/10)+'Summary (Full)'!$B$42/10^(O23/10)+'Summary (Full)'!$B$43/10^(P23/10))/'Summary (Full)'!$B$44))</f>
        <v>42.975861806178777</v>
      </c>
      <c r="R23" s="166">
        <f>Anchor!Y56</f>
        <v>5493.8</v>
      </c>
      <c r="S23" s="166">
        <f>Anchor!Z56</f>
        <v>2.4104000000000001</v>
      </c>
      <c r="T23" s="169"/>
      <c r="U23" s="166">
        <f>Test!L56</f>
        <v>4374.8903</v>
      </c>
      <c r="V23" s="166">
        <f>Test!M56</f>
        <v>41.628100000000003</v>
      </c>
      <c r="W23" s="166">
        <f>Test!N56</f>
        <v>47.470999999999997</v>
      </c>
      <c r="X23" s="166">
        <f>Test!O56</f>
        <v>50.597099999999998</v>
      </c>
      <c r="Y23" s="166">
        <f>('Summary (Full)'!$B$34*V23+'Summary (Full)'!$B$35*W23+'Summary (Full)'!$B$36*X23)/'Summary (Full)'!$B$37</f>
        <v>42.553843749999999</v>
      </c>
      <c r="Z23" s="166">
        <f>Test!P56</f>
        <v>24.717700000000001</v>
      </c>
      <c r="AA23" s="166">
        <f>Test!Q56</f>
        <v>18.632400000000001</v>
      </c>
      <c r="AB23" s="166">
        <f>Test!R56</f>
        <v>87.106300000000005</v>
      </c>
      <c r="AC23" s="166">
        <f>Test!S56</f>
        <v>84.732399999999998</v>
      </c>
      <c r="AD23" s="166">
        <f>Test!T56</f>
        <v>40.566000000000003</v>
      </c>
      <c r="AE23" s="166">
        <f>Test!U56</f>
        <v>42.562100000000001</v>
      </c>
      <c r="AF23" s="166">
        <f>Test!V56</f>
        <v>41.616199999999999</v>
      </c>
      <c r="AG23" s="166">
        <f>Test!W56</f>
        <v>47.461799999999997</v>
      </c>
      <c r="AH23" s="166">
        <f>Test!X56</f>
        <v>50.581699999999998</v>
      </c>
      <c r="AI23" s="166">
        <f>10*LOG10(1/(('Summary (Full)'!$B$41/10^(AF23/10)+'Summary (Full)'!$B$42/10^(AG23/10)+'Summary (Full)'!$B$43/10^(AH23/10))/'Summary (Full)'!$B$44))</f>
        <v>42.975861806178777</v>
      </c>
      <c r="AJ23" s="166">
        <f>Test!Y56</f>
        <v>5493.8</v>
      </c>
      <c r="AK23" s="166">
        <f>Test!Z56</f>
        <v>2.4104000000000001</v>
      </c>
      <c r="AL23" s="166">
        <f t="shared" si="2"/>
        <v>1</v>
      </c>
      <c r="AM23" s="166">
        <f t="shared" si="2"/>
        <v>1</v>
      </c>
      <c r="AO23" s="293" t="s">
        <v>27</v>
      </c>
      <c r="AP23" s="211" cm="1">
        <f t="array" ref="AP23">bdRateExtend($C23:$C26,D23:D26,$U23:$U26,V23:V26)</f>
        <v>0</v>
      </c>
      <c r="AQ23" s="211" cm="1">
        <f t="array" ref="AQ23">bdRateExtend($C23:$C28,D23:D28,$U23:$U28,V23:V28)</f>
        <v>0</v>
      </c>
      <c r="AR23" s="211" cm="1">
        <f t="array" ref="AR23">bdRateExtend($C23:$C28,E23:E28,$U23:$U28,W23:W28)</f>
        <v>0</v>
      </c>
      <c r="AS23" s="211" cm="1">
        <f t="array" ref="AS23">bdRateExtend($C23:$C28,F23:F28,$U23:$U28,X23:X28)</f>
        <v>0</v>
      </c>
      <c r="AT23" s="211" cm="1">
        <f t="array" ref="AT23">bdRateExtend($C23:$C26,H23:H26,$U23:$U26,Z23:Z26)</f>
        <v>0</v>
      </c>
      <c r="AU23" s="211" cm="1">
        <f t="array" ref="AU23">bdRateExtend($C23:$C28,H23:H28,$U23:$U28,Z23:Z28)</f>
        <v>0</v>
      </c>
      <c r="AV23" s="211" cm="1">
        <f t="array" ref="AV23">bdRateExtend($C23:$C26,I23:I26,$U23:$U26,AA23:AA26)</f>
        <v>0</v>
      </c>
      <c r="AW23" s="211" cm="1">
        <f t="array" ref="AW23">bdRateExtend($C23:$C28,I23:I28,$U23:$U28,AA23:AA28)</f>
        <v>0</v>
      </c>
      <c r="AX23" s="211" cm="1">
        <f t="array" ref="AX23">bdRateExtend($C23:$C26,J23:J26,$U23:$U26,AB23:AB26,"None", FALSE,1)</f>
        <v>0</v>
      </c>
      <c r="AY23" s="214" cm="1">
        <f t="array" ref="AY23">bdRateExtend($C23:$C28,J23:J28,$U23:$U28,AB23:AB28,"None", FALSE,TRUE)</f>
        <v>0</v>
      </c>
      <c r="AZ23" s="325" cm="1">
        <f t="array" ref="AZ23">testVMAFRange($C23:$C26,J23:J26,$U23:$U26,AB23:AB26)</f>
        <v>0</v>
      </c>
      <c r="BA23" s="251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485.29822269322301</v>
      </c>
      <c r="CM23" s="17">
        <v>36.428349999999995</v>
      </c>
      <c r="CN23" s="17">
        <v>36.428349999999995</v>
      </c>
      <c r="CO23" s="17">
        <v>43.305900000000001</v>
      </c>
      <c r="CP23" s="17">
        <v>45.124324999999999</v>
      </c>
      <c r="CQ23" s="17">
        <v>37.401695312499996</v>
      </c>
      <c r="CR23" s="17">
        <v>14.856875</v>
      </c>
      <c r="CS23" s="17">
        <v>13.60305</v>
      </c>
      <c r="CT23" s="17">
        <v>38.148174999999995</v>
      </c>
      <c r="CU23" s="17">
        <v>36.247999999999998</v>
      </c>
      <c r="CV23" s="17">
        <v>32.951550000000005</v>
      </c>
      <c r="CW23" s="17">
        <v>38.154000000000003</v>
      </c>
      <c r="CX23" s="17">
        <v>36.370075</v>
      </c>
      <c r="CY23" s="17">
        <v>43.287424999999999</v>
      </c>
      <c r="CZ23" s="17">
        <v>45.0916</v>
      </c>
      <c r="DA23" s="17">
        <v>37.778955088321489</v>
      </c>
      <c r="DB23" s="17">
        <v>1005.5</v>
      </c>
      <c r="DC23" s="17">
        <v>0.54312500000000008</v>
      </c>
      <c r="DE23" s="17">
        <v>517.6346544883537</v>
      </c>
      <c r="DF23" s="5">
        <v>15.152362500000001</v>
      </c>
      <c r="DG23" s="5"/>
      <c r="DH23" s="17">
        <v>517.6346544883537</v>
      </c>
      <c r="DI23" s="5">
        <v>13.776875</v>
      </c>
      <c r="DJ23" s="5"/>
      <c r="DK23" s="5">
        <v>752.91760325883126</v>
      </c>
      <c r="DL23" s="5">
        <v>54.330712499999997</v>
      </c>
      <c r="DM23" s="5">
        <v>752.91760325883126</v>
      </c>
      <c r="DN23" s="5">
        <v>52.198075000000003</v>
      </c>
      <c r="DO23" s="5">
        <v>519.64434531875736</v>
      </c>
      <c r="DP23" s="5">
        <v>33.2425</v>
      </c>
      <c r="DQ23" s="5">
        <v>485.29822269322301</v>
      </c>
      <c r="DR23" s="5">
        <v>38.154000000000003</v>
      </c>
      <c r="DS23" s="5">
        <v>485.29822269322301</v>
      </c>
      <c r="DT23" s="5">
        <v>36.370075</v>
      </c>
      <c r="DU23" s="5">
        <v>36.370075</v>
      </c>
      <c r="DV23" s="5">
        <v>43.287424999999999</v>
      </c>
      <c r="DW23" s="5">
        <v>45.0916</v>
      </c>
      <c r="DX23" s="5">
        <v>37.778955088321489</v>
      </c>
      <c r="DZ23" s="17">
        <v>485.29822269322301</v>
      </c>
      <c r="EA23" s="17">
        <v>36.428349999999995</v>
      </c>
      <c r="EB23" s="17">
        <v>36.428349999999995</v>
      </c>
      <c r="EC23" s="17">
        <v>43.305900000000001</v>
      </c>
      <c r="ED23" s="17">
        <v>45.124324999999999</v>
      </c>
      <c r="EE23" s="17">
        <v>37.401695312499996</v>
      </c>
      <c r="EF23" s="17">
        <v>14.856875</v>
      </c>
      <c r="EG23" s="17">
        <v>13.60305</v>
      </c>
      <c r="EH23" s="17">
        <v>38.148174999999995</v>
      </c>
      <c r="EI23" s="17">
        <v>36.247999999999998</v>
      </c>
      <c r="EJ23" s="17">
        <v>32.951550000000005</v>
      </c>
      <c r="EK23" s="17">
        <v>38.154000000000003</v>
      </c>
      <c r="EL23" s="17">
        <v>36.370075</v>
      </c>
      <c r="EM23" s="17">
        <v>43.287424999999999</v>
      </c>
      <c r="EN23" s="17">
        <v>45.0916</v>
      </c>
      <c r="EO23" s="17">
        <v>37.778955088321489</v>
      </c>
      <c r="EP23" s="17">
        <v>1005.5</v>
      </c>
      <c r="EQ23" s="17">
        <v>0.54312500000000008</v>
      </c>
      <c r="ER23" s="17">
        <v>517.6346544883537</v>
      </c>
      <c r="ES23" s="5">
        <v>15.152362500000001</v>
      </c>
      <c r="ET23" s="5">
        <v>517.6346544883537</v>
      </c>
      <c r="EU23" s="5">
        <v>13.776875</v>
      </c>
      <c r="EV23" s="8">
        <v>752.91760325883126</v>
      </c>
      <c r="EW23" s="8">
        <v>54.330712499999997</v>
      </c>
      <c r="EX23" s="8">
        <v>752.91760325883126</v>
      </c>
      <c r="EY23" s="8">
        <v>52.198075000000003</v>
      </c>
      <c r="EZ23" s="8">
        <v>519.64434531875736</v>
      </c>
      <c r="FA23" s="8">
        <v>33.2425</v>
      </c>
      <c r="FB23" s="8">
        <v>485.29822269322301</v>
      </c>
      <c r="FC23" s="8">
        <v>38.154000000000003</v>
      </c>
      <c r="FD23" s="5">
        <v>485.29822269322301</v>
      </c>
      <c r="FE23" s="5">
        <v>36.370075</v>
      </c>
      <c r="FF23" s="5">
        <v>36.370075</v>
      </c>
      <c r="FG23" s="5">
        <v>43.287424999999999</v>
      </c>
      <c r="FH23" s="5">
        <v>45.0916</v>
      </c>
      <c r="FI23" s="5">
        <v>37.778955088321489</v>
      </c>
      <c r="FK23" s="5">
        <v>485.29822269322301</v>
      </c>
      <c r="FL23" s="5">
        <v>37.401695312499996</v>
      </c>
      <c r="FM23" s="5">
        <v>485.29822269322301</v>
      </c>
      <c r="FN23" s="5">
        <v>37.778955088321489</v>
      </c>
      <c r="FP23" s="17">
        <v>485.29822269322301</v>
      </c>
      <c r="FQ23" s="5">
        <v>37.401695312499996</v>
      </c>
      <c r="FR23" s="17">
        <v>485.29822269322301</v>
      </c>
      <c r="FS23" s="5">
        <v>37.778955088321489</v>
      </c>
    </row>
    <row r="24" spans="1:175" x14ac:dyDescent="0.15">
      <c r="A24" s="290"/>
      <c r="B24" s="47">
        <v>31</v>
      </c>
      <c r="C24" s="166">
        <f>Anchor!L57</f>
        <v>2634.9686999999999</v>
      </c>
      <c r="D24" s="166">
        <f>Anchor!M57</f>
        <v>40.895499999999998</v>
      </c>
      <c r="E24" s="166">
        <f>Anchor!N57</f>
        <v>46.779000000000003</v>
      </c>
      <c r="F24" s="166">
        <f>Anchor!O57</f>
        <v>49.655000000000001</v>
      </c>
      <c r="G24" s="167">
        <f>('Summary (Full)'!$B$34*D24+'Summary (Full)'!$B$35*E24+'Summary (Full)'!$B$36*F24)/'Summary (Full)'!$B$37</f>
        <v>41.8106875</v>
      </c>
      <c r="H24" s="166">
        <f>Anchor!P57</f>
        <v>22.5608</v>
      </c>
      <c r="I24" s="166">
        <f>Anchor!Q57</f>
        <v>17.769600000000001</v>
      </c>
      <c r="J24" s="166">
        <f>Anchor!R57</f>
        <v>80.901200000000003</v>
      </c>
      <c r="K24" s="166">
        <f>Anchor!S57</f>
        <v>78.438500000000005</v>
      </c>
      <c r="L24" s="166">
        <f>Anchor!T57</f>
        <v>39.127800000000001</v>
      </c>
      <c r="M24" s="166">
        <f>Anchor!U57</f>
        <v>41.894100000000002</v>
      </c>
      <c r="N24" s="166">
        <f>Anchor!V57</f>
        <v>40.875100000000003</v>
      </c>
      <c r="O24" s="166">
        <f>Anchor!W57</f>
        <v>46.767499999999998</v>
      </c>
      <c r="P24" s="166">
        <f>Anchor!X57</f>
        <v>49.636099999999999</v>
      </c>
      <c r="Q24" s="168">
        <f>10*LOG10(1/(('Summary (Full)'!$B$41/10^(N24/10)+'Summary (Full)'!$B$42/10^(O24/10)+'Summary (Full)'!$B$43/10^(P24/10))/'Summary (Full)'!$B$44))</f>
        <v>42.231468145946948</v>
      </c>
      <c r="R24" s="166">
        <f>Anchor!Y57</f>
        <v>3856.7</v>
      </c>
      <c r="S24" s="166">
        <f>Anchor!Z57</f>
        <v>2.2397999999999998</v>
      </c>
      <c r="T24" s="169"/>
      <c r="U24" s="166">
        <f>Test!L57</f>
        <v>2634.9686999999999</v>
      </c>
      <c r="V24" s="166">
        <f>Test!M57</f>
        <v>40.895499999999998</v>
      </c>
      <c r="W24" s="166">
        <f>Test!N57</f>
        <v>46.779000000000003</v>
      </c>
      <c r="X24" s="166">
        <f>Test!O57</f>
        <v>49.655000000000001</v>
      </c>
      <c r="Y24" s="166">
        <f>('Summary (Full)'!$B$34*V24+'Summary (Full)'!$B$35*W24+'Summary (Full)'!$B$36*X24)/'Summary (Full)'!$B$37</f>
        <v>41.8106875</v>
      </c>
      <c r="Z24" s="166">
        <f>Test!P57</f>
        <v>22.5608</v>
      </c>
      <c r="AA24" s="166">
        <f>Test!Q57</f>
        <v>17.769600000000001</v>
      </c>
      <c r="AB24" s="166">
        <f>Test!R57</f>
        <v>80.901200000000003</v>
      </c>
      <c r="AC24" s="166">
        <f>Test!S57</f>
        <v>78.438500000000005</v>
      </c>
      <c r="AD24" s="166">
        <f>Test!T57</f>
        <v>39.127800000000001</v>
      </c>
      <c r="AE24" s="166">
        <f>Test!U57</f>
        <v>41.894100000000002</v>
      </c>
      <c r="AF24" s="166">
        <f>Test!V57</f>
        <v>40.875100000000003</v>
      </c>
      <c r="AG24" s="166">
        <f>Test!W57</f>
        <v>46.767499999999998</v>
      </c>
      <c r="AH24" s="166">
        <f>Test!X57</f>
        <v>49.636099999999999</v>
      </c>
      <c r="AI24" s="166">
        <f>10*LOG10(1/(('Summary (Full)'!$B$41/10^(AF24/10)+'Summary (Full)'!$B$42/10^(AG24/10)+'Summary (Full)'!$B$43/10^(AH24/10))/'Summary (Full)'!$B$44))</f>
        <v>42.231468145946948</v>
      </c>
      <c r="AJ24" s="166">
        <f>Test!Y57</f>
        <v>3856.7</v>
      </c>
      <c r="AK24" s="166">
        <f>Test!Z57</f>
        <v>2.2397999999999998</v>
      </c>
      <c r="AL24" s="166">
        <f t="shared" si="2"/>
        <v>1</v>
      </c>
      <c r="AM24" s="166">
        <f t="shared" si="2"/>
        <v>1</v>
      </c>
      <c r="AO24" s="294"/>
      <c r="AP24" s="212"/>
      <c r="AQ24" s="212"/>
      <c r="AR24" s="212"/>
      <c r="AS24" s="212"/>
      <c r="AT24" s="212"/>
      <c r="AU24" s="212"/>
      <c r="AV24" s="212"/>
      <c r="AW24" s="212"/>
      <c r="AX24" s="212"/>
      <c r="AY24" s="215"/>
      <c r="AZ24" s="326"/>
      <c r="BA24" s="252"/>
      <c r="BR24" s="5"/>
      <c r="BS24" s="5"/>
      <c r="BT24" s="5"/>
      <c r="BV24" s="5"/>
      <c r="BX24" s="5"/>
      <c r="BZ24" s="5"/>
      <c r="CB24" s="5"/>
      <c r="CD24" s="5"/>
      <c r="CL24" s="17">
        <v>554.69515283469968</v>
      </c>
      <c r="CM24" s="17">
        <v>36.872799999999998</v>
      </c>
      <c r="CN24" s="17">
        <v>36.872799999999998</v>
      </c>
      <c r="CO24" s="17">
        <v>43.4795625</v>
      </c>
      <c r="CP24" s="17">
        <v>45.346262500000002</v>
      </c>
      <c r="CQ24" s="17">
        <v>37.815314062500001</v>
      </c>
      <c r="CR24" s="17">
        <v>15.261050000000001</v>
      </c>
      <c r="CS24" s="17">
        <v>13.914225</v>
      </c>
      <c r="CT24" s="17">
        <v>45.488525000000003</v>
      </c>
      <c r="CU24" s="17">
        <v>43.491137500000001</v>
      </c>
      <c r="CV24" s="17">
        <v>33.502074999999998</v>
      </c>
      <c r="CW24" s="17">
        <v>38.4108375</v>
      </c>
      <c r="CX24" s="17">
        <v>36.820250000000001</v>
      </c>
      <c r="CY24" s="17">
        <v>43.463650000000001</v>
      </c>
      <c r="CZ24" s="17">
        <v>45.315062499999996</v>
      </c>
      <c r="DA24" s="17">
        <v>38.208644171730263</v>
      </c>
      <c r="DB24" s="17">
        <v>2050.1</v>
      </c>
      <c r="DC24" s="17">
        <v>1.09985</v>
      </c>
      <c r="DE24" s="17">
        <v>552.12573011349559</v>
      </c>
      <c r="DF24" s="5">
        <v>15.447849999999999</v>
      </c>
      <c r="DG24" s="5"/>
      <c r="DH24" s="17">
        <v>552.12573011349559</v>
      </c>
      <c r="DI24" s="5">
        <v>13.950700000000001</v>
      </c>
      <c r="DJ24" s="5"/>
      <c r="DK24" s="5">
        <v>803.38110831891879</v>
      </c>
      <c r="DL24" s="5">
        <v>56.133975</v>
      </c>
      <c r="DM24" s="5">
        <v>803.38110831891879</v>
      </c>
      <c r="DN24" s="5">
        <v>53.95675</v>
      </c>
      <c r="DO24" s="5">
        <v>554.69515283469968</v>
      </c>
      <c r="DP24" s="5">
        <v>33.502074999999998</v>
      </c>
      <c r="DQ24" s="5">
        <v>517.6346544883537</v>
      </c>
      <c r="DR24" s="5">
        <v>38.3322</v>
      </c>
      <c r="DS24" s="5">
        <v>519.64434531875736</v>
      </c>
      <c r="DT24" s="5">
        <v>36.594099999999997</v>
      </c>
      <c r="DU24" s="5">
        <v>36.594099999999997</v>
      </c>
      <c r="DV24" s="5">
        <v>43.289900000000003</v>
      </c>
      <c r="DW24" s="5">
        <v>45.09545</v>
      </c>
      <c r="DX24" s="5">
        <v>37.985281774631389</v>
      </c>
      <c r="DZ24" s="17">
        <v>554.69515283469968</v>
      </c>
      <c r="EA24" s="17">
        <v>36.872799999999998</v>
      </c>
      <c r="EB24" s="17">
        <v>36.872799999999998</v>
      </c>
      <c r="EC24" s="17">
        <v>43.4795625</v>
      </c>
      <c r="ED24" s="17">
        <v>45.346262500000002</v>
      </c>
      <c r="EE24" s="17">
        <v>37.815314062500001</v>
      </c>
      <c r="EF24" s="17">
        <v>15.261050000000001</v>
      </c>
      <c r="EG24" s="17">
        <v>13.914225</v>
      </c>
      <c r="EH24" s="17">
        <v>45.488525000000003</v>
      </c>
      <c r="EI24" s="17">
        <v>43.491137500000001</v>
      </c>
      <c r="EJ24" s="17">
        <v>33.502074999999998</v>
      </c>
      <c r="EK24" s="17">
        <v>38.4108375</v>
      </c>
      <c r="EL24" s="17">
        <v>36.820250000000001</v>
      </c>
      <c r="EM24" s="17">
        <v>43.463650000000001</v>
      </c>
      <c r="EN24" s="17">
        <v>45.315062499999996</v>
      </c>
      <c r="EO24" s="17">
        <v>38.208644171730263</v>
      </c>
      <c r="EP24" s="17">
        <v>2050.1</v>
      </c>
      <c r="EQ24" s="17">
        <v>1.09985</v>
      </c>
      <c r="ER24" s="17">
        <v>552.12573011349559</v>
      </c>
      <c r="ES24" s="5">
        <v>15.447849999999999</v>
      </c>
      <c r="ET24" s="5">
        <v>552.12573011349559</v>
      </c>
      <c r="EU24" s="5">
        <v>13.950700000000001</v>
      </c>
      <c r="EV24" s="8">
        <v>803.38110831891879</v>
      </c>
      <c r="EW24" s="8">
        <v>56.133975</v>
      </c>
      <c r="EX24" s="8">
        <v>803.38110831891879</v>
      </c>
      <c r="EY24" s="8">
        <v>53.95675</v>
      </c>
      <c r="EZ24" s="8">
        <v>554.69515283469968</v>
      </c>
      <c r="FA24" s="8">
        <v>33.502074999999998</v>
      </c>
      <c r="FB24" s="8">
        <v>517.6346544883537</v>
      </c>
      <c r="FC24" s="8">
        <v>38.3322</v>
      </c>
      <c r="FD24" s="5">
        <v>519.64434531875736</v>
      </c>
      <c r="FE24" s="5">
        <v>36.594099999999997</v>
      </c>
      <c r="FF24" s="5">
        <v>36.594099999999997</v>
      </c>
      <c r="FG24" s="5">
        <v>43.289900000000003</v>
      </c>
      <c r="FH24" s="5">
        <v>45.09545</v>
      </c>
      <c r="FI24" s="5">
        <v>37.985281774631389</v>
      </c>
      <c r="FK24" s="5">
        <v>517.6346544883537</v>
      </c>
      <c r="FL24" s="5">
        <v>37.599086718749994</v>
      </c>
      <c r="FM24" s="5">
        <v>554.69515283469968</v>
      </c>
      <c r="FN24" s="5">
        <v>38.208644171730263</v>
      </c>
      <c r="FP24" s="17">
        <v>517.6346544883537</v>
      </c>
      <c r="FQ24" s="5">
        <v>37.599086718749994</v>
      </c>
      <c r="FR24" s="17">
        <v>554.69515283469968</v>
      </c>
      <c r="FS24" s="5">
        <v>38.208644171730263</v>
      </c>
    </row>
    <row r="25" spans="1:175" ht="13" customHeight="1" x14ac:dyDescent="0.15">
      <c r="A25" s="290"/>
      <c r="B25" s="47">
        <v>39</v>
      </c>
      <c r="C25" s="166">
        <f>Anchor!L58</f>
        <v>1550.7619</v>
      </c>
      <c r="D25" s="166">
        <f>Anchor!M58</f>
        <v>39.843600000000002</v>
      </c>
      <c r="E25" s="166">
        <f>Anchor!N58</f>
        <v>45.831899999999997</v>
      </c>
      <c r="F25" s="166">
        <f>Anchor!O58</f>
        <v>48.3855</v>
      </c>
      <c r="G25" s="167">
        <f>('Summary (Full)'!$B$34*D25+'Summary (Full)'!$B$35*E25+'Summary (Full)'!$B$36*F25)/'Summary (Full)'!$B$37</f>
        <v>40.751737500000004</v>
      </c>
      <c r="H25" s="166">
        <f>Anchor!P58</f>
        <v>20.0975</v>
      </c>
      <c r="I25" s="166">
        <f>Anchor!Q58</f>
        <v>16.6418</v>
      </c>
      <c r="J25" s="166">
        <f>Anchor!R58</f>
        <v>71.756100000000004</v>
      </c>
      <c r="K25" s="166">
        <f>Anchor!S58</f>
        <v>69.308899999999994</v>
      </c>
      <c r="L25" s="166">
        <f>Anchor!T58</f>
        <v>37.384099999999997</v>
      </c>
      <c r="M25" s="166">
        <f>Anchor!U58</f>
        <v>40.954700000000003</v>
      </c>
      <c r="N25" s="166">
        <f>Anchor!V58</f>
        <v>39.810299999999998</v>
      </c>
      <c r="O25" s="166">
        <f>Anchor!W58</f>
        <v>45.818300000000001</v>
      </c>
      <c r="P25" s="166">
        <f>Anchor!X58</f>
        <v>48.363700000000001</v>
      </c>
      <c r="Q25" s="168">
        <f>10*LOG10(1/(('Summary (Full)'!$B$41/10^(N25/10)+'Summary (Full)'!$B$42/10^(O25/10)+'Summary (Full)'!$B$43/10^(P25/10))/'Summary (Full)'!$B$44))</f>
        <v>41.166916107778619</v>
      </c>
      <c r="R25" s="166">
        <f>Anchor!Y58</f>
        <v>3392.3</v>
      </c>
      <c r="S25" s="166">
        <f>Anchor!Z58</f>
        <v>2.0718000000000001</v>
      </c>
      <c r="T25" s="169"/>
      <c r="U25" s="166">
        <f>Test!L58</f>
        <v>1550.7619</v>
      </c>
      <c r="V25" s="166">
        <f>Test!M58</f>
        <v>39.843600000000002</v>
      </c>
      <c r="W25" s="166">
        <f>Test!N58</f>
        <v>45.831899999999997</v>
      </c>
      <c r="X25" s="166">
        <f>Test!O58</f>
        <v>48.3855</v>
      </c>
      <c r="Y25" s="166">
        <f>('Summary (Full)'!$B$34*V25+'Summary (Full)'!$B$35*W25+'Summary (Full)'!$B$36*X25)/'Summary (Full)'!$B$37</f>
        <v>40.751737500000004</v>
      </c>
      <c r="Z25" s="166">
        <f>Test!P58</f>
        <v>20.0975</v>
      </c>
      <c r="AA25" s="166">
        <f>Test!Q58</f>
        <v>16.6418</v>
      </c>
      <c r="AB25" s="166">
        <f>Test!R58</f>
        <v>71.756100000000004</v>
      </c>
      <c r="AC25" s="166">
        <f>Test!S58</f>
        <v>69.308899999999994</v>
      </c>
      <c r="AD25" s="166">
        <f>Test!T58</f>
        <v>37.384099999999997</v>
      </c>
      <c r="AE25" s="166">
        <f>Test!U58</f>
        <v>40.954700000000003</v>
      </c>
      <c r="AF25" s="166">
        <f>Test!V58</f>
        <v>39.810299999999998</v>
      </c>
      <c r="AG25" s="166">
        <f>Test!W58</f>
        <v>45.818300000000001</v>
      </c>
      <c r="AH25" s="166">
        <f>Test!X58</f>
        <v>48.363700000000001</v>
      </c>
      <c r="AI25" s="166">
        <f>10*LOG10(1/(('Summary (Full)'!$B$41/10^(AF25/10)+'Summary (Full)'!$B$42/10^(AG25/10)+'Summary (Full)'!$B$43/10^(AH25/10))/'Summary (Full)'!$B$44))</f>
        <v>41.166916107778619</v>
      </c>
      <c r="AJ25" s="166">
        <f>Test!Y58</f>
        <v>3392.3</v>
      </c>
      <c r="AK25" s="166">
        <f>Test!Z58</f>
        <v>2.0718000000000001</v>
      </c>
      <c r="AL25" s="166">
        <f t="shared" si="2"/>
        <v>1</v>
      </c>
      <c r="AM25" s="166">
        <f t="shared" si="2"/>
        <v>1</v>
      </c>
      <c r="AO25" s="294" t="s">
        <v>28</v>
      </c>
      <c r="AP25" s="212" cm="1">
        <f t="array" ref="AP25">bdRateExtend($C24:$C27,D24:D27,$U24:$U27,V24:V27)</f>
        <v>0</v>
      </c>
      <c r="AQ25" s="212"/>
      <c r="AR25" s="212"/>
      <c r="AS25" s="212"/>
      <c r="AT25" s="212" cm="1">
        <f t="array" ref="AT25">bdRateExtend($C24:$C27,H24:H27,$U24:$U27,Z24:Z27)</f>
        <v>0</v>
      </c>
      <c r="AU25" s="212"/>
      <c r="AV25" s="212" cm="1">
        <f t="array" ref="AV25">bdRateExtend($C24:$C27,I24:I27,$U24:$U27,AA24:AA27)</f>
        <v>0</v>
      </c>
      <c r="AW25" s="212"/>
      <c r="AX25" s="212" cm="1">
        <f t="array" ref="AX25">bdRateExtend($C24:$C27,J24:J27,$U24:$U27,AB24:AB27,"None", FALSE,1)</f>
        <v>0</v>
      </c>
      <c r="AY25" s="215"/>
      <c r="AZ25" s="326" cm="1">
        <f t="array" ref="AZ25">testVMAFRange($C24:$C27,J24:J27,$U24:$U27,AB24:AB27)</f>
        <v>0</v>
      </c>
      <c r="BA25" s="252"/>
      <c r="BR25" s="5"/>
      <c r="BS25" s="5"/>
      <c r="BT25" s="5"/>
      <c r="BV25" s="5"/>
      <c r="BX25" s="5"/>
      <c r="BZ25" s="5"/>
      <c r="CB25" s="5"/>
      <c r="CD25" s="5"/>
      <c r="CL25" s="17">
        <v>592.11019103762476</v>
      </c>
      <c r="CM25" s="17">
        <v>37.098300000000002</v>
      </c>
      <c r="CN25" s="17">
        <v>37.098300000000002</v>
      </c>
      <c r="CO25" s="17">
        <v>43.653475</v>
      </c>
      <c r="CP25" s="17">
        <v>45.565075</v>
      </c>
      <c r="CQ25" s="17">
        <v>38.037171874999999</v>
      </c>
      <c r="CR25" s="17">
        <v>15.567600000000002</v>
      </c>
      <c r="CS25" s="17">
        <v>14.105650000000001</v>
      </c>
      <c r="CT25" s="17">
        <v>47.356650000000002</v>
      </c>
      <c r="CU25" s="17">
        <v>45.291325000000001</v>
      </c>
      <c r="CV25" s="17">
        <v>33.761650000000003</v>
      </c>
      <c r="CW25" s="17">
        <v>38.607624999999999</v>
      </c>
      <c r="CX25" s="17">
        <v>37.046399999999998</v>
      </c>
      <c r="CY25" s="17">
        <v>43.6374</v>
      </c>
      <c r="CZ25" s="17">
        <v>45.534675</v>
      </c>
      <c r="DA25" s="17">
        <v>38.432006568829145</v>
      </c>
      <c r="DB25" s="17">
        <v>2100.6</v>
      </c>
      <c r="DC25" s="17">
        <v>1.1249</v>
      </c>
      <c r="DE25" s="17">
        <v>588.9150179766774</v>
      </c>
      <c r="DF25" s="5">
        <v>15.743337499999999</v>
      </c>
      <c r="DG25" s="5"/>
      <c r="DH25" s="17">
        <v>588.9150179766774</v>
      </c>
      <c r="DI25" s="5">
        <v>14.124525</v>
      </c>
      <c r="DJ25" s="5"/>
      <c r="DK25" s="5">
        <v>857.22687636758212</v>
      </c>
      <c r="DL25" s="5">
        <v>57.937237499999995</v>
      </c>
      <c r="DM25" s="5">
        <v>857.22687636758212</v>
      </c>
      <c r="DN25" s="5">
        <v>55.715424999999996</v>
      </c>
      <c r="DO25" s="5">
        <v>592.11019103762476</v>
      </c>
      <c r="DP25" s="5">
        <v>33.761650000000003</v>
      </c>
      <c r="DQ25" s="5">
        <v>552.12573011349559</v>
      </c>
      <c r="DR25" s="5">
        <v>38.510400000000004</v>
      </c>
      <c r="DS25" s="5">
        <v>554.69515283469968</v>
      </c>
      <c r="DT25" s="5">
        <v>36.820250000000001</v>
      </c>
      <c r="DU25" s="5">
        <v>36.820250000000001</v>
      </c>
      <c r="DV25" s="5">
        <v>43.463650000000001</v>
      </c>
      <c r="DW25" s="5">
        <v>45.315062499999996</v>
      </c>
      <c r="DX25" s="5">
        <v>38.208644171730263</v>
      </c>
      <c r="DZ25" s="17">
        <v>592.11019103762476</v>
      </c>
      <c r="EA25" s="17">
        <v>37.098300000000002</v>
      </c>
      <c r="EB25" s="17">
        <v>37.098300000000002</v>
      </c>
      <c r="EC25" s="17">
        <v>43.653475</v>
      </c>
      <c r="ED25" s="17">
        <v>45.565075</v>
      </c>
      <c r="EE25" s="17">
        <v>38.037171874999999</v>
      </c>
      <c r="EF25" s="17">
        <v>15.567600000000002</v>
      </c>
      <c r="EG25" s="17">
        <v>14.105650000000001</v>
      </c>
      <c r="EH25" s="17">
        <v>47.356650000000002</v>
      </c>
      <c r="EI25" s="17">
        <v>45.291325000000001</v>
      </c>
      <c r="EJ25" s="17">
        <v>33.761650000000003</v>
      </c>
      <c r="EK25" s="17">
        <v>38.607624999999999</v>
      </c>
      <c r="EL25" s="17">
        <v>37.046399999999998</v>
      </c>
      <c r="EM25" s="17">
        <v>43.6374</v>
      </c>
      <c r="EN25" s="17">
        <v>45.534675</v>
      </c>
      <c r="EO25" s="17">
        <v>38.432006568829145</v>
      </c>
      <c r="EP25" s="17">
        <v>2100.6</v>
      </c>
      <c r="EQ25" s="17">
        <v>1.1249</v>
      </c>
      <c r="ER25" s="17">
        <v>588.9150179766774</v>
      </c>
      <c r="ES25" s="5">
        <v>15.743337499999999</v>
      </c>
      <c r="ET25" s="5">
        <v>588.9150179766774</v>
      </c>
      <c r="EU25" s="5">
        <v>14.124525</v>
      </c>
      <c r="EV25" s="8">
        <v>857.22687636758212</v>
      </c>
      <c r="EW25" s="8">
        <v>57.937237499999995</v>
      </c>
      <c r="EX25" s="8">
        <v>857.22687636758212</v>
      </c>
      <c r="EY25" s="8">
        <v>55.715424999999996</v>
      </c>
      <c r="EZ25" s="8">
        <v>592.11019103762476</v>
      </c>
      <c r="FA25" s="8">
        <v>33.761650000000003</v>
      </c>
      <c r="FB25" s="8">
        <v>552.12573011349559</v>
      </c>
      <c r="FC25" s="8">
        <v>38.510400000000004</v>
      </c>
      <c r="FD25" s="5">
        <v>554.69515283469968</v>
      </c>
      <c r="FE25" s="5">
        <v>36.820250000000001</v>
      </c>
      <c r="FF25" s="5">
        <v>36.820250000000001</v>
      </c>
      <c r="FG25" s="5">
        <v>43.463650000000001</v>
      </c>
      <c r="FH25" s="5">
        <v>45.315062499999996</v>
      </c>
      <c r="FI25" s="5">
        <v>38.208644171730263</v>
      </c>
      <c r="FK25" s="5">
        <v>592.11019103762476</v>
      </c>
      <c r="FL25" s="5">
        <v>38.037171874999999</v>
      </c>
      <c r="FM25" s="5">
        <v>592.11019103762476</v>
      </c>
      <c r="FN25" s="5">
        <v>38.432006568829145</v>
      </c>
      <c r="FP25" s="17">
        <v>592.11019103762476</v>
      </c>
      <c r="FQ25" s="5">
        <v>38.037171874999999</v>
      </c>
      <c r="FR25" s="17">
        <v>592.11019103762476</v>
      </c>
      <c r="FS25" s="5">
        <v>38.432006568829145</v>
      </c>
    </row>
    <row r="26" spans="1:175" x14ac:dyDescent="0.15">
      <c r="A26" s="290"/>
      <c r="B26" s="47">
        <v>47</v>
      </c>
      <c r="C26" s="166">
        <f>Anchor!L59</f>
        <v>914.6816</v>
      </c>
      <c r="D26" s="166">
        <f>Anchor!M59</f>
        <v>38.4619</v>
      </c>
      <c r="E26" s="166">
        <f>Anchor!N59</f>
        <v>44.676900000000003</v>
      </c>
      <c r="F26" s="166">
        <f>Anchor!O59</f>
        <v>46.861699999999999</v>
      </c>
      <c r="G26" s="167">
        <f>('Summary (Full)'!$B$34*D26+'Summary (Full)'!$B$35*E26+'Summary (Full)'!$B$36*F26)/'Summary (Full)'!$B$37</f>
        <v>39.375325000000004</v>
      </c>
      <c r="H26" s="166">
        <f>Anchor!P59</f>
        <v>17.532599999999999</v>
      </c>
      <c r="I26" s="166">
        <f>Anchor!Q59</f>
        <v>15.2927</v>
      </c>
      <c r="J26" s="166">
        <f>Anchor!R59</f>
        <v>59.740499999999997</v>
      </c>
      <c r="K26" s="166">
        <f>Anchor!S59</f>
        <v>57.4741</v>
      </c>
      <c r="L26" s="166">
        <f>Anchor!T59</f>
        <v>35.439900000000002</v>
      </c>
      <c r="M26" s="166">
        <f>Anchor!U59</f>
        <v>39.751199999999997</v>
      </c>
      <c r="N26" s="166">
        <f>Anchor!V59</f>
        <v>38.417400000000001</v>
      </c>
      <c r="O26" s="166">
        <f>Anchor!W59</f>
        <v>44.660899999999998</v>
      </c>
      <c r="P26" s="166">
        <f>Anchor!X59</f>
        <v>46.830300000000001</v>
      </c>
      <c r="Q26" s="168">
        <f>10*LOG10(1/(('Summary (Full)'!$B$41/10^(N26/10)+'Summary (Full)'!$B$42/10^(O26/10)+'Summary (Full)'!$B$43/10^(P26/10))/'Summary (Full)'!$B$44))</f>
        <v>39.782577468448793</v>
      </c>
      <c r="R26" s="166">
        <f>Anchor!Y59</f>
        <v>2759.5</v>
      </c>
      <c r="S26" s="166">
        <f>Anchor!Z59</f>
        <v>1.6751</v>
      </c>
      <c r="T26" s="169"/>
      <c r="U26" s="166">
        <f>Test!L59</f>
        <v>914.6816</v>
      </c>
      <c r="V26" s="166">
        <f>Test!M59</f>
        <v>38.4619</v>
      </c>
      <c r="W26" s="166">
        <f>Test!N59</f>
        <v>44.676900000000003</v>
      </c>
      <c r="X26" s="166">
        <f>Test!O59</f>
        <v>46.861699999999999</v>
      </c>
      <c r="Y26" s="166">
        <f>('Summary (Full)'!$B$34*V26+'Summary (Full)'!$B$35*W26+'Summary (Full)'!$B$36*X26)/'Summary (Full)'!$B$37</f>
        <v>39.375325000000004</v>
      </c>
      <c r="Z26" s="166">
        <f>Test!P59</f>
        <v>17.532599999999999</v>
      </c>
      <c r="AA26" s="166">
        <f>Test!Q59</f>
        <v>15.2927</v>
      </c>
      <c r="AB26" s="166">
        <f>Test!R59</f>
        <v>59.740499999999997</v>
      </c>
      <c r="AC26" s="166">
        <f>Test!S59</f>
        <v>57.4741</v>
      </c>
      <c r="AD26" s="166">
        <f>Test!T59</f>
        <v>35.439900000000002</v>
      </c>
      <c r="AE26" s="166">
        <f>Test!U59</f>
        <v>39.751199999999997</v>
      </c>
      <c r="AF26" s="166">
        <f>Test!V59</f>
        <v>38.417400000000001</v>
      </c>
      <c r="AG26" s="166">
        <f>Test!W59</f>
        <v>44.660899999999998</v>
      </c>
      <c r="AH26" s="166">
        <f>Test!X59</f>
        <v>46.830300000000001</v>
      </c>
      <c r="AI26" s="166">
        <f>10*LOG10(1/(('Summary (Full)'!$B$41/10^(AF26/10)+'Summary (Full)'!$B$42/10^(AG26/10)+'Summary (Full)'!$B$43/10^(AH26/10))/'Summary (Full)'!$B$44))</f>
        <v>39.782577468448793</v>
      </c>
      <c r="AJ26" s="166">
        <f>Test!Y59</f>
        <v>2759.5</v>
      </c>
      <c r="AK26" s="166">
        <f>Test!Z59</f>
        <v>1.6751</v>
      </c>
      <c r="AL26" s="166">
        <f t="shared" si="2"/>
        <v>1</v>
      </c>
      <c r="AM26" s="166">
        <f t="shared" si="2"/>
        <v>1</v>
      </c>
      <c r="AO26" s="294"/>
      <c r="AP26" s="212"/>
      <c r="AQ26" s="212"/>
      <c r="AR26" s="212"/>
      <c r="AS26" s="212"/>
      <c r="AT26" s="212"/>
      <c r="AU26" s="212"/>
      <c r="AV26" s="212"/>
      <c r="AW26" s="212"/>
      <c r="AX26" s="212"/>
      <c r="AY26" s="215"/>
      <c r="AZ26" s="326"/>
      <c r="BA26" s="252"/>
      <c r="BR26" s="5"/>
      <c r="BS26" s="5"/>
      <c r="BT26" s="5"/>
      <c r="BV26" s="5"/>
      <c r="BX26" s="5"/>
      <c r="BZ26" s="5"/>
      <c r="CB26" s="5"/>
      <c r="CD26" s="5"/>
      <c r="CL26" s="17">
        <v>632.0489309108674</v>
      </c>
      <c r="CM26" s="17">
        <v>37.323800000000006</v>
      </c>
      <c r="CN26" s="17">
        <v>37.323800000000006</v>
      </c>
      <c r="CO26" s="17">
        <v>43.8273875</v>
      </c>
      <c r="CP26" s="17">
        <v>45.783887499999999</v>
      </c>
      <c r="CQ26" s="17">
        <v>38.259029687500004</v>
      </c>
      <c r="CR26" s="17">
        <v>15.874150000000002</v>
      </c>
      <c r="CS26" s="17">
        <v>14.297075</v>
      </c>
      <c r="CT26" s="17">
        <v>49.224775000000001</v>
      </c>
      <c r="CU26" s="17">
        <v>47.0915125</v>
      </c>
      <c r="CV26" s="17">
        <v>34.021225000000001</v>
      </c>
      <c r="CW26" s="17">
        <v>38.804412499999998</v>
      </c>
      <c r="CX26" s="17">
        <v>37.272550000000003</v>
      </c>
      <c r="CY26" s="17">
        <v>43.811150000000005</v>
      </c>
      <c r="CZ26" s="17">
        <v>45.754287500000004</v>
      </c>
      <c r="DA26" s="17">
        <v>38.65536896592802</v>
      </c>
      <c r="DB26" s="17">
        <v>2151.1</v>
      </c>
      <c r="DC26" s="17">
        <v>1.14995</v>
      </c>
      <c r="DE26" s="17">
        <v>628.15565274811172</v>
      </c>
      <c r="DF26" s="5">
        <v>16.038824999999999</v>
      </c>
      <c r="DG26" s="5"/>
      <c r="DH26" s="17">
        <v>628.15565274811172</v>
      </c>
      <c r="DI26" s="5">
        <v>14.298350000000001</v>
      </c>
      <c r="DJ26" s="5"/>
      <c r="DK26" s="5">
        <v>914.6816</v>
      </c>
      <c r="DL26" s="5">
        <v>59.740499999999997</v>
      </c>
      <c r="DM26" s="5">
        <v>914.6816</v>
      </c>
      <c r="DN26" s="5">
        <v>57.4741</v>
      </c>
      <c r="DO26" s="5">
        <v>632.0489309108674</v>
      </c>
      <c r="DP26" s="5">
        <v>34.021225000000001</v>
      </c>
      <c r="DQ26" s="5">
        <v>588.9150179766774</v>
      </c>
      <c r="DR26" s="5">
        <v>38.688600000000001</v>
      </c>
      <c r="DS26" s="5">
        <v>592.11019103762476</v>
      </c>
      <c r="DT26" s="5">
        <v>37.046399999999998</v>
      </c>
      <c r="DU26" s="5">
        <v>37.046399999999998</v>
      </c>
      <c r="DV26" s="5">
        <v>43.6374</v>
      </c>
      <c r="DW26" s="5">
        <v>45.534675</v>
      </c>
      <c r="DX26" s="5">
        <v>38.432006568829145</v>
      </c>
      <c r="DZ26" s="17">
        <v>632.0489309108674</v>
      </c>
      <c r="EA26" s="17">
        <v>37.323800000000006</v>
      </c>
      <c r="EB26" s="17">
        <v>37.323800000000006</v>
      </c>
      <c r="EC26" s="17">
        <v>43.8273875</v>
      </c>
      <c r="ED26" s="17">
        <v>45.783887499999999</v>
      </c>
      <c r="EE26" s="17">
        <v>38.259029687500004</v>
      </c>
      <c r="EF26" s="17">
        <v>15.874150000000002</v>
      </c>
      <c r="EG26" s="17">
        <v>14.297075</v>
      </c>
      <c r="EH26" s="17">
        <v>49.224775000000001</v>
      </c>
      <c r="EI26" s="17">
        <v>47.0915125</v>
      </c>
      <c r="EJ26" s="17">
        <v>34.021225000000001</v>
      </c>
      <c r="EK26" s="17">
        <v>38.804412499999998</v>
      </c>
      <c r="EL26" s="17">
        <v>37.272550000000003</v>
      </c>
      <c r="EM26" s="17">
        <v>43.811150000000005</v>
      </c>
      <c r="EN26" s="17">
        <v>45.754287500000004</v>
      </c>
      <c r="EO26" s="17">
        <v>38.65536896592802</v>
      </c>
      <c r="EP26" s="17">
        <v>2151.1</v>
      </c>
      <c r="EQ26" s="17">
        <v>1.14995</v>
      </c>
      <c r="ER26" s="17">
        <v>628.15565274811172</v>
      </c>
      <c r="ES26" s="5">
        <v>16.038824999999999</v>
      </c>
      <c r="ET26" s="5">
        <v>628.15565274811172</v>
      </c>
      <c r="EU26" s="5">
        <v>14.298350000000001</v>
      </c>
      <c r="EV26" s="8">
        <v>914.6816</v>
      </c>
      <c r="EW26" s="8">
        <v>59.740499999999997</v>
      </c>
      <c r="EX26" s="8">
        <v>914.6816</v>
      </c>
      <c r="EY26" s="8">
        <v>57.4741</v>
      </c>
      <c r="EZ26" s="8">
        <v>632.0489309108674</v>
      </c>
      <c r="FA26" s="8">
        <v>34.021225000000001</v>
      </c>
      <c r="FB26" s="8">
        <v>588.9150179766774</v>
      </c>
      <c r="FC26" s="8">
        <v>38.688600000000001</v>
      </c>
      <c r="FD26" s="5">
        <v>592.11019103762476</v>
      </c>
      <c r="FE26" s="5">
        <v>37.046399999999998</v>
      </c>
      <c r="FF26" s="5">
        <v>37.046399999999998</v>
      </c>
      <c r="FG26" s="5">
        <v>43.6374</v>
      </c>
      <c r="FH26" s="5">
        <v>45.534675</v>
      </c>
      <c r="FI26" s="5">
        <v>38.432006568829145</v>
      </c>
      <c r="FK26" s="5">
        <v>632.0489309108674</v>
      </c>
      <c r="FL26" s="5">
        <v>38.259029687500004</v>
      </c>
      <c r="FM26" s="5">
        <v>632.0489309108674</v>
      </c>
      <c r="FN26" s="5">
        <v>38.65536896592802</v>
      </c>
      <c r="FP26" s="17">
        <v>632.0489309108674</v>
      </c>
      <c r="FQ26" s="5">
        <v>38.259029687500004</v>
      </c>
      <c r="FR26" s="17">
        <v>632.0489309108674</v>
      </c>
      <c r="FS26" s="5">
        <v>38.65536896592802</v>
      </c>
    </row>
    <row r="27" spans="1:175" ht="13" customHeight="1" x14ac:dyDescent="0.15">
      <c r="A27" s="290"/>
      <c r="B27" s="47">
        <v>55</v>
      </c>
      <c r="C27" s="166">
        <f>Anchor!L60</f>
        <v>544.34799999999996</v>
      </c>
      <c r="D27" s="166">
        <f>Anchor!M60</f>
        <v>36.767000000000003</v>
      </c>
      <c r="E27" s="166">
        <f>Anchor!N60</f>
        <v>43.306800000000003</v>
      </c>
      <c r="F27" s="166">
        <f>Anchor!O60</f>
        <v>45.150500000000001</v>
      </c>
      <c r="G27" s="167">
        <f>('Summary (Full)'!$B$34*D27+'Summary (Full)'!$B$35*E27+'Summary (Full)'!$B$36*F27)/'Summary (Full)'!$B$37</f>
        <v>37.699706249999998</v>
      </c>
      <c r="H27" s="166">
        <f>Anchor!P60</f>
        <v>15.0024</v>
      </c>
      <c r="I27" s="166">
        <f>Anchor!Q60</f>
        <v>13.7852</v>
      </c>
      <c r="J27" s="166">
        <f>Anchor!R60</f>
        <v>45.314399999999999</v>
      </c>
      <c r="K27" s="166">
        <f>Anchor!S60</f>
        <v>43.404699999999998</v>
      </c>
      <c r="L27" s="166">
        <f>Anchor!T60</f>
        <v>33.3596</v>
      </c>
      <c r="M27" s="166">
        <f>Anchor!U60</f>
        <v>38.279600000000002</v>
      </c>
      <c r="N27" s="166">
        <f>Anchor!V60</f>
        <v>36.713900000000002</v>
      </c>
      <c r="O27" s="166">
        <f>Anchor!W60</f>
        <v>43.289200000000001</v>
      </c>
      <c r="P27" s="166">
        <f>Anchor!X60</f>
        <v>45.116799999999998</v>
      </c>
      <c r="Q27" s="168">
        <f>10*LOG10(1/(('Summary (Full)'!$B$41/10^(N27/10)+'Summary (Full)'!$B$42/10^(O27/10)+'Summary (Full)'!$B$43/10^(P27/10))/'Summary (Full)'!$B$44))</f>
        <v>38.096095922878106</v>
      </c>
      <c r="R27" s="166">
        <f>Anchor!Y60</f>
        <v>2197.3000000000002</v>
      </c>
      <c r="S27" s="166">
        <f>Anchor!Z60</f>
        <v>1.3460000000000001</v>
      </c>
      <c r="T27" s="169"/>
      <c r="U27" s="166">
        <f>Test!L60</f>
        <v>544.34799999999996</v>
      </c>
      <c r="V27" s="166">
        <f>Test!M60</f>
        <v>36.767000000000003</v>
      </c>
      <c r="W27" s="166">
        <f>Test!N60</f>
        <v>43.306800000000003</v>
      </c>
      <c r="X27" s="166">
        <f>Test!O60</f>
        <v>45.150500000000001</v>
      </c>
      <c r="Y27" s="166">
        <f>('Summary (Full)'!$B$34*V27+'Summary (Full)'!$B$35*W27+'Summary (Full)'!$B$36*X27)/'Summary (Full)'!$B$37</f>
        <v>37.699706249999998</v>
      </c>
      <c r="Z27" s="166">
        <f>Test!P60</f>
        <v>15.0024</v>
      </c>
      <c r="AA27" s="166">
        <f>Test!Q60</f>
        <v>13.7852</v>
      </c>
      <c r="AB27" s="166">
        <f>Test!R60</f>
        <v>45.314399999999999</v>
      </c>
      <c r="AC27" s="166">
        <f>Test!S60</f>
        <v>43.404699999999998</v>
      </c>
      <c r="AD27" s="166">
        <f>Test!T60</f>
        <v>33.3596</v>
      </c>
      <c r="AE27" s="166">
        <f>Test!U60</f>
        <v>38.279600000000002</v>
      </c>
      <c r="AF27" s="166">
        <f>Test!V60</f>
        <v>36.713900000000002</v>
      </c>
      <c r="AG27" s="166">
        <f>Test!W60</f>
        <v>43.289200000000001</v>
      </c>
      <c r="AH27" s="166">
        <f>Test!X60</f>
        <v>45.116799999999998</v>
      </c>
      <c r="AI27" s="166">
        <f>10*LOG10(1/(('Summary (Full)'!$B$41/10^(AF27/10)+'Summary (Full)'!$B$42/10^(AG27/10)+'Summary (Full)'!$B$43/10^(AH27/10))/'Summary (Full)'!$B$44))</f>
        <v>38.096095922878106</v>
      </c>
      <c r="AJ27" s="166">
        <f>Test!Y60</f>
        <v>2197.3000000000002</v>
      </c>
      <c r="AK27" s="166">
        <f>Test!Z60</f>
        <v>1.3460000000000001</v>
      </c>
      <c r="AL27" s="166">
        <f t="shared" si="2"/>
        <v>1</v>
      </c>
      <c r="AM27" s="166">
        <f t="shared" si="2"/>
        <v>1</v>
      </c>
      <c r="AO27" s="294" t="s">
        <v>29</v>
      </c>
      <c r="AP27" s="212" cm="1">
        <f t="array" ref="AP27">bdRateExtend($C25:$C28,D25:D28,$U25:$U28,V25:V28)</f>
        <v>0</v>
      </c>
      <c r="AQ27" s="212"/>
      <c r="AR27" s="212"/>
      <c r="AS27" s="212"/>
      <c r="AT27" s="212" cm="1">
        <f t="array" ref="AT27">bdRateExtend($C25:$C28,H25:H28,$U25:$U28,Z25:Z28)</f>
        <v>0</v>
      </c>
      <c r="AU27" s="212"/>
      <c r="AV27" s="212" cm="1">
        <f t="array" ref="AV27">bdRateExtend($C25:$C28,I25:I28,$U25:$U28,AA25:AA28)</f>
        <v>0</v>
      </c>
      <c r="AW27" s="212"/>
      <c r="AX27" s="212" cm="1">
        <f t="array" ref="AX27">bdRateExtend($C25:$C28,J25:J28,$U25:$U28,AB25:AB28,"None", FALSE,1)</f>
        <v>0</v>
      </c>
      <c r="AY27" s="215"/>
      <c r="AZ27" s="326" cm="1">
        <f t="array" ref="AZ27">testVMAFRange($C25:$C28,J25:J28,$U25:$U28,AB25:AB28)</f>
        <v>0</v>
      </c>
      <c r="BA27" s="252"/>
      <c r="BR27" s="5"/>
      <c r="BS27" s="5"/>
      <c r="BT27" s="5"/>
      <c r="BV27" s="5"/>
      <c r="BX27" s="5"/>
      <c r="BZ27" s="5"/>
      <c r="CB27" s="5"/>
      <c r="CD27" s="5"/>
      <c r="CL27" s="17">
        <v>674.6816</v>
      </c>
      <c r="CM27" s="17">
        <v>37.549300000000002</v>
      </c>
      <c r="CN27" s="17">
        <v>37.549300000000002</v>
      </c>
      <c r="CO27" s="17">
        <v>44.001300000000001</v>
      </c>
      <c r="CP27" s="17">
        <v>46.002699999999997</v>
      </c>
      <c r="CQ27" s="17">
        <v>38.480887500000001</v>
      </c>
      <c r="CR27" s="17">
        <v>16.180700000000002</v>
      </c>
      <c r="CS27" s="17">
        <v>14.4885</v>
      </c>
      <c r="CT27" s="17">
        <v>51.0929</v>
      </c>
      <c r="CU27" s="17">
        <v>48.8917</v>
      </c>
      <c r="CV27" s="17">
        <v>34.280799999999999</v>
      </c>
      <c r="CW27" s="17">
        <v>39.001199999999997</v>
      </c>
      <c r="CX27" s="17">
        <v>37.498699999999999</v>
      </c>
      <c r="CY27" s="17">
        <v>43.984900000000003</v>
      </c>
      <c r="CZ27" s="17">
        <v>45.9739</v>
      </c>
      <c r="DA27" s="17">
        <v>38.878731363026901</v>
      </c>
      <c r="DB27" s="17">
        <v>2201.6</v>
      </c>
      <c r="DC27" s="17">
        <v>1.175</v>
      </c>
      <c r="DE27" s="17">
        <v>670.01097278017176</v>
      </c>
      <c r="DF27" s="5">
        <v>16.334312499999999</v>
      </c>
      <c r="DG27" s="5"/>
      <c r="DH27" s="17">
        <v>670.01097278017176</v>
      </c>
      <c r="DI27" s="5">
        <v>14.472175</v>
      </c>
      <c r="DJ27" s="5"/>
      <c r="DK27" s="5">
        <v>977.07823728828271</v>
      </c>
      <c r="DL27" s="5">
        <v>61.242449999999998</v>
      </c>
      <c r="DM27" s="5">
        <v>977.07823728828271</v>
      </c>
      <c r="DN27" s="5">
        <v>58.953450000000004</v>
      </c>
      <c r="DO27" s="5">
        <v>674.6816</v>
      </c>
      <c r="DP27" s="5">
        <v>34.280799999999999</v>
      </c>
      <c r="DQ27" s="5">
        <v>628.15565274811172</v>
      </c>
      <c r="DR27" s="5">
        <v>38.866799999999998</v>
      </c>
      <c r="DS27" s="5">
        <v>632.0489309108674</v>
      </c>
      <c r="DT27" s="5">
        <v>37.272550000000003</v>
      </c>
      <c r="DU27" s="5">
        <v>37.272550000000003</v>
      </c>
      <c r="DV27" s="5">
        <v>43.811150000000005</v>
      </c>
      <c r="DW27" s="5">
        <v>45.754287500000004</v>
      </c>
      <c r="DX27" s="5">
        <v>38.65536896592802</v>
      </c>
      <c r="DZ27" s="17">
        <v>674.6816</v>
      </c>
      <c r="EA27" s="17">
        <v>37.549300000000002</v>
      </c>
      <c r="EB27" s="17">
        <v>37.549300000000002</v>
      </c>
      <c r="EC27" s="17">
        <v>44.001300000000001</v>
      </c>
      <c r="ED27" s="17">
        <v>46.002699999999997</v>
      </c>
      <c r="EE27" s="17">
        <v>38.480887500000001</v>
      </c>
      <c r="EF27" s="17">
        <v>16.180700000000002</v>
      </c>
      <c r="EG27" s="17">
        <v>14.4885</v>
      </c>
      <c r="EH27" s="17">
        <v>51.0929</v>
      </c>
      <c r="EI27" s="17">
        <v>48.8917</v>
      </c>
      <c r="EJ27" s="17">
        <v>34.280799999999999</v>
      </c>
      <c r="EK27" s="17">
        <v>39.001199999999997</v>
      </c>
      <c r="EL27" s="17">
        <v>37.498699999999999</v>
      </c>
      <c r="EM27" s="17">
        <v>43.984900000000003</v>
      </c>
      <c r="EN27" s="17">
        <v>45.9739</v>
      </c>
      <c r="EO27" s="17">
        <v>38.878731363026901</v>
      </c>
      <c r="EP27" s="17">
        <v>2201.6</v>
      </c>
      <c r="EQ27" s="17">
        <v>1.175</v>
      </c>
      <c r="ER27" s="17">
        <v>670.01097278017176</v>
      </c>
      <c r="ES27" s="5">
        <v>16.334312499999999</v>
      </c>
      <c r="ET27" s="5">
        <v>670.01097278017176</v>
      </c>
      <c r="EU27" s="5">
        <v>14.472175</v>
      </c>
      <c r="EV27" s="8">
        <v>977.07823728828271</v>
      </c>
      <c r="EW27" s="8">
        <v>61.242449999999998</v>
      </c>
      <c r="EX27" s="8">
        <v>977.07823728828271</v>
      </c>
      <c r="EY27" s="8">
        <v>58.953450000000004</v>
      </c>
      <c r="EZ27" s="8">
        <v>674.6816</v>
      </c>
      <c r="FA27" s="8">
        <v>34.280799999999999</v>
      </c>
      <c r="FB27" s="8">
        <v>628.15565274811172</v>
      </c>
      <c r="FC27" s="8">
        <v>38.866799999999998</v>
      </c>
      <c r="FD27" s="5">
        <v>632.0489309108674</v>
      </c>
      <c r="FE27" s="5">
        <v>37.272550000000003</v>
      </c>
      <c r="FF27" s="5">
        <v>37.272550000000003</v>
      </c>
      <c r="FG27" s="5">
        <v>43.811150000000005</v>
      </c>
      <c r="FH27" s="5">
        <v>45.754287500000004</v>
      </c>
      <c r="FI27" s="5">
        <v>38.65536896592802</v>
      </c>
      <c r="FK27" s="5">
        <v>674.6816</v>
      </c>
      <c r="FL27" s="5">
        <v>38.480887500000001</v>
      </c>
      <c r="FM27" s="5">
        <v>674.6816</v>
      </c>
      <c r="FN27" s="5">
        <v>38.878731363026901</v>
      </c>
      <c r="FP27" s="17">
        <v>674.6816</v>
      </c>
      <c r="FQ27" s="5">
        <v>38.480887500000001</v>
      </c>
      <c r="FR27" s="17">
        <v>674.6816</v>
      </c>
      <c r="FS27" s="5">
        <v>38.878731363026901</v>
      </c>
    </row>
    <row r="28" spans="1:175" ht="14" thickBot="1" x14ac:dyDescent="0.2">
      <c r="A28" s="290"/>
      <c r="B28" s="47">
        <v>63</v>
      </c>
      <c r="C28" s="166">
        <f>Anchor!L61</f>
        <v>275.28530000000001</v>
      </c>
      <c r="D28" s="166">
        <f>Anchor!M61</f>
        <v>34.197000000000003</v>
      </c>
      <c r="E28" s="166">
        <f>Anchor!N61</f>
        <v>41.591200000000001</v>
      </c>
      <c r="F28" s="166">
        <f>Anchor!O61</f>
        <v>42.965699999999998</v>
      </c>
      <c r="G28" s="167">
        <f>('Summary (Full)'!$B$34*D28+'Summary (Full)'!$B$35*E28+'Summary (Full)'!$B$36*F28)/'Summary (Full)'!$B$37</f>
        <v>35.207181249999998</v>
      </c>
      <c r="H28" s="166">
        <f>Anchor!P61</f>
        <v>12.090199999999999</v>
      </c>
      <c r="I28" s="166">
        <f>Anchor!Q61</f>
        <v>11.8536</v>
      </c>
      <c r="J28" s="166">
        <f>Anchor!R61</f>
        <v>26.492000000000001</v>
      </c>
      <c r="K28" s="166">
        <f>Anchor!S61</f>
        <v>25.235299999999999</v>
      </c>
      <c r="L28" s="166">
        <f>Anchor!T61</f>
        <v>30.5793</v>
      </c>
      <c r="M28" s="166">
        <f>Anchor!U61</f>
        <v>36.158499999999997</v>
      </c>
      <c r="N28" s="166">
        <f>Anchor!V61</f>
        <v>34.120399999999997</v>
      </c>
      <c r="O28" s="166">
        <f>Anchor!W61</f>
        <v>41.5764</v>
      </c>
      <c r="P28" s="166">
        <f>Anchor!X61</f>
        <v>42.932400000000001</v>
      </c>
      <c r="Q28" s="168">
        <f>10*LOG10(1/(('Summary (Full)'!$B$41/10^(N28/10)+'Summary (Full)'!$B$42/10^(O28/10)+'Summary (Full)'!$B$43/10^(P28/10))/'Summary (Full)'!$B$44))</f>
        <v>35.556030861791143</v>
      </c>
      <c r="R28" s="166">
        <f>Anchor!Y61</f>
        <v>1443.4</v>
      </c>
      <c r="S28" s="166">
        <f>Anchor!Z61</f>
        <v>1.0439000000000001</v>
      </c>
      <c r="T28" s="169"/>
      <c r="U28" s="166">
        <f>Test!L61</f>
        <v>275.28530000000001</v>
      </c>
      <c r="V28" s="166">
        <f>Test!M61</f>
        <v>34.197000000000003</v>
      </c>
      <c r="W28" s="166">
        <f>Test!N61</f>
        <v>41.591200000000001</v>
      </c>
      <c r="X28" s="166">
        <f>Test!O61</f>
        <v>42.965699999999998</v>
      </c>
      <c r="Y28" s="166">
        <f>('Summary (Full)'!$B$34*V28+'Summary (Full)'!$B$35*W28+'Summary (Full)'!$B$36*X28)/'Summary (Full)'!$B$37</f>
        <v>35.207181249999998</v>
      </c>
      <c r="Z28" s="166">
        <f>Test!P61</f>
        <v>12.090199999999999</v>
      </c>
      <c r="AA28" s="166">
        <f>Test!Q61</f>
        <v>11.8536</v>
      </c>
      <c r="AB28" s="166">
        <f>Test!R61</f>
        <v>26.492000000000001</v>
      </c>
      <c r="AC28" s="166">
        <f>Test!S61</f>
        <v>25.235299999999999</v>
      </c>
      <c r="AD28" s="166">
        <f>Test!T61</f>
        <v>30.5793</v>
      </c>
      <c r="AE28" s="166">
        <f>Test!U61</f>
        <v>36.158499999999997</v>
      </c>
      <c r="AF28" s="166">
        <f>Test!V61</f>
        <v>34.120399999999997</v>
      </c>
      <c r="AG28" s="166">
        <f>Test!W61</f>
        <v>41.5764</v>
      </c>
      <c r="AH28" s="166">
        <f>Test!X61</f>
        <v>42.932400000000001</v>
      </c>
      <c r="AI28" s="166">
        <f>10*LOG10(1/(('Summary (Full)'!$B$41/10^(AF28/10)+'Summary (Full)'!$B$42/10^(AG28/10)+'Summary (Full)'!$B$43/10^(AH28/10))/'Summary (Full)'!$B$44))</f>
        <v>35.556030861791143</v>
      </c>
      <c r="AJ28" s="166">
        <f>Test!Y61</f>
        <v>1443.4</v>
      </c>
      <c r="AK28" s="166">
        <f>Test!Z61</f>
        <v>1.0439000000000001</v>
      </c>
      <c r="AL28" s="166">
        <f t="shared" si="2"/>
        <v>1</v>
      </c>
      <c r="AM28" s="166">
        <f t="shared" si="2"/>
        <v>1</v>
      </c>
      <c r="AO28" s="303"/>
      <c r="AP28" s="213"/>
      <c r="AQ28" s="213"/>
      <c r="AR28" s="213"/>
      <c r="AS28" s="213"/>
      <c r="AT28" s="213"/>
      <c r="AU28" s="213"/>
      <c r="AV28" s="213"/>
      <c r="AW28" s="213"/>
      <c r="AX28" s="213"/>
      <c r="AY28" s="228"/>
      <c r="AZ28" s="327"/>
      <c r="BA28" s="280"/>
      <c r="BR28" s="5"/>
      <c r="BS28" s="5"/>
      <c r="BT28" s="5"/>
      <c r="BV28" s="5"/>
      <c r="BX28" s="5"/>
      <c r="BZ28" s="5"/>
      <c r="CB28" s="5"/>
      <c r="CD28" s="5"/>
      <c r="CL28" s="17">
        <v>720.02824699115502</v>
      </c>
      <c r="CM28" s="17">
        <v>37.735050000000001</v>
      </c>
      <c r="CN28" s="17">
        <v>37.735050000000001</v>
      </c>
      <c r="CO28" s="17">
        <v>44.153987499999999</v>
      </c>
      <c r="CP28" s="17">
        <v>46.203449999999997</v>
      </c>
      <c r="CQ28" s="17">
        <v>38.665508593750005</v>
      </c>
      <c r="CR28" s="17">
        <v>16.492212500000001</v>
      </c>
      <c r="CS28" s="17">
        <v>14.660600000000001</v>
      </c>
      <c r="CT28" s="17">
        <v>52.697474999999997</v>
      </c>
      <c r="CU28" s="17">
        <v>50.460425000000001</v>
      </c>
      <c r="CV28" s="17">
        <v>34.520262500000001</v>
      </c>
      <c r="CW28" s="17">
        <v>39.165999999999997</v>
      </c>
      <c r="CX28" s="17">
        <v>37.685787499999996</v>
      </c>
      <c r="CY28" s="17">
        <v>44.137750000000004</v>
      </c>
      <c r="CZ28" s="17">
        <v>46.175224999999998</v>
      </c>
      <c r="DA28" s="17">
        <v>39.06446012960339</v>
      </c>
      <c r="DB28" s="17">
        <v>2271.3125</v>
      </c>
      <c r="DC28" s="17">
        <v>1.2000375000000001</v>
      </c>
      <c r="DE28" s="17">
        <v>714.65520000000004</v>
      </c>
      <c r="DF28" s="5">
        <v>16.629799999999999</v>
      </c>
      <c r="DG28" s="5"/>
      <c r="DH28" s="17">
        <v>714.65520000000004</v>
      </c>
      <c r="DI28" s="5">
        <v>14.646000000000001</v>
      </c>
      <c r="DJ28" s="5"/>
      <c r="DK28" s="5">
        <v>1043.7313725151766</v>
      </c>
      <c r="DL28" s="5">
        <v>62.744399999999999</v>
      </c>
      <c r="DM28" s="5">
        <v>1043.7313725151766</v>
      </c>
      <c r="DN28" s="5">
        <v>60.4328</v>
      </c>
      <c r="DO28" s="5">
        <v>720.02824699115502</v>
      </c>
      <c r="DP28" s="5">
        <v>34.520262500000001</v>
      </c>
      <c r="DQ28" s="5">
        <v>670.01097278017176</v>
      </c>
      <c r="DR28" s="5">
        <v>39.045000000000002</v>
      </c>
      <c r="DS28" s="5">
        <v>674.6816</v>
      </c>
      <c r="DT28" s="5">
        <v>37.498699999999999</v>
      </c>
      <c r="DU28" s="5">
        <v>37.498699999999999</v>
      </c>
      <c r="DV28" s="5">
        <v>43.984900000000003</v>
      </c>
      <c r="DW28" s="5">
        <v>45.9739</v>
      </c>
      <c r="DX28" s="5">
        <v>38.878731363026901</v>
      </c>
      <c r="DZ28" s="17">
        <v>720.02824699115502</v>
      </c>
      <c r="EA28" s="17">
        <v>37.735050000000001</v>
      </c>
      <c r="EB28" s="17">
        <v>37.735050000000001</v>
      </c>
      <c r="EC28" s="17">
        <v>44.153987499999999</v>
      </c>
      <c r="ED28" s="17">
        <v>46.203449999999997</v>
      </c>
      <c r="EE28" s="17">
        <v>38.665508593750005</v>
      </c>
      <c r="EF28" s="17">
        <v>16.492212500000001</v>
      </c>
      <c r="EG28" s="17">
        <v>14.660600000000001</v>
      </c>
      <c r="EH28" s="17">
        <v>52.697474999999997</v>
      </c>
      <c r="EI28" s="17">
        <v>50.460425000000001</v>
      </c>
      <c r="EJ28" s="17">
        <v>34.520262500000001</v>
      </c>
      <c r="EK28" s="17">
        <v>39.165999999999997</v>
      </c>
      <c r="EL28" s="17">
        <v>37.685787499999996</v>
      </c>
      <c r="EM28" s="17">
        <v>44.137750000000004</v>
      </c>
      <c r="EN28" s="17">
        <v>46.175224999999998</v>
      </c>
      <c r="EO28" s="17">
        <v>39.06446012960339</v>
      </c>
      <c r="EP28" s="17">
        <v>2271.3125</v>
      </c>
      <c r="EQ28" s="17">
        <v>1.2000375000000001</v>
      </c>
      <c r="ER28" s="17">
        <v>714.65520000000004</v>
      </c>
      <c r="ES28" s="5">
        <v>16.629799999999999</v>
      </c>
      <c r="ET28" s="5">
        <v>714.65520000000004</v>
      </c>
      <c r="EU28" s="5">
        <v>14.646000000000001</v>
      </c>
      <c r="EV28" s="8">
        <v>1043.7313725151766</v>
      </c>
      <c r="EW28" s="8">
        <v>62.744399999999999</v>
      </c>
      <c r="EX28" s="8">
        <v>1043.7313725151766</v>
      </c>
      <c r="EY28" s="8">
        <v>60.4328</v>
      </c>
      <c r="EZ28" s="8">
        <v>720.02824699115502</v>
      </c>
      <c r="FA28" s="8">
        <v>34.520262500000001</v>
      </c>
      <c r="FB28" s="8">
        <v>670.01097278017176</v>
      </c>
      <c r="FC28" s="8">
        <v>39.045000000000002</v>
      </c>
      <c r="FD28" s="5">
        <v>674.6816</v>
      </c>
      <c r="FE28" s="5">
        <v>37.498699999999999</v>
      </c>
      <c r="FF28" s="5">
        <v>37.498699999999999</v>
      </c>
      <c r="FG28" s="5">
        <v>43.984900000000003</v>
      </c>
      <c r="FH28" s="5">
        <v>45.9739</v>
      </c>
      <c r="FI28" s="5">
        <v>38.878731363026901</v>
      </c>
      <c r="FK28" s="5">
        <v>720.02824699115502</v>
      </c>
      <c r="FL28" s="5">
        <v>38.665508593750005</v>
      </c>
      <c r="FM28" s="5">
        <v>720.02824699115502</v>
      </c>
      <c r="FN28" s="5">
        <v>39.06446012960339</v>
      </c>
      <c r="FP28" s="17">
        <v>720.02824699115502</v>
      </c>
      <c r="FQ28" s="5">
        <v>38.665508593750005</v>
      </c>
      <c r="FR28" s="17">
        <v>720.02824699115502</v>
      </c>
      <c r="FS28" s="5">
        <v>39.06446012960339</v>
      </c>
    </row>
    <row r="29" spans="1:175" ht="13" customHeight="1" x14ac:dyDescent="0.15">
      <c r="A29" s="290" t="s">
        <v>9</v>
      </c>
      <c r="B29" s="47">
        <v>23</v>
      </c>
      <c r="C29" s="166">
        <f>Anchor!L62</f>
        <v>3106.0902000000001</v>
      </c>
      <c r="D29" s="166">
        <f>Anchor!M62</f>
        <v>41.0242</v>
      </c>
      <c r="E29" s="166">
        <f>Anchor!N62</f>
        <v>46.970599999999997</v>
      </c>
      <c r="F29" s="166">
        <f>Anchor!O62</f>
        <v>49.949399999999997</v>
      </c>
      <c r="G29" s="167">
        <f>('Summary (Full)'!$B$34*D29+'Summary (Full)'!$B$35*E29+'Summary (Full)'!$B$36*F29)/'Summary (Full)'!$B$37</f>
        <v>41.953674999999997</v>
      </c>
      <c r="H29" s="166">
        <f>Anchor!P62</f>
        <v>23.391100000000002</v>
      </c>
      <c r="I29" s="166">
        <f>Anchor!Q62</f>
        <v>17.979800000000001</v>
      </c>
      <c r="J29" s="166">
        <f>Anchor!R62</f>
        <v>81.059899999999999</v>
      </c>
      <c r="K29" s="166">
        <f>Anchor!S62</f>
        <v>78.631900000000002</v>
      </c>
      <c r="L29" s="166">
        <f>Anchor!T62</f>
        <v>39.359200000000001</v>
      </c>
      <c r="M29" s="166">
        <f>Anchor!U62</f>
        <v>42.0901</v>
      </c>
      <c r="N29" s="166">
        <f>Anchor!V62</f>
        <v>41.006900000000002</v>
      </c>
      <c r="O29" s="166">
        <f>Anchor!W62</f>
        <v>46.9589</v>
      </c>
      <c r="P29" s="166">
        <f>Anchor!X62</f>
        <v>49.930700000000002</v>
      </c>
      <c r="Q29" s="168">
        <f>10*LOG10(1/(('Summary (Full)'!$B$41/10^(N29/10)+'Summary (Full)'!$B$42/10^(O29/10)+'Summary (Full)'!$B$43/10^(P29/10))/'Summary (Full)'!$B$44))</f>
        <v>42.37158848753603</v>
      </c>
      <c r="R29" s="166">
        <f>Anchor!Y62</f>
        <v>5092.6000000000004</v>
      </c>
      <c r="S29" s="166">
        <f>Anchor!Z62</f>
        <v>1.861</v>
      </c>
      <c r="T29" s="169"/>
      <c r="U29" s="166">
        <f>Test!L62</f>
        <v>3106.0902000000001</v>
      </c>
      <c r="V29" s="166">
        <f>Test!M62</f>
        <v>41.0242</v>
      </c>
      <c r="W29" s="166">
        <f>Test!N62</f>
        <v>46.970599999999997</v>
      </c>
      <c r="X29" s="166">
        <f>Test!O62</f>
        <v>49.949399999999997</v>
      </c>
      <c r="Y29" s="166">
        <f>('Summary (Full)'!$B$34*V29+'Summary (Full)'!$B$35*W29+'Summary (Full)'!$B$36*X29)/'Summary (Full)'!$B$37</f>
        <v>41.953674999999997</v>
      </c>
      <c r="Z29" s="166">
        <f>Test!P62</f>
        <v>23.391100000000002</v>
      </c>
      <c r="AA29" s="166">
        <f>Test!Q62</f>
        <v>17.979800000000001</v>
      </c>
      <c r="AB29" s="166">
        <f>Test!R62</f>
        <v>81.059899999999999</v>
      </c>
      <c r="AC29" s="166">
        <f>Test!S62</f>
        <v>78.631900000000002</v>
      </c>
      <c r="AD29" s="166">
        <f>Test!T62</f>
        <v>39.359200000000001</v>
      </c>
      <c r="AE29" s="166">
        <f>Test!U62</f>
        <v>42.0901</v>
      </c>
      <c r="AF29" s="166">
        <f>Test!V62</f>
        <v>41.006900000000002</v>
      </c>
      <c r="AG29" s="166">
        <f>Test!W62</f>
        <v>46.9589</v>
      </c>
      <c r="AH29" s="166">
        <f>Test!X62</f>
        <v>49.930700000000002</v>
      </c>
      <c r="AI29" s="166">
        <f>10*LOG10(1/(('Summary (Full)'!$B$41/10^(AF29/10)+'Summary (Full)'!$B$42/10^(AG29/10)+'Summary (Full)'!$B$43/10^(AH29/10))/'Summary (Full)'!$B$44))</f>
        <v>42.37158848753603</v>
      </c>
      <c r="AJ29" s="166">
        <f>Test!Y62</f>
        <v>5092.6000000000004</v>
      </c>
      <c r="AK29" s="166">
        <f>Test!Z62</f>
        <v>1.861</v>
      </c>
      <c r="AL29" s="166">
        <f t="shared" si="2"/>
        <v>1</v>
      </c>
      <c r="AM29" s="166">
        <f t="shared" si="2"/>
        <v>1</v>
      </c>
      <c r="AO29" s="293" t="s">
        <v>27</v>
      </c>
      <c r="AP29" s="211" cm="1">
        <f t="array" ref="AP29">bdRateExtend($C29:$C32,D29:D32,$U29:$U32,V29:V32)</f>
        <v>0</v>
      </c>
      <c r="AQ29" s="211" cm="1">
        <f t="array" ref="AQ29">bdRateExtend($C29:$C34,D29:D34,$U29:$U34,V29:V34)</f>
        <v>0</v>
      </c>
      <c r="AR29" s="211" cm="1">
        <f t="array" ref="AR29">bdRateExtend($C29:$C34,E29:E34,$U29:$U34,W29:W34)</f>
        <v>0</v>
      </c>
      <c r="AS29" s="211" cm="1">
        <f t="array" ref="AS29">bdRateExtend($C29:$C34,F29:F34,$U29:$U34,X29:X34)</f>
        <v>0</v>
      </c>
      <c r="AT29" s="211" cm="1">
        <f t="array" ref="AT29">bdRateExtend($C29:$C32,H29:H32,$U29:$U32,Z29:Z32)</f>
        <v>0</v>
      </c>
      <c r="AU29" s="211" cm="1">
        <f t="array" ref="AU29">bdRateExtend($C29:$C34,H29:H34,$U29:$U34,Z29:Z34)</f>
        <v>0</v>
      </c>
      <c r="AV29" s="211" cm="1">
        <f t="array" ref="AV29">bdRateExtend($C29:$C32,I29:I32,$U29:$U32,AA29:AA32)</f>
        <v>0</v>
      </c>
      <c r="AW29" s="211" cm="1">
        <f t="array" ref="AW29">bdRateExtend($C29:$C34,I29:I34,$U29:$U34,AA29:AA34)</f>
        <v>0</v>
      </c>
      <c r="AX29" s="211" cm="1">
        <f t="array" ref="AX29">bdRateExtend($C29:$C32,J29:J32,$U29:$U32,AB29:AB32,"None", FALSE,1)</f>
        <v>0</v>
      </c>
      <c r="AY29" s="214" cm="1">
        <f t="array" ref="AY29">bdRateExtend($C29:$C34,J29:J34,$U29:$U34,AB29:AB34,"None", FALSE,TRUE)</f>
        <v>0</v>
      </c>
      <c r="AZ29" s="325" cm="1">
        <f t="array" ref="AZ29">testVMAFRange($C29:$C32,J29:J32,$U29:$U32,AB29:AB32)</f>
        <v>0</v>
      </c>
      <c r="BA29" s="251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768.42272927727038</v>
      </c>
      <c r="CM29" s="17">
        <v>37.9208</v>
      </c>
      <c r="CN29" s="17">
        <v>37.9208</v>
      </c>
      <c r="CO29" s="17">
        <v>44.306674999999998</v>
      </c>
      <c r="CP29" s="17">
        <v>46.404199999999996</v>
      </c>
      <c r="CQ29" s="17">
        <v>38.850129687500001</v>
      </c>
      <c r="CR29" s="17">
        <v>16.803725</v>
      </c>
      <c r="CS29" s="17">
        <v>14.832699999999999</v>
      </c>
      <c r="CT29" s="17">
        <v>54.302050000000001</v>
      </c>
      <c r="CU29" s="17">
        <v>52.029150000000001</v>
      </c>
      <c r="CV29" s="17">
        <v>34.759725000000003</v>
      </c>
      <c r="CW29" s="17">
        <v>39.330799999999996</v>
      </c>
      <c r="CX29" s="17">
        <v>37.872875000000001</v>
      </c>
      <c r="CY29" s="17">
        <v>44.290600000000005</v>
      </c>
      <c r="CZ29" s="17">
        <v>46.376550000000002</v>
      </c>
      <c r="DA29" s="17">
        <v>39.250188896179878</v>
      </c>
      <c r="DB29" s="17">
        <v>2341.0250000000001</v>
      </c>
      <c r="DC29" s="17">
        <v>1.2250749999999999</v>
      </c>
      <c r="DE29" s="17">
        <v>761.4996871634512</v>
      </c>
      <c r="DF29" s="5">
        <v>16.928325000000001</v>
      </c>
      <c r="DG29" s="5"/>
      <c r="DH29" s="17">
        <v>768.42272927727038</v>
      </c>
      <c r="DI29" s="5">
        <v>14.832699999999999</v>
      </c>
      <c r="DJ29" s="5"/>
      <c r="DK29" s="5">
        <v>1114.9313702818663</v>
      </c>
      <c r="DL29" s="5">
        <v>64.246350000000007</v>
      </c>
      <c r="DM29" s="5">
        <v>1114.9313702818663</v>
      </c>
      <c r="DN29" s="5">
        <v>61.912149999999997</v>
      </c>
      <c r="DO29" s="5">
        <v>768.42272927727038</v>
      </c>
      <c r="DP29" s="5">
        <v>34.759725000000003</v>
      </c>
      <c r="DQ29" s="5">
        <v>714.65520000000004</v>
      </c>
      <c r="DR29" s="5">
        <v>39.223199999999999</v>
      </c>
      <c r="DS29" s="5">
        <v>720.02824699115502</v>
      </c>
      <c r="DT29" s="5">
        <v>37.685787499999996</v>
      </c>
      <c r="DU29" s="5">
        <v>37.685787499999996</v>
      </c>
      <c r="DV29" s="5">
        <v>44.137750000000004</v>
      </c>
      <c r="DW29" s="5">
        <v>46.175224999999998</v>
      </c>
      <c r="DX29" s="5">
        <v>39.06446012960339</v>
      </c>
      <c r="DZ29" s="17">
        <v>768.42272927727038</v>
      </c>
      <c r="EA29" s="17">
        <v>37.9208</v>
      </c>
      <c r="EB29" s="17">
        <v>37.9208</v>
      </c>
      <c r="EC29" s="17">
        <v>44.306674999999998</v>
      </c>
      <c r="ED29" s="17">
        <v>46.404199999999996</v>
      </c>
      <c r="EE29" s="17">
        <v>38.850129687500001</v>
      </c>
      <c r="EF29" s="17">
        <v>16.803725</v>
      </c>
      <c r="EG29" s="17">
        <v>14.832699999999999</v>
      </c>
      <c r="EH29" s="17">
        <v>54.302050000000001</v>
      </c>
      <c r="EI29" s="17">
        <v>52.029150000000001</v>
      </c>
      <c r="EJ29" s="17">
        <v>34.759725000000003</v>
      </c>
      <c r="EK29" s="17">
        <v>39.330799999999996</v>
      </c>
      <c r="EL29" s="17">
        <v>37.872875000000001</v>
      </c>
      <c r="EM29" s="17">
        <v>44.290600000000005</v>
      </c>
      <c r="EN29" s="17">
        <v>46.376550000000002</v>
      </c>
      <c r="EO29" s="17">
        <v>39.250188896179878</v>
      </c>
      <c r="EP29" s="17">
        <v>2341.0250000000001</v>
      </c>
      <c r="EQ29" s="17">
        <v>1.2250749999999999</v>
      </c>
      <c r="ER29" s="17">
        <v>761.4996871634512</v>
      </c>
      <c r="ES29" s="5">
        <v>16.928325000000001</v>
      </c>
      <c r="ET29" s="5">
        <v>768.42272927727038</v>
      </c>
      <c r="EU29" s="5">
        <v>14.832699999999999</v>
      </c>
      <c r="EV29" s="8">
        <v>1114.9313702818663</v>
      </c>
      <c r="EW29" s="8">
        <v>64.246350000000007</v>
      </c>
      <c r="EX29" s="8">
        <v>1114.9313702818663</v>
      </c>
      <c r="EY29" s="8">
        <v>61.912149999999997</v>
      </c>
      <c r="EZ29" s="8">
        <v>768.42272927727038</v>
      </c>
      <c r="FA29" s="8">
        <v>34.759725000000003</v>
      </c>
      <c r="FB29" s="8">
        <v>714.65520000000004</v>
      </c>
      <c r="FC29" s="8">
        <v>39.223199999999999</v>
      </c>
      <c r="FD29" s="5">
        <v>720.02824699115502</v>
      </c>
      <c r="FE29" s="5">
        <v>37.685787499999996</v>
      </c>
      <c r="FF29" s="5">
        <v>37.685787499999996</v>
      </c>
      <c r="FG29" s="5">
        <v>44.137750000000004</v>
      </c>
      <c r="FH29" s="5">
        <v>46.175224999999998</v>
      </c>
      <c r="FI29" s="5">
        <v>39.06446012960339</v>
      </c>
      <c r="FK29" s="5">
        <v>768.42272927727038</v>
      </c>
      <c r="FL29" s="5">
        <v>38.850129687500001</v>
      </c>
      <c r="FM29" s="5">
        <v>768.42272927727038</v>
      </c>
      <c r="FN29" s="5">
        <v>39.250188896179878</v>
      </c>
      <c r="FP29" s="17">
        <v>768.42272927727038</v>
      </c>
      <c r="FQ29" s="5">
        <v>38.850129687500001</v>
      </c>
      <c r="FR29" s="17">
        <v>768.42272927727038</v>
      </c>
      <c r="FS29" s="5">
        <v>39.250188896179878</v>
      </c>
    </row>
    <row r="30" spans="1:175" x14ac:dyDescent="0.15">
      <c r="A30" s="290"/>
      <c r="B30" s="47">
        <v>31</v>
      </c>
      <c r="C30" s="166">
        <f>Anchor!L63</f>
        <v>1905.0426</v>
      </c>
      <c r="D30" s="166">
        <f>Anchor!M63</f>
        <v>40.200299999999999</v>
      </c>
      <c r="E30" s="166">
        <f>Anchor!N63</f>
        <v>46.1999</v>
      </c>
      <c r="F30" s="166">
        <f>Anchor!O63</f>
        <v>48.898099999999999</v>
      </c>
      <c r="G30" s="167">
        <f>('Summary (Full)'!$B$34*D30+'Summary (Full)'!$B$35*E30+'Summary (Full)'!$B$36*F30)/'Summary (Full)'!$B$37</f>
        <v>41.1188875</v>
      </c>
      <c r="H30" s="166">
        <f>Anchor!P63</f>
        <v>21.136299999999999</v>
      </c>
      <c r="I30" s="166">
        <f>Anchor!Q63</f>
        <v>17.0517</v>
      </c>
      <c r="J30" s="166">
        <f>Anchor!R63</f>
        <v>73.997200000000007</v>
      </c>
      <c r="K30" s="166">
        <f>Anchor!S63</f>
        <v>71.479500000000002</v>
      </c>
      <c r="L30" s="166">
        <f>Anchor!T63</f>
        <v>37.926000000000002</v>
      </c>
      <c r="M30" s="166">
        <f>Anchor!U63</f>
        <v>41.335500000000003</v>
      </c>
      <c r="N30" s="166">
        <f>Anchor!V63</f>
        <v>40.172699999999999</v>
      </c>
      <c r="O30" s="166">
        <f>Anchor!W63</f>
        <v>46.186999999999998</v>
      </c>
      <c r="P30" s="166">
        <f>Anchor!X63</f>
        <v>48.874099999999999</v>
      </c>
      <c r="Q30" s="168">
        <f>10*LOG10(1/(('Summary (Full)'!$B$41/10^(N30/10)+'Summary (Full)'!$B$42/10^(O30/10)+'Summary (Full)'!$B$43/10^(P30/10))/'Summary (Full)'!$B$44))</f>
        <v>41.53430287586221</v>
      </c>
      <c r="R30" s="166">
        <f>Anchor!Y63</f>
        <v>3905.6</v>
      </c>
      <c r="S30" s="166">
        <f>Anchor!Z63</f>
        <v>1.5798000000000001</v>
      </c>
      <c r="T30" s="169"/>
      <c r="U30" s="166">
        <f>Test!L63</f>
        <v>1905.0426</v>
      </c>
      <c r="V30" s="166">
        <f>Test!M63</f>
        <v>40.200299999999999</v>
      </c>
      <c r="W30" s="166">
        <f>Test!N63</f>
        <v>46.1999</v>
      </c>
      <c r="X30" s="166">
        <f>Test!O63</f>
        <v>48.898099999999999</v>
      </c>
      <c r="Y30" s="166">
        <f>('Summary (Full)'!$B$34*V30+'Summary (Full)'!$B$35*W30+'Summary (Full)'!$B$36*X30)/'Summary (Full)'!$B$37</f>
        <v>41.1188875</v>
      </c>
      <c r="Z30" s="166">
        <f>Test!P63</f>
        <v>21.136299999999999</v>
      </c>
      <c r="AA30" s="166">
        <f>Test!Q63</f>
        <v>17.0517</v>
      </c>
      <c r="AB30" s="166">
        <f>Test!R63</f>
        <v>73.997200000000007</v>
      </c>
      <c r="AC30" s="166">
        <f>Test!S63</f>
        <v>71.479500000000002</v>
      </c>
      <c r="AD30" s="166">
        <f>Test!T63</f>
        <v>37.926000000000002</v>
      </c>
      <c r="AE30" s="166">
        <f>Test!U63</f>
        <v>41.335500000000003</v>
      </c>
      <c r="AF30" s="166">
        <f>Test!V63</f>
        <v>40.172699999999999</v>
      </c>
      <c r="AG30" s="166">
        <f>Test!W63</f>
        <v>46.186999999999998</v>
      </c>
      <c r="AH30" s="166">
        <f>Test!X63</f>
        <v>48.874099999999999</v>
      </c>
      <c r="AI30" s="166">
        <f>10*LOG10(1/(('Summary (Full)'!$B$41/10^(AF30/10)+'Summary (Full)'!$B$42/10^(AG30/10)+'Summary (Full)'!$B$43/10^(AH30/10))/'Summary (Full)'!$B$44))</f>
        <v>41.53430287586221</v>
      </c>
      <c r="AJ30" s="166">
        <f>Test!Y63</f>
        <v>3905.6</v>
      </c>
      <c r="AK30" s="166">
        <f>Test!Z63</f>
        <v>1.5798000000000001</v>
      </c>
      <c r="AL30" s="166">
        <f t="shared" si="2"/>
        <v>1</v>
      </c>
      <c r="AM30" s="166">
        <f t="shared" si="2"/>
        <v>1</v>
      </c>
      <c r="AO30" s="294"/>
      <c r="AP30" s="212"/>
      <c r="AQ30" s="212"/>
      <c r="AR30" s="212"/>
      <c r="AS30" s="212"/>
      <c r="AT30" s="212"/>
      <c r="AU30" s="212"/>
      <c r="AV30" s="212"/>
      <c r="AW30" s="212"/>
      <c r="AX30" s="212"/>
      <c r="AY30" s="215"/>
      <c r="AZ30" s="326"/>
      <c r="BA30" s="252"/>
      <c r="BR30" s="5"/>
      <c r="BS30" s="5"/>
      <c r="BT30" s="5"/>
      <c r="BV30" s="5"/>
      <c r="BX30" s="5"/>
      <c r="BZ30" s="5"/>
      <c r="CB30" s="5"/>
      <c r="CD30" s="5"/>
      <c r="CL30" s="17">
        <v>857.22687636758212</v>
      </c>
      <c r="CM30" s="17">
        <v>38.250037499999998</v>
      </c>
      <c r="CN30" s="17">
        <v>38.250037499999998</v>
      </c>
      <c r="CO30" s="17">
        <v>44.505637500000006</v>
      </c>
      <c r="CP30" s="17">
        <v>46.647799999999997</v>
      </c>
      <c r="CQ30" s="17">
        <v>39.165872656250002</v>
      </c>
      <c r="CR30" s="17">
        <v>17.216324999999998</v>
      </c>
      <c r="CS30" s="17">
        <v>15.104262500000001</v>
      </c>
      <c r="CT30" s="17">
        <v>57.937237499999995</v>
      </c>
      <c r="CU30" s="17">
        <v>55.715424999999996</v>
      </c>
      <c r="CV30" s="17">
        <v>35.179862499999999</v>
      </c>
      <c r="CW30" s="17">
        <v>39.567250000000001</v>
      </c>
      <c r="CX30" s="17">
        <v>38.204462499999998</v>
      </c>
      <c r="CY30" s="17">
        <v>44.489437500000001</v>
      </c>
      <c r="CZ30" s="17">
        <v>46.6161125</v>
      </c>
      <c r="DA30" s="17">
        <v>39.571767275252455</v>
      </c>
      <c r="DB30" s="17">
        <v>2689.2249999999999</v>
      </c>
      <c r="DC30" s="17">
        <v>1.6339625</v>
      </c>
      <c r="DE30" s="17">
        <v>811.41475434592076</v>
      </c>
      <c r="DF30" s="5">
        <v>17.226849999999999</v>
      </c>
      <c r="DG30" s="5"/>
      <c r="DH30" s="17">
        <v>820.06989772608472</v>
      </c>
      <c r="DI30" s="5">
        <v>15.004799999999999</v>
      </c>
      <c r="DJ30" s="5"/>
      <c r="DK30" s="5">
        <v>1190.9884029288614</v>
      </c>
      <c r="DL30" s="5">
        <v>65.7483</v>
      </c>
      <c r="DM30" s="5">
        <v>1190.9884029288614</v>
      </c>
      <c r="DN30" s="5">
        <v>63.391499999999994</v>
      </c>
      <c r="DO30" s="5">
        <v>857.22687636758212</v>
      </c>
      <c r="DP30" s="5">
        <v>35.179862499999999</v>
      </c>
      <c r="DQ30" s="5">
        <v>761.4996871634512</v>
      </c>
      <c r="DR30" s="5">
        <v>39.36835</v>
      </c>
      <c r="DS30" s="5">
        <v>768.42272927727038</v>
      </c>
      <c r="DT30" s="5">
        <v>37.872875000000001</v>
      </c>
      <c r="DU30" s="5">
        <v>37.872875000000001</v>
      </c>
      <c r="DV30" s="5">
        <v>44.290600000000005</v>
      </c>
      <c r="DW30" s="5">
        <v>46.376550000000002</v>
      </c>
      <c r="DX30" s="5">
        <v>39.250188896179878</v>
      </c>
      <c r="DZ30" s="17">
        <v>857.22687636758212</v>
      </c>
      <c r="EA30" s="17">
        <v>38.250037499999998</v>
      </c>
      <c r="EB30" s="17">
        <v>38.250037499999998</v>
      </c>
      <c r="EC30" s="17">
        <v>44.505637500000006</v>
      </c>
      <c r="ED30" s="17">
        <v>46.647799999999997</v>
      </c>
      <c r="EE30" s="17">
        <v>39.165872656250002</v>
      </c>
      <c r="EF30" s="17">
        <v>17.216324999999998</v>
      </c>
      <c r="EG30" s="17">
        <v>15.104262500000001</v>
      </c>
      <c r="EH30" s="17">
        <v>57.937237499999995</v>
      </c>
      <c r="EI30" s="17">
        <v>55.715424999999996</v>
      </c>
      <c r="EJ30" s="17">
        <v>35.179862499999999</v>
      </c>
      <c r="EK30" s="17">
        <v>39.567250000000001</v>
      </c>
      <c r="EL30" s="17">
        <v>38.204462499999998</v>
      </c>
      <c r="EM30" s="17">
        <v>44.489437500000001</v>
      </c>
      <c r="EN30" s="17">
        <v>46.6161125</v>
      </c>
      <c r="EO30" s="17">
        <v>39.571767275252455</v>
      </c>
      <c r="EP30" s="17">
        <v>2689.2249999999999</v>
      </c>
      <c r="EQ30" s="17">
        <v>1.6339625</v>
      </c>
      <c r="ER30" s="17">
        <v>811.41475434592076</v>
      </c>
      <c r="ES30" s="5">
        <v>17.226849999999999</v>
      </c>
      <c r="ET30" s="5">
        <v>820.06989772608472</v>
      </c>
      <c r="EU30" s="5">
        <v>15.004799999999999</v>
      </c>
      <c r="EV30" s="8">
        <v>1190.9884029288614</v>
      </c>
      <c r="EW30" s="8">
        <v>65.7483</v>
      </c>
      <c r="EX30" s="8">
        <v>1190.9884029288614</v>
      </c>
      <c r="EY30" s="8">
        <v>63.391499999999994</v>
      </c>
      <c r="EZ30" s="8">
        <v>857.22687636758212</v>
      </c>
      <c r="FA30" s="8">
        <v>35.179862499999999</v>
      </c>
      <c r="FB30" s="8">
        <v>761.4996871634512</v>
      </c>
      <c r="FC30" s="8">
        <v>39.36835</v>
      </c>
      <c r="FD30" s="5">
        <v>768.42272927727038</v>
      </c>
      <c r="FE30" s="5">
        <v>37.872875000000001</v>
      </c>
      <c r="FF30" s="5">
        <v>37.872875000000001</v>
      </c>
      <c r="FG30" s="5">
        <v>44.290600000000005</v>
      </c>
      <c r="FH30" s="5">
        <v>46.376550000000002</v>
      </c>
      <c r="FI30" s="5">
        <v>39.250188896179878</v>
      </c>
      <c r="FK30" s="5">
        <v>914.6816</v>
      </c>
      <c r="FL30" s="5">
        <v>39.375325000000004</v>
      </c>
      <c r="FM30" s="5">
        <v>914.6816</v>
      </c>
      <c r="FN30" s="5">
        <v>39.782577468448793</v>
      </c>
      <c r="FP30" s="17">
        <v>914.6816</v>
      </c>
      <c r="FQ30" s="5">
        <v>39.375325000000004</v>
      </c>
      <c r="FR30" s="17">
        <v>914.6816</v>
      </c>
      <c r="FS30" s="5">
        <v>39.782577468448793</v>
      </c>
    </row>
    <row r="31" spans="1:175" ht="13" customHeight="1" x14ac:dyDescent="0.15">
      <c r="A31" s="290"/>
      <c r="B31" s="47">
        <v>39</v>
      </c>
      <c r="C31" s="166">
        <f>Anchor!L64</f>
        <v>1135.2832000000001</v>
      </c>
      <c r="D31" s="166">
        <f>Anchor!M64</f>
        <v>39.035299999999999</v>
      </c>
      <c r="E31" s="166">
        <f>Anchor!N64</f>
        <v>45.222799999999999</v>
      </c>
      <c r="F31" s="166">
        <f>Anchor!O64</f>
        <v>47.608699999999999</v>
      </c>
      <c r="G31" s="167">
        <f>('Summary (Full)'!$B$34*D31+'Summary (Full)'!$B$35*E31+'Summary (Full)'!$B$36*F31)/'Summary (Full)'!$B$37</f>
        <v>39.957856249999999</v>
      </c>
      <c r="H31" s="166">
        <f>Anchor!P64</f>
        <v>18.672799999999999</v>
      </c>
      <c r="I31" s="166">
        <f>Anchor!Q64</f>
        <v>15.8653</v>
      </c>
      <c r="J31" s="166">
        <f>Anchor!R64</f>
        <v>63.929499999999997</v>
      </c>
      <c r="K31" s="166">
        <f>Anchor!S64</f>
        <v>61.441499999999998</v>
      </c>
      <c r="L31" s="166">
        <f>Anchor!T64</f>
        <v>36.1965</v>
      </c>
      <c r="M31" s="166">
        <f>Anchor!U64</f>
        <v>40.319600000000001</v>
      </c>
      <c r="N31" s="166">
        <f>Anchor!V64</f>
        <v>38.995399999999997</v>
      </c>
      <c r="O31" s="166">
        <f>Anchor!W64</f>
        <v>45.207700000000003</v>
      </c>
      <c r="P31" s="166">
        <f>Anchor!X64</f>
        <v>47.584499999999998</v>
      </c>
      <c r="Q31" s="168">
        <f>10*LOG10(1/(('Summary (Full)'!$B$41/10^(N31/10)+'Summary (Full)'!$B$42/10^(O31/10)+'Summary (Full)'!$B$43/10^(P31/10))/'Summary (Full)'!$B$44))</f>
        <v>40.364561495638824</v>
      </c>
      <c r="R31" s="166">
        <f>Anchor!Y64</f>
        <v>2759.3</v>
      </c>
      <c r="S31" s="166">
        <f>Anchor!Z64</f>
        <v>1.3753</v>
      </c>
      <c r="T31" s="169"/>
      <c r="U31" s="166">
        <f>Test!L64</f>
        <v>1135.2832000000001</v>
      </c>
      <c r="V31" s="166">
        <f>Test!M64</f>
        <v>39.035299999999999</v>
      </c>
      <c r="W31" s="166">
        <f>Test!N64</f>
        <v>45.222799999999999</v>
      </c>
      <c r="X31" s="166">
        <f>Test!O64</f>
        <v>47.608699999999999</v>
      </c>
      <c r="Y31" s="166">
        <f>('Summary (Full)'!$B$34*V31+'Summary (Full)'!$B$35*W31+'Summary (Full)'!$B$36*X31)/'Summary (Full)'!$B$37</f>
        <v>39.957856249999999</v>
      </c>
      <c r="Z31" s="166">
        <f>Test!P64</f>
        <v>18.672799999999999</v>
      </c>
      <c r="AA31" s="166">
        <f>Test!Q64</f>
        <v>15.8653</v>
      </c>
      <c r="AB31" s="166">
        <f>Test!R64</f>
        <v>63.929499999999997</v>
      </c>
      <c r="AC31" s="166">
        <f>Test!S64</f>
        <v>61.441499999999998</v>
      </c>
      <c r="AD31" s="166">
        <f>Test!T64</f>
        <v>36.1965</v>
      </c>
      <c r="AE31" s="166">
        <f>Test!U64</f>
        <v>40.319600000000001</v>
      </c>
      <c r="AF31" s="166">
        <f>Test!V64</f>
        <v>38.995399999999997</v>
      </c>
      <c r="AG31" s="166">
        <f>Test!W64</f>
        <v>45.207700000000003</v>
      </c>
      <c r="AH31" s="166">
        <f>Test!X64</f>
        <v>47.584499999999998</v>
      </c>
      <c r="AI31" s="166">
        <f>10*LOG10(1/(('Summary (Full)'!$B$41/10^(AF31/10)+'Summary (Full)'!$B$42/10^(AG31/10)+'Summary (Full)'!$B$43/10^(AH31/10))/'Summary (Full)'!$B$44))</f>
        <v>40.364561495638824</v>
      </c>
      <c r="AJ31" s="166">
        <f>Test!Y64</f>
        <v>2759.3</v>
      </c>
      <c r="AK31" s="166">
        <f>Test!Z64</f>
        <v>1.3753</v>
      </c>
      <c r="AL31" s="166">
        <f t="shared" si="2"/>
        <v>1</v>
      </c>
      <c r="AM31" s="166">
        <f t="shared" si="2"/>
        <v>1</v>
      </c>
      <c r="AO31" s="294" t="s">
        <v>28</v>
      </c>
      <c r="AP31" s="212" cm="1">
        <f t="array" ref="AP31">bdRateExtend($C30:$C33,D30:D33,$U30:$U33,V30:V33)</f>
        <v>0</v>
      </c>
      <c r="AQ31" s="212"/>
      <c r="AR31" s="212"/>
      <c r="AS31" s="212"/>
      <c r="AT31" s="212" cm="1">
        <f t="array" ref="AT31">bdRateExtend($C30:$C33,H30:H33,$U30:$U33,Z30:Z33)</f>
        <v>0</v>
      </c>
      <c r="AU31" s="212"/>
      <c r="AV31" s="212" cm="1">
        <f t="array" ref="AV31">bdRateExtend($C30:$C33,I30:I33,$U30:$U33,AA30:AA33)</f>
        <v>0</v>
      </c>
      <c r="AW31" s="212"/>
      <c r="AX31" s="212" cm="1">
        <f t="array" ref="AX31">bdRateExtend($C30:$C33,J30:J33,$U30:$U33,AB30:AB33,"None", FALSE,1)</f>
        <v>0</v>
      </c>
      <c r="AY31" s="215"/>
      <c r="AZ31" s="326" cm="1">
        <f t="array" ref="AZ31">testVMAFRange($C30:$C33,J30:J33,$U30:$U33,AB30:AB33)</f>
        <v>0</v>
      </c>
      <c r="BA31" s="252"/>
      <c r="BR31" s="5"/>
      <c r="BS31" s="5"/>
      <c r="BT31" s="5"/>
      <c r="BV31" s="5"/>
      <c r="BX31" s="5"/>
      <c r="BZ31" s="5"/>
      <c r="CB31" s="5"/>
      <c r="CD31" s="5"/>
      <c r="CL31" s="17">
        <v>914.6816</v>
      </c>
      <c r="CM31" s="17">
        <v>38.4619</v>
      </c>
      <c r="CN31" s="17">
        <v>38.4619</v>
      </c>
      <c r="CO31" s="17">
        <v>44.676900000000003</v>
      </c>
      <c r="CP31" s="17">
        <v>46.861699999999999</v>
      </c>
      <c r="CQ31" s="17">
        <v>39.375325000000004</v>
      </c>
      <c r="CR31" s="17">
        <v>17.532599999999999</v>
      </c>
      <c r="CS31" s="17">
        <v>15.2927</v>
      </c>
      <c r="CT31" s="17">
        <v>59.740499999999997</v>
      </c>
      <c r="CU31" s="17">
        <v>57.4741</v>
      </c>
      <c r="CV31" s="17">
        <v>35.439900000000002</v>
      </c>
      <c r="CW31" s="17">
        <v>39.751199999999997</v>
      </c>
      <c r="CX31" s="17">
        <v>38.417400000000001</v>
      </c>
      <c r="CY31" s="17">
        <v>44.660899999999998</v>
      </c>
      <c r="CZ31" s="17">
        <v>46.830300000000001</v>
      </c>
      <c r="DA31" s="17">
        <v>39.782577468448793</v>
      </c>
      <c r="DB31" s="17">
        <v>2759.5</v>
      </c>
      <c r="DC31" s="17">
        <v>1.6751</v>
      </c>
      <c r="DE31" s="17">
        <v>864.6016730784678</v>
      </c>
      <c r="DF31" s="5">
        <v>17.525375</v>
      </c>
      <c r="DG31" s="5"/>
      <c r="DH31" s="17">
        <v>875.18837162585794</v>
      </c>
      <c r="DI31" s="5">
        <v>15.1769</v>
      </c>
      <c r="DJ31" s="5"/>
      <c r="DK31" s="5">
        <v>1272.2338017562822</v>
      </c>
      <c r="DL31" s="5">
        <v>67.250249999999994</v>
      </c>
      <c r="DM31" s="5">
        <v>1272.2338017562822</v>
      </c>
      <c r="DN31" s="5">
        <v>64.87084999999999</v>
      </c>
      <c r="DO31" s="5">
        <v>914.6816</v>
      </c>
      <c r="DP31" s="5">
        <v>35.439900000000002</v>
      </c>
      <c r="DQ31" s="5">
        <v>811.41475434592076</v>
      </c>
      <c r="DR31" s="5">
        <v>39.513500000000001</v>
      </c>
      <c r="DS31" s="5">
        <v>857.22687636758212</v>
      </c>
      <c r="DT31" s="5">
        <v>38.204462499999998</v>
      </c>
      <c r="DU31" s="5">
        <v>38.204462499999998</v>
      </c>
      <c r="DV31" s="5">
        <v>44.489437500000001</v>
      </c>
      <c r="DW31" s="5">
        <v>46.6161125</v>
      </c>
      <c r="DX31" s="5">
        <v>39.571767275252455</v>
      </c>
      <c r="DZ31" s="17">
        <v>914.6816</v>
      </c>
      <c r="EA31" s="17">
        <v>38.4619</v>
      </c>
      <c r="EB31" s="17">
        <v>38.4619</v>
      </c>
      <c r="EC31" s="17">
        <v>44.676900000000003</v>
      </c>
      <c r="ED31" s="17">
        <v>46.861699999999999</v>
      </c>
      <c r="EE31" s="17">
        <v>39.375325000000004</v>
      </c>
      <c r="EF31" s="17">
        <v>17.532599999999999</v>
      </c>
      <c r="EG31" s="17">
        <v>15.2927</v>
      </c>
      <c r="EH31" s="17">
        <v>59.740499999999997</v>
      </c>
      <c r="EI31" s="17">
        <v>57.4741</v>
      </c>
      <c r="EJ31" s="17">
        <v>35.439900000000002</v>
      </c>
      <c r="EK31" s="17">
        <v>39.751199999999997</v>
      </c>
      <c r="EL31" s="17">
        <v>38.417400000000001</v>
      </c>
      <c r="EM31" s="17">
        <v>44.660899999999998</v>
      </c>
      <c r="EN31" s="17">
        <v>46.830300000000001</v>
      </c>
      <c r="EO31" s="17">
        <v>39.782577468448793</v>
      </c>
      <c r="EP31" s="17">
        <v>2759.5</v>
      </c>
      <c r="EQ31" s="17">
        <v>1.6751</v>
      </c>
      <c r="ER31" s="17">
        <v>864.6016730784678</v>
      </c>
      <c r="ES31" s="5">
        <v>17.525375</v>
      </c>
      <c r="ET31" s="5">
        <v>875.18837162585794</v>
      </c>
      <c r="EU31" s="5">
        <v>15.1769</v>
      </c>
      <c r="EV31" s="8">
        <v>1272.2338017562822</v>
      </c>
      <c r="EW31" s="8">
        <v>67.250249999999994</v>
      </c>
      <c r="EX31" s="8">
        <v>1272.2338017562822</v>
      </c>
      <c r="EY31" s="8">
        <v>64.87084999999999</v>
      </c>
      <c r="EZ31" s="8">
        <v>914.6816</v>
      </c>
      <c r="FA31" s="8">
        <v>35.439900000000002</v>
      </c>
      <c r="FB31" s="8">
        <v>811.41475434592076</v>
      </c>
      <c r="FC31" s="8">
        <v>39.513500000000001</v>
      </c>
      <c r="FD31" s="5">
        <v>857.22687636758212</v>
      </c>
      <c r="FE31" s="5">
        <v>38.204462499999998</v>
      </c>
      <c r="FF31" s="5">
        <v>38.204462499999998</v>
      </c>
      <c r="FG31" s="5">
        <v>44.489437500000001</v>
      </c>
      <c r="FH31" s="5">
        <v>46.6161125</v>
      </c>
      <c r="FI31" s="5">
        <v>39.571767275252455</v>
      </c>
      <c r="FK31" s="5">
        <v>977.07823728828271</v>
      </c>
      <c r="FL31" s="5">
        <v>39.547376562500006</v>
      </c>
      <c r="FM31" s="5">
        <v>977.07823728828271</v>
      </c>
      <c r="FN31" s="5">
        <v>39.955619798365021</v>
      </c>
      <c r="FP31" s="17">
        <v>977.07823728828271</v>
      </c>
      <c r="FQ31" s="5">
        <v>39.547376562500006</v>
      </c>
      <c r="FR31" s="17">
        <v>977.07823728828271</v>
      </c>
      <c r="FS31" s="5">
        <v>39.955619798365021</v>
      </c>
    </row>
    <row r="32" spans="1:175" x14ac:dyDescent="0.15">
      <c r="A32" s="290"/>
      <c r="B32" s="47">
        <v>47</v>
      </c>
      <c r="C32" s="166">
        <f>Anchor!L65</f>
        <v>674.6816</v>
      </c>
      <c r="D32" s="166">
        <f>Anchor!M65</f>
        <v>37.549300000000002</v>
      </c>
      <c r="E32" s="166">
        <f>Anchor!N65</f>
        <v>44.001300000000001</v>
      </c>
      <c r="F32" s="166">
        <f>Anchor!O65</f>
        <v>46.002699999999997</v>
      </c>
      <c r="G32" s="167">
        <f>('Summary (Full)'!$B$34*D32+'Summary (Full)'!$B$35*E32+'Summary (Full)'!$B$36*F32)/'Summary (Full)'!$B$37</f>
        <v>38.480887500000001</v>
      </c>
      <c r="H32" s="166">
        <f>Anchor!P65</f>
        <v>16.180700000000002</v>
      </c>
      <c r="I32" s="166">
        <f>Anchor!Q65</f>
        <v>14.4885</v>
      </c>
      <c r="J32" s="166">
        <f>Anchor!R65</f>
        <v>51.0929</v>
      </c>
      <c r="K32" s="166">
        <f>Anchor!S65</f>
        <v>48.8917</v>
      </c>
      <c r="L32" s="166">
        <f>Anchor!T65</f>
        <v>34.280799999999999</v>
      </c>
      <c r="M32" s="166">
        <f>Anchor!U65</f>
        <v>39.001199999999997</v>
      </c>
      <c r="N32" s="166">
        <f>Anchor!V65</f>
        <v>37.498699999999999</v>
      </c>
      <c r="O32" s="166">
        <f>Anchor!W65</f>
        <v>43.984900000000003</v>
      </c>
      <c r="P32" s="166">
        <f>Anchor!X65</f>
        <v>45.9739</v>
      </c>
      <c r="Q32" s="168">
        <f>10*LOG10(1/(('Summary (Full)'!$B$41/10^(N32/10)+'Summary (Full)'!$B$42/10^(O32/10)+'Summary (Full)'!$B$43/10^(P32/10))/'Summary (Full)'!$B$44))</f>
        <v>38.878731363026901</v>
      </c>
      <c r="R32" s="166">
        <f>Anchor!Y65</f>
        <v>2201.6</v>
      </c>
      <c r="S32" s="166">
        <f>Anchor!Z65</f>
        <v>1.175</v>
      </c>
      <c r="T32" s="169"/>
      <c r="U32" s="166">
        <f>Test!L65</f>
        <v>674.6816</v>
      </c>
      <c r="V32" s="166">
        <f>Test!M65</f>
        <v>37.549300000000002</v>
      </c>
      <c r="W32" s="166">
        <f>Test!N65</f>
        <v>44.001300000000001</v>
      </c>
      <c r="X32" s="166">
        <f>Test!O65</f>
        <v>46.002699999999997</v>
      </c>
      <c r="Y32" s="166">
        <f>('Summary (Full)'!$B$34*V32+'Summary (Full)'!$B$35*W32+'Summary (Full)'!$B$36*X32)/'Summary (Full)'!$B$37</f>
        <v>38.480887500000001</v>
      </c>
      <c r="Z32" s="166">
        <f>Test!P65</f>
        <v>16.180700000000002</v>
      </c>
      <c r="AA32" s="166">
        <f>Test!Q65</f>
        <v>14.4885</v>
      </c>
      <c r="AB32" s="166">
        <f>Test!R65</f>
        <v>51.0929</v>
      </c>
      <c r="AC32" s="166">
        <f>Test!S65</f>
        <v>48.8917</v>
      </c>
      <c r="AD32" s="166">
        <f>Test!T65</f>
        <v>34.280799999999999</v>
      </c>
      <c r="AE32" s="166">
        <f>Test!U65</f>
        <v>39.001199999999997</v>
      </c>
      <c r="AF32" s="166">
        <f>Test!V65</f>
        <v>37.498699999999999</v>
      </c>
      <c r="AG32" s="166">
        <f>Test!W65</f>
        <v>43.984900000000003</v>
      </c>
      <c r="AH32" s="166">
        <f>Test!X65</f>
        <v>45.9739</v>
      </c>
      <c r="AI32" s="166">
        <f>10*LOG10(1/(('Summary (Full)'!$B$41/10^(AF32/10)+'Summary (Full)'!$B$42/10^(AG32/10)+'Summary (Full)'!$B$43/10^(AH32/10))/'Summary (Full)'!$B$44))</f>
        <v>38.878731363026901</v>
      </c>
      <c r="AJ32" s="166">
        <f>Test!Y65</f>
        <v>2201.6</v>
      </c>
      <c r="AK32" s="166">
        <f>Test!Z65</f>
        <v>1.175</v>
      </c>
      <c r="AL32" s="166">
        <f t="shared" si="2"/>
        <v>1</v>
      </c>
      <c r="AM32" s="166">
        <f t="shared" si="2"/>
        <v>1</v>
      </c>
      <c r="AO32" s="294"/>
      <c r="AP32" s="212"/>
      <c r="AQ32" s="212"/>
      <c r="AR32" s="212"/>
      <c r="AS32" s="212"/>
      <c r="AT32" s="212"/>
      <c r="AU32" s="212"/>
      <c r="AV32" s="212"/>
      <c r="AW32" s="212"/>
      <c r="AX32" s="212"/>
      <c r="AY32" s="215"/>
      <c r="AZ32" s="326"/>
      <c r="BA32" s="252"/>
      <c r="BR32" s="5"/>
      <c r="BS32" s="5"/>
      <c r="BT32" s="5"/>
      <c r="BV32" s="5"/>
      <c r="BX32" s="5"/>
      <c r="BZ32" s="5"/>
      <c r="CB32" s="5"/>
      <c r="CD32" s="5"/>
      <c r="CL32" s="17">
        <v>977.07823728828271</v>
      </c>
      <c r="CM32" s="17">
        <v>38.634612500000003</v>
      </c>
      <c r="CN32" s="17">
        <v>38.634612500000003</v>
      </c>
      <c r="CO32" s="17">
        <v>44.821275</v>
      </c>
      <c r="CP32" s="17">
        <v>47.052174999999998</v>
      </c>
      <c r="CQ32" s="17">
        <v>39.547376562500006</v>
      </c>
      <c r="CR32" s="17">
        <v>17.853212499999998</v>
      </c>
      <c r="CS32" s="17">
        <v>15.461337499999999</v>
      </c>
      <c r="CT32" s="17">
        <v>61.242449999999998</v>
      </c>
      <c r="CU32" s="17">
        <v>58.953450000000004</v>
      </c>
      <c r="CV32" s="17">
        <v>35.682924999999997</v>
      </c>
      <c r="CW32" s="17">
        <v>39.9016375</v>
      </c>
      <c r="CX32" s="17">
        <v>38.5915125</v>
      </c>
      <c r="CY32" s="17">
        <v>44.805574999999997</v>
      </c>
      <c r="CZ32" s="17">
        <v>47.021974999999998</v>
      </c>
      <c r="DA32" s="17">
        <v>39.955619798365021</v>
      </c>
      <c r="DB32" s="17">
        <v>2838.6</v>
      </c>
      <c r="DC32" s="17">
        <v>1.7246874999999999</v>
      </c>
      <c r="DE32" s="17">
        <v>921.2749079139852</v>
      </c>
      <c r="DF32" s="5">
        <v>17.823900000000002</v>
      </c>
      <c r="DG32" s="5"/>
      <c r="DH32" s="17">
        <v>914.6816</v>
      </c>
      <c r="DI32" s="5">
        <v>15.2927</v>
      </c>
      <c r="DJ32" s="5"/>
      <c r="DK32" s="5">
        <v>1359.0215004200356</v>
      </c>
      <c r="DL32" s="5">
        <v>68.752200000000002</v>
      </c>
      <c r="DM32" s="5">
        <v>1359.0215004200356</v>
      </c>
      <c r="DN32" s="5">
        <v>66.350200000000001</v>
      </c>
      <c r="DO32" s="5">
        <v>977.07823728828271</v>
      </c>
      <c r="DP32" s="5">
        <v>35.682924999999997</v>
      </c>
      <c r="DQ32" s="5">
        <v>864.6016730784678</v>
      </c>
      <c r="DR32" s="5">
        <v>39.658650000000002</v>
      </c>
      <c r="DS32" s="5">
        <v>914.6816</v>
      </c>
      <c r="DT32" s="5">
        <v>38.417400000000001</v>
      </c>
      <c r="DU32" s="5">
        <v>38.417400000000001</v>
      </c>
      <c r="DV32" s="5">
        <v>44.660899999999998</v>
      </c>
      <c r="DW32" s="5">
        <v>46.830300000000001</v>
      </c>
      <c r="DX32" s="5">
        <v>39.782577468448793</v>
      </c>
      <c r="DZ32" s="17">
        <v>977.07823728828271</v>
      </c>
      <c r="EA32" s="17">
        <v>38.634612500000003</v>
      </c>
      <c r="EB32" s="17">
        <v>38.634612500000003</v>
      </c>
      <c r="EC32" s="17">
        <v>44.821275</v>
      </c>
      <c r="ED32" s="17">
        <v>47.052174999999998</v>
      </c>
      <c r="EE32" s="17">
        <v>39.547376562500006</v>
      </c>
      <c r="EF32" s="17">
        <v>17.853212499999998</v>
      </c>
      <c r="EG32" s="17">
        <v>15.461337499999999</v>
      </c>
      <c r="EH32" s="17">
        <v>61.242449999999998</v>
      </c>
      <c r="EI32" s="17">
        <v>58.953450000000004</v>
      </c>
      <c r="EJ32" s="17">
        <v>35.682924999999997</v>
      </c>
      <c r="EK32" s="17">
        <v>39.9016375</v>
      </c>
      <c r="EL32" s="17">
        <v>38.5915125</v>
      </c>
      <c r="EM32" s="17">
        <v>44.805574999999997</v>
      </c>
      <c r="EN32" s="17">
        <v>47.021974999999998</v>
      </c>
      <c r="EO32" s="17">
        <v>39.955619798365021</v>
      </c>
      <c r="EP32" s="17">
        <v>2838.6</v>
      </c>
      <c r="EQ32" s="17">
        <v>1.7246874999999999</v>
      </c>
      <c r="ER32" s="17">
        <v>921.2749079139852</v>
      </c>
      <c r="ES32" s="5">
        <v>17.823900000000002</v>
      </c>
      <c r="ET32" s="5">
        <v>914.6816</v>
      </c>
      <c r="EU32" s="5">
        <v>15.2927</v>
      </c>
      <c r="EV32" s="8">
        <v>1359.0215004200356</v>
      </c>
      <c r="EW32" s="8">
        <v>68.752200000000002</v>
      </c>
      <c r="EX32" s="8">
        <v>1359.0215004200356</v>
      </c>
      <c r="EY32" s="8">
        <v>66.350200000000001</v>
      </c>
      <c r="EZ32" s="8">
        <v>977.07823728828271</v>
      </c>
      <c r="FA32" s="8">
        <v>35.682924999999997</v>
      </c>
      <c r="FB32" s="8">
        <v>864.6016730784678</v>
      </c>
      <c r="FC32" s="8">
        <v>39.658650000000002</v>
      </c>
      <c r="FD32" s="5">
        <v>914.6816</v>
      </c>
      <c r="FE32" s="5">
        <v>38.417400000000001</v>
      </c>
      <c r="FF32" s="5">
        <v>38.417400000000001</v>
      </c>
      <c r="FG32" s="5">
        <v>44.660899999999998</v>
      </c>
      <c r="FH32" s="5">
        <v>46.830300000000001</v>
      </c>
      <c r="FI32" s="5">
        <v>39.782577468448793</v>
      </c>
      <c r="FK32" s="5">
        <v>1063.7842182301633</v>
      </c>
      <c r="FL32" s="5">
        <v>39.773235156249996</v>
      </c>
      <c r="FM32" s="5">
        <v>1043.7313725151766</v>
      </c>
      <c r="FN32" s="5">
        <v>40.128662128281249</v>
      </c>
      <c r="FP32" s="17">
        <v>1063.7842182301633</v>
      </c>
      <c r="FQ32" s="5">
        <v>39.773235156249996</v>
      </c>
      <c r="FR32" s="17">
        <v>1043.7313725151766</v>
      </c>
      <c r="FS32" s="5">
        <v>40.128662128281249</v>
      </c>
    </row>
    <row r="33" spans="1:175" ht="13" customHeight="1" x14ac:dyDescent="0.15">
      <c r="A33" s="290"/>
      <c r="B33" s="47">
        <v>55</v>
      </c>
      <c r="C33" s="166">
        <f>Anchor!L66</f>
        <v>400.23360000000002</v>
      </c>
      <c r="D33" s="166">
        <f>Anchor!M66</f>
        <v>35.7453</v>
      </c>
      <c r="E33" s="166">
        <f>Anchor!N66</f>
        <v>42.61</v>
      </c>
      <c r="F33" s="166">
        <f>Anchor!O66</f>
        <v>44.252200000000002</v>
      </c>
      <c r="G33" s="167">
        <f>('Summary (Full)'!$B$34*D33+'Summary (Full)'!$B$35*E33+'Summary (Full)'!$B$36*F33)/'Summary (Full)'!$B$37</f>
        <v>36.706025000000004</v>
      </c>
      <c r="H33" s="166">
        <f>Anchor!P66</f>
        <v>13.728300000000001</v>
      </c>
      <c r="I33" s="166">
        <f>Anchor!Q66</f>
        <v>12.957100000000001</v>
      </c>
      <c r="J33" s="166">
        <f>Anchor!R66</f>
        <v>36.1479</v>
      </c>
      <c r="K33" s="166">
        <f>Anchor!S66</f>
        <v>34.490200000000002</v>
      </c>
      <c r="L33" s="166">
        <f>Anchor!T66</f>
        <v>32.2042</v>
      </c>
      <c r="M33" s="166">
        <f>Anchor!U66</f>
        <v>37.426900000000003</v>
      </c>
      <c r="N33" s="166">
        <f>Anchor!V66</f>
        <v>35.689500000000002</v>
      </c>
      <c r="O33" s="166">
        <f>Anchor!W66</f>
        <v>42.594900000000003</v>
      </c>
      <c r="P33" s="166">
        <f>Anchor!X66</f>
        <v>44.216999999999999</v>
      </c>
      <c r="Q33" s="168">
        <f>10*LOG10(1/(('Summary (Full)'!$B$41/10^(N33/10)+'Summary (Full)'!$B$42/10^(O33/10)+'Summary (Full)'!$B$43/10^(P33/10))/'Summary (Full)'!$B$44))</f>
        <v>37.09183218623587</v>
      </c>
      <c r="R33" s="166">
        <f>Anchor!Y66</f>
        <v>1797.6</v>
      </c>
      <c r="S33" s="166">
        <f>Anchor!Z66</f>
        <v>0.97460000000000002</v>
      </c>
      <c r="T33" s="169"/>
      <c r="U33" s="166">
        <f>Test!L66</f>
        <v>400.23360000000002</v>
      </c>
      <c r="V33" s="166">
        <f>Test!M66</f>
        <v>35.7453</v>
      </c>
      <c r="W33" s="166">
        <f>Test!N66</f>
        <v>42.61</v>
      </c>
      <c r="X33" s="166">
        <f>Test!O66</f>
        <v>44.252200000000002</v>
      </c>
      <c r="Y33" s="166">
        <f>('Summary (Full)'!$B$34*V33+'Summary (Full)'!$B$35*W33+'Summary (Full)'!$B$36*X33)/'Summary (Full)'!$B$37</f>
        <v>36.706025000000004</v>
      </c>
      <c r="Z33" s="166">
        <f>Test!P66</f>
        <v>13.728300000000001</v>
      </c>
      <c r="AA33" s="166">
        <f>Test!Q66</f>
        <v>12.957100000000001</v>
      </c>
      <c r="AB33" s="166">
        <f>Test!R66</f>
        <v>36.1479</v>
      </c>
      <c r="AC33" s="166">
        <f>Test!S66</f>
        <v>34.490200000000002</v>
      </c>
      <c r="AD33" s="166">
        <f>Test!T66</f>
        <v>32.2042</v>
      </c>
      <c r="AE33" s="166">
        <f>Test!U66</f>
        <v>37.426900000000003</v>
      </c>
      <c r="AF33" s="166">
        <f>Test!V66</f>
        <v>35.689500000000002</v>
      </c>
      <c r="AG33" s="166">
        <f>Test!W66</f>
        <v>42.594900000000003</v>
      </c>
      <c r="AH33" s="166">
        <f>Test!X66</f>
        <v>44.216999999999999</v>
      </c>
      <c r="AI33" s="166">
        <f>10*LOG10(1/(('Summary (Full)'!$B$41/10^(AF33/10)+'Summary (Full)'!$B$42/10^(AG33/10)+'Summary (Full)'!$B$43/10^(AH33/10))/'Summary (Full)'!$B$44))</f>
        <v>37.09183218623587</v>
      </c>
      <c r="AJ33" s="166">
        <f>Test!Y66</f>
        <v>1797.6</v>
      </c>
      <c r="AK33" s="166">
        <f>Test!Z66</f>
        <v>0.97460000000000002</v>
      </c>
      <c r="AL33" s="166">
        <f t="shared" si="2"/>
        <v>1</v>
      </c>
      <c r="AM33" s="166">
        <f t="shared" si="2"/>
        <v>1</v>
      </c>
      <c r="AO33" s="294" t="s">
        <v>29</v>
      </c>
      <c r="AP33" s="212" cm="1">
        <f t="array" ref="AP33">bdRateExtend($C31:$C34,D31:D34,$U31:$U34,V31:V34)</f>
        <v>0</v>
      </c>
      <c r="AQ33" s="212"/>
      <c r="AR33" s="212"/>
      <c r="AS33" s="212"/>
      <c r="AT33" s="212" cm="1">
        <f t="array" ref="AT33">bdRateExtend($C31:$C34,H31:H34,$U31:$U34,Z31:Z34)</f>
        <v>0</v>
      </c>
      <c r="AU33" s="212"/>
      <c r="AV33" s="212" cm="1">
        <f t="array" ref="AV33">bdRateExtend($C31:$C34,I31:I34,$U31:$U34,AA31:AA34)</f>
        <v>0</v>
      </c>
      <c r="AW33" s="212"/>
      <c r="AX33" s="212" cm="1">
        <f t="array" ref="AX33">bdRateExtend($C31:$C34,J31:J34,$U31:$U34,AB31:AB34,"None", FALSE,1)</f>
        <v>0</v>
      </c>
      <c r="AY33" s="215"/>
      <c r="AZ33" s="326" cm="1">
        <f t="array" ref="AZ33">testVMAFRange($C31:$C34,J31:J34,$U31:$U34,AB31:AB34)</f>
        <v>0</v>
      </c>
      <c r="BA33" s="252"/>
      <c r="BR33" s="5"/>
      <c r="BS33" s="5"/>
      <c r="BT33" s="5"/>
      <c r="BV33" s="5"/>
      <c r="BX33" s="5"/>
      <c r="BZ33" s="5"/>
      <c r="CB33" s="5"/>
      <c r="CD33" s="5"/>
      <c r="CL33" s="17">
        <v>1043.7313725151766</v>
      </c>
      <c r="CM33" s="17">
        <v>38.807324999999999</v>
      </c>
      <c r="CN33" s="17">
        <v>38.807324999999999</v>
      </c>
      <c r="CO33" s="17">
        <v>44.965650000000004</v>
      </c>
      <c r="CP33" s="17">
        <v>47.242649999999998</v>
      </c>
      <c r="CQ33" s="17">
        <v>39.719428125000007</v>
      </c>
      <c r="CR33" s="17">
        <v>18.173825000000001</v>
      </c>
      <c r="CS33" s="17">
        <v>15.629975</v>
      </c>
      <c r="CT33" s="17">
        <v>62.744399999999999</v>
      </c>
      <c r="CU33" s="17">
        <v>60.4328</v>
      </c>
      <c r="CV33" s="17">
        <v>35.92595</v>
      </c>
      <c r="CW33" s="17">
        <v>40.052075000000002</v>
      </c>
      <c r="CX33" s="17">
        <v>38.765625</v>
      </c>
      <c r="CY33" s="17">
        <v>44.950249999999997</v>
      </c>
      <c r="CZ33" s="17">
        <v>47.213650000000001</v>
      </c>
      <c r="DA33" s="17">
        <v>40.128662128281249</v>
      </c>
      <c r="DB33" s="17">
        <v>2917.7</v>
      </c>
      <c r="DC33" s="17">
        <v>1.774275</v>
      </c>
      <c r="DE33" s="17">
        <v>981.6629812083321</v>
      </c>
      <c r="DF33" s="5">
        <v>18.122425</v>
      </c>
      <c r="DG33" s="5"/>
      <c r="DH33" s="17">
        <v>934.01146408736986</v>
      </c>
      <c r="DI33" s="5">
        <v>15.349</v>
      </c>
      <c r="DJ33" s="5"/>
      <c r="DK33" s="5">
        <v>1451.7295767918429</v>
      </c>
      <c r="DL33" s="5">
        <v>70.25415000000001</v>
      </c>
      <c r="DM33" s="5">
        <v>1451.7295767918429</v>
      </c>
      <c r="DN33" s="5">
        <v>67.829549999999998</v>
      </c>
      <c r="DO33" s="5">
        <v>1043.7313725151766</v>
      </c>
      <c r="DP33" s="5">
        <v>35.92595</v>
      </c>
      <c r="DQ33" s="5">
        <v>921.2749079139852</v>
      </c>
      <c r="DR33" s="5">
        <v>39.803799999999995</v>
      </c>
      <c r="DS33" s="5">
        <v>977.07823728828271</v>
      </c>
      <c r="DT33" s="5">
        <v>38.5915125</v>
      </c>
      <c r="DU33" s="5">
        <v>38.5915125</v>
      </c>
      <c r="DV33" s="5">
        <v>44.805574999999997</v>
      </c>
      <c r="DW33" s="5">
        <v>47.021974999999998</v>
      </c>
      <c r="DX33" s="5">
        <v>39.955619798365021</v>
      </c>
      <c r="DZ33" s="17">
        <v>1043.7313725151766</v>
      </c>
      <c r="EA33" s="17">
        <v>38.807324999999999</v>
      </c>
      <c r="EB33" s="17">
        <v>38.807324999999999</v>
      </c>
      <c r="EC33" s="17">
        <v>44.965650000000004</v>
      </c>
      <c r="ED33" s="17">
        <v>47.242649999999998</v>
      </c>
      <c r="EE33" s="17">
        <v>39.719428125000007</v>
      </c>
      <c r="EF33" s="17">
        <v>18.173825000000001</v>
      </c>
      <c r="EG33" s="17">
        <v>15.629975</v>
      </c>
      <c r="EH33" s="17">
        <v>62.744399999999999</v>
      </c>
      <c r="EI33" s="17">
        <v>60.4328</v>
      </c>
      <c r="EJ33" s="17">
        <v>35.92595</v>
      </c>
      <c r="EK33" s="17">
        <v>40.052075000000002</v>
      </c>
      <c r="EL33" s="17">
        <v>38.765625</v>
      </c>
      <c r="EM33" s="17">
        <v>44.950249999999997</v>
      </c>
      <c r="EN33" s="17">
        <v>47.213650000000001</v>
      </c>
      <c r="EO33" s="17">
        <v>40.128662128281249</v>
      </c>
      <c r="EP33" s="17">
        <v>2917.7</v>
      </c>
      <c r="EQ33" s="17">
        <v>1.774275</v>
      </c>
      <c r="ER33" s="17">
        <v>981.6629812083321</v>
      </c>
      <c r="ES33" s="5">
        <v>18.122425</v>
      </c>
      <c r="ET33" s="5">
        <v>934.01146408736986</v>
      </c>
      <c r="EU33" s="5">
        <v>15.349</v>
      </c>
      <c r="EV33" s="8">
        <v>1451.7295767918429</v>
      </c>
      <c r="EW33" s="8">
        <v>70.25415000000001</v>
      </c>
      <c r="EX33" s="8">
        <v>1451.7295767918429</v>
      </c>
      <c r="EY33" s="8">
        <v>67.829549999999998</v>
      </c>
      <c r="EZ33" s="8">
        <v>1043.7313725151766</v>
      </c>
      <c r="FA33" s="8">
        <v>35.92595</v>
      </c>
      <c r="FB33" s="8">
        <v>921.2749079139852</v>
      </c>
      <c r="FC33" s="8">
        <v>39.803799999999995</v>
      </c>
      <c r="FD33" s="5">
        <v>977.07823728828271</v>
      </c>
      <c r="FE33" s="5">
        <v>38.5915125</v>
      </c>
      <c r="FF33" s="5">
        <v>38.5915125</v>
      </c>
      <c r="FG33" s="5">
        <v>44.805574999999997</v>
      </c>
      <c r="FH33" s="5">
        <v>47.021974999999998</v>
      </c>
      <c r="FI33" s="5">
        <v>39.955619798365021</v>
      </c>
      <c r="FK33" s="5">
        <v>1135.2832000000001</v>
      </c>
      <c r="FL33" s="5">
        <v>39.957856249999999</v>
      </c>
      <c r="FM33" s="5">
        <v>1135.2832000000001</v>
      </c>
      <c r="FN33" s="5">
        <v>40.364561495638824</v>
      </c>
      <c r="FP33" s="17">
        <v>1135.2832000000001</v>
      </c>
      <c r="FQ33" s="5">
        <v>39.957856249999999</v>
      </c>
      <c r="FR33" s="17">
        <v>1135.2832000000001</v>
      </c>
      <c r="FS33" s="5">
        <v>40.364561495638824</v>
      </c>
    </row>
    <row r="34" spans="1:175" ht="14" thickBot="1" x14ac:dyDescent="0.2">
      <c r="A34" s="290"/>
      <c r="B34" s="47">
        <v>63</v>
      </c>
      <c r="C34" s="166">
        <f>Anchor!L67</f>
        <v>202.56790000000001</v>
      </c>
      <c r="D34" s="166">
        <f>Anchor!M67</f>
        <v>33.127099999999999</v>
      </c>
      <c r="E34" s="166">
        <f>Anchor!N67</f>
        <v>40.875300000000003</v>
      </c>
      <c r="F34" s="166">
        <f>Anchor!O67</f>
        <v>42.273600000000002</v>
      </c>
      <c r="G34" s="167">
        <f>('Summary (Full)'!$B$34*D34+'Summary (Full)'!$B$35*E34+'Summary (Full)'!$B$36*F34)/'Summary (Full)'!$B$37</f>
        <v>34.183018750000002</v>
      </c>
      <c r="H34" s="166">
        <f>Anchor!P67</f>
        <v>11.0124</v>
      </c>
      <c r="I34" s="166">
        <f>Anchor!Q67</f>
        <v>11.0977</v>
      </c>
      <c r="J34" s="166">
        <f>Anchor!R67</f>
        <v>18.525600000000001</v>
      </c>
      <c r="K34" s="166">
        <f>Anchor!S67</f>
        <v>17.541699999999999</v>
      </c>
      <c r="L34" s="166">
        <f>Anchor!T67</f>
        <v>29.483699999999999</v>
      </c>
      <c r="M34" s="166">
        <f>Anchor!U67</f>
        <v>35.246600000000001</v>
      </c>
      <c r="N34" s="166">
        <f>Anchor!V67</f>
        <v>33.054900000000004</v>
      </c>
      <c r="O34" s="166">
        <f>Anchor!W67</f>
        <v>40.859400000000001</v>
      </c>
      <c r="P34" s="166">
        <f>Anchor!X67</f>
        <v>42.234699999999997</v>
      </c>
      <c r="Q34" s="168">
        <f>10*LOG10(1/(('Summary (Full)'!$B$41/10^(N34/10)+'Summary (Full)'!$B$42/10^(O34/10)+'Summary (Full)'!$B$43/10^(P34/10))/'Summary (Full)'!$B$44))</f>
        <v>34.515309487180758</v>
      </c>
      <c r="R34" s="166">
        <f>Anchor!Y67</f>
        <v>1154.7</v>
      </c>
      <c r="S34" s="166">
        <f>Anchor!Z67</f>
        <v>0.70660000000000001</v>
      </c>
      <c r="T34" s="169"/>
      <c r="U34" s="166">
        <f>Test!L67</f>
        <v>202.56790000000001</v>
      </c>
      <c r="V34" s="166">
        <f>Test!M67</f>
        <v>33.127099999999999</v>
      </c>
      <c r="W34" s="166">
        <f>Test!N67</f>
        <v>40.875300000000003</v>
      </c>
      <c r="X34" s="166">
        <f>Test!O67</f>
        <v>42.273600000000002</v>
      </c>
      <c r="Y34" s="166">
        <f>('Summary (Full)'!$B$34*V34+'Summary (Full)'!$B$35*W34+'Summary (Full)'!$B$36*X34)/'Summary (Full)'!$B$37</f>
        <v>34.183018750000002</v>
      </c>
      <c r="Z34" s="166">
        <f>Test!P67</f>
        <v>11.0124</v>
      </c>
      <c r="AA34" s="166">
        <f>Test!Q67</f>
        <v>11.0977</v>
      </c>
      <c r="AB34" s="166">
        <f>Test!R67</f>
        <v>18.525600000000001</v>
      </c>
      <c r="AC34" s="166">
        <f>Test!S67</f>
        <v>17.541699999999999</v>
      </c>
      <c r="AD34" s="166">
        <f>Test!T67</f>
        <v>29.483699999999999</v>
      </c>
      <c r="AE34" s="166">
        <f>Test!U67</f>
        <v>35.246600000000001</v>
      </c>
      <c r="AF34" s="166">
        <f>Test!V67</f>
        <v>33.054900000000004</v>
      </c>
      <c r="AG34" s="166">
        <f>Test!W67</f>
        <v>40.859400000000001</v>
      </c>
      <c r="AH34" s="166">
        <f>Test!X67</f>
        <v>42.234699999999997</v>
      </c>
      <c r="AI34" s="166">
        <f>10*LOG10(1/(('Summary (Full)'!$B$41/10^(AF34/10)+'Summary (Full)'!$B$42/10^(AG34/10)+'Summary (Full)'!$B$43/10^(AH34/10))/'Summary (Full)'!$B$44))</f>
        <v>34.515309487180758</v>
      </c>
      <c r="AJ34" s="166">
        <f>Test!Y67</f>
        <v>1154.7</v>
      </c>
      <c r="AK34" s="166">
        <f>Test!Z67</f>
        <v>0.70660000000000001</v>
      </c>
      <c r="AL34" s="166">
        <f t="shared" si="2"/>
        <v>1</v>
      </c>
      <c r="AM34" s="166">
        <f t="shared" si="2"/>
        <v>1</v>
      </c>
      <c r="AO34" s="303"/>
      <c r="AP34" s="213"/>
      <c r="AQ34" s="213"/>
      <c r="AR34" s="213"/>
      <c r="AS34" s="213"/>
      <c r="AT34" s="213"/>
      <c r="AU34" s="213"/>
      <c r="AV34" s="213"/>
      <c r="AW34" s="213"/>
      <c r="AX34" s="213"/>
      <c r="AY34" s="228"/>
      <c r="AZ34" s="327"/>
      <c r="BA34" s="280"/>
      <c r="BR34" s="5"/>
      <c r="BS34" s="5"/>
      <c r="BT34" s="5"/>
      <c r="BV34" s="5"/>
      <c r="BX34" s="5"/>
      <c r="BZ34" s="5"/>
      <c r="CB34" s="5"/>
      <c r="CD34" s="5"/>
      <c r="CL34" s="17">
        <v>1135.2832000000001</v>
      </c>
      <c r="CM34" s="17">
        <v>39.035299999999999</v>
      </c>
      <c r="CN34" s="17">
        <v>39.035299999999999</v>
      </c>
      <c r="CO34" s="17">
        <v>45.222799999999999</v>
      </c>
      <c r="CP34" s="17">
        <v>47.608699999999999</v>
      </c>
      <c r="CQ34" s="17">
        <v>39.957856249999999</v>
      </c>
      <c r="CR34" s="17">
        <v>18.672799999999999</v>
      </c>
      <c r="CS34" s="17">
        <v>15.8653</v>
      </c>
      <c r="CT34" s="17">
        <v>63.929499999999997</v>
      </c>
      <c r="CU34" s="17">
        <v>61.441499999999998</v>
      </c>
      <c r="CV34" s="17">
        <v>36.1965</v>
      </c>
      <c r="CW34" s="17">
        <v>40.319600000000001</v>
      </c>
      <c r="CX34" s="17">
        <v>38.995399999999997</v>
      </c>
      <c r="CY34" s="17">
        <v>45.207700000000003</v>
      </c>
      <c r="CZ34" s="17">
        <v>47.584499999999998</v>
      </c>
      <c r="DA34" s="17">
        <v>40.364561495638824</v>
      </c>
      <c r="DB34" s="17">
        <v>2759.3</v>
      </c>
      <c r="DC34" s="17">
        <v>1.3753</v>
      </c>
      <c r="DE34" s="17">
        <v>1046.009394586488</v>
      </c>
      <c r="DF34" s="5">
        <v>18.420950000000001</v>
      </c>
      <c r="DG34" s="5"/>
      <c r="DH34" s="17">
        <v>996.78816964397765</v>
      </c>
      <c r="DI34" s="5">
        <v>15.521100000000001</v>
      </c>
      <c r="DJ34" s="5"/>
      <c r="DK34" s="5">
        <v>1550.7619</v>
      </c>
      <c r="DL34" s="5">
        <v>71.756100000000004</v>
      </c>
      <c r="DM34" s="5">
        <v>1550.7619</v>
      </c>
      <c r="DN34" s="5">
        <v>69.308899999999994</v>
      </c>
      <c r="DO34" s="5">
        <v>1114.9313702818663</v>
      </c>
      <c r="DP34" s="5">
        <v>36.168975000000003</v>
      </c>
      <c r="DQ34" s="5">
        <v>996.78816964397765</v>
      </c>
      <c r="DR34" s="5">
        <v>39.99</v>
      </c>
      <c r="DS34" s="5">
        <v>1043.7313725151766</v>
      </c>
      <c r="DT34" s="5">
        <v>38.765625</v>
      </c>
      <c r="DU34" s="5">
        <v>38.765625</v>
      </c>
      <c r="DV34" s="5">
        <v>44.950249999999997</v>
      </c>
      <c r="DW34" s="5">
        <v>47.213650000000001</v>
      </c>
      <c r="DX34" s="5">
        <v>40.128662128281249</v>
      </c>
      <c r="DZ34" s="17">
        <v>1135.2832000000001</v>
      </c>
      <c r="EA34" s="17">
        <v>39.035299999999999</v>
      </c>
      <c r="EB34" s="17">
        <v>39.035299999999999</v>
      </c>
      <c r="EC34" s="17">
        <v>45.222799999999999</v>
      </c>
      <c r="ED34" s="17">
        <v>47.608699999999999</v>
      </c>
      <c r="EE34" s="17">
        <v>39.957856249999999</v>
      </c>
      <c r="EF34" s="17">
        <v>18.672799999999999</v>
      </c>
      <c r="EG34" s="17">
        <v>15.8653</v>
      </c>
      <c r="EH34" s="17">
        <v>63.929499999999997</v>
      </c>
      <c r="EI34" s="17">
        <v>61.441499999999998</v>
      </c>
      <c r="EJ34" s="17">
        <v>36.1965</v>
      </c>
      <c r="EK34" s="17">
        <v>40.319600000000001</v>
      </c>
      <c r="EL34" s="17">
        <v>38.995399999999997</v>
      </c>
      <c r="EM34" s="17">
        <v>45.207700000000003</v>
      </c>
      <c r="EN34" s="17">
        <v>47.584499999999998</v>
      </c>
      <c r="EO34" s="17">
        <v>40.364561495638824</v>
      </c>
      <c r="EP34" s="17">
        <v>2759.3</v>
      </c>
      <c r="EQ34" s="17">
        <v>1.3753</v>
      </c>
      <c r="ER34" s="17">
        <v>1046.009394586488</v>
      </c>
      <c r="ES34" s="5">
        <v>18.420950000000001</v>
      </c>
      <c r="ET34" s="5">
        <v>996.78816964397765</v>
      </c>
      <c r="EU34" s="5">
        <v>15.521100000000001</v>
      </c>
      <c r="EV34" s="8">
        <v>1550.7619</v>
      </c>
      <c r="EW34" s="8">
        <v>71.756100000000004</v>
      </c>
      <c r="EX34" s="8">
        <v>1550.7619</v>
      </c>
      <c r="EY34" s="8">
        <v>69.308899999999994</v>
      </c>
      <c r="EZ34" s="8">
        <v>1114.9313702818663</v>
      </c>
      <c r="FA34" s="8">
        <v>36.168975000000003</v>
      </c>
      <c r="FB34" s="8">
        <v>996.78816964397765</v>
      </c>
      <c r="FC34" s="8">
        <v>39.99</v>
      </c>
      <c r="FD34" s="5">
        <v>1043.7313725151766</v>
      </c>
      <c r="FE34" s="5">
        <v>38.765625</v>
      </c>
      <c r="FF34" s="5">
        <v>38.765625</v>
      </c>
      <c r="FG34" s="5">
        <v>44.950249999999997</v>
      </c>
      <c r="FH34" s="5">
        <v>47.213650000000001</v>
      </c>
      <c r="FI34" s="5">
        <v>40.128662128281249</v>
      </c>
      <c r="FK34" s="5">
        <v>1272.2338017562822</v>
      </c>
      <c r="FL34" s="5">
        <v>40.235582812500006</v>
      </c>
      <c r="FM34" s="5">
        <v>1272.2338017562822</v>
      </c>
      <c r="FN34" s="5">
        <v>40.647789118029934</v>
      </c>
      <c r="FP34" s="17">
        <v>1272.2338017562822</v>
      </c>
      <c r="FQ34" s="5">
        <v>40.235582812500006</v>
      </c>
      <c r="FR34" s="17">
        <v>1272.2338017562822</v>
      </c>
      <c r="FS34" s="5">
        <v>40.647789118029934</v>
      </c>
    </row>
    <row r="35" spans="1:175" ht="13" customHeight="1" x14ac:dyDescent="0.15">
      <c r="A35" s="290" t="s">
        <v>20</v>
      </c>
      <c r="B35" s="47">
        <v>23</v>
      </c>
      <c r="C35" s="166">
        <f>Anchor!L68</f>
        <v>1904.1795</v>
      </c>
      <c r="D35" s="166">
        <f>Anchor!M68</f>
        <v>39.7592</v>
      </c>
      <c r="E35" s="166">
        <f>Anchor!N68</f>
        <v>46.1248</v>
      </c>
      <c r="F35" s="166">
        <f>Anchor!O68</f>
        <v>48.877400000000002</v>
      </c>
      <c r="G35" s="167">
        <f>('Summary (Full)'!$B$34*D35+'Summary (Full)'!$B$35*E35+'Summary (Full)'!$B$36*F35)/'Summary (Full)'!$B$37</f>
        <v>40.726937499999998</v>
      </c>
      <c r="H35" s="166">
        <f>Anchor!P68</f>
        <v>21.212299999999999</v>
      </c>
      <c r="I35" s="166">
        <f>Anchor!Q68</f>
        <v>16.770700000000001</v>
      </c>
      <c r="J35" s="166">
        <f>Anchor!R68</f>
        <v>65.994500000000002</v>
      </c>
      <c r="K35" s="166">
        <f>Anchor!S68</f>
        <v>63.710799999999999</v>
      </c>
      <c r="L35" s="166">
        <f>Anchor!T68</f>
        <v>37.113500000000002</v>
      </c>
      <c r="M35" s="166">
        <f>Anchor!U68</f>
        <v>41.225000000000001</v>
      </c>
      <c r="N35" s="166">
        <f>Anchor!V68</f>
        <v>39.726799999999997</v>
      </c>
      <c r="O35" s="166">
        <f>Anchor!W68</f>
        <v>46.108699999999999</v>
      </c>
      <c r="P35" s="166">
        <f>Anchor!X68</f>
        <v>48.851900000000001</v>
      </c>
      <c r="Q35" s="168">
        <f>10*LOG10(1/(('Summary (Full)'!$B$41/10^(N35/10)+'Summary (Full)'!$B$42/10^(O35/10)+'Summary (Full)'!$B$43/10^(P35/10))/'Summary (Full)'!$B$44))</f>
        <v>41.121062990785724</v>
      </c>
      <c r="R35" s="166">
        <f>Anchor!Y68</f>
        <v>1988.2</v>
      </c>
      <c r="S35" s="166">
        <f>Anchor!Z68</f>
        <v>0.75939999999999996</v>
      </c>
      <c r="T35" s="169"/>
      <c r="U35" s="166">
        <f>Test!L68</f>
        <v>1904.1795</v>
      </c>
      <c r="V35" s="166">
        <f>Test!M68</f>
        <v>39.7592</v>
      </c>
      <c r="W35" s="166">
        <f>Test!N68</f>
        <v>46.1248</v>
      </c>
      <c r="X35" s="166">
        <f>Test!O68</f>
        <v>48.877400000000002</v>
      </c>
      <c r="Y35" s="166">
        <f>('Summary (Full)'!$B$34*V35+'Summary (Full)'!$B$35*W35+'Summary (Full)'!$B$36*X35)/'Summary (Full)'!$B$37</f>
        <v>40.726937499999998</v>
      </c>
      <c r="Z35" s="166">
        <f>Test!P68</f>
        <v>21.212299999999999</v>
      </c>
      <c r="AA35" s="166">
        <f>Test!Q68</f>
        <v>16.770700000000001</v>
      </c>
      <c r="AB35" s="166">
        <f>Test!R68</f>
        <v>65.994500000000002</v>
      </c>
      <c r="AC35" s="166">
        <f>Test!S68</f>
        <v>63.710799999999999</v>
      </c>
      <c r="AD35" s="166">
        <f>Test!T68</f>
        <v>37.113500000000002</v>
      </c>
      <c r="AE35" s="166">
        <f>Test!U68</f>
        <v>41.225000000000001</v>
      </c>
      <c r="AF35" s="166">
        <f>Test!V68</f>
        <v>39.726799999999997</v>
      </c>
      <c r="AG35" s="166">
        <f>Test!W68</f>
        <v>46.108699999999999</v>
      </c>
      <c r="AH35" s="166">
        <f>Test!X68</f>
        <v>48.851900000000001</v>
      </c>
      <c r="AI35" s="166">
        <f>10*LOG10(1/(('Summary (Full)'!$B$41/10^(AF35/10)+'Summary (Full)'!$B$42/10^(AG35/10)+'Summary (Full)'!$B$43/10^(AH35/10))/'Summary (Full)'!$B$44))</f>
        <v>41.121062990785724</v>
      </c>
      <c r="AJ35" s="166">
        <f>Test!Y68</f>
        <v>1988.2</v>
      </c>
      <c r="AK35" s="166">
        <f>Test!Z68</f>
        <v>0.75939999999999996</v>
      </c>
      <c r="AL35" s="166">
        <f t="shared" si="2"/>
        <v>1</v>
      </c>
      <c r="AM35" s="166">
        <f t="shared" si="2"/>
        <v>1</v>
      </c>
      <c r="AO35" s="293" t="s">
        <v>27</v>
      </c>
      <c r="AP35" s="211" cm="1">
        <f t="array" ref="AP35">bdRateExtend($C35:$C38,D35:D38,$U35:$U38,V35:V38)</f>
        <v>0</v>
      </c>
      <c r="AQ35" s="211" cm="1">
        <f t="array" ref="AQ35">bdRateExtend($C35:$C40,D35:D40,$U35:$U40,V35:V40)</f>
        <v>0</v>
      </c>
      <c r="AR35" s="211" cm="1">
        <f t="array" ref="AR35">bdRateExtend($C35:$C40,E35:E40,$U35:$U40,W35:W40)</f>
        <v>0</v>
      </c>
      <c r="AS35" s="211" cm="1">
        <f t="array" ref="AS35">bdRateExtend($C35:$C40,F35:F40,$U35:$U40,X35:X40)</f>
        <v>0</v>
      </c>
      <c r="AT35" s="211" cm="1">
        <f t="array" ref="AT35">bdRateExtend($C35:$C38,H35:H38,$U35:$U38,Z35:Z38)</f>
        <v>0</v>
      </c>
      <c r="AU35" s="211" cm="1">
        <f t="array" ref="AU35">bdRateExtend($C35:$C40,H35:H40,$U35:$U40,Z35:Z40)</f>
        <v>0</v>
      </c>
      <c r="AV35" s="211" cm="1">
        <f t="array" ref="AV35">bdRateExtend($C35:$C38,I35:I38,$U35:$U38,AA35:AA38)</f>
        <v>0</v>
      </c>
      <c r="AW35" s="211" cm="1">
        <f t="array" ref="AW35">bdRateExtend($C35:$C40,I35:I40,$U35:$U40,AA35:AA40)</f>
        <v>0</v>
      </c>
      <c r="AX35" s="211" cm="1">
        <f t="array" ref="AX35">bdRateExtend($C35:$C38,J35:J38,$U35:$U38,AB35:AB38,"None", FALSE,1)</f>
        <v>0</v>
      </c>
      <c r="AY35" s="214" cm="1">
        <f t="array" ref="AY35">bdRateExtend($C35:$C40,J35:J40,$U35:$U40,AB35:AB40,"None", FALSE,TRUE)</f>
        <v>0</v>
      </c>
      <c r="AZ35" s="325" cm="1">
        <f t="array" ref="AZ35">testVMAFRange($C35:$C38,J35:J38,$U35:$U38,AB35:AB38)</f>
        <v>0</v>
      </c>
      <c r="BA35" s="251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1272.2338017562822</v>
      </c>
      <c r="CM35" s="17">
        <v>39.3254625</v>
      </c>
      <c r="CN35" s="17">
        <v>39.3254625</v>
      </c>
      <c r="CO35" s="17">
        <v>45.398775000000001</v>
      </c>
      <c r="CP35" s="17">
        <v>47.814075000000003</v>
      </c>
      <c r="CQ35" s="17">
        <v>40.235582812500006</v>
      </c>
      <c r="CR35" s="17">
        <v>19.135662499999999</v>
      </c>
      <c r="CS35" s="17">
        <v>16.135887499999999</v>
      </c>
      <c r="CT35" s="17">
        <v>67.250249999999994</v>
      </c>
      <c r="CU35" s="17">
        <v>64.87084999999999</v>
      </c>
      <c r="CV35" s="17">
        <v>36.655024999999995</v>
      </c>
      <c r="CW35" s="17">
        <v>40.503387500000002</v>
      </c>
      <c r="CX35" s="17">
        <v>39.287962499999999</v>
      </c>
      <c r="CY35" s="17">
        <v>45.384275000000002</v>
      </c>
      <c r="CZ35" s="17">
        <v>47.788674999999998</v>
      </c>
      <c r="DA35" s="17">
        <v>40.647789118029934</v>
      </c>
      <c r="DB35" s="17">
        <v>3155</v>
      </c>
      <c r="DC35" s="17">
        <v>1.9230375</v>
      </c>
      <c r="DE35" s="17">
        <v>1114.5736108093004</v>
      </c>
      <c r="DF35" s="5">
        <v>18.719474999999999</v>
      </c>
      <c r="DG35" s="5"/>
      <c r="DH35" s="17">
        <v>1063.7842182301633</v>
      </c>
      <c r="DI35" s="5">
        <v>15.693199999999999</v>
      </c>
      <c r="DJ35" s="5"/>
      <c r="DK35" s="5">
        <v>1657.0053657153921</v>
      </c>
      <c r="DL35" s="5">
        <v>72.899237499999998</v>
      </c>
      <c r="DM35" s="5">
        <v>1657.0053657153921</v>
      </c>
      <c r="DN35" s="5">
        <v>70.450099999999992</v>
      </c>
      <c r="DO35" s="5">
        <v>1190.9884029288614</v>
      </c>
      <c r="DP35" s="5">
        <v>36.411999999999999</v>
      </c>
      <c r="DQ35" s="5">
        <v>1063.7842182301633</v>
      </c>
      <c r="DR35" s="5">
        <v>40.154800000000002</v>
      </c>
      <c r="DS35" s="5">
        <v>1135.2832000000001</v>
      </c>
      <c r="DT35" s="5">
        <v>38.995399999999997</v>
      </c>
      <c r="DU35" s="5">
        <v>38.995399999999997</v>
      </c>
      <c r="DV35" s="5">
        <v>45.207700000000003</v>
      </c>
      <c r="DW35" s="5">
        <v>47.584499999999998</v>
      </c>
      <c r="DX35" s="5">
        <v>40.364561495638824</v>
      </c>
      <c r="DZ35" s="17">
        <v>1272.2338017562822</v>
      </c>
      <c r="EA35" s="17">
        <v>39.3254625</v>
      </c>
      <c r="EB35" s="17">
        <v>39.3254625</v>
      </c>
      <c r="EC35" s="17">
        <v>45.398775000000001</v>
      </c>
      <c r="ED35" s="17">
        <v>47.814075000000003</v>
      </c>
      <c r="EE35" s="17">
        <v>40.235582812500006</v>
      </c>
      <c r="EF35" s="17">
        <v>19.135662499999999</v>
      </c>
      <c r="EG35" s="17">
        <v>16.135887499999999</v>
      </c>
      <c r="EH35" s="17">
        <v>67.250249999999994</v>
      </c>
      <c r="EI35" s="17">
        <v>64.87084999999999</v>
      </c>
      <c r="EJ35" s="17">
        <v>36.655024999999995</v>
      </c>
      <c r="EK35" s="17">
        <v>40.503387500000002</v>
      </c>
      <c r="EL35" s="17">
        <v>39.287962499999999</v>
      </c>
      <c r="EM35" s="17">
        <v>45.384275000000002</v>
      </c>
      <c r="EN35" s="17">
        <v>47.788674999999998</v>
      </c>
      <c r="EO35" s="17">
        <v>40.647789118029934</v>
      </c>
      <c r="EP35" s="17">
        <v>3155</v>
      </c>
      <c r="EQ35" s="17">
        <v>1.9230375</v>
      </c>
      <c r="ER35" s="17">
        <v>1114.5736108093004</v>
      </c>
      <c r="ES35" s="5">
        <v>18.719474999999999</v>
      </c>
      <c r="ET35" s="5">
        <v>1063.7842182301633</v>
      </c>
      <c r="EU35" s="5">
        <v>15.693199999999999</v>
      </c>
      <c r="EV35" s="8">
        <v>1657.0053657153921</v>
      </c>
      <c r="EW35" s="8">
        <v>72.899237499999998</v>
      </c>
      <c r="EX35" s="8">
        <v>1657.0053657153921</v>
      </c>
      <c r="EY35" s="8">
        <v>70.450099999999992</v>
      </c>
      <c r="EZ35" s="8">
        <v>1190.9884029288614</v>
      </c>
      <c r="FA35" s="8">
        <v>36.411999999999999</v>
      </c>
      <c r="FB35" s="8">
        <v>1063.7842182301633</v>
      </c>
      <c r="FC35" s="8">
        <v>40.154800000000002</v>
      </c>
      <c r="FD35" s="5">
        <v>1135.2832000000001</v>
      </c>
      <c r="FE35" s="5">
        <v>38.995399999999997</v>
      </c>
      <c r="FF35" s="5">
        <v>38.995399999999997</v>
      </c>
      <c r="FG35" s="5">
        <v>45.207700000000003</v>
      </c>
      <c r="FH35" s="5">
        <v>47.584499999999998</v>
      </c>
      <c r="FI35" s="5">
        <v>40.364561495638824</v>
      </c>
      <c r="FK35" s="5">
        <v>1359.0215004200356</v>
      </c>
      <c r="FL35" s="5">
        <v>40.407634375000001</v>
      </c>
      <c r="FM35" s="5">
        <v>1359.0215004200356</v>
      </c>
      <c r="FN35" s="5">
        <v>40.820831447946162</v>
      </c>
      <c r="FP35" s="17">
        <v>1359.0215004200356</v>
      </c>
      <c r="FQ35" s="5">
        <v>40.407634375000001</v>
      </c>
      <c r="FR35" s="17">
        <v>1359.0215004200356</v>
      </c>
      <c r="FS35" s="5">
        <v>40.820831447946162</v>
      </c>
    </row>
    <row r="36" spans="1:175" x14ac:dyDescent="0.15">
      <c r="A36" s="290"/>
      <c r="B36" s="47">
        <v>31</v>
      </c>
      <c r="C36" s="166">
        <f>Anchor!L69</f>
        <v>1187.6321</v>
      </c>
      <c r="D36" s="166">
        <f>Anchor!M69</f>
        <v>38.885899999999999</v>
      </c>
      <c r="E36" s="166">
        <f>Anchor!N69</f>
        <v>45.293599999999998</v>
      </c>
      <c r="F36" s="166">
        <f>Anchor!O69</f>
        <v>47.747300000000003</v>
      </c>
      <c r="G36" s="167">
        <f>('Summary (Full)'!$B$34*D36+'Summary (Full)'!$B$35*E36+'Summary (Full)'!$B$36*F36)/'Summary (Full)'!$B$37</f>
        <v>39.840218749999998</v>
      </c>
      <c r="H36" s="166">
        <f>Anchor!P69</f>
        <v>19.018000000000001</v>
      </c>
      <c r="I36" s="166">
        <f>Anchor!Q69</f>
        <v>15.848000000000001</v>
      </c>
      <c r="J36" s="166">
        <f>Anchor!R69</f>
        <v>58.233600000000003</v>
      </c>
      <c r="K36" s="166">
        <f>Anchor!S69</f>
        <v>55.912599999999998</v>
      </c>
      <c r="L36" s="166">
        <f>Anchor!T69</f>
        <v>35.895699999999998</v>
      </c>
      <c r="M36" s="166">
        <f>Anchor!U69</f>
        <v>40.384399999999999</v>
      </c>
      <c r="N36" s="166">
        <f>Anchor!V69</f>
        <v>38.844999999999999</v>
      </c>
      <c r="O36" s="166">
        <f>Anchor!W69</f>
        <v>45.276200000000003</v>
      </c>
      <c r="P36" s="166">
        <f>Anchor!X69</f>
        <v>47.718400000000003</v>
      </c>
      <c r="Q36" s="168">
        <f>10*LOG10(1/(('Summary (Full)'!$B$41/10^(N36/10)+'Summary (Full)'!$B$42/10^(O36/10)+'Summary (Full)'!$B$43/10^(P36/10))/'Summary (Full)'!$B$44))</f>
        <v>40.234573807237922</v>
      </c>
      <c r="R36" s="166">
        <f>Anchor!Y69</f>
        <v>1608</v>
      </c>
      <c r="S36" s="166">
        <f>Anchor!Z69</f>
        <v>0.67159999999999997</v>
      </c>
      <c r="T36" s="169"/>
      <c r="U36" s="166">
        <f>Test!L69</f>
        <v>1187.6321</v>
      </c>
      <c r="V36" s="166">
        <f>Test!M69</f>
        <v>38.885899999999999</v>
      </c>
      <c r="W36" s="166">
        <f>Test!N69</f>
        <v>45.293599999999998</v>
      </c>
      <c r="X36" s="166">
        <f>Test!O69</f>
        <v>47.747300000000003</v>
      </c>
      <c r="Y36" s="166">
        <f>('Summary (Full)'!$B$34*V36+'Summary (Full)'!$B$35*W36+'Summary (Full)'!$B$36*X36)/'Summary (Full)'!$B$37</f>
        <v>39.840218749999998</v>
      </c>
      <c r="Z36" s="166">
        <f>Test!P69</f>
        <v>19.018000000000001</v>
      </c>
      <c r="AA36" s="166">
        <f>Test!Q69</f>
        <v>15.848000000000001</v>
      </c>
      <c r="AB36" s="166">
        <f>Test!R69</f>
        <v>58.233600000000003</v>
      </c>
      <c r="AC36" s="166">
        <f>Test!S69</f>
        <v>55.912599999999998</v>
      </c>
      <c r="AD36" s="166">
        <f>Test!T69</f>
        <v>35.895699999999998</v>
      </c>
      <c r="AE36" s="166">
        <f>Test!U69</f>
        <v>40.384399999999999</v>
      </c>
      <c r="AF36" s="166">
        <f>Test!V69</f>
        <v>38.844999999999999</v>
      </c>
      <c r="AG36" s="166">
        <f>Test!W69</f>
        <v>45.276200000000003</v>
      </c>
      <c r="AH36" s="166">
        <f>Test!X69</f>
        <v>47.718400000000003</v>
      </c>
      <c r="AI36" s="166">
        <f>10*LOG10(1/(('Summary (Full)'!$B$41/10^(AF36/10)+'Summary (Full)'!$B$42/10^(AG36/10)+'Summary (Full)'!$B$43/10^(AH36/10))/'Summary (Full)'!$B$44))</f>
        <v>40.234573807237922</v>
      </c>
      <c r="AJ36" s="166">
        <f>Test!Y69</f>
        <v>1608</v>
      </c>
      <c r="AK36" s="166">
        <f>Test!Z69</f>
        <v>0.67159999999999997</v>
      </c>
      <c r="AL36" s="166">
        <f t="shared" si="2"/>
        <v>1</v>
      </c>
      <c r="AM36" s="166">
        <f t="shared" si="2"/>
        <v>1</v>
      </c>
      <c r="AO36" s="294"/>
      <c r="AP36" s="212"/>
      <c r="AQ36" s="212"/>
      <c r="AR36" s="212"/>
      <c r="AS36" s="212"/>
      <c r="AT36" s="212"/>
      <c r="AU36" s="212"/>
      <c r="AV36" s="212"/>
      <c r="AW36" s="212"/>
      <c r="AX36" s="212"/>
      <c r="AY36" s="215"/>
      <c r="AZ36" s="326"/>
      <c r="BA36" s="252"/>
      <c r="BR36" s="5"/>
      <c r="BS36" s="5"/>
      <c r="BT36" s="5"/>
      <c r="BV36" s="5"/>
      <c r="BX36" s="5"/>
      <c r="BZ36" s="5"/>
      <c r="CB36" s="5"/>
      <c r="CD36" s="5"/>
      <c r="CL36" s="17">
        <v>1359.0215004200356</v>
      </c>
      <c r="CM36" s="17">
        <v>39.498175000000003</v>
      </c>
      <c r="CN36" s="17">
        <v>39.498175000000003</v>
      </c>
      <c r="CO36" s="17">
        <v>45.543149999999997</v>
      </c>
      <c r="CP36" s="17">
        <v>48.004550000000002</v>
      </c>
      <c r="CQ36" s="17">
        <v>40.407634375000001</v>
      </c>
      <c r="CR36" s="17">
        <v>19.456274999999998</v>
      </c>
      <c r="CS36" s="17">
        <v>16.304524999999998</v>
      </c>
      <c r="CT36" s="17">
        <v>68.752200000000002</v>
      </c>
      <c r="CU36" s="17">
        <v>66.350200000000001</v>
      </c>
      <c r="CV36" s="17">
        <v>36.898049999999998</v>
      </c>
      <c r="CW36" s="17">
        <v>40.653824999999998</v>
      </c>
      <c r="CX36" s="17">
        <v>39.462074999999999</v>
      </c>
      <c r="CY36" s="17">
        <v>45.528950000000002</v>
      </c>
      <c r="CZ36" s="17">
        <v>47.980350000000001</v>
      </c>
      <c r="DA36" s="17">
        <v>40.820831447946162</v>
      </c>
      <c r="DB36" s="17">
        <v>3234.1000000000004</v>
      </c>
      <c r="DC36" s="17">
        <v>1.9726250000000001</v>
      </c>
      <c r="DE36" s="17">
        <v>1187.6321</v>
      </c>
      <c r="DF36" s="5">
        <v>19.018000000000001</v>
      </c>
      <c r="DG36" s="5"/>
      <c r="DH36" s="17">
        <v>1135.2832000000001</v>
      </c>
      <c r="DI36" s="5">
        <v>15.8653</v>
      </c>
      <c r="DJ36" s="5"/>
      <c r="DK36" s="5">
        <v>1770.5276238793335</v>
      </c>
      <c r="DL36" s="5">
        <v>74.042375000000007</v>
      </c>
      <c r="DM36" s="5">
        <v>1770.5276238793335</v>
      </c>
      <c r="DN36" s="5">
        <v>71.59129999999999</v>
      </c>
      <c r="DO36" s="5">
        <v>1272.2338017562822</v>
      </c>
      <c r="DP36" s="5">
        <v>36.655024999999995</v>
      </c>
      <c r="DQ36" s="5">
        <v>1135.2832000000001</v>
      </c>
      <c r="DR36" s="5">
        <v>40.319600000000001</v>
      </c>
      <c r="DS36" s="5">
        <v>1272.2338017562822</v>
      </c>
      <c r="DT36" s="5">
        <v>39.287962499999999</v>
      </c>
      <c r="DU36" s="5">
        <v>39.287962499999999</v>
      </c>
      <c r="DV36" s="5">
        <v>45.384275000000002</v>
      </c>
      <c r="DW36" s="5">
        <v>47.788674999999998</v>
      </c>
      <c r="DX36" s="5">
        <v>40.647789118029934</v>
      </c>
      <c r="DZ36" s="17">
        <v>1359.0215004200356</v>
      </c>
      <c r="EA36" s="17">
        <v>39.498175000000003</v>
      </c>
      <c r="EB36" s="17">
        <v>39.498175000000003</v>
      </c>
      <c r="EC36" s="17">
        <v>45.543149999999997</v>
      </c>
      <c r="ED36" s="17">
        <v>48.004550000000002</v>
      </c>
      <c r="EE36" s="17">
        <v>40.407634375000001</v>
      </c>
      <c r="EF36" s="17">
        <v>19.456274999999998</v>
      </c>
      <c r="EG36" s="17">
        <v>16.304524999999998</v>
      </c>
      <c r="EH36" s="17">
        <v>68.752200000000002</v>
      </c>
      <c r="EI36" s="17">
        <v>66.350200000000001</v>
      </c>
      <c r="EJ36" s="17">
        <v>36.898049999999998</v>
      </c>
      <c r="EK36" s="17">
        <v>40.653824999999998</v>
      </c>
      <c r="EL36" s="17">
        <v>39.462074999999999</v>
      </c>
      <c r="EM36" s="17">
        <v>45.528950000000002</v>
      </c>
      <c r="EN36" s="17">
        <v>47.980350000000001</v>
      </c>
      <c r="EO36" s="17">
        <v>40.820831447946162</v>
      </c>
      <c r="EP36" s="17">
        <v>3234.1000000000004</v>
      </c>
      <c r="EQ36" s="17">
        <v>1.9726250000000001</v>
      </c>
      <c r="ER36" s="17">
        <v>1187.6321</v>
      </c>
      <c r="ES36" s="5">
        <v>19.018000000000001</v>
      </c>
      <c r="ET36" s="5">
        <v>1135.2832000000001</v>
      </c>
      <c r="EU36" s="5">
        <v>15.8653</v>
      </c>
      <c r="EV36" s="8">
        <v>1770.5276238793335</v>
      </c>
      <c r="EW36" s="8">
        <v>74.042375000000007</v>
      </c>
      <c r="EX36" s="8">
        <v>1770.5276238793335</v>
      </c>
      <c r="EY36" s="8">
        <v>71.59129999999999</v>
      </c>
      <c r="EZ36" s="8">
        <v>1272.2338017562822</v>
      </c>
      <c r="FA36" s="8">
        <v>36.655024999999995</v>
      </c>
      <c r="FB36" s="8">
        <v>1135.2832000000001</v>
      </c>
      <c r="FC36" s="8">
        <v>40.319600000000001</v>
      </c>
      <c r="FD36" s="5">
        <v>1272.2338017562822</v>
      </c>
      <c r="FE36" s="5">
        <v>39.287962499999999</v>
      </c>
      <c r="FF36" s="5">
        <v>39.287962499999999</v>
      </c>
      <c r="FG36" s="5">
        <v>45.384275000000002</v>
      </c>
      <c r="FH36" s="5">
        <v>47.788674999999998</v>
      </c>
      <c r="FI36" s="5">
        <v>40.647789118029934</v>
      </c>
      <c r="FK36" s="5">
        <v>1451.7295767918429</v>
      </c>
      <c r="FL36" s="5">
        <v>40.579685937500003</v>
      </c>
      <c r="FM36" s="5">
        <v>1451.7295767918429</v>
      </c>
      <c r="FN36" s="5">
        <v>40.99387377786239</v>
      </c>
      <c r="FP36" s="17">
        <v>1451.7295767918429</v>
      </c>
      <c r="FQ36" s="5">
        <v>40.579685937500003</v>
      </c>
      <c r="FR36" s="17">
        <v>1451.7295767918429</v>
      </c>
      <c r="FS36" s="5">
        <v>40.99387377786239</v>
      </c>
    </row>
    <row r="37" spans="1:175" ht="13" customHeight="1" x14ac:dyDescent="0.15">
      <c r="A37" s="290"/>
      <c r="B37" s="47">
        <v>39</v>
      </c>
      <c r="C37" s="166">
        <f>Anchor!L70</f>
        <v>714.65520000000004</v>
      </c>
      <c r="D37" s="166">
        <f>Anchor!M70</f>
        <v>37.6282</v>
      </c>
      <c r="E37" s="166">
        <f>Anchor!N70</f>
        <v>44.2224</v>
      </c>
      <c r="F37" s="166">
        <f>Anchor!O70</f>
        <v>46.359499999999997</v>
      </c>
      <c r="G37" s="167">
        <f>('Summary (Full)'!$B$34*D37+'Summary (Full)'!$B$35*E37+'Summary (Full)'!$B$36*F37)/'Summary (Full)'!$B$37</f>
        <v>38.586043750000002</v>
      </c>
      <c r="H37" s="166">
        <f>Anchor!P70</f>
        <v>16.629799999999999</v>
      </c>
      <c r="I37" s="166">
        <f>Anchor!Q70</f>
        <v>14.646000000000001</v>
      </c>
      <c r="J37" s="166">
        <f>Anchor!R70</f>
        <v>47.819499999999998</v>
      </c>
      <c r="K37" s="166">
        <f>Anchor!S70</f>
        <v>45.624200000000002</v>
      </c>
      <c r="L37" s="166">
        <f>Anchor!T70</f>
        <v>34.323300000000003</v>
      </c>
      <c r="M37" s="166">
        <f>Anchor!U70</f>
        <v>39.223199999999999</v>
      </c>
      <c r="N37" s="166">
        <f>Anchor!V70</f>
        <v>37.576300000000003</v>
      </c>
      <c r="O37" s="166">
        <f>Anchor!W70</f>
        <v>44.203699999999998</v>
      </c>
      <c r="P37" s="166">
        <f>Anchor!X70</f>
        <v>46.3294</v>
      </c>
      <c r="Q37" s="168">
        <f>10*LOG10(1/(('Summary (Full)'!$B$41/10^(N37/10)+'Summary (Full)'!$B$42/10^(O37/10)+'Summary (Full)'!$B$43/10^(P37/10))/'Summary (Full)'!$B$44))</f>
        <v>38.972263829156461</v>
      </c>
      <c r="R37" s="166">
        <f>Anchor!Y70</f>
        <v>1195.4000000000001</v>
      </c>
      <c r="S37" s="166">
        <f>Anchor!Z70</f>
        <v>0.59750000000000003</v>
      </c>
      <c r="T37" s="169"/>
      <c r="U37" s="166">
        <f>Test!L70</f>
        <v>714.65520000000004</v>
      </c>
      <c r="V37" s="166">
        <f>Test!M70</f>
        <v>37.6282</v>
      </c>
      <c r="W37" s="166">
        <f>Test!N70</f>
        <v>44.2224</v>
      </c>
      <c r="X37" s="166">
        <f>Test!O70</f>
        <v>46.359499999999997</v>
      </c>
      <c r="Y37" s="166">
        <f>('Summary (Full)'!$B$34*V37+'Summary (Full)'!$B$35*W37+'Summary (Full)'!$B$36*X37)/'Summary (Full)'!$B$37</f>
        <v>38.586043750000002</v>
      </c>
      <c r="Z37" s="166">
        <f>Test!P70</f>
        <v>16.629799999999999</v>
      </c>
      <c r="AA37" s="166">
        <f>Test!Q70</f>
        <v>14.646000000000001</v>
      </c>
      <c r="AB37" s="166">
        <f>Test!R70</f>
        <v>47.819499999999998</v>
      </c>
      <c r="AC37" s="166">
        <f>Test!S70</f>
        <v>45.624200000000002</v>
      </c>
      <c r="AD37" s="166">
        <f>Test!T70</f>
        <v>34.323300000000003</v>
      </c>
      <c r="AE37" s="166">
        <f>Test!U70</f>
        <v>39.223199999999999</v>
      </c>
      <c r="AF37" s="166">
        <f>Test!V70</f>
        <v>37.576300000000003</v>
      </c>
      <c r="AG37" s="166">
        <f>Test!W70</f>
        <v>44.203699999999998</v>
      </c>
      <c r="AH37" s="166">
        <f>Test!X70</f>
        <v>46.3294</v>
      </c>
      <c r="AI37" s="166">
        <f>10*LOG10(1/(('Summary (Full)'!$B$41/10^(AF37/10)+'Summary (Full)'!$B$42/10^(AG37/10)+'Summary (Full)'!$B$43/10^(AH37/10))/'Summary (Full)'!$B$44))</f>
        <v>38.972263829156461</v>
      </c>
      <c r="AJ37" s="166">
        <f>Test!Y70</f>
        <v>1195.4000000000001</v>
      </c>
      <c r="AK37" s="166">
        <f>Test!Z70</f>
        <v>0.59750000000000003</v>
      </c>
      <c r="AL37" s="166">
        <f t="shared" si="2"/>
        <v>1</v>
      </c>
      <c r="AM37" s="166">
        <f t="shared" si="2"/>
        <v>1</v>
      </c>
      <c r="AO37" s="294" t="s">
        <v>28</v>
      </c>
      <c r="AP37" s="212" cm="1">
        <f t="array" ref="AP37">bdRateExtend($C36:$C39,D36:D39,$U36:$U39,V36:V39)</f>
        <v>0</v>
      </c>
      <c r="AQ37" s="212"/>
      <c r="AR37" s="212"/>
      <c r="AS37" s="212"/>
      <c r="AT37" s="212" cm="1">
        <f t="array" ref="AT37">bdRateExtend($C36:$C39,H36:H39,$U36:$U39,Z36:Z39)</f>
        <v>0</v>
      </c>
      <c r="AU37" s="212"/>
      <c r="AV37" s="212" cm="1">
        <f t="array" ref="AV37">bdRateExtend($C36:$C39,I36:I39,$U36:$U39,AA36:AA39)</f>
        <v>0</v>
      </c>
      <c r="AW37" s="212"/>
      <c r="AX37" s="212" cm="1">
        <f t="array" ref="AX37">bdRateExtend($C36:$C39,J36:J39,$U36:$U39,AB36:AB39,"None", FALSE,1)</f>
        <v>0</v>
      </c>
      <c r="AY37" s="215"/>
      <c r="AZ37" s="326" cm="1">
        <f t="array" ref="AZ37">testVMAFRange($C36:$C39,J36:J39,$U36:$U39,AB36:AB39)</f>
        <v>0</v>
      </c>
      <c r="BA37" s="252"/>
      <c r="BR37" s="5"/>
      <c r="BS37" s="5"/>
      <c r="BT37" s="5"/>
      <c r="BV37" s="5"/>
      <c r="BX37" s="5"/>
      <c r="BZ37" s="5"/>
      <c r="CB37" s="5"/>
      <c r="CD37" s="5"/>
      <c r="CL37" s="17">
        <v>1451.7295767918429</v>
      </c>
      <c r="CM37" s="17">
        <v>39.670887499999999</v>
      </c>
      <c r="CN37" s="17">
        <v>39.670887499999999</v>
      </c>
      <c r="CO37" s="17">
        <v>45.687525000000001</v>
      </c>
      <c r="CP37" s="17">
        <v>48.195025000000001</v>
      </c>
      <c r="CQ37" s="17">
        <v>40.579685937500003</v>
      </c>
      <c r="CR37" s="17">
        <v>19.776887500000001</v>
      </c>
      <c r="CS37" s="17">
        <v>16.473162500000001</v>
      </c>
      <c r="CT37" s="17">
        <v>70.25415000000001</v>
      </c>
      <c r="CU37" s="17">
        <v>67.829549999999998</v>
      </c>
      <c r="CV37" s="17">
        <v>37.141075000000001</v>
      </c>
      <c r="CW37" s="17">
        <v>40.8042625</v>
      </c>
      <c r="CX37" s="17">
        <v>39.636187499999998</v>
      </c>
      <c r="CY37" s="17">
        <v>45.673625000000001</v>
      </c>
      <c r="CZ37" s="17">
        <v>48.172025000000005</v>
      </c>
      <c r="DA37" s="17">
        <v>40.99387377786239</v>
      </c>
      <c r="DB37" s="17">
        <v>3313.2000000000003</v>
      </c>
      <c r="DC37" s="17">
        <v>2.0222125000000002</v>
      </c>
      <c r="DE37" s="17">
        <v>1259.8248547456722</v>
      </c>
      <c r="DF37" s="5">
        <v>19.2922875</v>
      </c>
      <c r="DG37" s="5"/>
      <c r="DH37" s="17">
        <v>1272.2338017562822</v>
      </c>
      <c r="DI37" s="5">
        <v>16.135887499999999</v>
      </c>
      <c r="DJ37" s="5"/>
      <c r="DK37" s="5">
        <v>1891.827348166973</v>
      </c>
      <c r="DL37" s="5">
        <v>75.185512500000002</v>
      </c>
      <c r="DM37" s="5">
        <v>1891.827348166973</v>
      </c>
      <c r="DN37" s="5">
        <v>72.732500000000002</v>
      </c>
      <c r="DO37" s="5">
        <v>1359.0215004200356</v>
      </c>
      <c r="DP37" s="5">
        <v>36.898049999999998</v>
      </c>
      <c r="DQ37" s="5">
        <v>1211.1676746421219</v>
      </c>
      <c r="DR37" s="5">
        <v>40.4465875</v>
      </c>
      <c r="DS37" s="5">
        <v>1359.0215004200356</v>
      </c>
      <c r="DT37" s="5">
        <v>39.462074999999999</v>
      </c>
      <c r="DU37" s="5">
        <v>39.462074999999999</v>
      </c>
      <c r="DV37" s="5">
        <v>45.528950000000002</v>
      </c>
      <c r="DW37" s="5">
        <v>47.980350000000001</v>
      </c>
      <c r="DX37" s="5">
        <v>40.820831447946162</v>
      </c>
      <c r="DZ37" s="17">
        <v>1451.7295767918429</v>
      </c>
      <c r="EA37" s="17">
        <v>39.670887499999999</v>
      </c>
      <c r="EB37" s="17">
        <v>39.670887499999999</v>
      </c>
      <c r="EC37" s="17">
        <v>45.687525000000001</v>
      </c>
      <c r="ED37" s="17">
        <v>48.195025000000001</v>
      </c>
      <c r="EE37" s="17">
        <v>40.579685937500003</v>
      </c>
      <c r="EF37" s="17">
        <v>19.776887500000001</v>
      </c>
      <c r="EG37" s="17">
        <v>16.473162500000001</v>
      </c>
      <c r="EH37" s="17">
        <v>70.25415000000001</v>
      </c>
      <c r="EI37" s="17">
        <v>67.829549999999998</v>
      </c>
      <c r="EJ37" s="17">
        <v>37.141075000000001</v>
      </c>
      <c r="EK37" s="17">
        <v>40.8042625</v>
      </c>
      <c r="EL37" s="17">
        <v>39.636187499999998</v>
      </c>
      <c r="EM37" s="17">
        <v>45.673625000000001</v>
      </c>
      <c r="EN37" s="17">
        <v>48.172025000000005</v>
      </c>
      <c r="EO37" s="17">
        <v>40.99387377786239</v>
      </c>
      <c r="EP37" s="17">
        <v>3313.2000000000003</v>
      </c>
      <c r="EQ37" s="17">
        <v>2.0222125000000002</v>
      </c>
      <c r="ER37" s="17">
        <v>1259.8248547456722</v>
      </c>
      <c r="ES37" s="5">
        <v>19.2922875</v>
      </c>
      <c r="ET37" s="5">
        <v>1272.2338017562822</v>
      </c>
      <c r="EU37" s="5">
        <v>16.135887499999999</v>
      </c>
      <c r="EV37" s="8">
        <v>1891.827348166973</v>
      </c>
      <c r="EW37" s="8">
        <v>75.185512500000002</v>
      </c>
      <c r="EX37" s="8">
        <v>1891.827348166973</v>
      </c>
      <c r="EY37" s="8">
        <v>72.732500000000002</v>
      </c>
      <c r="EZ37" s="8">
        <v>1359.0215004200356</v>
      </c>
      <c r="FA37" s="8">
        <v>36.898049999999998</v>
      </c>
      <c r="FB37" s="8">
        <v>1211.1676746421219</v>
      </c>
      <c r="FC37" s="8">
        <v>40.4465875</v>
      </c>
      <c r="FD37" s="5">
        <v>1359.0215004200356</v>
      </c>
      <c r="FE37" s="5">
        <v>39.462074999999999</v>
      </c>
      <c r="FF37" s="5">
        <v>39.462074999999999</v>
      </c>
      <c r="FG37" s="5">
        <v>45.528950000000002</v>
      </c>
      <c r="FH37" s="5">
        <v>47.980350000000001</v>
      </c>
      <c r="FI37" s="5">
        <v>40.820831447946162</v>
      </c>
      <c r="FK37" s="5">
        <v>1550.7619</v>
      </c>
      <c r="FL37" s="5">
        <v>40.751737500000004</v>
      </c>
      <c r="FM37" s="5">
        <v>1550.7619</v>
      </c>
      <c r="FN37" s="5">
        <v>41.166916107778619</v>
      </c>
      <c r="FP37" s="17">
        <v>1550.7619</v>
      </c>
      <c r="FQ37" s="5">
        <v>40.751737500000004</v>
      </c>
      <c r="FR37" s="17">
        <v>1550.7619</v>
      </c>
      <c r="FS37" s="5">
        <v>41.166916107778619</v>
      </c>
    </row>
    <row r="38" spans="1:175" x14ac:dyDescent="0.15">
      <c r="A38" s="290"/>
      <c r="B38" s="47">
        <v>47</v>
      </c>
      <c r="C38" s="166">
        <f>Anchor!L71</f>
        <v>426.55930000000001</v>
      </c>
      <c r="D38" s="166">
        <f>Anchor!M71</f>
        <v>36.028399999999998</v>
      </c>
      <c r="E38" s="166">
        <f>Anchor!N71</f>
        <v>43.000399999999999</v>
      </c>
      <c r="F38" s="166">
        <f>Anchor!O71</f>
        <v>44.712600000000002</v>
      </c>
      <c r="G38" s="167">
        <f>('Summary (Full)'!$B$34*D38+'Summary (Full)'!$B$35*E38+'Summary (Full)'!$B$36*F38)/'Summary (Full)'!$B$37</f>
        <v>37.006912499999991</v>
      </c>
      <c r="H38" s="166">
        <f>Anchor!P71</f>
        <v>14.2659</v>
      </c>
      <c r="I38" s="166">
        <f>Anchor!Q71</f>
        <v>13.2554</v>
      </c>
      <c r="J38" s="166">
        <f>Anchor!R71</f>
        <v>34.924399999999999</v>
      </c>
      <c r="K38" s="166">
        <f>Anchor!S71</f>
        <v>33.122599999999998</v>
      </c>
      <c r="L38" s="166">
        <f>Anchor!T71</f>
        <v>32.494300000000003</v>
      </c>
      <c r="M38" s="166">
        <f>Anchor!U71</f>
        <v>37.797600000000003</v>
      </c>
      <c r="N38" s="166">
        <f>Anchor!V71</f>
        <v>35.968000000000004</v>
      </c>
      <c r="O38" s="166">
        <f>Anchor!W71</f>
        <v>42.981999999999999</v>
      </c>
      <c r="P38" s="166">
        <f>Anchor!X71</f>
        <v>44.679000000000002</v>
      </c>
      <c r="Q38" s="168">
        <f>10*LOG10(1/(('Summary (Full)'!$B$41/10^(N38/10)+'Summary (Full)'!$B$42/10^(O38/10)+'Summary (Full)'!$B$43/10^(P38/10))/'Summary (Full)'!$B$44))</f>
        <v>37.381185508043167</v>
      </c>
      <c r="R38" s="166">
        <f>Anchor!Y71</f>
        <v>942.2</v>
      </c>
      <c r="S38" s="166">
        <f>Anchor!Z71</f>
        <v>0.52500000000000002</v>
      </c>
      <c r="T38" s="169"/>
      <c r="U38" s="166">
        <f>Test!L71</f>
        <v>426.55930000000001</v>
      </c>
      <c r="V38" s="166">
        <f>Test!M71</f>
        <v>36.028399999999998</v>
      </c>
      <c r="W38" s="166">
        <f>Test!N71</f>
        <v>43.000399999999999</v>
      </c>
      <c r="X38" s="166">
        <f>Test!O71</f>
        <v>44.712600000000002</v>
      </c>
      <c r="Y38" s="166">
        <f>('Summary (Full)'!$B$34*V38+'Summary (Full)'!$B$35*W38+'Summary (Full)'!$B$36*X38)/'Summary (Full)'!$B$37</f>
        <v>37.006912499999991</v>
      </c>
      <c r="Z38" s="166">
        <f>Test!P71</f>
        <v>14.2659</v>
      </c>
      <c r="AA38" s="166">
        <f>Test!Q71</f>
        <v>13.2554</v>
      </c>
      <c r="AB38" s="166">
        <f>Test!R71</f>
        <v>34.924399999999999</v>
      </c>
      <c r="AC38" s="166">
        <f>Test!S71</f>
        <v>33.122599999999998</v>
      </c>
      <c r="AD38" s="166">
        <f>Test!T71</f>
        <v>32.494300000000003</v>
      </c>
      <c r="AE38" s="166">
        <f>Test!U71</f>
        <v>37.797600000000003</v>
      </c>
      <c r="AF38" s="166">
        <f>Test!V71</f>
        <v>35.968000000000004</v>
      </c>
      <c r="AG38" s="166">
        <f>Test!W71</f>
        <v>42.981999999999999</v>
      </c>
      <c r="AH38" s="166">
        <f>Test!X71</f>
        <v>44.679000000000002</v>
      </c>
      <c r="AI38" s="166">
        <f>10*LOG10(1/(('Summary (Full)'!$B$41/10^(AF38/10)+'Summary (Full)'!$B$42/10^(AG38/10)+'Summary (Full)'!$B$43/10^(AH38/10))/'Summary (Full)'!$B$44))</f>
        <v>37.381185508043167</v>
      </c>
      <c r="AJ38" s="166">
        <f>Test!Y71</f>
        <v>942.2</v>
      </c>
      <c r="AK38" s="166">
        <f>Test!Z71</f>
        <v>0.52500000000000002</v>
      </c>
      <c r="AL38" s="166">
        <f t="shared" si="2"/>
        <v>1</v>
      </c>
      <c r="AM38" s="166">
        <f t="shared" si="2"/>
        <v>1</v>
      </c>
      <c r="AO38" s="294"/>
      <c r="AP38" s="212"/>
      <c r="AQ38" s="212"/>
      <c r="AR38" s="212"/>
      <c r="AS38" s="212"/>
      <c r="AT38" s="212"/>
      <c r="AU38" s="212"/>
      <c r="AV38" s="212"/>
      <c r="AW38" s="212"/>
      <c r="AX38" s="212"/>
      <c r="AY38" s="215"/>
      <c r="AZ38" s="326"/>
      <c r="BA38" s="252"/>
      <c r="BR38" s="5"/>
      <c r="BS38" s="5"/>
      <c r="BT38" s="5"/>
      <c r="BV38" s="5"/>
      <c r="BX38" s="5"/>
      <c r="BZ38" s="5"/>
      <c r="CB38" s="5"/>
      <c r="CD38" s="5"/>
      <c r="CL38" s="17">
        <v>1550.7619</v>
      </c>
      <c r="CM38" s="17">
        <v>39.843600000000002</v>
      </c>
      <c r="CN38" s="17">
        <v>39.843600000000002</v>
      </c>
      <c r="CO38" s="17">
        <v>45.831899999999997</v>
      </c>
      <c r="CP38" s="17">
        <v>48.3855</v>
      </c>
      <c r="CQ38" s="17">
        <v>40.751737500000004</v>
      </c>
      <c r="CR38" s="17">
        <v>20.0975</v>
      </c>
      <c r="CS38" s="17">
        <v>16.6418</v>
      </c>
      <c r="CT38" s="17">
        <v>71.756100000000004</v>
      </c>
      <c r="CU38" s="17">
        <v>69.308899999999994</v>
      </c>
      <c r="CV38" s="17">
        <v>37.384099999999997</v>
      </c>
      <c r="CW38" s="17">
        <v>40.954700000000003</v>
      </c>
      <c r="CX38" s="17">
        <v>39.810299999999998</v>
      </c>
      <c r="CY38" s="17">
        <v>45.818300000000001</v>
      </c>
      <c r="CZ38" s="17">
        <v>48.363700000000001</v>
      </c>
      <c r="DA38" s="17">
        <v>41.166916107778619</v>
      </c>
      <c r="DB38" s="17">
        <v>3392.3</v>
      </c>
      <c r="DC38" s="17">
        <v>2.0718000000000001</v>
      </c>
      <c r="DE38" s="17">
        <v>1336.4060003387851</v>
      </c>
      <c r="DF38" s="5">
        <v>19.566575</v>
      </c>
      <c r="DG38" s="5"/>
      <c r="DH38" s="17">
        <v>1359.0215004200356</v>
      </c>
      <c r="DI38" s="5">
        <v>16.304524999999998</v>
      </c>
      <c r="DJ38" s="5"/>
      <c r="DK38" s="5">
        <v>2021.4373766338956</v>
      </c>
      <c r="DL38" s="5">
        <v>76.32865000000001</v>
      </c>
      <c r="DM38" s="5">
        <v>1997.5345337885717</v>
      </c>
      <c r="DN38" s="5">
        <v>73.702787499999999</v>
      </c>
      <c r="DO38" s="5">
        <v>1451.7295767918429</v>
      </c>
      <c r="DP38" s="5">
        <v>37.141075000000001</v>
      </c>
      <c r="DQ38" s="5">
        <v>1292.1244109822173</v>
      </c>
      <c r="DR38" s="5">
        <v>40.573575000000005</v>
      </c>
      <c r="DS38" s="5">
        <v>1451.7295767918429</v>
      </c>
      <c r="DT38" s="5">
        <v>39.636187499999998</v>
      </c>
      <c r="DU38" s="5">
        <v>39.636187499999998</v>
      </c>
      <c r="DV38" s="5">
        <v>45.673625000000001</v>
      </c>
      <c r="DW38" s="5">
        <v>48.172025000000005</v>
      </c>
      <c r="DX38" s="5">
        <v>40.99387377786239</v>
      </c>
      <c r="DZ38" s="17">
        <v>1550.7619</v>
      </c>
      <c r="EA38" s="17">
        <v>39.843600000000002</v>
      </c>
      <c r="EB38" s="17">
        <v>39.843600000000002</v>
      </c>
      <c r="EC38" s="17">
        <v>45.831899999999997</v>
      </c>
      <c r="ED38" s="17">
        <v>48.3855</v>
      </c>
      <c r="EE38" s="17">
        <v>40.751737500000004</v>
      </c>
      <c r="EF38" s="17">
        <v>20.0975</v>
      </c>
      <c r="EG38" s="17">
        <v>16.6418</v>
      </c>
      <c r="EH38" s="17">
        <v>71.756100000000004</v>
      </c>
      <c r="EI38" s="17">
        <v>69.308899999999994</v>
      </c>
      <c r="EJ38" s="17">
        <v>37.384099999999997</v>
      </c>
      <c r="EK38" s="17">
        <v>40.954700000000003</v>
      </c>
      <c r="EL38" s="17">
        <v>39.810299999999998</v>
      </c>
      <c r="EM38" s="17">
        <v>45.818300000000001</v>
      </c>
      <c r="EN38" s="17">
        <v>48.363700000000001</v>
      </c>
      <c r="EO38" s="17">
        <v>41.166916107778619</v>
      </c>
      <c r="EP38" s="17">
        <v>3392.3</v>
      </c>
      <c r="EQ38" s="17">
        <v>2.0718000000000001</v>
      </c>
      <c r="ER38" s="17">
        <v>1336.4060003387851</v>
      </c>
      <c r="ES38" s="5">
        <v>19.566575</v>
      </c>
      <c r="ET38" s="5">
        <v>1359.0215004200356</v>
      </c>
      <c r="EU38" s="5">
        <v>16.304524999999998</v>
      </c>
      <c r="EV38" s="8">
        <v>2021.4373766338956</v>
      </c>
      <c r="EW38" s="8">
        <v>76.32865000000001</v>
      </c>
      <c r="EX38" s="8">
        <v>1997.5345337885717</v>
      </c>
      <c r="EY38" s="8">
        <v>73.702787499999999</v>
      </c>
      <c r="EZ38" s="8">
        <v>1451.7295767918429</v>
      </c>
      <c r="FA38" s="8">
        <v>37.141075000000001</v>
      </c>
      <c r="FB38" s="8">
        <v>1292.1244109822173</v>
      </c>
      <c r="FC38" s="8">
        <v>40.573575000000005</v>
      </c>
      <c r="FD38" s="5">
        <v>1451.7295767918429</v>
      </c>
      <c r="FE38" s="5">
        <v>39.636187499999998</v>
      </c>
      <c r="FF38" s="5">
        <v>39.636187499999998</v>
      </c>
      <c r="FG38" s="5">
        <v>45.673625000000001</v>
      </c>
      <c r="FH38" s="5">
        <v>48.172025000000005</v>
      </c>
      <c r="FI38" s="5">
        <v>40.99387377786239</v>
      </c>
      <c r="FK38" s="5">
        <v>1657.0053657153921</v>
      </c>
      <c r="FL38" s="5">
        <v>40.884106250000002</v>
      </c>
      <c r="FM38" s="5">
        <v>1657.0053657153921</v>
      </c>
      <c r="FN38" s="5">
        <v>41.299985112549663</v>
      </c>
      <c r="FP38" s="17">
        <v>1657.0053657153921</v>
      </c>
      <c r="FQ38" s="5">
        <v>40.884106250000002</v>
      </c>
      <c r="FR38" s="17">
        <v>1657.0053657153921</v>
      </c>
      <c r="FS38" s="5">
        <v>41.299985112549663</v>
      </c>
    </row>
    <row r="39" spans="1:175" ht="13" customHeight="1" x14ac:dyDescent="0.15">
      <c r="A39" s="290"/>
      <c r="B39" s="47">
        <v>55</v>
      </c>
      <c r="C39" s="166">
        <f>Anchor!L72</f>
        <v>256.30369999999999</v>
      </c>
      <c r="D39" s="166">
        <f>Anchor!M72</f>
        <v>34.200499999999998</v>
      </c>
      <c r="E39" s="166">
        <f>Anchor!N72</f>
        <v>41.487200000000001</v>
      </c>
      <c r="F39" s="166">
        <f>Anchor!O72</f>
        <v>42.844200000000001</v>
      </c>
      <c r="G39" s="167">
        <f>('Summary (Full)'!$B$34*D39+'Summary (Full)'!$B$35*E39+'Summary (Full)'!$B$36*F39)/'Summary (Full)'!$B$37</f>
        <v>35.196149999999996</v>
      </c>
      <c r="H39" s="166">
        <f>Anchor!P72</f>
        <v>12.0471</v>
      </c>
      <c r="I39" s="166">
        <f>Anchor!Q72</f>
        <v>11.8043</v>
      </c>
      <c r="J39" s="166">
        <f>Anchor!R72</f>
        <v>21.501899999999999</v>
      </c>
      <c r="K39" s="166">
        <f>Anchor!S72</f>
        <v>20.2956</v>
      </c>
      <c r="L39" s="166">
        <f>Anchor!T72</f>
        <v>30.545999999999999</v>
      </c>
      <c r="M39" s="166">
        <f>Anchor!U72</f>
        <v>36.130600000000001</v>
      </c>
      <c r="N39" s="166">
        <f>Anchor!V72</f>
        <v>34.139699999999998</v>
      </c>
      <c r="O39" s="166">
        <f>Anchor!W72</f>
        <v>41.469200000000001</v>
      </c>
      <c r="P39" s="166">
        <f>Anchor!X72</f>
        <v>42.812899999999999</v>
      </c>
      <c r="Q39" s="168">
        <f>10*LOG10(1/(('Summary (Full)'!$B$41/10^(N39/10)+'Summary (Full)'!$B$42/10^(O39/10)+'Summary (Full)'!$B$43/10^(P39/10))/'Summary (Full)'!$B$44))</f>
        <v>35.565692029725675</v>
      </c>
      <c r="R39" s="166">
        <f>Anchor!Y72</f>
        <v>735.5</v>
      </c>
      <c r="S39" s="166">
        <f>Anchor!Z72</f>
        <v>0.43669999999999998</v>
      </c>
      <c r="T39" s="169"/>
      <c r="U39" s="166">
        <f>Test!L72</f>
        <v>256.30369999999999</v>
      </c>
      <c r="V39" s="166">
        <f>Test!M72</f>
        <v>34.200499999999998</v>
      </c>
      <c r="W39" s="166">
        <f>Test!N72</f>
        <v>41.487200000000001</v>
      </c>
      <c r="X39" s="166">
        <f>Test!O72</f>
        <v>42.844200000000001</v>
      </c>
      <c r="Y39" s="166">
        <f>('Summary (Full)'!$B$34*V39+'Summary (Full)'!$B$35*W39+'Summary (Full)'!$B$36*X39)/'Summary (Full)'!$B$37</f>
        <v>35.196149999999996</v>
      </c>
      <c r="Z39" s="166">
        <f>Test!P72</f>
        <v>12.0471</v>
      </c>
      <c r="AA39" s="166">
        <f>Test!Q72</f>
        <v>11.8043</v>
      </c>
      <c r="AB39" s="166">
        <f>Test!R72</f>
        <v>21.501899999999999</v>
      </c>
      <c r="AC39" s="166">
        <f>Test!S72</f>
        <v>20.2956</v>
      </c>
      <c r="AD39" s="166">
        <f>Test!T72</f>
        <v>30.545999999999999</v>
      </c>
      <c r="AE39" s="166">
        <f>Test!U72</f>
        <v>36.130600000000001</v>
      </c>
      <c r="AF39" s="166">
        <f>Test!V72</f>
        <v>34.139699999999998</v>
      </c>
      <c r="AG39" s="166">
        <f>Test!W72</f>
        <v>41.469200000000001</v>
      </c>
      <c r="AH39" s="166">
        <f>Test!X72</f>
        <v>42.812899999999999</v>
      </c>
      <c r="AI39" s="166">
        <f>10*LOG10(1/(('Summary (Full)'!$B$41/10^(AF39/10)+'Summary (Full)'!$B$42/10^(AG39/10)+'Summary (Full)'!$B$43/10^(AH39/10))/'Summary (Full)'!$B$44))</f>
        <v>35.565692029725675</v>
      </c>
      <c r="AJ39" s="166">
        <f>Test!Y72</f>
        <v>735.5</v>
      </c>
      <c r="AK39" s="166">
        <f>Test!Z72</f>
        <v>0.43669999999999998</v>
      </c>
      <c r="AL39" s="166">
        <f t="shared" si="2"/>
        <v>1</v>
      </c>
      <c r="AM39" s="166">
        <f t="shared" si="2"/>
        <v>1</v>
      </c>
      <c r="AO39" s="294" t="s">
        <v>29</v>
      </c>
      <c r="AP39" s="212" cm="1">
        <f t="array" ref="AP39">bdRateExtend($C37:$C40,D37:D40,$U37:$U40,V37:V40)</f>
        <v>0</v>
      </c>
      <c r="AQ39" s="212"/>
      <c r="AR39" s="212"/>
      <c r="AS39" s="212"/>
      <c r="AT39" s="212" cm="1">
        <f t="array" ref="AT39">bdRateExtend($C37:$C40,H37:H40,$U37:$U40,Z37:Z40)</f>
        <v>0</v>
      </c>
      <c r="AU39" s="212"/>
      <c r="AV39" s="212" cm="1">
        <f t="array" ref="AV39">bdRateExtend($C37:$C40,I37:I40,$U37:$U40,AA37:AA40)</f>
        <v>0</v>
      </c>
      <c r="AW39" s="212"/>
      <c r="AX39" s="212" cm="1">
        <f t="array" ref="AX39">bdRateExtend($C37:$C40,J37:J40,$U37:$U40,AB37:AB40,"None", FALSE,1)</f>
        <v>0</v>
      </c>
      <c r="AY39" s="215"/>
      <c r="AZ39" s="326" cm="1">
        <f t="array" ref="AZ39">testVMAFRange($C37:$C40,J37:J40,$U37:$U40,AB37:AB40)</f>
        <v>0</v>
      </c>
      <c r="BA39" s="252"/>
      <c r="BR39" s="5"/>
      <c r="BS39" s="5"/>
      <c r="BT39" s="5"/>
      <c r="BV39" s="5"/>
      <c r="BX39" s="5"/>
      <c r="BZ39" s="5"/>
      <c r="CB39" s="5"/>
      <c r="CD39" s="5"/>
      <c r="CL39" s="17">
        <v>1657.0053657153921</v>
      </c>
      <c r="CM39" s="17">
        <v>39.975087500000001</v>
      </c>
      <c r="CN39" s="17">
        <v>39.975087500000001</v>
      </c>
      <c r="CO39" s="17">
        <v>45.950287500000002</v>
      </c>
      <c r="CP39" s="17">
        <v>48.5441875</v>
      </c>
      <c r="CQ39" s="17">
        <v>40.884106250000002</v>
      </c>
      <c r="CR39" s="17">
        <v>20.405412500000001</v>
      </c>
      <c r="CS39" s="17">
        <v>16.782775000000001</v>
      </c>
      <c r="CT39" s="17">
        <v>72.899237499999998</v>
      </c>
      <c r="CU39" s="17">
        <v>70.450099999999992</v>
      </c>
      <c r="CV39" s="17">
        <v>37.602062499999995</v>
      </c>
      <c r="CW39" s="17">
        <v>41.072125</v>
      </c>
      <c r="CX39" s="17">
        <v>39.943399999999997</v>
      </c>
      <c r="CY39" s="17">
        <v>45.936950000000003</v>
      </c>
      <c r="CZ39" s="17">
        <v>48.522750000000002</v>
      </c>
      <c r="DA39" s="17">
        <v>41.299985112549663</v>
      </c>
      <c r="DB39" s="17">
        <v>3450.3500000000004</v>
      </c>
      <c r="DC39" s="17">
        <v>2.0928</v>
      </c>
      <c r="DE39" s="17">
        <v>1417.6422944934332</v>
      </c>
      <c r="DF39" s="5">
        <v>19.8408625</v>
      </c>
      <c r="DG39" s="5"/>
      <c r="DH39" s="17">
        <v>1451.7295767918429</v>
      </c>
      <c r="DI39" s="5">
        <v>16.473162500000001</v>
      </c>
      <c r="DJ39" s="5"/>
      <c r="DK39" s="5">
        <v>2281.1736054853423</v>
      </c>
      <c r="DL39" s="5">
        <v>78.505537500000003</v>
      </c>
      <c r="DM39" s="5">
        <v>2134.648227348936</v>
      </c>
      <c r="DN39" s="5">
        <v>74.957725000000011</v>
      </c>
      <c r="DO39" s="5">
        <v>1550.7619</v>
      </c>
      <c r="DP39" s="5">
        <v>37.384099999999997</v>
      </c>
      <c r="DQ39" s="5">
        <v>1550.7619</v>
      </c>
      <c r="DR39" s="5">
        <v>40.954700000000003</v>
      </c>
      <c r="DS39" s="5">
        <v>1550.7619</v>
      </c>
      <c r="DT39" s="5">
        <v>39.810299999999998</v>
      </c>
      <c r="DU39" s="5">
        <v>39.810299999999998</v>
      </c>
      <c r="DV39" s="5">
        <v>45.818300000000001</v>
      </c>
      <c r="DW39" s="5">
        <v>48.363700000000001</v>
      </c>
      <c r="DX39" s="5">
        <v>41.166916107778619</v>
      </c>
      <c r="DZ39" s="17">
        <v>1657.0053657153921</v>
      </c>
      <c r="EA39" s="17">
        <v>39.975087500000001</v>
      </c>
      <c r="EB39" s="17">
        <v>39.975087500000001</v>
      </c>
      <c r="EC39" s="17">
        <v>45.950287500000002</v>
      </c>
      <c r="ED39" s="17">
        <v>48.5441875</v>
      </c>
      <c r="EE39" s="17">
        <v>40.884106250000002</v>
      </c>
      <c r="EF39" s="17">
        <v>20.405412500000001</v>
      </c>
      <c r="EG39" s="17">
        <v>16.782775000000001</v>
      </c>
      <c r="EH39" s="17">
        <v>72.899237499999998</v>
      </c>
      <c r="EI39" s="17">
        <v>70.450099999999992</v>
      </c>
      <c r="EJ39" s="17">
        <v>37.602062499999995</v>
      </c>
      <c r="EK39" s="17">
        <v>41.072125</v>
      </c>
      <c r="EL39" s="17">
        <v>39.943399999999997</v>
      </c>
      <c r="EM39" s="17">
        <v>45.936950000000003</v>
      </c>
      <c r="EN39" s="17">
        <v>48.522750000000002</v>
      </c>
      <c r="EO39" s="17">
        <v>41.299985112549663</v>
      </c>
      <c r="EP39" s="17">
        <v>3450.3500000000004</v>
      </c>
      <c r="EQ39" s="17">
        <v>2.0928</v>
      </c>
      <c r="ER39" s="17">
        <v>1417.6422944934332</v>
      </c>
      <c r="ES39" s="5">
        <v>19.8408625</v>
      </c>
      <c r="ET39" s="5">
        <v>1451.7295767918429</v>
      </c>
      <c r="EU39" s="5">
        <v>16.473162500000001</v>
      </c>
      <c r="EV39" s="8">
        <v>2281.1736054853423</v>
      </c>
      <c r="EW39" s="8">
        <v>78.505537500000003</v>
      </c>
      <c r="EX39" s="8">
        <v>2134.648227348936</v>
      </c>
      <c r="EY39" s="8">
        <v>74.957725000000011</v>
      </c>
      <c r="EZ39" s="8">
        <v>1550.7619</v>
      </c>
      <c r="FA39" s="8">
        <v>37.384099999999997</v>
      </c>
      <c r="FB39" s="8">
        <v>1550.7619</v>
      </c>
      <c r="FC39" s="8">
        <v>40.954700000000003</v>
      </c>
      <c r="FD39" s="5">
        <v>1550.7619</v>
      </c>
      <c r="FE39" s="5">
        <v>39.810299999999998</v>
      </c>
      <c r="FF39" s="5">
        <v>39.810299999999998</v>
      </c>
      <c r="FG39" s="5">
        <v>45.818300000000001</v>
      </c>
      <c r="FH39" s="5">
        <v>48.363700000000001</v>
      </c>
      <c r="FI39" s="5">
        <v>41.166916107778619</v>
      </c>
      <c r="FK39" s="5">
        <v>1770.5276238793335</v>
      </c>
      <c r="FL39" s="5">
        <v>41.016475</v>
      </c>
      <c r="FM39" s="5">
        <v>1770.5276238793335</v>
      </c>
      <c r="FN39" s="5">
        <v>41.433054117320701</v>
      </c>
      <c r="FP39" s="17">
        <v>1770.5276238793335</v>
      </c>
      <c r="FQ39" s="5">
        <v>41.016475</v>
      </c>
      <c r="FR39" s="17">
        <v>1770.5276238793335</v>
      </c>
      <c r="FS39" s="5">
        <v>41.433054117320701</v>
      </c>
    </row>
    <row r="40" spans="1:175" ht="14" thickBot="1" x14ac:dyDescent="0.2">
      <c r="A40" s="290"/>
      <c r="B40" s="47">
        <v>63</v>
      </c>
      <c r="C40" s="166">
        <f>Anchor!L73</f>
        <v>130.7431</v>
      </c>
      <c r="D40" s="166">
        <f>Anchor!M73</f>
        <v>31.549199999999999</v>
      </c>
      <c r="E40" s="166">
        <f>Anchor!N73</f>
        <v>39.660699999999999</v>
      </c>
      <c r="F40" s="166">
        <f>Anchor!O73</f>
        <v>40.625500000000002</v>
      </c>
      <c r="G40" s="167">
        <f>('Summary (Full)'!$B$34*D40+'Summary (Full)'!$B$35*E40+'Summary (Full)'!$B$36*F40)/'Summary (Full)'!$B$37</f>
        <v>32.623437500000001</v>
      </c>
      <c r="H40" s="166">
        <f>Anchor!P73</f>
        <v>9.6007999999999996</v>
      </c>
      <c r="I40" s="166">
        <f>Anchor!Q73</f>
        <v>10.051299999999999</v>
      </c>
      <c r="J40" s="166">
        <f>Anchor!R73</f>
        <v>7.1726000000000001</v>
      </c>
      <c r="K40" s="166">
        <f>Anchor!S73</f>
        <v>6.6657999999999999</v>
      </c>
      <c r="L40" s="166">
        <f>Anchor!T73</f>
        <v>27.896699999999999</v>
      </c>
      <c r="M40" s="166">
        <f>Anchor!U73</f>
        <v>33.766199999999998</v>
      </c>
      <c r="N40" s="166">
        <f>Anchor!V73</f>
        <v>31.474599999999999</v>
      </c>
      <c r="O40" s="166">
        <f>Anchor!W73</f>
        <v>39.6447</v>
      </c>
      <c r="P40" s="166">
        <f>Anchor!X73</f>
        <v>40.580800000000004</v>
      </c>
      <c r="Q40" s="168">
        <f>10*LOG10(1/(('Summary (Full)'!$B$41/10^(N40/10)+'Summary (Full)'!$B$42/10^(O40/10)+'Summary (Full)'!$B$43/10^(P40/10))/'Summary (Full)'!$B$44))</f>
        <v>32.946494162560676</v>
      </c>
      <c r="R40" s="166">
        <f>Anchor!Y73</f>
        <v>454.4</v>
      </c>
      <c r="S40" s="166">
        <f>Anchor!Z73</f>
        <v>0.26939999999999997</v>
      </c>
      <c r="T40" s="169"/>
      <c r="U40" s="166">
        <f>Test!L73</f>
        <v>130.7431</v>
      </c>
      <c r="V40" s="166">
        <f>Test!M73</f>
        <v>31.549199999999999</v>
      </c>
      <c r="W40" s="166">
        <f>Test!N73</f>
        <v>39.660699999999999</v>
      </c>
      <c r="X40" s="166">
        <f>Test!O73</f>
        <v>40.625500000000002</v>
      </c>
      <c r="Y40" s="166">
        <f>('Summary (Full)'!$B$34*V40+'Summary (Full)'!$B$35*W40+'Summary (Full)'!$B$36*X40)/'Summary (Full)'!$B$37</f>
        <v>32.623437500000001</v>
      </c>
      <c r="Z40" s="166">
        <f>Test!P73</f>
        <v>9.6007999999999996</v>
      </c>
      <c r="AA40" s="166">
        <f>Test!Q73</f>
        <v>10.051299999999999</v>
      </c>
      <c r="AB40" s="166">
        <f>Test!R73</f>
        <v>7.1726000000000001</v>
      </c>
      <c r="AC40" s="166">
        <f>Test!S73</f>
        <v>6.6657999999999999</v>
      </c>
      <c r="AD40" s="166">
        <f>Test!T73</f>
        <v>27.896699999999999</v>
      </c>
      <c r="AE40" s="166">
        <f>Test!U73</f>
        <v>33.766199999999998</v>
      </c>
      <c r="AF40" s="166">
        <f>Test!V73</f>
        <v>31.474599999999999</v>
      </c>
      <c r="AG40" s="166">
        <f>Test!W73</f>
        <v>39.6447</v>
      </c>
      <c r="AH40" s="166">
        <f>Test!X73</f>
        <v>40.580800000000004</v>
      </c>
      <c r="AI40" s="166">
        <f>10*LOG10(1/(('Summary (Full)'!$B$41/10^(AF40/10)+'Summary (Full)'!$B$42/10^(AG40/10)+'Summary (Full)'!$B$43/10^(AH40/10))/'Summary (Full)'!$B$44))</f>
        <v>32.946494162560676</v>
      </c>
      <c r="AJ40" s="166">
        <f>Test!Y73</f>
        <v>454.4</v>
      </c>
      <c r="AK40" s="166">
        <f>Test!Z73</f>
        <v>0.26939999999999997</v>
      </c>
      <c r="AL40" s="166">
        <f t="shared" si="2"/>
        <v>1</v>
      </c>
      <c r="AM40" s="166">
        <f t="shared" si="2"/>
        <v>1</v>
      </c>
      <c r="AO40" s="303"/>
      <c r="AP40" s="213"/>
      <c r="AQ40" s="213"/>
      <c r="AR40" s="213"/>
      <c r="AS40" s="213"/>
      <c r="AT40" s="213"/>
      <c r="AU40" s="213"/>
      <c r="AV40" s="213"/>
      <c r="AW40" s="213"/>
      <c r="AX40" s="213"/>
      <c r="AY40" s="228"/>
      <c r="AZ40" s="327"/>
      <c r="BA40" s="280"/>
      <c r="BR40" s="5"/>
      <c r="BS40" s="5"/>
      <c r="BT40" s="5"/>
      <c r="BV40" s="5"/>
      <c r="BX40" s="5"/>
      <c r="BZ40" s="5"/>
      <c r="CB40" s="5"/>
      <c r="CD40" s="5"/>
      <c r="CL40" s="17">
        <v>1770.5276238793335</v>
      </c>
      <c r="CM40" s="17">
        <v>40.106574999999999</v>
      </c>
      <c r="CN40" s="17">
        <v>40.106574999999999</v>
      </c>
      <c r="CO40" s="17">
        <v>46.068674999999999</v>
      </c>
      <c r="CP40" s="17">
        <v>48.702874999999999</v>
      </c>
      <c r="CQ40" s="17">
        <v>41.016475</v>
      </c>
      <c r="CR40" s="17">
        <v>20.713325000000001</v>
      </c>
      <c r="CS40" s="17">
        <v>16.923749999999998</v>
      </c>
      <c r="CT40" s="17">
        <v>74.042375000000007</v>
      </c>
      <c r="CU40" s="17">
        <v>71.59129999999999</v>
      </c>
      <c r="CV40" s="17">
        <v>37.820025000000001</v>
      </c>
      <c r="CW40" s="17">
        <v>41.189550000000004</v>
      </c>
      <c r="CX40" s="17">
        <v>40.076499999999996</v>
      </c>
      <c r="CY40" s="17">
        <v>46.055599999999998</v>
      </c>
      <c r="CZ40" s="17">
        <v>48.681800000000003</v>
      </c>
      <c r="DA40" s="17">
        <v>41.433054117320701</v>
      </c>
      <c r="DB40" s="17">
        <v>3508.4</v>
      </c>
      <c r="DC40" s="17">
        <v>2.1137999999999999</v>
      </c>
      <c r="DE40" s="17">
        <v>1503.8167103613223</v>
      </c>
      <c r="DF40" s="5">
        <v>20.11515</v>
      </c>
      <c r="DG40" s="5"/>
      <c r="DH40" s="17">
        <v>1550.7619</v>
      </c>
      <c r="DI40" s="5">
        <v>16.6418</v>
      </c>
      <c r="DJ40" s="5"/>
      <c r="DK40" s="5">
        <v>2437.7566999999999</v>
      </c>
      <c r="DL40" s="5">
        <v>79.762799999999999</v>
      </c>
      <c r="DM40" s="5">
        <v>2281.1736054853423</v>
      </c>
      <c r="DN40" s="5">
        <v>76.212662500000008</v>
      </c>
      <c r="DO40" s="5">
        <v>1657.0053657153921</v>
      </c>
      <c r="DP40" s="5">
        <v>37.602062499999995</v>
      </c>
      <c r="DQ40" s="5">
        <v>1657.0053657153921</v>
      </c>
      <c r="DR40" s="5">
        <v>41.072125</v>
      </c>
      <c r="DS40" s="5">
        <v>1657.0053657153921</v>
      </c>
      <c r="DT40" s="5">
        <v>39.943399999999997</v>
      </c>
      <c r="DU40" s="5">
        <v>39.943399999999997</v>
      </c>
      <c r="DV40" s="5">
        <v>45.936950000000003</v>
      </c>
      <c r="DW40" s="5">
        <v>48.522750000000002</v>
      </c>
      <c r="DX40" s="5">
        <v>41.299985112549663</v>
      </c>
      <c r="DZ40" s="17">
        <v>1770.5276238793335</v>
      </c>
      <c r="EA40" s="17">
        <v>40.106574999999999</v>
      </c>
      <c r="EB40" s="17">
        <v>40.106574999999999</v>
      </c>
      <c r="EC40" s="17">
        <v>46.068674999999999</v>
      </c>
      <c r="ED40" s="17">
        <v>48.702874999999999</v>
      </c>
      <c r="EE40" s="17">
        <v>41.016475</v>
      </c>
      <c r="EF40" s="17">
        <v>20.713325000000001</v>
      </c>
      <c r="EG40" s="17">
        <v>16.923749999999998</v>
      </c>
      <c r="EH40" s="17">
        <v>74.042375000000007</v>
      </c>
      <c r="EI40" s="17">
        <v>71.59129999999999</v>
      </c>
      <c r="EJ40" s="17">
        <v>37.820025000000001</v>
      </c>
      <c r="EK40" s="17">
        <v>41.189550000000004</v>
      </c>
      <c r="EL40" s="17">
        <v>40.076499999999996</v>
      </c>
      <c r="EM40" s="17">
        <v>46.055599999999998</v>
      </c>
      <c r="EN40" s="17">
        <v>48.681800000000003</v>
      </c>
      <c r="EO40" s="17">
        <v>41.433054117320701</v>
      </c>
      <c r="EP40" s="17">
        <v>3508.4</v>
      </c>
      <c r="EQ40" s="17">
        <v>2.1137999999999999</v>
      </c>
      <c r="ER40" s="17">
        <v>1503.8167103613223</v>
      </c>
      <c r="ES40" s="5">
        <v>20.11515</v>
      </c>
      <c r="ET40" s="5">
        <v>1550.7619</v>
      </c>
      <c r="EU40" s="5">
        <v>16.6418</v>
      </c>
      <c r="EV40" s="8">
        <v>2437.7566999999999</v>
      </c>
      <c r="EW40" s="8">
        <v>79.762799999999999</v>
      </c>
      <c r="EX40" s="8">
        <v>2281.1736054853423</v>
      </c>
      <c r="EY40" s="8">
        <v>76.212662500000008</v>
      </c>
      <c r="EZ40" s="8">
        <v>1657.0053657153921</v>
      </c>
      <c r="FA40" s="8">
        <v>37.602062499999995</v>
      </c>
      <c r="FB40" s="8">
        <v>1657.0053657153921</v>
      </c>
      <c r="FC40" s="8">
        <v>41.072125</v>
      </c>
      <c r="FD40" s="5">
        <v>1657.0053657153921</v>
      </c>
      <c r="FE40" s="5">
        <v>39.943399999999997</v>
      </c>
      <c r="FF40" s="5">
        <v>39.943399999999997</v>
      </c>
      <c r="FG40" s="5">
        <v>45.936950000000003</v>
      </c>
      <c r="FH40" s="5">
        <v>48.522750000000002</v>
      </c>
      <c r="FI40" s="5">
        <v>41.299985112549663</v>
      </c>
      <c r="FK40" s="5">
        <v>1891.827348166973</v>
      </c>
      <c r="FL40" s="5">
        <v>41.148843750000005</v>
      </c>
      <c r="FM40" s="5">
        <v>1891.827348166973</v>
      </c>
      <c r="FN40" s="5">
        <v>41.566123122091739</v>
      </c>
      <c r="FP40" s="17">
        <v>1891.827348166973</v>
      </c>
      <c r="FQ40" s="5">
        <v>41.148843750000005</v>
      </c>
      <c r="FR40" s="17">
        <v>1891.827348166973</v>
      </c>
      <c r="FS40" s="5">
        <v>41.566123122091739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1891.827348166973</v>
      </c>
      <c r="CM41" s="17">
        <v>40.238062499999998</v>
      </c>
      <c r="CN41" s="17">
        <v>40.238062499999998</v>
      </c>
      <c r="CO41" s="17">
        <v>46.187062499999996</v>
      </c>
      <c r="CP41" s="17">
        <v>48.861562499999998</v>
      </c>
      <c r="CQ41" s="17">
        <v>41.148843750000005</v>
      </c>
      <c r="CR41" s="17">
        <v>21.021237500000002</v>
      </c>
      <c r="CS41" s="17">
        <v>17.064724999999999</v>
      </c>
      <c r="CT41" s="17">
        <v>75.185512500000002</v>
      </c>
      <c r="CU41" s="17">
        <v>72.732500000000002</v>
      </c>
      <c r="CV41" s="17">
        <v>38.0379875</v>
      </c>
      <c r="CW41" s="17">
        <v>41.306975000000001</v>
      </c>
      <c r="CX41" s="17">
        <v>40.209600000000002</v>
      </c>
      <c r="CY41" s="17">
        <v>46.174250000000001</v>
      </c>
      <c r="CZ41" s="17">
        <v>48.840850000000003</v>
      </c>
      <c r="DA41" s="17">
        <v>41.566123122091739</v>
      </c>
      <c r="DB41" s="17">
        <v>3566.45</v>
      </c>
      <c r="DC41" s="17">
        <v>2.1347999999999998</v>
      </c>
      <c r="DE41" s="17">
        <v>1595.2294222218034</v>
      </c>
      <c r="DF41" s="5">
        <v>20.3894375</v>
      </c>
      <c r="DG41" s="5"/>
      <c r="DH41" s="17">
        <v>1657.0053657153921</v>
      </c>
      <c r="DI41" s="5">
        <v>16.782775000000001</v>
      </c>
      <c r="DJ41" s="5"/>
      <c r="DK41" s="5">
        <v>2634.9686999999999</v>
      </c>
      <c r="DL41" s="5">
        <v>80.901200000000003</v>
      </c>
      <c r="DM41" s="5">
        <v>2437.7566999999999</v>
      </c>
      <c r="DN41" s="5">
        <v>77.467600000000004</v>
      </c>
      <c r="DO41" s="5">
        <v>1770.5276238793335</v>
      </c>
      <c r="DP41" s="5">
        <v>37.820025000000001</v>
      </c>
      <c r="DQ41" s="5">
        <v>1905.0426</v>
      </c>
      <c r="DR41" s="5">
        <v>41.335500000000003</v>
      </c>
      <c r="DS41" s="5">
        <v>1770.5276238793335</v>
      </c>
      <c r="DT41" s="5">
        <v>40.076499999999996</v>
      </c>
      <c r="DU41" s="5">
        <v>40.076499999999996</v>
      </c>
      <c r="DV41" s="5">
        <v>46.055599999999998</v>
      </c>
      <c r="DW41" s="5">
        <v>48.681800000000003</v>
      </c>
      <c r="DX41" s="5">
        <v>41.433054117320701</v>
      </c>
      <c r="DZ41" s="17">
        <v>1891.827348166973</v>
      </c>
      <c r="EA41" s="17">
        <v>40.238062499999998</v>
      </c>
      <c r="EB41" s="17">
        <v>40.238062499999998</v>
      </c>
      <c r="EC41" s="17">
        <v>46.187062499999996</v>
      </c>
      <c r="ED41" s="17">
        <v>48.861562499999998</v>
      </c>
      <c r="EE41" s="17">
        <v>41.148843750000005</v>
      </c>
      <c r="EF41" s="17">
        <v>21.021237500000002</v>
      </c>
      <c r="EG41" s="17">
        <v>17.064724999999999</v>
      </c>
      <c r="EH41" s="17">
        <v>75.185512500000002</v>
      </c>
      <c r="EI41" s="17">
        <v>72.732500000000002</v>
      </c>
      <c r="EJ41" s="17">
        <v>38.0379875</v>
      </c>
      <c r="EK41" s="17">
        <v>41.306975000000001</v>
      </c>
      <c r="EL41" s="17">
        <v>40.209600000000002</v>
      </c>
      <c r="EM41" s="17">
        <v>46.174250000000001</v>
      </c>
      <c r="EN41" s="17">
        <v>48.840850000000003</v>
      </c>
      <c r="EO41" s="17">
        <v>41.566123122091739</v>
      </c>
      <c r="EP41" s="17">
        <v>3566.45</v>
      </c>
      <c r="EQ41" s="17">
        <v>2.1347999999999998</v>
      </c>
      <c r="ER41" s="17">
        <v>1595.2294222218034</v>
      </c>
      <c r="ES41" s="5">
        <v>20.3894375</v>
      </c>
      <c r="ET41" s="5">
        <v>1657.0053657153921</v>
      </c>
      <c r="EU41" s="5">
        <v>16.782775000000001</v>
      </c>
      <c r="EV41" s="8">
        <v>2634.9686999999999</v>
      </c>
      <c r="EW41" s="8">
        <v>80.901200000000003</v>
      </c>
      <c r="EX41" s="8">
        <v>2437.7566999999999</v>
      </c>
      <c r="EY41" s="8">
        <v>77.467600000000004</v>
      </c>
      <c r="EZ41" s="8">
        <v>1770.5276238793335</v>
      </c>
      <c r="FA41" s="8">
        <v>37.820025000000001</v>
      </c>
      <c r="FB41" s="8">
        <v>1905.0426</v>
      </c>
      <c r="FC41" s="8">
        <v>41.335500000000003</v>
      </c>
      <c r="FD41" s="5">
        <v>1770.5276238793335</v>
      </c>
      <c r="FE41" s="5">
        <v>40.076499999999996</v>
      </c>
      <c r="FF41" s="5">
        <v>40.076499999999996</v>
      </c>
      <c r="FG41" s="5">
        <v>46.055599999999998</v>
      </c>
      <c r="FH41" s="5">
        <v>48.681800000000003</v>
      </c>
      <c r="FI41" s="5">
        <v>41.433054117320701</v>
      </c>
      <c r="FK41" s="5">
        <v>2021.4373766338956</v>
      </c>
      <c r="FL41" s="5">
        <v>41.281212500000002</v>
      </c>
      <c r="FM41" s="5">
        <v>2021.4373766338956</v>
      </c>
      <c r="FN41" s="5">
        <v>41.699192126862783</v>
      </c>
      <c r="FP41" s="17">
        <v>2021.4373766338956</v>
      </c>
      <c r="FQ41" s="5">
        <v>41.281212500000002</v>
      </c>
      <c r="FR41" s="17">
        <v>2021.4373766338956</v>
      </c>
      <c r="FS41" s="5">
        <v>41.699192126862783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2021.4373766338956</v>
      </c>
      <c r="CM42" s="17">
        <v>40.369550000000004</v>
      </c>
      <c r="CN42" s="17">
        <v>40.369550000000004</v>
      </c>
      <c r="CO42" s="17">
        <v>46.30545</v>
      </c>
      <c r="CP42" s="17">
        <v>49.020250000000004</v>
      </c>
      <c r="CQ42" s="17">
        <v>41.281212500000002</v>
      </c>
      <c r="CR42" s="17">
        <v>21.329149999999998</v>
      </c>
      <c r="CS42" s="17">
        <v>17.2057</v>
      </c>
      <c r="CT42" s="17">
        <v>76.32865000000001</v>
      </c>
      <c r="CU42" s="17">
        <v>73.873699999999999</v>
      </c>
      <c r="CV42" s="17">
        <v>38.255949999999999</v>
      </c>
      <c r="CW42" s="17">
        <v>41.424400000000006</v>
      </c>
      <c r="CX42" s="17">
        <v>40.342700000000001</v>
      </c>
      <c r="CY42" s="17">
        <v>46.292900000000003</v>
      </c>
      <c r="CZ42" s="17">
        <v>48.999899999999997</v>
      </c>
      <c r="DA42" s="17">
        <v>41.699192126862783</v>
      </c>
      <c r="DB42" s="17">
        <v>3624.5</v>
      </c>
      <c r="DC42" s="17">
        <v>2.1558000000000002</v>
      </c>
      <c r="DE42" s="17">
        <v>1692.1988510891592</v>
      </c>
      <c r="DF42" s="5">
        <v>20.663724999999999</v>
      </c>
      <c r="DG42" s="5"/>
      <c r="DH42" s="17">
        <v>1770.5276238793335</v>
      </c>
      <c r="DI42" s="5">
        <v>16.923749999999998</v>
      </c>
      <c r="DJ42" s="5"/>
      <c r="DK42" s="5">
        <v>2807.3685095073288</v>
      </c>
      <c r="DL42" s="5">
        <v>81.676837500000005</v>
      </c>
      <c r="DM42" s="5">
        <v>2610.4498593013245</v>
      </c>
      <c r="DN42" s="5">
        <v>78.380625000000009</v>
      </c>
      <c r="DO42" s="5">
        <v>1891.827348166973</v>
      </c>
      <c r="DP42" s="5">
        <v>38.0379875</v>
      </c>
      <c r="DQ42" s="5">
        <v>2159.9270523347336</v>
      </c>
      <c r="DR42" s="5">
        <v>41.541825000000003</v>
      </c>
      <c r="DS42" s="5">
        <v>1891.827348166973</v>
      </c>
      <c r="DT42" s="5">
        <v>40.209600000000002</v>
      </c>
      <c r="DU42" s="5">
        <v>40.209600000000002</v>
      </c>
      <c r="DV42" s="5">
        <v>46.174250000000001</v>
      </c>
      <c r="DW42" s="5">
        <v>48.840850000000003</v>
      </c>
      <c r="DX42" s="5">
        <v>41.566123122091739</v>
      </c>
      <c r="DZ42" s="17">
        <v>2021.4373766338956</v>
      </c>
      <c r="EA42" s="17">
        <v>40.369550000000004</v>
      </c>
      <c r="EB42" s="17">
        <v>40.369550000000004</v>
      </c>
      <c r="EC42" s="17">
        <v>46.30545</v>
      </c>
      <c r="ED42" s="17">
        <v>49.020250000000004</v>
      </c>
      <c r="EE42" s="17">
        <v>41.281212500000002</v>
      </c>
      <c r="EF42" s="17">
        <v>21.329149999999998</v>
      </c>
      <c r="EG42" s="17">
        <v>17.2057</v>
      </c>
      <c r="EH42" s="17">
        <v>76.32865000000001</v>
      </c>
      <c r="EI42" s="17">
        <v>73.873699999999999</v>
      </c>
      <c r="EJ42" s="17">
        <v>38.255949999999999</v>
      </c>
      <c r="EK42" s="17">
        <v>41.424400000000006</v>
      </c>
      <c r="EL42" s="17">
        <v>40.342700000000001</v>
      </c>
      <c r="EM42" s="17">
        <v>46.292900000000003</v>
      </c>
      <c r="EN42" s="17">
        <v>48.999899999999997</v>
      </c>
      <c r="EO42" s="17">
        <v>41.699192126862783</v>
      </c>
      <c r="EP42" s="17">
        <v>3624.5</v>
      </c>
      <c r="EQ42" s="17">
        <v>2.1558000000000002</v>
      </c>
      <c r="ER42" s="17">
        <v>1692.1988510891592</v>
      </c>
      <c r="ES42" s="5">
        <v>20.663724999999999</v>
      </c>
      <c r="ET42" s="5">
        <v>1770.5276238793335</v>
      </c>
      <c r="EU42" s="5">
        <v>16.923749999999998</v>
      </c>
      <c r="EV42" s="8">
        <v>2807.3685095073288</v>
      </c>
      <c r="EW42" s="8">
        <v>81.676837500000005</v>
      </c>
      <c r="EX42" s="8">
        <v>2610.4498593013245</v>
      </c>
      <c r="EY42" s="8">
        <v>78.380625000000009</v>
      </c>
      <c r="EZ42" s="8">
        <v>1891.827348166973</v>
      </c>
      <c r="FA42" s="8">
        <v>38.0379875</v>
      </c>
      <c r="FB42" s="8">
        <v>2159.9270523347336</v>
      </c>
      <c r="FC42" s="8">
        <v>41.541825000000003</v>
      </c>
      <c r="FD42" s="5">
        <v>1891.827348166973</v>
      </c>
      <c r="FE42" s="5">
        <v>40.209600000000002</v>
      </c>
      <c r="FF42" s="5">
        <v>40.209600000000002</v>
      </c>
      <c r="FG42" s="5">
        <v>46.174250000000001</v>
      </c>
      <c r="FH42" s="5">
        <v>48.840850000000003</v>
      </c>
      <c r="FI42" s="5">
        <v>41.566123122091739</v>
      </c>
      <c r="FK42" s="5">
        <v>2159.9270523347336</v>
      </c>
      <c r="FL42" s="5">
        <v>41.41358125</v>
      </c>
      <c r="FM42" s="5">
        <v>2159.9270523347336</v>
      </c>
      <c r="FN42" s="5">
        <v>41.832261131633828</v>
      </c>
      <c r="FP42" s="17">
        <v>2159.9270523347336</v>
      </c>
      <c r="FQ42" s="5">
        <v>41.41358125</v>
      </c>
      <c r="FR42" s="17">
        <v>2159.9270523347336</v>
      </c>
      <c r="FS42" s="5">
        <v>41.832261131633828</v>
      </c>
    </row>
    <row r="43" spans="1:175" x14ac:dyDescent="0.15">
      <c r="A43" s="305" t="s">
        <v>76</v>
      </c>
      <c r="B43" s="306"/>
      <c r="C43" s="306"/>
      <c r="D43" s="306"/>
      <c r="E43" s="306"/>
      <c r="F43" s="306"/>
      <c r="G43" s="306"/>
      <c r="H43" s="306"/>
      <c r="I43" s="306"/>
      <c r="J43" s="306"/>
      <c r="K43" s="306"/>
      <c r="L43" s="306"/>
      <c r="M43" s="306"/>
      <c r="N43" s="306"/>
      <c r="O43" s="306"/>
      <c r="P43" s="306"/>
      <c r="Q43" s="306"/>
      <c r="R43" s="306"/>
      <c r="S43" s="306"/>
      <c r="T43" s="306"/>
      <c r="U43" s="306"/>
      <c r="V43" s="306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2159.9270523347336</v>
      </c>
      <c r="CM43" s="17">
        <v>40.501037500000002</v>
      </c>
      <c r="CN43" s="17">
        <v>40.501037500000002</v>
      </c>
      <c r="CO43" s="17">
        <v>46.423837500000005</v>
      </c>
      <c r="CP43" s="17">
        <v>49.178937500000004</v>
      </c>
      <c r="CQ43" s="17">
        <v>41.41358125</v>
      </c>
      <c r="CR43" s="17">
        <v>21.637062499999999</v>
      </c>
      <c r="CS43" s="17">
        <v>17.346675000000001</v>
      </c>
      <c r="CT43" s="17">
        <v>77.471787500000005</v>
      </c>
      <c r="CU43" s="17">
        <v>75.014899999999997</v>
      </c>
      <c r="CV43" s="17">
        <v>38.473912499999997</v>
      </c>
      <c r="CW43" s="17">
        <v>41.541825000000003</v>
      </c>
      <c r="CX43" s="17">
        <v>40.4758</v>
      </c>
      <c r="CY43" s="17">
        <v>46.411549999999998</v>
      </c>
      <c r="CZ43" s="17">
        <v>49.158949999999997</v>
      </c>
      <c r="DA43" s="17">
        <v>41.832261131633828</v>
      </c>
      <c r="DB43" s="17">
        <v>3682.55</v>
      </c>
      <c r="DC43" s="17">
        <v>2.1768000000000001</v>
      </c>
      <c r="DE43" s="17">
        <v>1795.062773879378</v>
      </c>
      <c r="DF43" s="5">
        <v>20.938012499999999</v>
      </c>
      <c r="DG43" s="5"/>
      <c r="DH43" s="17">
        <v>1891.827348166973</v>
      </c>
      <c r="DI43" s="5">
        <v>17.064724999999999</v>
      </c>
      <c r="DJ43" s="5"/>
      <c r="DK43" s="5">
        <v>2993.4041059300798</v>
      </c>
      <c r="DL43" s="5">
        <v>82.480424999999997</v>
      </c>
      <c r="DM43" s="5">
        <v>2795.3767773159307</v>
      </c>
      <c r="DN43" s="5">
        <v>79.29365</v>
      </c>
      <c r="DO43" s="5">
        <v>2021.4373766338956</v>
      </c>
      <c r="DP43" s="5">
        <v>38.255949999999999</v>
      </c>
      <c r="DQ43" s="5">
        <v>2307.904724298734</v>
      </c>
      <c r="DR43" s="5">
        <v>41.65925</v>
      </c>
      <c r="DS43" s="5">
        <v>2021.4373766338956</v>
      </c>
      <c r="DT43" s="5">
        <v>40.342700000000001</v>
      </c>
      <c r="DU43" s="5">
        <v>40.342700000000001</v>
      </c>
      <c r="DV43" s="5">
        <v>46.292900000000003</v>
      </c>
      <c r="DW43" s="5">
        <v>48.999899999999997</v>
      </c>
      <c r="DX43" s="5">
        <v>41.699192126862783</v>
      </c>
      <c r="DZ43" s="17">
        <v>2159.9270523347336</v>
      </c>
      <c r="EA43" s="17">
        <v>40.501037500000002</v>
      </c>
      <c r="EB43" s="17">
        <v>40.501037500000002</v>
      </c>
      <c r="EC43" s="17">
        <v>46.423837500000005</v>
      </c>
      <c r="ED43" s="17">
        <v>49.178937500000004</v>
      </c>
      <c r="EE43" s="17">
        <v>41.41358125</v>
      </c>
      <c r="EF43" s="17">
        <v>21.637062499999999</v>
      </c>
      <c r="EG43" s="17">
        <v>17.346675000000001</v>
      </c>
      <c r="EH43" s="17">
        <v>77.471787500000005</v>
      </c>
      <c r="EI43" s="17">
        <v>75.014899999999997</v>
      </c>
      <c r="EJ43" s="17">
        <v>38.473912499999997</v>
      </c>
      <c r="EK43" s="17">
        <v>41.541825000000003</v>
      </c>
      <c r="EL43" s="17">
        <v>40.4758</v>
      </c>
      <c r="EM43" s="17">
        <v>46.411549999999998</v>
      </c>
      <c r="EN43" s="17">
        <v>49.158949999999997</v>
      </c>
      <c r="EO43" s="17">
        <v>41.832261131633828</v>
      </c>
      <c r="EP43" s="17">
        <v>3682.55</v>
      </c>
      <c r="EQ43" s="17">
        <v>2.1768000000000001</v>
      </c>
      <c r="ER43" s="17">
        <v>1795.062773879378</v>
      </c>
      <c r="ES43" s="5">
        <v>20.938012499999999</v>
      </c>
      <c r="ET43" s="5">
        <v>1891.827348166973</v>
      </c>
      <c r="EU43" s="5">
        <v>17.064724999999999</v>
      </c>
      <c r="EV43" s="8">
        <v>2993.4041059300798</v>
      </c>
      <c r="EW43" s="8">
        <v>82.480424999999997</v>
      </c>
      <c r="EX43" s="8">
        <v>2795.3767773159307</v>
      </c>
      <c r="EY43" s="8">
        <v>79.29365</v>
      </c>
      <c r="EZ43" s="8">
        <v>2021.4373766338956</v>
      </c>
      <c r="FA43" s="8">
        <v>38.255949999999999</v>
      </c>
      <c r="FB43" s="8">
        <v>2307.904724298734</v>
      </c>
      <c r="FC43" s="8">
        <v>41.65925</v>
      </c>
      <c r="FD43" s="5">
        <v>2021.4373766338956</v>
      </c>
      <c r="FE43" s="5">
        <v>40.342700000000001</v>
      </c>
      <c r="FF43" s="5">
        <v>40.342700000000001</v>
      </c>
      <c r="FG43" s="5">
        <v>46.292900000000003</v>
      </c>
      <c r="FH43" s="5">
        <v>48.999899999999997</v>
      </c>
      <c r="FI43" s="5">
        <v>41.699192126862783</v>
      </c>
      <c r="FK43" s="5">
        <v>2437.7566999999999</v>
      </c>
      <c r="FL43" s="5">
        <v>41.663018749999999</v>
      </c>
      <c r="FM43" s="5">
        <v>2437.7566999999999</v>
      </c>
      <c r="FN43" s="5">
        <v>42.085235277651094</v>
      </c>
      <c r="FP43" s="17">
        <v>2437.7566999999999</v>
      </c>
      <c r="FQ43" s="5">
        <v>41.663018749999999</v>
      </c>
      <c r="FR43" s="17">
        <v>2437.7566999999999</v>
      </c>
      <c r="FS43" s="5">
        <v>42.085235277651094</v>
      </c>
    </row>
    <row r="44" spans="1:175" x14ac:dyDescent="0.15">
      <c r="A44" s="307" t="s">
        <v>13</v>
      </c>
      <c r="B44" s="308"/>
      <c r="C44" s="308"/>
      <c r="D44" s="308"/>
      <c r="E44" s="308"/>
      <c r="F44" s="308"/>
      <c r="G44" s="308"/>
      <c r="H44" s="308"/>
      <c r="I44" s="308"/>
      <c r="J44" s="308"/>
      <c r="K44" s="308"/>
      <c r="L44" s="308"/>
      <c r="M44" s="143"/>
      <c r="N44" s="143"/>
      <c r="O44" s="143"/>
      <c r="P44" s="143"/>
      <c r="Q44" s="308" t="s">
        <v>1</v>
      </c>
      <c r="R44" s="308"/>
      <c r="S44" s="308" t="s">
        <v>22</v>
      </c>
      <c r="T44" s="308"/>
      <c r="U44" s="308" t="s">
        <v>0</v>
      </c>
      <c r="V44" s="308"/>
      <c r="W44" s="308" t="s">
        <v>49</v>
      </c>
      <c r="X44" s="308"/>
      <c r="Y44" s="311" t="s">
        <v>40</v>
      </c>
      <c r="Z44" s="311"/>
      <c r="AA44" s="311" t="s">
        <v>44</v>
      </c>
      <c r="AB44" s="311"/>
      <c r="AC44" s="311" t="s">
        <v>45</v>
      </c>
      <c r="AD44" s="311"/>
      <c r="AE44" s="311"/>
      <c r="AF44" s="311"/>
      <c r="AG44" s="311"/>
      <c r="AH44" s="311"/>
      <c r="AI44" s="322" t="s">
        <v>13</v>
      </c>
      <c r="AJ44" s="322"/>
      <c r="AK44" s="295" t="s">
        <v>42</v>
      </c>
      <c r="AL44" s="296"/>
      <c r="BX44" s="5"/>
      <c r="BZ44" s="5"/>
      <c r="CB44" s="5"/>
      <c r="CD44" s="5"/>
      <c r="CL44" s="17">
        <v>2437.7566999999999</v>
      </c>
      <c r="CM44" s="17">
        <v>40.7577</v>
      </c>
      <c r="CN44" s="17">
        <v>40.7577</v>
      </c>
      <c r="CO44" s="17">
        <v>46.622</v>
      </c>
      <c r="CP44" s="17">
        <v>49.378500000000003</v>
      </c>
      <c r="CQ44" s="17">
        <v>41.663018749999999</v>
      </c>
      <c r="CR44" s="17">
        <v>22.029800000000002</v>
      </c>
      <c r="CS44" s="17">
        <v>17.5823</v>
      </c>
      <c r="CT44" s="17">
        <v>79.762799999999999</v>
      </c>
      <c r="CU44" s="17">
        <v>77.467600000000004</v>
      </c>
      <c r="CV44" s="17">
        <v>38.868200000000002</v>
      </c>
      <c r="CW44" s="17">
        <v>41.730699999999999</v>
      </c>
      <c r="CX44" s="17">
        <v>40.733899999999998</v>
      </c>
      <c r="CY44" s="17">
        <v>46.611400000000003</v>
      </c>
      <c r="CZ44" s="17">
        <v>49.359699999999997</v>
      </c>
      <c r="DA44" s="17">
        <v>42.085235277651094</v>
      </c>
      <c r="DB44" s="17">
        <v>8964.2999999999993</v>
      </c>
      <c r="DC44" s="17">
        <v>5.0473999999999997</v>
      </c>
      <c r="DE44" s="17">
        <v>1904.1795</v>
      </c>
      <c r="DF44" s="5">
        <v>21.212299999999999</v>
      </c>
      <c r="DG44" s="5"/>
      <c r="DH44" s="17">
        <v>2021.4373766338956</v>
      </c>
      <c r="DI44" s="5">
        <v>17.2057</v>
      </c>
      <c r="DJ44" s="5"/>
      <c r="DK44" s="5">
        <v>3205.4598915294505</v>
      </c>
      <c r="DL44" s="5">
        <v>83.386300000000006</v>
      </c>
      <c r="DM44" s="5">
        <v>2993.4041059300798</v>
      </c>
      <c r="DN44" s="5">
        <v>80.206675000000004</v>
      </c>
      <c r="DO44" s="5">
        <v>2159.9270523347336</v>
      </c>
      <c r="DP44" s="5">
        <v>38.473912499999997</v>
      </c>
      <c r="DQ44" s="5">
        <v>2466.0204198484039</v>
      </c>
      <c r="DR44" s="5">
        <v>41.776675000000004</v>
      </c>
      <c r="DS44" s="5">
        <v>2159.9270523347336</v>
      </c>
      <c r="DT44" s="5">
        <v>40.4758</v>
      </c>
      <c r="DU44" s="5">
        <v>40.4758</v>
      </c>
      <c r="DV44" s="5">
        <v>46.411549999999998</v>
      </c>
      <c r="DW44" s="5">
        <v>49.158949999999997</v>
      </c>
      <c r="DX44" s="5">
        <v>41.832261131633828</v>
      </c>
      <c r="DZ44" s="17">
        <v>2437.7566999999999</v>
      </c>
      <c r="EA44" s="17">
        <v>40.7577</v>
      </c>
      <c r="EB44" s="17">
        <v>40.7577</v>
      </c>
      <c r="EC44" s="17">
        <v>46.622</v>
      </c>
      <c r="ED44" s="17">
        <v>49.378500000000003</v>
      </c>
      <c r="EE44" s="17">
        <v>41.663018749999999</v>
      </c>
      <c r="EF44" s="17">
        <v>22.029800000000002</v>
      </c>
      <c r="EG44" s="17">
        <v>17.5823</v>
      </c>
      <c r="EH44" s="17">
        <v>79.762799999999999</v>
      </c>
      <c r="EI44" s="17">
        <v>77.467600000000004</v>
      </c>
      <c r="EJ44" s="17">
        <v>38.868200000000002</v>
      </c>
      <c r="EK44" s="17">
        <v>41.730699999999999</v>
      </c>
      <c r="EL44" s="17">
        <v>40.733899999999998</v>
      </c>
      <c r="EM44" s="17">
        <v>46.611400000000003</v>
      </c>
      <c r="EN44" s="17">
        <v>49.359699999999997</v>
      </c>
      <c r="EO44" s="17">
        <v>42.085235277651094</v>
      </c>
      <c r="EP44" s="17">
        <v>8964.2999999999993</v>
      </c>
      <c r="EQ44" s="17">
        <v>5.0473999999999997</v>
      </c>
      <c r="ER44" s="17">
        <v>1904.1795</v>
      </c>
      <c r="ES44" s="5">
        <v>21.212299999999999</v>
      </c>
      <c r="ET44" s="5">
        <v>2021.4373766338956</v>
      </c>
      <c r="EU44" s="5">
        <v>17.2057</v>
      </c>
      <c r="EV44" s="8">
        <v>3205.4598915294505</v>
      </c>
      <c r="EW44" s="8">
        <v>83.386300000000006</v>
      </c>
      <c r="EX44" s="8">
        <v>2993.4041059300798</v>
      </c>
      <c r="EY44" s="8">
        <v>80.206675000000004</v>
      </c>
      <c r="EZ44" s="8">
        <v>2159.9270523347336</v>
      </c>
      <c r="FA44" s="8">
        <v>38.473912499999997</v>
      </c>
      <c r="FB44" s="8">
        <v>2466.0204198484039</v>
      </c>
      <c r="FC44" s="8">
        <v>41.776675000000004</v>
      </c>
      <c r="FD44" s="5">
        <v>2159.9270523347336</v>
      </c>
      <c r="FE44" s="5">
        <v>40.4758</v>
      </c>
      <c r="FF44" s="5">
        <v>40.4758</v>
      </c>
      <c r="FG44" s="5">
        <v>46.411549999999998</v>
      </c>
      <c r="FH44" s="5">
        <v>49.158949999999997</v>
      </c>
      <c r="FI44" s="5">
        <v>41.832261131633828</v>
      </c>
      <c r="FK44" s="5">
        <v>2634.9686999999999</v>
      </c>
      <c r="FL44" s="5">
        <v>41.8106875</v>
      </c>
      <c r="FM44" s="5">
        <v>2634.9686999999999</v>
      </c>
      <c r="FN44" s="5">
        <v>42.231468145946948</v>
      </c>
      <c r="FP44" s="17">
        <v>2634.9686999999999</v>
      </c>
      <c r="FQ44" s="5">
        <v>41.8106875</v>
      </c>
      <c r="FR44" s="17">
        <v>2634.9686999999999</v>
      </c>
      <c r="FS44" s="5">
        <v>42.231468145946948</v>
      </c>
    </row>
    <row r="45" spans="1:175" x14ac:dyDescent="0.15">
      <c r="A45" s="142"/>
      <c r="B45" s="143"/>
      <c r="C45" s="308" t="s">
        <v>13</v>
      </c>
      <c r="D45" s="308"/>
      <c r="E45" s="308"/>
      <c r="F45" s="308"/>
      <c r="G45" s="143"/>
      <c r="H45" s="143"/>
      <c r="I45" s="143"/>
      <c r="J45" s="143"/>
      <c r="K45" s="143"/>
      <c r="L45" s="143"/>
      <c r="M45" s="308" t="s">
        <v>42</v>
      </c>
      <c r="N45" s="308"/>
      <c r="O45" s="308"/>
      <c r="P45" s="308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2634.9686999999999</v>
      </c>
      <c r="CM45" s="17">
        <v>40.895499999999998</v>
      </c>
      <c r="CN45" s="17">
        <v>40.895499999999998</v>
      </c>
      <c r="CO45" s="17">
        <v>46.779000000000003</v>
      </c>
      <c r="CP45" s="17">
        <v>49.655000000000001</v>
      </c>
      <c r="CQ45" s="17">
        <v>41.8106875</v>
      </c>
      <c r="CR45" s="17">
        <v>22.5608</v>
      </c>
      <c r="CS45" s="17">
        <v>17.769600000000001</v>
      </c>
      <c r="CT45" s="17">
        <v>80.901200000000003</v>
      </c>
      <c r="CU45" s="17">
        <v>78.438500000000005</v>
      </c>
      <c r="CV45" s="17">
        <v>39.127800000000001</v>
      </c>
      <c r="CW45" s="17">
        <v>41.894100000000002</v>
      </c>
      <c r="CX45" s="17">
        <v>40.875100000000003</v>
      </c>
      <c r="CY45" s="17">
        <v>46.767499999999998</v>
      </c>
      <c r="CZ45" s="17">
        <v>49.636099999999999</v>
      </c>
      <c r="DA45" s="17">
        <v>42.231468145946948</v>
      </c>
      <c r="DB45" s="17">
        <v>3856.7</v>
      </c>
      <c r="DC45" s="17">
        <v>2.2397999999999998</v>
      </c>
      <c r="DE45" s="17">
        <v>2288.3408112946854</v>
      </c>
      <c r="DF45" s="5">
        <v>21.981850000000001</v>
      </c>
      <c r="DG45" s="5"/>
      <c r="DH45" s="17">
        <v>2159.9270523347336</v>
      </c>
      <c r="DI45" s="5">
        <v>17.346675000000001</v>
      </c>
      <c r="DJ45" s="5"/>
      <c r="DK45" s="5">
        <v>3432.5379242477729</v>
      </c>
      <c r="DL45" s="5">
        <v>84.292175</v>
      </c>
      <c r="DM45" s="5">
        <v>3205.4598915294505</v>
      </c>
      <c r="DN45" s="5">
        <v>81.119699999999995</v>
      </c>
      <c r="DO45" s="5">
        <v>2307.904724298734</v>
      </c>
      <c r="DP45" s="5">
        <v>38.691874999999996</v>
      </c>
      <c r="DQ45" s="5">
        <v>2634.9686999999999</v>
      </c>
      <c r="DR45" s="5">
        <v>41.894100000000002</v>
      </c>
      <c r="DS45" s="5">
        <v>2437.7566999999999</v>
      </c>
      <c r="DT45" s="5">
        <v>40.733899999999998</v>
      </c>
      <c r="DU45" s="5">
        <v>40.733899999999998</v>
      </c>
      <c r="DV45" s="5">
        <v>46.611400000000003</v>
      </c>
      <c r="DW45" s="5">
        <v>49.359699999999997</v>
      </c>
      <c r="DX45" s="5">
        <v>42.085235277651094</v>
      </c>
      <c r="DZ45" s="17">
        <v>2634.9686999999999</v>
      </c>
      <c r="EA45" s="17">
        <v>40.895499999999998</v>
      </c>
      <c r="EB45" s="17">
        <v>40.895499999999998</v>
      </c>
      <c r="EC45" s="17">
        <v>46.779000000000003</v>
      </c>
      <c r="ED45" s="17">
        <v>49.655000000000001</v>
      </c>
      <c r="EE45" s="17">
        <v>41.8106875</v>
      </c>
      <c r="EF45" s="17">
        <v>22.5608</v>
      </c>
      <c r="EG45" s="17">
        <v>17.769600000000001</v>
      </c>
      <c r="EH45" s="17">
        <v>80.901200000000003</v>
      </c>
      <c r="EI45" s="17">
        <v>78.438500000000005</v>
      </c>
      <c r="EJ45" s="17">
        <v>39.127800000000001</v>
      </c>
      <c r="EK45" s="17">
        <v>41.894100000000002</v>
      </c>
      <c r="EL45" s="17">
        <v>40.875100000000003</v>
      </c>
      <c r="EM45" s="17">
        <v>46.767499999999998</v>
      </c>
      <c r="EN45" s="17">
        <v>49.636099999999999</v>
      </c>
      <c r="EO45" s="17">
        <v>42.231468145946948</v>
      </c>
      <c r="EP45" s="17">
        <v>3856.7</v>
      </c>
      <c r="EQ45" s="17">
        <v>2.2397999999999998</v>
      </c>
      <c r="ER45" s="17">
        <v>2288.3408112946854</v>
      </c>
      <c r="ES45" s="5">
        <v>21.981850000000001</v>
      </c>
      <c r="ET45" s="5">
        <v>2159.9270523347336</v>
      </c>
      <c r="EU45" s="5">
        <v>17.346675000000001</v>
      </c>
      <c r="EV45" s="8">
        <v>3432.5379242477729</v>
      </c>
      <c r="EW45" s="8">
        <v>84.292175</v>
      </c>
      <c r="EX45" s="8">
        <v>3205.4598915294505</v>
      </c>
      <c r="EY45" s="8">
        <v>81.119699999999995</v>
      </c>
      <c r="EZ45" s="8">
        <v>2307.904724298734</v>
      </c>
      <c r="FA45" s="8">
        <v>38.691874999999996</v>
      </c>
      <c r="FB45" s="8">
        <v>2634.9686999999999</v>
      </c>
      <c r="FC45" s="8">
        <v>41.894100000000002</v>
      </c>
      <c r="FD45" s="5">
        <v>2437.7566999999999</v>
      </c>
      <c r="FE45" s="5">
        <v>40.733899999999998</v>
      </c>
      <c r="FF45" s="5">
        <v>40.733899999999998</v>
      </c>
      <c r="FG45" s="5">
        <v>46.611400000000003</v>
      </c>
      <c r="FH45" s="5">
        <v>49.359699999999997</v>
      </c>
      <c r="FI45" s="5">
        <v>42.085235277651094</v>
      </c>
      <c r="FK45" s="5">
        <v>2807.3685095073288</v>
      </c>
      <c r="FL45" s="5">
        <v>41.903582031249996</v>
      </c>
      <c r="FM45" s="5">
        <v>2807.3685095073288</v>
      </c>
      <c r="FN45" s="5">
        <v>42.324517353475926</v>
      </c>
      <c r="FP45" s="17">
        <v>2807.3685095073288</v>
      </c>
      <c r="FQ45" s="5">
        <v>41.903582031249996</v>
      </c>
      <c r="FR45" s="17">
        <v>2807.3685095073288</v>
      </c>
      <c r="FS45" s="5">
        <v>42.324517353475926</v>
      </c>
    </row>
    <row r="46" spans="1:175" ht="17" customHeight="1" thickBot="1" x14ac:dyDescent="0.2">
      <c r="A46" s="309" t="s">
        <v>23</v>
      </c>
      <c r="B46" s="310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23" t="s">
        <v>38</v>
      </c>
      <c r="AJ46" s="323"/>
      <c r="AK46" s="297" t="s">
        <v>38</v>
      </c>
      <c r="AL46" s="298"/>
      <c r="AM46" s="207"/>
      <c r="AN46" s="207" t="s">
        <v>144</v>
      </c>
      <c r="AO46" s="208"/>
      <c r="AP46" s="207" t="s">
        <v>145</v>
      </c>
      <c r="AQ46" s="171"/>
      <c r="BX46" s="5"/>
      <c r="BZ46" s="5"/>
      <c r="CB46" s="5"/>
      <c r="CD46" s="5"/>
      <c r="CL46" s="17">
        <v>2807.3685095073288</v>
      </c>
      <c r="CM46" s="17">
        <v>40.987074999999997</v>
      </c>
      <c r="CN46" s="17">
        <v>40.987074999999997</v>
      </c>
      <c r="CO46" s="17">
        <v>46.865500000000004</v>
      </c>
      <c r="CP46" s="17">
        <v>49.772762499999999</v>
      </c>
      <c r="CQ46" s="17">
        <v>41.903582031249996</v>
      </c>
      <c r="CR46" s="17">
        <v>22.830412500000001</v>
      </c>
      <c r="CS46" s="17">
        <v>17.87745</v>
      </c>
      <c r="CT46" s="17">
        <v>81.676837500000005</v>
      </c>
      <c r="CU46" s="17">
        <v>79.225237500000006</v>
      </c>
      <c r="CV46" s="17">
        <v>39.307575</v>
      </c>
      <c r="CW46" s="17">
        <v>41.977600000000002</v>
      </c>
      <c r="CX46" s="17">
        <v>40.967737500000005</v>
      </c>
      <c r="CY46" s="17">
        <v>46.854287499999998</v>
      </c>
      <c r="CZ46" s="17">
        <v>49.754300000000001</v>
      </c>
      <c r="DA46" s="17">
        <v>42.324517353475926</v>
      </c>
      <c r="DB46" s="17">
        <v>4061.3374999999996</v>
      </c>
      <c r="DC46" s="17">
        <v>2.2611249999999998</v>
      </c>
      <c r="DE46" s="17">
        <v>2432.5365671336795</v>
      </c>
      <c r="DF46" s="5">
        <v>22.2637</v>
      </c>
      <c r="DG46" s="5"/>
      <c r="DH46" s="17">
        <v>2307.904724298734</v>
      </c>
      <c r="DI46" s="5">
        <v>17.487650000000002</v>
      </c>
      <c r="DJ46" s="5"/>
      <c r="DK46" s="5">
        <v>3675.7023953206863</v>
      </c>
      <c r="DL46" s="5">
        <v>85.198049999999995</v>
      </c>
      <c r="DM46" s="5">
        <v>3362.63</v>
      </c>
      <c r="DN46" s="5">
        <v>81.770399999999995</v>
      </c>
      <c r="DO46" s="5">
        <v>2466.0204198484039</v>
      </c>
      <c r="DP46" s="5">
        <v>38.909837500000002</v>
      </c>
      <c r="DQ46" s="5">
        <v>2807.3685095073288</v>
      </c>
      <c r="DR46" s="5">
        <v>41.977600000000002</v>
      </c>
      <c r="DS46" s="5">
        <v>2634.9686999999999</v>
      </c>
      <c r="DT46" s="5">
        <v>40.875100000000003</v>
      </c>
      <c r="DU46" s="5">
        <v>40.875100000000003</v>
      </c>
      <c r="DV46" s="5">
        <v>46.767499999999998</v>
      </c>
      <c r="DW46" s="5">
        <v>49.636099999999999</v>
      </c>
      <c r="DX46" s="5">
        <v>42.231468145946948</v>
      </c>
      <c r="DZ46" s="17">
        <v>2807.3685095073288</v>
      </c>
      <c r="EA46" s="17">
        <v>40.987074999999997</v>
      </c>
      <c r="EB46" s="17">
        <v>40.987074999999997</v>
      </c>
      <c r="EC46" s="17">
        <v>46.865500000000004</v>
      </c>
      <c r="ED46" s="17">
        <v>49.772762499999999</v>
      </c>
      <c r="EE46" s="17">
        <v>41.903582031249996</v>
      </c>
      <c r="EF46" s="17">
        <v>22.830412500000001</v>
      </c>
      <c r="EG46" s="17">
        <v>17.87745</v>
      </c>
      <c r="EH46" s="17">
        <v>81.676837500000005</v>
      </c>
      <c r="EI46" s="17">
        <v>79.225237500000006</v>
      </c>
      <c r="EJ46" s="17">
        <v>39.307575</v>
      </c>
      <c r="EK46" s="17">
        <v>41.977600000000002</v>
      </c>
      <c r="EL46" s="17">
        <v>40.967737500000005</v>
      </c>
      <c r="EM46" s="17">
        <v>46.854287499999998</v>
      </c>
      <c r="EN46" s="17">
        <v>49.754300000000001</v>
      </c>
      <c r="EO46" s="17">
        <v>42.324517353475926</v>
      </c>
      <c r="EP46" s="17">
        <v>4061.3374999999996</v>
      </c>
      <c r="EQ46" s="17">
        <v>2.2611249999999998</v>
      </c>
      <c r="ER46" s="17">
        <v>2432.5365671336795</v>
      </c>
      <c r="ES46" s="5">
        <v>22.2637</v>
      </c>
      <c r="ET46" s="5">
        <v>2307.904724298734</v>
      </c>
      <c r="EU46" s="5">
        <v>17.487650000000002</v>
      </c>
      <c r="EV46" s="8">
        <v>3675.7023953206863</v>
      </c>
      <c r="EW46" s="8">
        <v>85.198049999999995</v>
      </c>
      <c r="EX46" s="8">
        <v>3362.63</v>
      </c>
      <c r="EY46" s="8">
        <v>81.770399999999995</v>
      </c>
      <c r="EZ46" s="8">
        <v>2466.0204198484039</v>
      </c>
      <c r="FA46" s="8">
        <v>38.909837500000002</v>
      </c>
      <c r="FB46" s="8">
        <v>2807.3685095073288</v>
      </c>
      <c r="FC46" s="8">
        <v>41.977600000000002</v>
      </c>
      <c r="FD46" s="5">
        <v>2634.9686999999999</v>
      </c>
      <c r="FE46" s="5">
        <v>40.875100000000003</v>
      </c>
      <c r="FF46" s="5">
        <v>40.875100000000003</v>
      </c>
      <c r="FG46" s="5">
        <v>46.767499999999998</v>
      </c>
      <c r="FH46" s="5">
        <v>49.636099999999999</v>
      </c>
      <c r="FI46" s="5">
        <v>42.231468145946948</v>
      </c>
      <c r="FK46" s="5">
        <v>3362.63</v>
      </c>
      <c r="FL46" s="5">
        <v>42.187787499999999</v>
      </c>
      <c r="FM46" s="5">
        <v>3362.63</v>
      </c>
      <c r="FN46" s="5">
        <v>42.612839236152581</v>
      </c>
      <c r="FP46" s="17">
        <v>3362.63</v>
      </c>
      <c r="FQ46" s="5">
        <v>42.187787499999999</v>
      </c>
      <c r="FR46" s="17">
        <v>3362.63</v>
      </c>
      <c r="FS46" s="5">
        <v>42.612839236152581</v>
      </c>
    </row>
    <row r="47" spans="1:175" x14ac:dyDescent="0.15">
      <c r="A47" s="293" t="s">
        <v>27</v>
      </c>
      <c r="B47" s="211" cm="1">
        <f t="array" ref="B47">bdRateROI($CL5:$CL501,CM5:CM501,$DZ5:$DZ501,EA5:EA501,CJ11,CJ6,1)</f>
        <v>0</v>
      </c>
      <c r="C47" s="211" cm="1">
        <f t="array" ref="C47">bdRateExtend($CL5:$CL501,CN5:CN501,$DZ5:$DZ501,EB5:EB501)</f>
        <v>0</v>
      </c>
      <c r="D47" s="211" cm="1">
        <f t="array" ref="D47">bdRateExtend($CL5:$CL501,CO5:CO501,$DZ5:$DZ501,EC5:EC501)</f>
        <v>0</v>
      </c>
      <c r="E47" s="211" cm="1">
        <f t="array" ref="E47">bdRateExtend($CL5:$CL501,CP5:CP501,$DZ5:$DZ501,ED5:ED501)</f>
        <v>0</v>
      </c>
      <c r="F47" s="211" cm="1">
        <f t="array" ref="F47">bdRateExtend($CL5:$CL501,CQ5:CQ501,$DZ5:$DZ501,EE5:EE501)</f>
        <v>0</v>
      </c>
      <c r="G47" s="211" cm="1">
        <f t="array" ref="G47">bdRateExtend($CL5:$CL501,CR5:CR501,$DZ5:$DZ501,EF5:EF501)</f>
        <v>0</v>
      </c>
      <c r="H47" s="211" cm="1">
        <f t="array" ref="H47">bdRateExtend($CL5:$CL501,CS5:CS501,$DZ5:$DZ501,EG5:EG501)</f>
        <v>0</v>
      </c>
      <c r="I47" s="211" cm="1">
        <f t="array" ref="I47">bdRateExtend($CL5:$CL501,CT5:CT501,$DZ5:$DZ501,EH5:EH501,"None", FALSE,2)</f>
        <v>0</v>
      </c>
      <c r="J47" s="211" cm="1">
        <f t="array" ref="J47">bdRateExtend($CL5:$CL501,CU5:CU501,$DZ5:$DZ501,EI5:EI501,"None", FALSE,2)</f>
        <v>0</v>
      </c>
      <c r="K47" s="211" cm="1">
        <f t="array" ref="K47">bdRateExtend($CL5:$CL501,CV5:CV501,$DZ5:$DZ501,EJ5:EJ501)</f>
        <v>0</v>
      </c>
      <c r="L47" s="211" cm="1">
        <f t="array" ref="L47">bdRateExtend($CL5:$CL501,CW5:CW501,$DZ5:$DZ501,EK5:EK501)</f>
        <v>0</v>
      </c>
      <c r="M47" s="211" cm="1">
        <f t="array" ref="M47">bdRateExtend($CL5:$CL501,CX5:CX501,$DZ5:$DZ501,EL5:EL501)</f>
        <v>0</v>
      </c>
      <c r="N47" s="211" cm="1">
        <f t="array" ref="N47">bdRateExtend($CL5:$CL501,CY5:CY501,$DZ5:$DZ501,EM5:EM501)</f>
        <v>0</v>
      </c>
      <c r="O47" s="211" cm="1">
        <f t="array" ref="O47">bdRateExtend($CL5:$CL501,CZ5:CZ501,$DZ5:$DZ501,EN5:EN501)</f>
        <v>0</v>
      </c>
      <c r="P47" s="211" cm="1">
        <f t="array" ref="P47">bdRateExtend($CL5:$CL501,DA5:DA501,$DZ5:$DZ501,EO5:EO501)</f>
        <v>0</v>
      </c>
      <c r="Q47" s="211" cm="1">
        <f t="array" ref="Q47">bdRateROI($DE5:$DE501,DF5:DF501,$ER5:$ER501,ES5:ES501,CJ11,CJ6,1)</f>
        <v>0</v>
      </c>
      <c r="R47" s="211" cm="1">
        <f t="array" ref="R47">bdRateExtend($DE5:$DE501,DF5:DF501,$ER5:$ER501,ES5:ES501)</f>
        <v>0</v>
      </c>
      <c r="S47" s="211" cm="1">
        <f t="array" ref="S47">bdRateROI($DH5:$DH501,DI5:DI501,$ET5:$ET501,EU5:EU501,CJ11,CJ6,1)</f>
        <v>0</v>
      </c>
      <c r="T47" s="211" cm="1">
        <f t="array" ref="T47">bdRateExtend($DH5:$DH501,DI5:DI501,$ET5:$ET501,EU5:EU501)</f>
        <v>0</v>
      </c>
      <c r="U47" s="211" cm="1">
        <f t="array" ref="U47">bdRateROI($DK5:$DK501,DL5:DL501,$EV5:$EV501,EW5:EW501,$CJ11,$CJ6,1,2)</f>
        <v>0</v>
      </c>
      <c r="V47" s="211" cm="1">
        <f t="array" ref="V47">bdRateExtend($DK5:$DK501,DL5:DL501,$EV5:$EV501,EW5:EW501,"None", FALSE,2)</f>
        <v>0</v>
      </c>
      <c r="W47" s="211" cm="1">
        <f t="array" ref="W47">bdRateROI(DM5:DM501,DN5:DN501,EX5:EX501,EY5:EY501,$CJ11,$CJ6,1,2)</f>
        <v>0</v>
      </c>
      <c r="X47" s="211" cm="1">
        <f t="array" ref="X47">bdRateExtend(DM5:DM501,DN5:DN501,EX5:EX501,EY5:EY501,"None", FALSE,0)</f>
        <v>0</v>
      </c>
      <c r="Y47" s="211" cm="1">
        <f t="array" ref="Y47">bdRateROI(DO5:DO501,DP5:DP501,EZ5:EZ501,FA5:FA501,$CJ11,$CJ6,1)</f>
        <v>0</v>
      </c>
      <c r="Z47" s="211" cm="1">
        <f t="array" ref="Z47">bdRateExtend(DO5:DO501,DP5:DP501,EZ5:EZ501,FA5:FA501)</f>
        <v>0</v>
      </c>
      <c r="AA47" s="211" cm="1">
        <f t="array" ref="AA47">bdRateROI(DQ5:DQ501,DR5:DR501,FB5:FB501,FC5:FC501,$CJ11,$CJ6,1)</f>
        <v>0</v>
      </c>
      <c r="AB47" s="211" cm="1">
        <f t="array" ref="AB47">bdRateExtend(DQ5:DQ501,DR5:DR501,FB5:FB501,FC5:FC501)</f>
        <v>0</v>
      </c>
      <c r="AC47" s="211" cm="1">
        <f t="array" ref="AC47">bdRateROI(DS5:DS501,DT5:DT501,FD5:FD501,FE5:FE501,$CJ11,$CJ6,1)</f>
        <v>0</v>
      </c>
      <c r="AD47" s="211" cm="1">
        <f t="array" ref="AD47">bdRateExtend(DS5:DS501,DT5:DT501,FD5:FD501,FE5:FE501)</f>
        <v>0</v>
      </c>
      <c r="AE47" s="211" cm="1">
        <f t="array" ref="AE47">bdRateExtend($DS5:$DS501,DU5:DU501,$FD5:$FD501,FF5:FF501)</f>
        <v>0</v>
      </c>
      <c r="AF47" s="211" cm="1">
        <f t="array" ref="AF47">bdRateExtend($DS5:$DS501,DV5:DV501,$FD5:$FD501,FG5:FG501)</f>
        <v>0</v>
      </c>
      <c r="AG47" s="211" cm="1">
        <f t="array" ref="AG47">bdRateExtend($DS5:$DS501,DW5:DW501,$FD5:$FD501,FH5:FH501)</f>
        <v>0</v>
      </c>
      <c r="AH47" s="211" cm="1">
        <f t="array" ref="AH47">bdRateExtend($DS5:$DS501,DX5:DX501,$FD5:$FD501,FI5:FI501)</f>
        <v>0</v>
      </c>
      <c r="AI47" s="211" cm="1">
        <f t="array" ref="AI47">bdRateROI($FK5:$FK501,FL5:FL501,$FP5:$FP501,FQ5:FQ501,$CJ11,$CJ6,1)</f>
        <v>0</v>
      </c>
      <c r="AJ47" s="211" cm="1">
        <f t="array" ref="AJ47">bdRateExtend($FK5:$FK501,FL5:FL501,$FP5:$FP501,FQ5:FQ501)</f>
        <v>0</v>
      </c>
      <c r="AK47" s="211" cm="1">
        <f t="array" ref="AK47">bdRateROI($FM5:$FM501,FN5:FN501,$FR5:$FR501,FS5:FS501,$CJ11,$CJ6,1)</f>
        <v>0</v>
      </c>
      <c r="AL47" s="214" cm="1">
        <f t="array" ref="AL47">bdRateExtend($FM5:$FM501,FN5:FN501,$FR5:$FR501,FS5:FS501)</f>
        <v>0</v>
      </c>
      <c r="AM47" s="328"/>
      <c r="AN47" s="330" cm="1">
        <f t="array" ref="AN47">testVMAFRange($DK5:$DK501,DL5:DL501,$EV5:$EV501,EW5:EW501)</f>
        <v>0</v>
      </c>
      <c r="AO47" s="209"/>
      <c r="AP47" s="330" cm="1">
        <f t="array" ref="AP47">testVMAFRange(DM5:DM501,DN5:DN501,EX5:EX501,EY5:EY501)</f>
        <v>0</v>
      </c>
      <c r="BX47" s="5"/>
      <c r="BZ47" s="5"/>
      <c r="CB47" s="5"/>
      <c r="CD47" s="5"/>
      <c r="CL47" s="17">
        <v>3362.63</v>
      </c>
      <c r="CM47" s="17">
        <v>41.2789</v>
      </c>
      <c r="CN47" s="17">
        <v>41.2789</v>
      </c>
      <c r="CO47" s="17">
        <v>47.1</v>
      </c>
      <c r="CP47" s="17">
        <v>50</v>
      </c>
      <c r="CQ47" s="17">
        <v>42.187787499999999</v>
      </c>
      <c r="CR47" s="17">
        <v>23.3368</v>
      </c>
      <c r="CS47" s="17">
        <v>18.157399999999999</v>
      </c>
      <c r="CT47" s="17">
        <v>83.919899999999998</v>
      </c>
      <c r="CU47" s="17">
        <v>81.770399999999995</v>
      </c>
      <c r="CV47" s="17">
        <v>39.82</v>
      </c>
      <c r="CW47" s="17">
        <v>42.186399999999999</v>
      </c>
      <c r="CX47" s="17">
        <v>41.261400000000002</v>
      </c>
      <c r="CY47" s="17">
        <v>47.09</v>
      </c>
      <c r="CZ47" s="17">
        <v>49.984200000000001</v>
      </c>
      <c r="DA47" s="17">
        <v>42.612839236152581</v>
      </c>
      <c r="DB47" s="17">
        <v>12126.9</v>
      </c>
      <c r="DC47" s="17">
        <v>7.6044</v>
      </c>
      <c r="DE47" s="17">
        <v>2585.8185639291592</v>
      </c>
      <c r="DF47" s="5">
        <v>22.545549999999999</v>
      </c>
      <c r="DG47" s="5"/>
      <c r="DH47" s="17">
        <v>2466.0204198484039</v>
      </c>
      <c r="DI47" s="5">
        <v>17.628625</v>
      </c>
      <c r="DJ47" s="5"/>
      <c r="DK47" s="5">
        <v>3936.0928843712895</v>
      </c>
      <c r="DL47" s="5">
        <v>86.103925000000004</v>
      </c>
      <c r="DM47" s="5">
        <v>3675.7023953206863</v>
      </c>
      <c r="DN47" s="5">
        <v>82.945750000000004</v>
      </c>
      <c r="DO47" s="5">
        <v>2634.9686999999999</v>
      </c>
      <c r="DP47" s="5">
        <v>39.127800000000001</v>
      </c>
      <c r="DQ47" s="5">
        <v>2991.0480333877949</v>
      </c>
      <c r="DR47" s="5">
        <v>42.061100000000003</v>
      </c>
      <c r="DS47" s="5">
        <v>2807.3685095073288</v>
      </c>
      <c r="DT47" s="5">
        <v>40.967737500000005</v>
      </c>
      <c r="DU47" s="5">
        <v>40.967737500000005</v>
      </c>
      <c r="DV47" s="5">
        <v>46.854287499999998</v>
      </c>
      <c r="DW47" s="5">
        <v>49.754300000000001</v>
      </c>
      <c r="DX47" s="5">
        <v>42.324517353475926</v>
      </c>
      <c r="DZ47" s="17">
        <v>3362.63</v>
      </c>
      <c r="EA47" s="17">
        <v>41.2789</v>
      </c>
      <c r="EB47" s="17">
        <v>41.2789</v>
      </c>
      <c r="EC47" s="17">
        <v>47.1</v>
      </c>
      <c r="ED47" s="17">
        <v>50</v>
      </c>
      <c r="EE47" s="17">
        <v>42.187787499999999</v>
      </c>
      <c r="EF47" s="17">
        <v>23.3368</v>
      </c>
      <c r="EG47" s="17">
        <v>18.157399999999999</v>
      </c>
      <c r="EH47" s="17">
        <v>83.919899999999998</v>
      </c>
      <c r="EI47" s="17">
        <v>81.770399999999995</v>
      </c>
      <c r="EJ47" s="17">
        <v>39.82</v>
      </c>
      <c r="EK47" s="17">
        <v>42.186399999999999</v>
      </c>
      <c r="EL47" s="17">
        <v>41.261400000000002</v>
      </c>
      <c r="EM47" s="17">
        <v>47.09</v>
      </c>
      <c r="EN47" s="17">
        <v>49.984200000000001</v>
      </c>
      <c r="EO47" s="17">
        <v>42.612839236152581</v>
      </c>
      <c r="EP47" s="17">
        <v>12126.9</v>
      </c>
      <c r="EQ47" s="17">
        <v>7.6044</v>
      </c>
      <c r="ER47" s="17">
        <v>2585.8185639291592</v>
      </c>
      <c r="ES47" s="5">
        <v>22.545549999999999</v>
      </c>
      <c r="ET47" s="5">
        <v>2466.0204198484039</v>
      </c>
      <c r="EU47" s="5">
        <v>17.628625</v>
      </c>
      <c r="EV47" s="8">
        <v>3936.0928843712895</v>
      </c>
      <c r="EW47" s="8">
        <v>86.103925000000004</v>
      </c>
      <c r="EX47" s="8">
        <v>3675.7023953206863</v>
      </c>
      <c r="EY47" s="8">
        <v>82.945750000000004</v>
      </c>
      <c r="EZ47" s="8">
        <v>2634.9686999999999</v>
      </c>
      <c r="FA47" s="8">
        <v>39.127800000000001</v>
      </c>
      <c r="FB47" s="8">
        <v>2991.0480333877949</v>
      </c>
      <c r="FC47" s="8">
        <v>42.061100000000003</v>
      </c>
      <c r="FD47" s="5">
        <v>2807.3685095073288</v>
      </c>
      <c r="FE47" s="5">
        <v>40.967737500000005</v>
      </c>
      <c r="FF47" s="5">
        <v>40.967737500000005</v>
      </c>
      <c r="FG47" s="5">
        <v>46.854287499999998</v>
      </c>
      <c r="FH47" s="5">
        <v>49.754300000000001</v>
      </c>
      <c r="FI47" s="5">
        <v>42.324517353475926</v>
      </c>
      <c r="FK47" s="5">
        <v>3936.0928843712895</v>
      </c>
      <c r="FL47" s="5">
        <v>42.42558125</v>
      </c>
      <c r="FM47" s="5">
        <v>3936.0928843712895</v>
      </c>
      <c r="FN47" s="5">
        <v>42.848441276105397</v>
      </c>
      <c r="FP47" s="17">
        <v>3936.0928843712895</v>
      </c>
      <c r="FQ47" s="5">
        <v>42.42558125</v>
      </c>
      <c r="FR47" s="17">
        <v>3936.0928843712895</v>
      </c>
      <c r="FS47" s="5">
        <v>42.848441276105397</v>
      </c>
    </row>
    <row r="48" spans="1:175" x14ac:dyDescent="0.15">
      <c r="A48" s="294"/>
      <c r="B48" s="212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5"/>
      <c r="AM48" s="329"/>
      <c r="AN48" s="330"/>
      <c r="AO48" s="209"/>
      <c r="AP48" s="330"/>
      <c r="BX48" s="5"/>
      <c r="BZ48" s="5"/>
      <c r="CB48" s="5"/>
      <c r="CD48" s="5"/>
      <c r="CL48" s="17">
        <v>3936.0928843712895</v>
      </c>
      <c r="CM48" s="17">
        <v>41.506350000000005</v>
      </c>
      <c r="CN48" s="17">
        <v>41.506350000000005</v>
      </c>
      <c r="CO48" s="17">
        <v>47.349299999999999</v>
      </c>
      <c r="CP48" s="17">
        <v>50.371099999999998</v>
      </c>
      <c r="CQ48" s="17">
        <v>42.42558125</v>
      </c>
      <c r="CR48" s="17">
        <v>24.09235</v>
      </c>
      <c r="CS48" s="17">
        <v>18.4439125</v>
      </c>
      <c r="CT48" s="17">
        <v>86.103925000000004</v>
      </c>
      <c r="CU48" s="17">
        <v>83.858774999999994</v>
      </c>
      <c r="CV48" s="17">
        <v>40.293487500000005</v>
      </c>
      <c r="CW48" s="17">
        <v>42.419587499999999</v>
      </c>
      <c r="CX48" s="17">
        <v>41.491562500000001</v>
      </c>
      <c r="CY48" s="17">
        <v>47.340537499999996</v>
      </c>
      <c r="CZ48" s="17">
        <v>50.356062499999993</v>
      </c>
      <c r="DA48" s="17">
        <v>42.848441276105397</v>
      </c>
      <c r="DB48" s="17">
        <v>10484.4375</v>
      </c>
      <c r="DC48" s="17">
        <v>5.561375</v>
      </c>
      <c r="DE48" s="17">
        <v>2748.7593551119676</v>
      </c>
      <c r="DF48" s="5">
        <v>22.827400000000001</v>
      </c>
      <c r="DG48" s="5"/>
      <c r="DH48" s="17">
        <v>2634.9686999999999</v>
      </c>
      <c r="DI48" s="5">
        <v>17.769600000000001</v>
      </c>
      <c r="DJ48" s="5"/>
      <c r="DK48" s="5">
        <v>4214.9296999999997</v>
      </c>
      <c r="DL48" s="5">
        <v>87.009799999999998</v>
      </c>
      <c r="DM48" s="5">
        <v>3936.0928843712895</v>
      </c>
      <c r="DN48" s="5">
        <v>83.858774999999994</v>
      </c>
      <c r="DO48" s="5">
        <v>2807.3685095073288</v>
      </c>
      <c r="DP48" s="5">
        <v>39.307575</v>
      </c>
      <c r="DQ48" s="5">
        <v>3186.7452768439884</v>
      </c>
      <c r="DR48" s="5">
        <v>42.144600000000004</v>
      </c>
      <c r="DS48" s="5">
        <v>3362.63</v>
      </c>
      <c r="DT48" s="5">
        <v>41.261400000000002</v>
      </c>
      <c r="DU48" s="5">
        <v>41.261400000000002</v>
      </c>
      <c r="DV48" s="5">
        <v>47.09</v>
      </c>
      <c r="DW48" s="5">
        <v>49.984200000000001</v>
      </c>
      <c r="DX48" s="5">
        <v>42.612839236152581</v>
      </c>
      <c r="DZ48" s="17">
        <v>3936.0928843712895</v>
      </c>
      <c r="EA48" s="17">
        <v>41.506350000000005</v>
      </c>
      <c r="EB48" s="17">
        <v>41.506350000000005</v>
      </c>
      <c r="EC48" s="17">
        <v>47.349299999999999</v>
      </c>
      <c r="ED48" s="17">
        <v>50.371099999999998</v>
      </c>
      <c r="EE48" s="17">
        <v>42.42558125</v>
      </c>
      <c r="EF48" s="17">
        <v>24.09235</v>
      </c>
      <c r="EG48" s="17">
        <v>18.4439125</v>
      </c>
      <c r="EH48" s="17">
        <v>86.103925000000004</v>
      </c>
      <c r="EI48" s="17">
        <v>83.858774999999994</v>
      </c>
      <c r="EJ48" s="17">
        <v>40.293487500000005</v>
      </c>
      <c r="EK48" s="17">
        <v>42.419587499999999</v>
      </c>
      <c r="EL48" s="17">
        <v>41.491562500000001</v>
      </c>
      <c r="EM48" s="17">
        <v>47.340537499999996</v>
      </c>
      <c r="EN48" s="17">
        <v>50.356062499999993</v>
      </c>
      <c r="EO48" s="17">
        <v>42.848441276105397</v>
      </c>
      <c r="EP48" s="17">
        <v>10484.4375</v>
      </c>
      <c r="EQ48" s="17">
        <v>5.561375</v>
      </c>
      <c r="ER48" s="17">
        <v>2748.7593551119676</v>
      </c>
      <c r="ES48" s="5">
        <v>22.827400000000001</v>
      </c>
      <c r="ET48" s="5">
        <v>2634.9686999999999</v>
      </c>
      <c r="EU48" s="5">
        <v>17.769600000000001</v>
      </c>
      <c r="EV48" s="8">
        <v>4214.9296999999997</v>
      </c>
      <c r="EW48" s="8">
        <v>87.009799999999998</v>
      </c>
      <c r="EX48" s="8">
        <v>3936.0928843712895</v>
      </c>
      <c r="EY48" s="8">
        <v>83.858774999999994</v>
      </c>
      <c r="EZ48" s="8">
        <v>2807.3685095073288</v>
      </c>
      <c r="FA48" s="8">
        <v>39.307575</v>
      </c>
      <c r="FB48" s="8">
        <v>3186.7452768439884</v>
      </c>
      <c r="FC48" s="8">
        <v>42.144600000000004</v>
      </c>
      <c r="FD48" s="5">
        <v>3362.63</v>
      </c>
      <c r="FE48" s="5">
        <v>41.261400000000002</v>
      </c>
      <c r="FF48" s="5">
        <v>41.261400000000002</v>
      </c>
      <c r="FG48" s="5">
        <v>47.09</v>
      </c>
      <c r="FH48" s="5">
        <v>49.984200000000001</v>
      </c>
      <c r="FI48" s="5">
        <v>42.612839236152581</v>
      </c>
      <c r="FK48" s="5">
        <v>4214.9296999999997</v>
      </c>
      <c r="FL48" s="5">
        <v>42.534518750000004</v>
      </c>
      <c r="FM48" s="5">
        <v>4214.9296999999997</v>
      </c>
      <c r="FN48" s="5">
        <v>42.957470704456014</v>
      </c>
      <c r="FP48" s="17">
        <v>4214.9296999999997</v>
      </c>
      <c r="FQ48" s="5">
        <v>42.534518750000004</v>
      </c>
      <c r="FR48" s="17">
        <v>4214.9296999999997</v>
      </c>
      <c r="FS48" s="5">
        <v>42.957470704456014</v>
      </c>
    </row>
    <row r="49" spans="1:175" x14ac:dyDescent="0.15">
      <c r="A49" s="294" t="s">
        <v>28</v>
      </c>
      <c r="B49" s="212" cm="1">
        <f t="array" ref="B49">bdRateROI($CL5:$CL501,CM5:CM501,$DZ5:$DZ501,EA5:EA501,CJ10,CJ11,1)</f>
        <v>0</v>
      </c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 cm="1">
        <f t="array" ref="Q49">bdRateROI($DE5:$DE501,DF5:DF501,$ER5:$ER501,ES5:ES501,CJ10,CJ11,1)</f>
        <v>0</v>
      </c>
      <c r="R49" s="212"/>
      <c r="S49" s="212" cm="1">
        <f t="array" ref="S49">bdRateROI($DH5:$DH501,DI5:DI501,$ET5:$ET501,EU5:EU501,CJ10,CJ11,1)</f>
        <v>0</v>
      </c>
      <c r="T49" s="212"/>
      <c r="U49" s="212" cm="1">
        <f t="array" ref="U49">bdRateROI($DK5:$DK501,DL5:DL501,$EV5:$EV501,EW5:EW501,$CJ$10,$CJ$11,1,2)</f>
        <v>0</v>
      </c>
      <c r="V49" s="212"/>
      <c r="W49" s="212" cm="1">
        <f t="array" ref="W49">bdRateROI(DM5:DM501,DN5:DN501,EX5:EX501,EY5:EY501,$CJ$10,$CJ$11,1,2)</f>
        <v>0</v>
      </c>
      <c r="X49" s="212"/>
      <c r="Y49" s="212" cm="1">
        <f t="array" ref="Y49">bdRateROI(DO5:DO501,DP5:DP501,EZ5:EZ501,FA5:FA501,$CJ$10,$CJ$11,1)</f>
        <v>0</v>
      </c>
      <c r="Z49" s="212"/>
      <c r="AA49" s="212" cm="1">
        <f t="array" ref="AA49">bdRateROI(DQ5:DQ501,DR5:DR501,FB5:FB501,FC5:FC501,$CJ$10,$CJ$11,1)</f>
        <v>0</v>
      </c>
      <c r="AB49" s="212"/>
      <c r="AC49" s="212" cm="1">
        <f t="array" ref="AC49">bdRateROI(DS5:DS501,DT5:DT501,FD5:FD501,FE5:FE501,$CJ$10,$CJ$11,1)</f>
        <v>0</v>
      </c>
      <c r="AD49" s="212"/>
      <c r="AE49" s="212"/>
      <c r="AF49" s="212"/>
      <c r="AG49" s="212"/>
      <c r="AH49" s="212"/>
      <c r="AI49" s="212" cm="1">
        <f t="array" ref="AI49">bdRateROI($FK5:$FK501,FL5:FL501,$FP5:$FP501,FQ5:FQ501,$CJ$10,$CJ$11,1)</f>
        <v>0</v>
      </c>
      <c r="AJ49" s="212"/>
      <c r="AK49" s="212" cm="1">
        <f t="array" ref="AK49">bdRateROI($FM5:$FM501,FN5:FN501,$FR5:$FR501,FS5:FS501,$CJ$10,$CJ$11,1)</f>
        <v>0</v>
      </c>
      <c r="AL49" s="215"/>
      <c r="AM49" s="329"/>
      <c r="AN49" s="330"/>
      <c r="AO49" s="209"/>
      <c r="AP49" s="330"/>
      <c r="BX49" s="5"/>
      <c r="BZ49" s="5"/>
      <c r="CB49" s="5"/>
      <c r="CD49" s="5"/>
      <c r="CL49" s="17">
        <v>4214.9296999999997</v>
      </c>
      <c r="CM49" s="17">
        <v>41.613300000000002</v>
      </c>
      <c r="CN49" s="17">
        <v>41.613300000000002</v>
      </c>
      <c r="CO49" s="17">
        <v>47.453200000000002</v>
      </c>
      <c r="CP49" s="17">
        <v>50.512900000000002</v>
      </c>
      <c r="CQ49" s="17">
        <v>42.534518750000004</v>
      </c>
      <c r="CR49" s="17">
        <v>24.387</v>
      </c>
      <c r="CS49" s="17">
        <v>18.567</v>
      </c>
      <c r="CT49" s="17">
        <v>87.009799999999998</v>
      </c>
      <c r="CU49" s="17">
        <v>84.771799999999999</v>
      </c>
      <c r="CV49" s="17">
        <v>40.497100000000003</v>
      </c>
      <c r="CW49" s="17">
        <v>42.518000000000001</v>
      </c>
      <c r="CX49" s="17">
        <v>41.599800000000002</v>
      </c>
      <c r="CY49" s="17">
        <v>47.444699999999997</v>
      </c>
      <c r="CZ49" s="17">
        <v>50.498399999999997</v>
      </c>
      <c r="DA49" s="17">
        <v>42.957470704456014</v>
      </c>
      <c r="DB49" s="17">
        <v>10701.6</v>
      </c>
      <c r="DC49" s="17">
        <v>5.6348000000000003</v>
      </c>
      <c r="DE49" s="17">
        <v>2921.9675725564798</v>
      </c>
      <c r="DF49" s="5">
        <v>23.109250000000003</v>
      </c>
      <c r="DG49" s="5"/>
      <c r="DH49" s="17">
        <v>2807.3685095073288</v>
      </c>
      <c r="DI49" s="5">
        <v>17.87745</v>
      </c>
      <c r="DJ49" s="5"/>
      <c r="DK49" s="5">
        <v>4544.2124663291797</v>
      </c>
      <c r="DL49" s="5">
        <v>87.604612500000002</v>
      </c>
      <c r="DM49" s="5">
        <v>4214.9296999999997</v>
      </c>
      <c r="DN49" s="5">
        <v>84.771799999999999</v>
      </c>
      <c r="DO49" s="5">
        <v>2991.0480333877949</v>
      </c>
      <c r="DP49" s="5">
        <v>39.487349999999999</v>
      </c>
      <c r="DQ49" s="5">
        <v>3395.2465310244556</v>
      </c>
      <c r="DR49" s="5">
        <v>42.228099999999998</v>
      </c>
      <c r="DS49" s="5">
        <v>3936.0928843712895</v>
      </c>
      <c r="DT49" s="5">
        <v>41.491562500000001</v>
      </c>
      <c r="DU49" s="5">
        <v>41.491562500000001</v>
      </c>
      <c r="DV49" s="5">
        <v>47.340537499999996</v>
      </c>
      <c r="DW49" s="5">
        <v>50.356062499999993</v>
      </c>
      <c r="DX49" s="5">
        <v>42.848441276105397</v>
      </c>
      <c r="DZ49" s="17">
        <v>4214.9296999999997</v>
      </c>
      <c r="EA49" s="17">
        <v>41.613300000000002</v>
      </c>
      <c r="EB49" s="17">
        <v>41.613300000000002</v>
      </c>
      <c r="EC49" s="17">
        <v>47.453200000000002</v>
      </c>
      <c r="ED49" s="17">
        <v>50.512900000000002</v>
      </c>
      <c r="EE49" s="17">
        <v>42.534518750000004</v>
      </c>
      <c r="EF49" s="17">
        <v>24.387</v>
      </c>
      <c r="EG49" s="17">
        <v>18.567</v>
      </c>
      <c r="EH49" s="17">
        <v>87.009799999999998</v>
      </c>
      <c r="EI49" s="17">
        <v>84.771799999999999</v>
      </c>
      <c r="EJ49" s="17">
        <v>40.497100000000003</v>
      </c>
      <c r="EK49" s="17">
        <v>42.518000000000001</v>
      </c>
      <c r="EL49" s="17">
        <v>41.599800000000002</v>
      </c>
      <c r="EM49" s="17">
        <v>47.444699999999997</v>
      </c>
      <c r="EN49" s="17">
        <v>50.498399999999997</v>
      </c>
      <c r="EO49" s="17">
        <v>42.957470704456014</v>
      </c>
      <c r="EP49" s="17">
        <v>10701.6</v>
      </c>
      <c r="EQ49" s="17">
        <v>5.6348000000000003</v>
      </c>
      <c r="ER49" s="17">
        <v>2921.9675725564798</v>
      </c>
      <c r="ES49" s="5">
        <v>23.109250000000003</v>
      </c>
      <c r="ET49" s="5">
        <v>2807.3685095073288</v>
      </c>
      <c r="EU49" s="5">
        <v>17.87745</v>
      </c>
      <c r="EV49" s="8">
        <v>4544.2124663291797</v>
      </c>
      <c r="EW49" s="8">
        <v>87.604612500000002</v>
      </c>
      <c r="EX49" s="8">
        <v>4214.9296999999997</v>
      </c>
      <c r="EY49" s="8">
        <v>84.771799999999999</v>
      </c>
      <c r="EZ49" s="8">
        <v>2991.0480333877949</v>
      </c>
      <c r="FA49" s="8">
        <v>39.487349999999999</v>
      </c>
      <c r="FB49" s="8">
        <v>3395.2465310244556</v>
      </c>
      <c r="FC49" s="8">
        <v>42.228099999999998</v>
      </c>
      <c r="FD49" s="5">
        <v>3936.0928843712895</v>
      </c>
      <c r="FE49" s="5">
        <v>41.491562500000001</v>
      </c>
      <c r="FF49" s="5">
        <v>41.491562500000001</v>
      </c>
      <c r="FG49" s="5">
        <v>47.340537499999996</v>
      </c>
      <c r="FH49" s="5">
        <v>50.356062499999993</v>
      </c>
      <c r="FI49" s="5">
        <v>42.848441276105397</v>
      </c>
      <c r="FK49" s="5">
        <v>4544.2124663291797</v>
      </c>
      <c r="FL49" s="5">
        <v>42.60977890625</v>
      </c>
      <c r="FM49" s="5">
        <v>4544.2124663291797</v>
      </c>
      <c r="FN49" s="5">
        <v>43.032128290896303</v>
      </c>
      <c r="FP49" s="17">
        <v>4544.2124663291797</v>
      </c>
      <c r="FQ49" s="5">
        <v>42.60977890625</v>
      </c>
      <c r="FR49" s="17">
        <v>4544.2124663291797</v>
      </c>
      <c r="FS49" s="5">
        <v>43.032128290896303</v>
      </c>
    </row>
    <row r="50" spans="1:175" x14ac:dyDescent="0.15">
      <c r="A50" s="294"/>
      <c r="B50" s="212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5"/>
      <c r="AM50" s="329"/>
      <c r="AN50" s="330"/>
      <c r="AO50" s="209"/>
      <c r="AP50" s="330"/>
      <c r="BX50" s="5"/>
      <c r="BZ50" s="5"/>
      <c r="CB50" s="5"/>
      <c r="CD50" s="5"/>
      <c r="CL50" s="17">
        <v>4544.2124663291797</v>
      </c>
      <c r="CM50" s="17">
        <v>41.686487499999998</v>
      </c>
      <c r="CN50" s="17">
        <v>41.686487499999998</v>
      </c>
      <c r="CO50" s="17">
        <v>47.528687500000004</v>
      </c>
      <c r="CP50" s="17">
        <v>50.616950000000003</v>
      </c>
      <c r="CQ50" s="17">
        <v>42.60977890625</v>
      </c>
      <c r="CR50" s="17">
        <v>24.636600000000001</v>
      </c>
      <c r="CS50" s="17">
        <v>18.659512499999998</v>
      </c>
      <c r="CT50" s="17">
        <v>87.604612500000002</v>
      </c>
      <c r="CU50" s="17">
        <v>85.381087500000007</v>
      </c>
      <c r="CV50" s="17">
        <v>40.6608375</v>
      </c>
      <c r="CW50" s="17">
        <v>42.588075000000003</v>
      </c>
      <c r="CX50" s="17">
        <v>41.673475000000003</v>
      </c>
      <c r="CY50" s="17">
        <v>47.520125</v>
      </c>
      <c r="CZ50" s="17">
        <v>50.6028375</v>
      </c>
      <c r="DA50" s="17">
        <v>43.032128290896303</v>
      </c>
      <c r="DB50" s="17">
        <v>10960.487500000001</v>
      </c>
      <c r="DC50" s="17">
        <v>5.7445374999999999</v>
      </c>
      <c r="DE50" s="17">
        <v>3106.0902000000001</v>
      </c>
      <c r="DF50" s="5">
        <v>23.391100000000002</v>
      </c>
      <c r="DG50" s="5"/>
      <c r="DH50" s="17">
        <v>2991.0480333877949</v>
      </c>
      <c r="DI50" s="5">
        <v>17.985300000000002</v>
      </c>
      <c r="DJ50" s="5"/>
      <c r="DK50" s="5">
        <v>4899.2197756326832</v>
      </c>
      <c r="DL50" s="5">
        <v>88.199424999999991</v>
      </c>
      <c r="DM50" s="5">
        <v>4544.2124663291797</v>
      </c>
      <c r="DN50" s="5">
        <v>85.381087500000007</v>
      </c>
      <c r="DO50" s="5">
        <v>3186.7452768439884</v>
      </c>
      <c r="DP50" s="5">
        <v>39.667124999999999</v>
      </c>
      <c r="DQ50" s="5">
        <v>3617.3895322597436</v>
      </c>
      <c r="DR50" s="5">
        <v>42.311599999999999</v>
      </c>
      <c r="DS50" s="5">
        <v>4214.9296999999997</v>
      </c>
      <c r="DT50" s="5">
        <v>41.599800000000002</v>
      </c>
      <c r="DU50" s="5">
        <v>41.599800000000002</v>
      </c>
      <c r="DV50" s="5">
        <v>47.444699999999997</v>
      </c>
      <c r="DW50" s="5">
        <v>50.498399999999997</v>
      </c>
      <c r="DX50" s="5">
        <v>42.957470704456014</v>
      </c>
      <c r="DZ50" s="17">
        <v>4544.2124663291797</v>
      </c>
      <c r="EA50" s="17">
        <v>41.686487499999998</v>
      </c>
      <c r="EB50" s="17">
        <v>41.686487499999998</v>
      </c>
      <c r="EC50" s="17">
        <v>47.528687500000004</v>
      </c>
      <c r="ED50" s="17">
        <v>50.616950000000003</v>
      </c>
      <c r="EE50" s="17">
        <v>42.60977890625</v>
      </c>
      <c r="EF50" s="17">
        <v>24.636600000000001</v>
      </c>
      <c r="EG50" s="17">
        <v>18.659512499999998</v>
      </c>
      <c r="EH50" s="17">
        <v>87.604612500000002</v>
      </c>
      <c r="EI50" s="17">
        <v>85.381087500000007</v>
      </c>
      <c r="EJ50" s="17">
        <v>40.6608375</v>
      </c>
      <c r="EK50" s="17">
        <v>42.588075000000003</v>
      </c>
      <c r="EL50" s="17">
        <v>41.673475000000003</v>
      </c>
      <c r="EM50" s="17">
        <v>47.520125</v>
      </c>
      <c r="EN50" s="17">
        <v>50.6028375</v>
      </c>
      <c r="EO50" s="17">
        <v>43.032128290896303</v>
      </c>
      <c r="EP50" s="17">
        <v>10960.487500000001</v>
      </c>
      <c r="EQ50" s="17">
        <v>5.7445374999999999</v>
      </c>
      <c r="ER50" s="17">
        <v>3106.0902000000001</v>
      </c>
      <c r="ES50" s="5">
        <v>23.391100000000002</v>
      </c>
      <c r="ET50" s="5">
        <v>2991.0480333877949</v>
      </c>
      <c r="EU50" s="5">
        <v>17.985300000000002</v>
      </c>
      <c r="EV50" s="8">
        <v>4899.2197756326832</v>
      </c>
      <c r="EW50" s="8">
        <v>88.199424999999991</v>
      </c>
      <c r="EX50" s="8">
        <v>4544.2124663291797</v>
      </c>
      <c r="EY50" s="8">
        <v>85.381087500000007</v>
      </c>
      <c r="EZ50" s="8">
        <v>3186.7452768439884</v>
      </c>
      <c r="FA50" s="8">
        <v>39.667124999999999</v>
      </c>
      <c r="FB50" s="8">
        <v>3617.3895322597436</v>
      </c>
      <c r="FC50" s="8">
        <v>42.311599999999999</v>
      </c>
      <c r="FD50" s="5">
        <v>4214.9296999999997</v>
      </c>
      <c r="FE50" s="5">
        <v>41.599800000000002</v>
      </c>
      <c r="FF50" s="5">
        <v>41.599800000000002</v>
      </c>
      <c r="FG50" s="5">
        <v>47.444699999999997</v>
      </c>
      <c r="FH50" s="5">
        <v>50.498399999999997</v>
      </c>
      <c r="FI50" s="5">
        <v>42.957470704456014</v>
      </c>
      <c r="FK50" s="5">
        <v>4899.2197756326832</v>
      </c>
      <c r="FL50" s="5">
        <v>42.685039062500003</v>
      </c>
      <c r="FM50" s="5">
        <v>4899.2197756326832</v>
      </c>
      <c r="FN50" s="5">
        <v>43.106785877336591</v>
      </c>
      <c r="FP50" s="17">
        <v>4899.2197756326832</v>
      </c>
      <c r="FQ50" s="5">
        <v>42.685039062500003</v>
      </c>
      <c r="FR50" s="17">
        <v>4899.2197756326832</v>
      </c>
      <c r="FS50" s="5">
        <v>43.106785877336591</v>
      </c>
    </row>
    <row r="51" spans="1:175" x14ac:dyDescent="0.15">
      <c r="A51" s="294" t="s">
        <v>29</v>
      </c>
      <c r="B51" s="212" cm="1">
        <f t="array" ref="B51">bdRateROI($CL5:$CL501,CM5:CM501,$DZ5:$DZ501,EA5:EA501,CJ5,CJ10,1)</f>
        <v>0</v>
      </c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 cm="1">
        <f t="array" ref="Q51">bdRateROI($DE5:$DE501,DF5:DF501,$ER5:$ER501,ES5:ES501,CJ5,CJ10,1)</f>
        <v>0</v>
      </c>
      <c r="R51" s="212"/>
      <c r="S51" s="212" cm="1">
        <f t="array" ref="S51">bdRateROI($DH5:$DH501,DI5:DI501,$ET5:$ET501,EU5:EU501,CJ5,CJ10,1)</f>
        <v>0</v>
      </c>
      <c r="T51" s="212"/>
      <c r="U51" s="212" cm="1">
        <f t="array" ref="U51">bdRateROI($DK5:$DK501,DL5:DL501,$EV5:$EV501,EW5:EW501,$CJ$5,$CJ$10,1,2)</f>
        <v>0</v>
      </c>
      <c r="V51" s="212"/>
      <c r="W51" s="212" cm="1">
        <f t="array" ref="W51">bdRateROI(DM5:DM501,DN5:DN501,EX5:EX501,EY5:EY501,$CJ$5,$CJ$10,1,2)</f>
        <v>0</v>
      </c>
      <c r="X51" s="212"/>
      <c r="Y51" s="212" cm="1">
        <f t="array" ref="Y51">bdRateROI(DO5:DO501,DP5:DP501,EZ5:EZ501,FA5:FA501,$CJ$5,$CJ$10,1)</f>
        <v>0</v>
      </c>
      <c r="Z51" s="212"/>
      <c r="AA51" s="212" cm="1">
        <f t="array" ref="AA51">bdRateROI(DQ5:DQ501,DR5:DR501,FB5:FB501,FC5:FC501,$CJ$5,$CJ$10,1)</f>
        <v>0</v>
      </c>
      <c r="AB51" s="212"/>
      <c r="AC51" s="212" cm="1">
        <f t="array" ref="AC51">bdRateROI(DS5:DS501,DT5:DT501,FD5:FD501,FE5:FE501,$CJ$5,$CJ$10,1)</f>
        <v>0</v>
      </c>
      <c r="AD51" s="212"/>
      <c r="AE51" s="212"/>
      <c r="AF51" s="212"/>
      <c r="AG51" s="212"/>
      <c r="AH51" s="212"/>
      <c r="AI51" s="212" cm="1">
        <f t="array" ref="AI51">bdRateROI($FK5:$FK501,FL5:FL501,$FP5:$FP501,FQ5:FQ501,$CJ$5,$CJ$10,1)</f>
        <v>0</v>
      </c>
      <c r="AJ51" s="212"/>
      <c r="AK51" s="212" cm="1">
        <f t="array" ref="AK51">bdRateROI($FM5:$FM501,FN5:FN501,$FR5:$FR501,FS5:FS501,$CJ$5,$CJ$10,1)</f>
        <v>0</v>
      </c>
      <c r="AL51" s="215"/>
      <c r="AM51" s="329"/>
      <c r="AN51" s="330"/>
      <c r="AO51" s="209"/>
      <c r="AP51" s="330"/>
      <c r="BX51" s="5"/>
      <c r="BZ51" s="5"/>
      <c r="CB51" s="5"/>
      <c r="CD51" s="5"/>
      <c r="CL51" s="17">
        <v>4899.2197756326832</v>
      </c>
      <c r="CM51" s="17">
        <v>41.759675000000001</v>
      </c>
      <c r="CN51" s="17">
        <v>41.759675000000001</v>
      </c>
      <c r="CO51" s="17">
        <v>47.604174999999998</v>
      </c>
      <c r="CP51" s="17">
        <v>50.721000000000004</v>
      </c>
      <c r="CQ51" s="17">
        <v>42.685039062500003</v>
      </c>
      <c r="CR51" s="17">
        <v>24.886200000000002</v>
      </c>
      <c r="CS51" s="17">
        <v>18.752025</v>
      </c>
      <c r="CT51" s="17">
        <v>88.199424999999991</v>
      </c>
      <c r="CU51" s="17">
        <v>85.990375</v>
      </c>
      <c r="CV51" s="17">
        <v>40.824575000000003</v>
      </c>
      <c r="CW51" s="17">
        <v>42.658149999999999</v>
      </c>
      <c r="CX51" s="17">
        <v>41.747150000000005</v>
      </c>
      <c r="CY51" s="17">
        <v>47.595549999999996</v>
      </c>
      <c r="CZ51" s="17">
        <v>50.707274999999996</v>
      </c>
      <c r="DA51" s="17">
        <v>43.106785877336591</v>
      </c>
      <c r="DB51" s="17">
        <v>11219.375</v>
      </c>
      <c r="DC51" s="17">
        <v>5.8542750000000003</v>
      </c>
      <c r="DE51" s="17">
        <v>4106.2293629761571</v>
      </c>
      <c r="DF51" s="5">
        <v>24.4480875</v>
      </c>
      <c r="DG51" s="5"/>
      <c r="DH51" s="17">
        <v>3186.7452768439884</v>
      </c>
      <c r="DI51" s="5">
        <v>18.093150000000001</v>
      </c>
      <c r="DJ51" s="5"/>
      <c r="DK51" s="5">
        <v>5281.9613052422901</v>
      </c>
      <c r="DL51" s="5">
        <v>88.794237499999994</v>
      </c>
      <c r="DM51" s="5">
        <v>4899.2197756326832</v>
      </c>
      <c r="DN51" s="5">
        <v>85.990375</v>
      </c>
      <c r="DO51" s="5">
        <v>3432.5379242477729</v>
      </c>
      <c r="DP51" s="5">
        <v>39.886262500000001</v>
      </c>
      <c r="DQ51" s="5">
        <v>3854.0668279996871</v>
      </c>
      <c r="DR51" s="5">
        <v>42.395099999999999</v>
      </c>
      <c r="DS51" s="5">
        <v>4544.2124663291797</v>
      </c>
      <c r="DT51" s="5">
        <v>41.673475000000003</v>
      </c>
      <c r="DU51" s="5">
        <v>41.673475000000003</v>
      </c>
      <c r="DV51" s="5">
        <v>47.520125</v>
      </c>
      <c r="DW51" s="5">
        <v>50.6028375</v>
      </c>
      <c r="DX51" s="5">
        <v>43.032128290896303</v>
      </c>
      <c r="DZ51" s="17">
        <v>4899.2197756326832</v>
      </c>
      <c r="EA51" s="17">
        <v>41.759675000000001</v>
      </c>
      <c r="EB51" s="17">
        <v>41.759675000000001</v>
      </c>
      <c r="EC51" s="17">
        <v>47.604174999999998</v>
      </c>
      <c r="ED51" s="17">
        <v>50.721000000000004</v>
      </c>
      <c r="EE51" s="17">
        <v>42.685039062500003</v>
      </c>
      <c r="EF51" s="17">
        <v>24.886200000000002</v>
      </c>
      <c r="EG51" s="17">
        <v>18.752025</v>
      </c>
      <c r="EH51" s="17">
        <v>88.199424999999991</v>
      </c>
      <c r="EI51" s="17">
        <v>85.990375</v>
      </c>
      <c r="EJ51" s="17">
        <v>40.824575000000003</v>
      </c>
      <c r="EK51" s="17">
        <v>42.658149999999999</v>
      </c>
      <c r="EL51" s="17">
        <v>41.747150000000005</v>
      </c>
      <c r="EM51" s="17">
        <v>47.595549999999996</v>
      </c>
      <c r="EN51" s="17">
        <v>50.707274999999996</v>
      </c>
      <c r="EO51" s="17">
        <v>43.106785877336591</v>
      </c>
      <c r="EP51" s="17">
        <v>11219.375</v>
      </c>
      <c r="EQ51" s="17">
        <v>5.8542750000000003</v>
      </c>
      <c r="ER51" s="17">
        <v>4106.2293629761571</v>
      </c>
      <c r="ES51" s="5">
        <v>24.4480875</v>
      </c>
      <c r="ET51" s="5">
        <v>3186.7452768439884</v>
      </c>
      <c r="EU51" s="5">
        <v>18.093150000000001</v>
      </c>
      <c r="EV51" s="8">
        <v>5281.9613052422901</v>
      </c>
      <c r="EW51" s="8">
        <v>88.794237499999994</v>
      </c>
      <c r="EX51" s="8">
        <v>4899.2197756326832</v>
      </c>
      <c r="EY51" s="8">
        <v>85.990375</v>
      </c>
      <c r="EZ51" s="8">
        <v>3432.5379242477729</v>
      </c>
      <c r="FA51" s="8">
        <v>39.886262500000001</v>
      </c>
      <c r="FB51" s="8">
        <v>3854.0668279996871</v>
      </c>
      <c r="FC51" s="8">
        <v>42.395099999999999</v>
      </c>
      <c r="FD51" s="5">
        <v>4544.2124663291797</v>
      </c>
      <c r="FE51" s="5">
        <v>41.673475000000003</v>
      </c>
      <c r="FF51" s="5">
        <v>41.673475000000003</v>
      </c>
      <c r="FG51" s="5">
        <v>47.520125</v>
      </c>
      <c r="FH51" s="5">
        <v>50.6028375</v>
      </c>
      <c r="FI51" s="5">
        <v>43.032128290896303</v>
      </c>
      <c r="FK51" s="5">
        <v>6134.2915999999996</v>
      </c>
      <c r="FL51" s="5">
        <v>42.928625000000004</v>
      </c>
      <c r="FM51" s="5">
        <v>6134.2915999999996</v>
      </c>
      <c r="FN51" s="5">
        <v>43.350299831468249</v>
      </c>
      <c r="FP51" s="17">
        <v>6134.2915999999996</v>
      </c>
      <c r="FQ51" s="5">
        <v>42.928625000000004</v>
      </c>
      <c r="FR51" s="17">
        <v>6134.2915999999996</v>
      </c>
      <c r="FS51" s="5">
        <v>43.350299831468249</v>
      </c>
    </row>
    <row r="52" spans="1:175" ht="14" thickBot="1" x14ac:dyDescent="0.2">
      <c r="A52" s="303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28"/>
      <c r="AM52" s="331"/>
      <c r="AN52" s="330"/>
      <c r="AO52" s="209"/>
      <c r="AP52" s="330"/>
      <c r="BX52" s="5"/>
      <c r="BZ52" s="5"/>
      <c r="CB52" s="5"/>
      <c r="CD52" s="5"/>
      <c r="CL52" s="17">
        <v>6134.2915999999996</v>
      </c>
      <c r="CM52" s="17">
        <v>42</v>
      </c>
      <c r="CN52" s="17">
        <v>42</v>
      </c>
      <c r="CO52" s="17">
        <v>47.837699999999998</v>
      </c>
      <c r="CP52" s="17">
        <v>51.020299999999999</v>
      </c>
      <c r="CQ52" s="17">
        <v>42.928625000000004</v>
      </c>
      <c r="CR52" s="17">
        <v>25.5883</v>
      </c>
      <c r="CS52" s="17">
        <v>19.0322</v>
      </c>
      <c r="CT52" s="17">
        <v>90.0047</v>
      </c>
      <c r="CU52" s="17">
        <v>87.916700000000006</v>
      </c>
      <c r="CV52" s="17">
        <v>41.322400000000002</v>
      </c>
      <c r="CW52" s="17">
        <v>42.873399999999997</v>
      </c>
      <c r="CX52" s="17">
        <v>41.989400000000003</v>
      </c>
      <c r="CY52" s="17">
        <v>47.829799999999999</v>
      </c>
      <c r="CZ52" s="17">
        <v>51.008699999999997</v>
      </c>
      <c r="DA52" s="17">
        <v>43.350299831468249</v>
      </c>
      <c r="DB52" s="17">
        <v>15972.4</v>
      </c>
      <c r="DC52" s="17">
        <v>8.6699000000000002</v>
      </c>
      <c r="DE52" s="17">
        <v>4374.8903</v>
      </c>
      <c r="DF52" s="5">
        <v>24.717700000000001</v>
      </c>
      <c r="DG52" s="5"/>
      <c r="DH52" s="17">
        <v>3395.2465310244556</v>
      </c>
      <c r="DI52" s="5">
        <v>18.201000000000001</v>
      </c>
      <c r="DJ52" s="5"/>
      <c r="DK52" s="5">
        <v>5694.6037344229981</v>
      </c>
      <c r="DL52" s="5">
        <v>89.389049999999997</v>
      </c>
      <c r="DM52" s="5">
        <v>5281.9613052422901</v>
      </c>
      <c r="DN52" s="5">
        <v>86.599662499999994</v>
      </c>
      <c r="DO52" s="5">
        <v>3675.7023953206863</v>
      </c>
      <c r="DP52" s="5">
        <v>40.089875000000006</v>
      </c>
      <c r="DQ52" s="5">
        <v>4214.9296999999997</v>
      </c>
      <c r="DR52" s="5">
        <v>42.518000000000001</v>
      </c>
      <c r="DS52" s="5">
        <v>4899.2197756326832</v>
      </c>
      <c r="DT52" s="5">
        <v>41.747150000000005</v>
      </c>
      <c r="DU52" s="5">
        <v>41.747150000000005</v>
      </c>
      <c r="DV52" s="5">
        <v>47.595549999999996</v>
      </c>
      <c r="DW52" s="5">
        <v>50.707274999999996</v>
      </c>
      <c r="DX52" s="5">
        <v>43.106785877336591</v>
      </c>
      <c r="DZ52" s="17">
        <v>6134.2915999999996</v>
      </c>
      <c r="EA52" s="17">
        <v>42</v>
      </c>
      <c r="EB52" s="17">
        <v>42</v>
      </c>
      <c r="EC52" s="17">
        <v>47.837699999999998</v>
      </c>
      <c r="ED52" s="17">
        <v>51.020299999999999</v>
      </c>
      <c r="EE52" s="17">
        <v>42.928625000000004</v>
      </c>
      <c r="EF52" s="17">
        <v>25.5883</v>
      </c>
      <c r="EG52" s="17">
        <v>19.0322</v>
      </c>
      <c r="EH52" s="17">
        <v>90.0047</v>
      </c>
      <c r="EI52" s="17">
        <v>87.916700000000006</v>
      </c>
      <c r="EJ52" s="17">
        <v>41.322400000000002</v>
      </c>
      <c r="EK52" s="17">
        <v>42.873399999999997</v>
      </c>
      <c r="EL52" s="17">
        <v>41.989400000000003</v>
      </c>
      <c r="EM52" s="17">
        <v>47.829799999999999</v>
      </c>
      <c r="EN52" s="17">
        <v>51.008699999999997</v>
      </c>
      <c r="EO52" s="17">
        <v>43.350299831468249</v>
      </c>
      <c r="EP52" s="17">
        <v>15972.4</v>
      </c>
      <c r="EQ52" s="17">
        <v>8.6699000000000002</v>
      </c>
      <c r="ER52" s="17">
        <v>4374.8903</v>
      </c>
      <c r="ES52" s="5">
        <v>24.717700000000001</v>
      </c>
      <c r="ET52" s="5">
        <v>3395.2465310244556</v>
      </c>
      <c r="EU52" s="5">
        <v>18.201000000000001</v>
      </c>
      <c r="EV52" s="8">
        <v>5694.6037344229981</v>
      </c>
      <c r="EW52" s="8">
        <v>89.389049999999997</v>
      </c>
      <c r="EX52" s="8">
        <v>5281.9613052422901</v>
      </c>
      <c r="EY52" s="8">
        <v>86.599662499999994</v>
      </c>
      <c r="EZ52" s="8">
        <v>3675.7023953206863</v>
      </c>
      <c r="FA52" s="8">
        <v>40.089875000000006</v>
      </c>
      <c r="FB52" s="8">
        <v>4214.9296999999997</v>
      </c>
      <c r="FC52" s="8">
        <v>42.518000000000001</v>
      </c>
      <c r="FD52" s="5">
        <v>4899.2197756326832</v>
      </c>
      <c r="FE52" s="5">
        <v>41.747150000000005</v>
      </c>
      <c r="FF52" s="5">
        <v>41.747150000000005</v>
      </c>
      <c r="FG52" s="5">
        <v>47.595549999999996</v>
      </c>
      <c r="FH52" s="5">
        <v>50.707274999999996</v>
      </c>
      <c r="FI52" s="5">
        <v>43.106785877336591</v>
      </c>
      <c r="FK52" s="5">
        <v>7693.7254000000003</v>
      </c>
      <c r="FL52" s="5">
        <v>43.136599999999994</v>
      </c>
      <c r="FM52" s="5">
        <v>7693.7254000000003</v>
      </c>
      <c r="FN52" s="5">
        <v>43.554731395978322</v>
      </c>
      <c r="FP52" s="17">
        <v>7693.7254000000003</v>
      </c>
      <c r="FQ52" s="5">
        <v>43.136599999999994</v>
      </c>
      <c r="FR52" s="17">
        <v>7693.7254000000003</v>
      </c>
      <c r="FS52" s="5">
        <v>43.554731395978322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7693.7254000000003</v>
      </c>
      <c r="CM53" s="17">
        <v>42.198799999999999</v>
      </c>
      <c r="CN53" s="17">
        <v>42.198799999999999</v>
      </c>
      <c r="CO53" s="17">
        <v>48.057099999999998</v>
      </c>
      <c r="CP53" s="17">
        <v>51.345300000000002</v>
      </c>
      <c r="CQ53" s="17">
        <v>43.136599999999994</v>
      </c>
      <c r="CR53" s="17">
        <v>26.383800000000001</v>
      </c>
      <c r="CS53" s="17">
        <v>19.307099999999998</v>
      </c>
      <c r="CT53" s="17">
        <v>91.768299999999996</v>
      </c>
      <c r="CU53" s="17">
        <v>89.646100000000004</v>
      </c>
      <c r="CV53" s="17">
        <v>41.807000000000002</v>
      </c>
      <c r="CW53" s="17">
        <v>43.078600000000002</v>
      </c>
      <c r="CX53" s="17">
        <v>42.1892</v>
      </c>
      <c r="CY53" s="17">
        <v>48.048099999999998</v>
      </c>
      <c r="CZ53" s="17">
        <v>51.3339</v>
      </c>
      <c r="DA53" s="17">
        <v>43.554731395978322</v>
      </c>
      <c r="DB53" s="17">
        <v>12772.7</v>
      </c>
      <c r="DC53" s="17">
        <v>6.5126999999999997</v>
      </c>
      <c r="DE53" s="17">
        <v>6619.1175691677354</v>
      </c>
      <c r="DF53" s="5">
        <v>25.884599999999999</v>
      </c>
      <c r="DG53" s="5"/>
      <c r="DH53" s="17">
        <v>3617.3895322597436</v>
      </c>
      <c r="DI53" s="5">
        <v>18.30885</v>
      </c>
      <c r="DJ53" s="5"/>
      <c r="DK53" s="5">
        <v>6134.2915999999996</v>
      </c>
      <c r="DL53" s="5">
        <v>90.0047</v>
      </c>
      <c r="DM53" s="5">
        <v>6134.2915999999996</v>
      </c>
      <c r="DN53" s="5">
        <v>87.916700000000006</v>
      </c>
      <c r="DO53" s="5">
        <v>3936.0928843712895</v>
      </c>
      <c r="DP53" s="5">
        <v>40.293487500000005</v>
      </c>
      <c r="DQ53" s="5">
        <v>4374.8903</v>
      </c>
      <c r="DR53" s="5">
        <v>42.562100000000001</v>
      </c>
      <c r="DS53" s="5">
        <v>6134.2915999999996</v>
      </c>
      <c r="DT53" s="5">
        <v>41.989400000000003</v>
      </c>
      <c r="DU53" s="5">
        <v>41.989400000000003</v>
      </c>
      <c r="DV53" s="5">
        <v>47.829799999999999</v>
      </c>
      <c r="DW53" s="5">
        <v>51.008699999999997</v>
      </c>
      <c r="DX53" s="5">
        <v>43.350299831468249</v>
      </c>
      <c r="DZ53" s="17">
        <v>7693.7254000000003</v>
      </c>
      <c r="EA53" s="17">
        <v>42.198799999999999</v>
      </c>
      <c r="EB53" s="17">
        <v>42.198799999999999</v>
      </c>
      <c r="EC53" s="17">
        <v>48.057099999999998</v>
      </c>
      <c r="ED53" s="17">
        <v>51.345300000000002</v>
      </c>
      <c r="EE53" s="17">
        <v>43.136599999999994</v>
      </c>
      <c r="EF53" s="17">
        <v>26.383800000000001</v>
      </c>
      <c r="EG53" s="17">
        <v>19.307099999999998</v>
      </c>
      <c r="EH53" s="17">
        <v>91.768299999999996</v>
      </c>
      <c r="EI53" s="17">
        <v>89.646100000000004</v>
      </c>
      <c r="EJ53" s="17">
        <v>41.807000000000002</v>
      </c>
      <c r="EK53" s="17">
        <v>43.078600000000002</v>
      </c>
      <c r="EL53" s="17">
        <v>42.1892</v>
      </c>
      <c r="EM53" s="17">
        <v>48.048099999999998</v>
      </c>
      <c r="EN53" s="17">
        <v>51.3339</v>
      </c>
      <c r="EO53" s="17">
        <v>43.554731395978322</v>
      </c>
      <c r="EP53" s="17">
        <v>12772.7</v>
      </c>
      <c r="EQ53" s="17">
        <v>6.5126999999999997</v>
      </c>
      <c r="ER53" s="17">
        <v>6619.1175691677354</v>
      </c>
      <c r="ES53" s="5">
        <v>25.884599999999999</v>
      </c>
      <c r="ET53" s="5">
        <v>3617.3895322597436</v>
      </c>
      <c r="EU53" s="5">
        <v>18.30885</v>
      </c>
      <c r="EV53" s="8">
        <v>6134.2915999999996</v>
      </c>
      <c r="EW53" s="8">
        <v>90.0047</v>
      </c>
      <c r="EX53" s="8">
        <v>6134.2915999999996</v>
      </c>
      <c r="EY53" s="8">
        <v>87.916700000000006</v>
      </c>
      <c r="EZ53" s="8">
        <v>3936.0928843712895</v>
      </c>
      <c r="FA53" s="8">
        <v>40.293487500000005</v>
      </c>
      <c r="FB53" s="8">
        <v>4374.8903</v>
      </c>
      <c r="FC53" s="8">
        <v>42.562100000000001</v>
      </c>
      <c r="FD53" s="5">
        <v>6134.2915999999996</v>
      </c>
      <c r="FE53" s="5">
        <v>41.989400000000003</v>
      </c>
      <c r="FF53" s="5">
        <v>41.989400000000003</v>
      </c>
      <c r="FG53" s="5">
        <v>47.829799999999999</v>
      </c>
      <c r="FH53" s="5">
        <v>51.008699999999997</v>
      </c>
      <c r="FI53" s="5">
        <v>43.350299831468249</v>
      </c>
      <c r="FK53" s="5">
        <v>10143.238129561325</v>
      </c>
      <c r="FL53" s="5">
        <v>43.315175000000004</v>
      </c>
      <c r="FM53" s="5">
        <v>11030.079826208259</v>
      </c>
      <c r="FN53" s="5">
        <v>43.790693210692048</v>
      </c>
      <c r="FP53" s="17">
        <v>10143.238129561325</v>
      </c>
      <c r="FQ53" s="5">
        <v>43.315175000000004</v>
      </c>
      <c r="FR53" s="17">
        <v>11030.079826208259</v>
      </c>
      <c r="FS53" s="5">
        <v>43.790693210692048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10143.238129561325</v>
      </c>
      <c r="CM54" s="17">
        <v>42.371924999999997</v>
      </c>
      <c r="CN54" s="17">
        <v>42.371924999999997</v>
      </c>
      <c r="CO54" s="17">
        <v>48.248324999999994</v>
      </c>
      <c r="CP54" s="17">
        <v>51.587524999999999</v>
      </c>
      <c r="CQ54" s="17">
        <v>43.315175000000004</v>
      </c>
      <c r="CR54" s="17">
        <v>26.990875000000003</v>
      </c>
      <c r="CS54" s="17">
        <v>19.52975</v>
      </c>
      <c r="CT54" s="17">
        <v>92.887025000000008</v>
      </c>
      <c r="CU54" s="17">
        <v>90.909950000000009</v>
      </c>
      <c r="CV54" s="17">
        <v>42.216475000000003</v>
      </c>
      <c r="CW54" s="17">
        <v>43.248024999999998</v>
      </c>
      <c r="CX54" s="17">
        <v>42.35915</v>
      </c>
      <c r="CY54" s="17">
        <v>48.237425000000002</v>
      </c>
      <c r="CZ54" s="17">
        <v>51.576225000000001</v>
      </c>
      <c r="DA54" s="17">
        <v>43.727779870802934</v>
      </c>
      <c r="DB54" s="17">
        <v>17453.575000000001</v>
      </c>
      <c r="DC54" s="17">
        <v>9.9399499999999996</v>
      </c>
      <c r="DE54" s="17">
        <v>7136.222597949979</v>
      </c>
      <c r="DF54" s="5">
        <v>26.1342</v>
      </c>
      <c r="DG54" s="5"/>
      <c r="DH54" s="17">
        <v>3854.0668279996871</v>
      </c>
      <c r="DI54" s="5">
        <v>18.416699999999999</v>
      </c>
      <c r="DJ54" s="5"/>
      <c r="DK54" s="5">
        <v>6619.1175691677354</v>
      </c>
      <c r="DL54" s="5">
        <v>90.578675000000004</v>
      </c>
      <c r="DM54" s="5">
        <v>7136.222597949979</v>
      </c>
      <c r="DN54" s="5">
        <v>89.036812499999996</v>
      </c>
      <c r="DO54" s="5">
        <v>4214.9296999999997</v>
      </c>
      <c r="DP54" s="5">
        <v>40.497100000000003</v>
      </c>
      <c r="DQ54" s="5">
        <v>4899.2197756326832</v>
      </c>
      <c r="DR54" s="5">
        <v>42.658149999999999</v>
      </c>
      <c r="DS54" s="5">
        <v>7693.7254000000003</v>
      </c>
      <c r="DT54" s="5">
        <v>42.1892</v>
      </c>
      <c r="DU54" s="5">
        <v>42.1892</v>
      </c>
      <c r="DV54" s="5">
        <v>48.048099999999998</v>
      </c>
      <c r="DW54" s="5">
        <v>51.3339</v>
      </c>
      <c r="DX54" s="5">
        <v>43.554731395978322</v>
      </c>
      <c r="DZ54" s="17">
        <v>10143.238129561325</v>
      </c>
      <c r="EA54" s="17">
        <v>42.371924999999997</v>
      </c>
      <c r="EB54" s="17">
        <v>42.371924999999997</v>
      </c>
      <c r="EC54" s="17">
        <v>48.248324999999994</v>
      </c>
      <c r="ED54" s="17">
        <v>51.587524999999999</v>
      </c>
      <c r="EE54" s="17">
        <v>43.315175000000004</v>
      </c>
      <c r="EF54" s="17">
        <v>26.990875000000003</v>
      </c>
      <c r="EG54" s="17">
        <v>19.52975</v>
      </c>
      <c r="EH54" s="17">
        <v>92.887025000000008</v>
      </c>
      <c r="EI54" s="17">
        <v>90.909950000000009</v>
      </c>
      <c r="EJ54" s="17">
        <v>42.216475000000003</v>
      </c>
      <c r="EK54" s="17">
        <v>43.248024999999998</v>
      </c>
      <c r="EL54" s="17">
        <v>42.35915</v>
      </c>
      <c r="EM54" s="17">
        <v>48.237425000000002</v>
      </c>
      <c r="EN54" s="17">
        <v>51.576225000000001</v>
      </c>
      <c r="EO54" s="17">
        <v>43.727779870802934</v>
      </c>
      <c r="EP54" s="17">
        <v>17453.575000000001</v>
      </c>
      <c r="EQ54" s="17">
        <v>9.9399499999999996</v>
      </c>
      <c r="ER54" s="17">
        <v>7136.222597949979</v>
      </c>
      <c r="ES54" s="5">
        <v>26.1342</v>
      </c>
      <c r="ET54" s="5">
        <v>3854.0668279996871</v>
      </c>
      <c r="EU54" s="5">
        <v>18.416699999999999</v>
      </c>
      <c r="EV54" s="8">
        <v>6619.1175691677354</v>
      </c>
      <c r="EW54" s="8">
        <v>90.578675000000004</v>
      </c>
      <c r="EX54" s="8">
        <v>7136.222597949979</v>
      </c>
      <c r="EY54" s="8">
        <v>89.036812499999996</v>
      </c>
      <c r="EZ54" s="8">
        <v>4214.9296999999997</v>
      </c>
      <c r="FA54" s="8">
        <v>40.497100000000003</v>
      </c>
      <c r="FB54" s="8">
        <v>4899.2197756326832</v>
      </c>
      <c r="FC54" s="8">
        <v>42.658149999999999</v>
      </c>
      <c r="FD54" s="5">
        <v>7693.7254000000003</v>
      </c>
      <c r="FE54" s="5">
        <v>42.1892</v>
      </c>
      <c r="FF54" s="5">
        <v>42.1892</v>
      </c>
      <c r="FG54" s="5">
        <v>48.048099999999998</v>
      </c>
      <c r="FH54" s="5">
        <v>51.3339</v>
      </c>
      <c r="FI54" s="5">
        <v>43.554731395978322</v>
      </c>
      <c r="FK54" s="5">
        <v>11030.079826208259</v>
      </c>
      <c r="FL54" s="5">
        <v>43.379600000000003</v>
      </c>
      <c r="FM54" s="5">
        <v>11994.459699999999</v>
      </c>
      <c r="FN54" s="5">
        <v>43.853606550581162</v>
      </c>
      <c r="FP54" s="17">
        <v>11030.079826208259</v>
      </c>
      <c r="FQ54" s="5">
        <v>43.379600000000003</v>
      </c>
      <c r="FR54" s="17">
        <v>11994.459699999999</v>
      </c>
      <c r="FS54" s="5">
        <v>43.853606550581162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11030.079826208259</v>
      </c>
      <c r="CM55" s="17">
        <v>42.433912499999998</v>
      </c>
      <c r="CN55" s="17">
        <v>42.433912499999998</v>
      </c>
      <c r="CO55" s="17">
        <v>48.316762499999996</v>
      </c>
      <c r="CP55" s="17">
        <v>51.682062500000001</v>
      </c>
      <c r="CQ55" s="17">
        <v>43.379600000000003</v>
      </c>
      <c r="CR55" s="17">
        <v>27.2246375</v>
      </c>
      <c r="CS55" s="17">
        <v>19.612674999999999</v>
      </c>
      <c r="CT55" s="17">
        <v>93.3674125</v>
      </c>
      <c r="CU55" s="17">
        <v>91.408825000000007</v>
      </c>
      <c r="CV55" s="17">
        <v>42.3654875</v>
      </c>
      <c r="CW55" s="17">
        <v>43.3104625</v>
      </c>
      <c r="CX55" s="17">
        <v>42.420774999999999</v>
      </c>
      <c r="CY55" s="17">
        <v>48.305362500000001</v>
      </c>
      <c r="CZ55" s="17">
        <v>51.670812499999997</v>
      </c>
      <c r="DA55" s="17">
        <v>43.790693210692048</v>
      </c>
      <c r="DB55" s="17">
        <v>17700.4375</v>
      </c>
      <c r="DC55" s="17">
        <v>10.151625000000001</v>
      </c>
      <c r="DE55" s="17">
        <v>7693.7254000000003</v>
      </c>
      <c r="DF55" s="5">
        <v>26.383800000000001</v>
      </c>
      <c r="DG55" s="5"/>
      <c r="DH55" s="17">
        <v>4106.2293629761571</v>
      </c>
      <c r="DI55" s="5">
        <v>18.524550000000001</v>
      </c>
      <c r="DJ55" s="5"/>
      <c r="DK55" s="5">
        <v>7136.222597949979</v>
      </c>
      <c r="DL55" s="5">
        <v>91.173487499999993</v>
      </c>
      <c r="DM55" s="5">
        <v>7693.7254000000003</v>
      </c>
      <c r="DN55" s="5">
        <v>89.646100000000004</v>
      </c>
      <c r="DO55" s="5">
        <v>4544.2124663291797</v>
      </c>
      <c r="DP55" s="5">
        <v>40.6608375</v>
      </c>
      <c r="DQ55" s="5">
        <v>5281.9613052422901</v>
      </c>
      <c r="DR55" s="5">
        <v>42.728225000000002</v>
      </c>
      <c r="DS55" s="5">
        <v>11030.079826208259</v>
      </c>
      <c r="DT55" s="5">
        <v>42.420774999999999</v>
      </c>
      <c r="DU55" s="5">
        <v>42.420774999999999</v>
      </c>
      <c r="DV55" s="5">
        <v>48.305362500000001</v>
      </c>
      <c r="DW55" s="5">
        <v>51.670812499999997</v>
      </c>
      <c r="DX55" s="5">
        <v>43.790693210692048</v>
      </c>
      <c r="DZ55" s="17">
        <v>11030.079826208259</v>
      </c>
      <c r="EA55" s="17">
        <v>42.433912499999998</v>
      </c>
      <c r="EB55" s="17">
        <v>42.433912499999998</v>
      </c>
      <c r="EC55" s="17">
        <v>48.316762499999996</v>
      </c>
      <c r="ED55" s="17">
        <v>51.682062500000001</v>
      </c>
      <c r="EE55" s="17">
        <v>43.379600000000003</v>
      </c>
      <c r="EF55" s="17">
        <v>27.2246375</v>
      </c>
      <c r="EG55" s="17">
        <v>19.612674999999999</v>
      </c>
      <c r="EH55" s="17">
        <v>93.3674125</v>
      </c>
      <c r="EI55" s="17">
        <v>91.408825000000007</v>
      </c>
      <c r="EJ55" s="17">
        <v>42.3654875</v>
      </c>
      <c r="EK55" s="17">
        <v>43.3104625</v>
      </c>
      <c r="EL55" s="17">
        <v>42.420774999999999</v>
      </c>
      <c r="EM55" s="17">
        <v>48.305362500000001</v>
      </c>
      <c r="EN55" s="17">
        <v>51.670812499999997</v>
      </c>
      <c r="EO55" s="17">
        <v>43.790693210692048</v>
      </c>
      <c r="EP55" s="17">
        <v>17700.4375</v>
      </c>
      <c r="EQ55" s="17">
        <v>10.151625000000001</v>
      </c>
      <c r="ER55" s="17">
        <v>7693.7254000000003</v>
      </c>
      <c r="ES55" s="5">
        <v>26.383800000000001</v>
      </c>
      <c r="ET55" s="5">
        <v>4106.2293629761571</v>
      </c>
      <c r="EU55" s="5">
        <v>18.524550000000001</v>
      </c>
      <c r="EV55" s="8">
        <v>7136.222597949979</v>
      </c>
      <c r="EW55" s="8">
        <v>91.173487499999993</v>
      </c>
      <c r="EX55" s="8">
        <v>7693.7254000000003</v>
      </c>
      <c r="EY55" s="8">
        <v>89.646100000000004</v>
      </c>
      <c r="EZ55" s="8">
        <v>4544.2124663291797</v>
      </c>
      <c r="FA55" s="8">
        <v>40.6608375</v>
      </c>
      <c r="FB55" s="8">
        <v>5281.9613052422901</v>
      </c>
      <c r="FC55" s="8">
        <v>42.728225000000002</v>
      </c>
      <c r="FD55" s="5">
        <v>11030.079826208259</v>
      </c>
      <c r="FE55" s="5">
        <v>42.420774999999999</v>
      </c>
      <c r="FF55" s="5">
        <v>42.420774999999999</v>
      </c>
      <c r="FG55" s="5">
        <v>48.305362500000001</v>
      </c>
      <c r="FH55" s="5">
        <v>51.670812499999997</v>
      </c>
      <c r="FI55" s="5">
        <v>43.790693210692048</v>
      </c>
      <c r="FK55" s="5">
        <v>11994.459699999999</v>
      </c>
      <c r="FL55" s="5">
        <v>43.444025000000003</v>
      </c>
      <c r="FM55" s="5">
        <v>21374.74686425766</v>
      </c>
      <c r="FN55" s="5">
        <v>44.101150095026654</v>
      </c>
      <c r="FP55" s="17">
        <v>11994.459699999999</v>
      </c>
      <c r="FQ55" s="5">
        <v>43.444025000000003</v>
      </c>
      <c r="FR55" s="17">
        <v>21374.74686425766</v>
      </c>
      <c r="FS55" s="5">
        <v>44.101150095026654</v>
      </c>
    </row>
    <row r="56" spans="1:175" x14ac:dyDescent="0.1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11994.459699999999</v>
      </c>
      <c r="CM56" s="17">
        <v>42.495899999999999</v>
      </c>
      <c r="CN56" s="17">
        <v>42.495899999999999</v>
      </c>
      <c r="CO56" s="17">
        <v>48.385199999999998</v>
      </c>
      <c r="CP56" s="17">
        <v>51.776600000000002</v>
      </c>
      <c r="CQ56" s="17">
        <v>43.444025000000003</v>
      </c>
      <c r="CR56" s="17">
        <v>27.458400000000001</v>
      </c>
      <c r="CS56" s="17">
        <v>19.695599999999999</v>
      </c>
      <c r="CT56" s="17">
        <v>93.847800000000007</v>
      </c>
      <c r="CU56" s="17">
        <v>91.907700000000006</v>
      </c>
      <c r="CV56" s="17">
        <v>42.514499999999998</v>
      </c>
      <c r="CW56" s="17">
        <v>43.372900000000001</v>
      </c>
      <c r="CX56" s="17">
        <v>42.482399999999998</v>
      </c>
      <c r="CY56" s="17">
        <v>48.3733</v>
      </c>
      <c r="CZ56" s="17">
        <v>51.7654</v>
      </c>
      <c r="DA56" s="17">
        <v>43.853606550581162</v>
      </c>
      <c r="DB56" s="17">
        <v>17947.3</v>
      </c>
      <c r="DC56" s="17">
        <v>10.363300000000001</v>
      </c>
      <c r="DE56" s="17">
        <v>11030.079826208259</v>
      </c>
      <c r="DF56" s="5">
        <v>27.2246375</v>
      </c>
      <c r="DG56" s="5"/>
      <c r="DH56" s="17">
        <v>4374.8903</v>
      </c>
      <c r="DI56" s="5">
        <v>18.632400000000001</v>
      </c>
      <c r="DJ56" s="5"/>
      <c r="DK56" s="5">
        <v>7693.7254000000003</v>
      </c>
      <c r="DL56" s="5">
        <v>91.768299999999996</v>
      </c>
      <c r="DM56" s="5">
        <v>11030.079826208259</v>
      </c>
      <c r="DN56" s="5">
        <v>91.408825000000007</v>
      </c>
      <c r="DO56" s="5">
        <v>4899.2197756326832</v>
      </c>
      <c r="DP56" s="5">
        <v>40.824575000000003</v>
      </c>
      <c r="DQ56" s="5">
        <v>6134.2915999999996</v>
      </c>
      <c r="DR56" s="5">
        <v>42.873399999999997</v>
      </c>
      <c r="DS56" s="5">
        <v>11994.459699999999</v>
      </c>
      <c r="DT56" s="5">
        <v>42.482399999999998</v>
      </c>
      <c r="DU56" s="5">
        <v>42.482399999999998</v>
      </c>
      <c r="DV56" s="5">
        <v>48.3733</v>
      </c>
      <c r="DW56" s="5">
        <v>51.7654</v>
      </c>
      <c r="DX56" s="5">
        <v>43.853606550581162</v>
      </c>
      <c r="DZ56" s="17">
        <v>11994.459699999999</v>
      </c>
      <c r="EA56" s="17">
        <v>42.495899999999999</v>
      </c>
      <c r="EB56" s="17">
        <v>42.495899999999999</v>
      </c>
      <c r="EC56" s="17">
        <v>48.385199999999998</v>
      </c>
      <c r="ED56" s="17">
        <v>51.776600000000002</v>
      </c>
      <c r="EE56" s="17">
        <v>43.444025000000003</v>
      </c>
      <c r="EF56" s="17">
        <v>27.458400000000001</v>
      </c>
      <c r="EG56" s="17">
        <v>19.695599999999999</v>
      </c>
      <c r="EH56" s="17">
        <v>93.847800000000007</v>
      </c>
      <c r="EI56" s="17">
        <v>91.907700000000006</v>
      </c>
      <c r="EJ56" s="17">
        <v>42.514499999999998</v>
      </c>
      <c r="EK56" s="17">
        <v>43.372900000000001</v>
      </c>
      <c r="EL56" s="17">
        <v>42.482399999999998</v>
      </c>
      <c r="EM56" s="17">
        <v>48.3733</v>
      </c>
      <c r="EN56" s="17">
        <v>51.7654</v>
      </c>
      <c r="EO56" s="17">
        <v>43.853606550581162</v>
      </c>
      <c r="EP56" s="17">
        <v>17947.3</v>
      </c>
      <c r="EQ56" s="17">
        <v>10.363300000000001</v>
      </c>
      <c r="ER56" s="17">
        <v>11030.079826208259</v>
      </c>
      <c r="ES56" s="5">
        <v>27.2246375</v>
      </c>
      <c r="ET56" s="5">
        <v>4374.8903</v>
      </c>
      <c r="EU56" s="5">
        <v>18.632400000000001</v>
      </c>
      <c r="EV56" s="8">
        <v>7693.7254000000003</v>
      </c>
      <c r="EW56" s="8">
        <v>91.768299999999996</v>
      </c>
      <c r="EX56" s="8">
        <v>11030.079826208259</v>
      </c>
      <c r="EY56" s="8">
        <v>91.408825000000007</v>
      </c>
      <c r="EZ56" s="8">
        <v>4899.2197756326832</v>
      </c>
      <c r="FA56" s="8">
        <v>40.824575000000003</v>
      </c>
      <c r="FB56" s="8">
        <v>6134.2915999999996</v>
      </c>
      <c r="FC56" s="8">
        <v>42.873399999999997</v>
      </c>
      <c r="FD56" s="5">
        <v>11994.459699999999</v>
      </c>
      <c r="FE56" s="5">
        <v>42.482399999999998</v>
      </c>
      <c r="FF56" s="5">
        <v>42.482399999999998</v>
      </c>
      <c r="FG56" s="5">
        <v>48.3733</v>
      </c>
      <c r="FH56" s="5">
        <v>51.7654</v>
      </c>
      <c r="FI56" s="5">
        <v>43.853606550581162</v>
      </c>
      <c r="FK56" s="5">
        <v>19450.383138310019</v>
      </c>
      <c r="FL56" s="5">
        <v>43.681461718750001</v>
      </c>
      <c r="FM56" s="5">
        <v>23489.501479855655</v>
      </c>
      <c r="FN56" s="5">
        <v>44.152797999026724</v>
      </c>
      <c r="FP56" s="17">
        <v>19450.383138310019</v>
      </c>
      <c r="FQ56" s="5">
        <v>43.681461718750001</v>
      </c>
      <c r="FR56" s="17">
        <v>23489.501479855655</v>
      </c>
      <c r="FS56" s="5">
        <v>44.152797999026724</v>
      </c>
    </row>
    <row r="57" spans="1:175" x14ac:dyDescent="0.15">
      <c r="R57" s="110">
        <f>GEOMEAN(R5:R40)</f>
        <v>4890.9329470586899</v>
      </c>
      <c r="S57" s="110">
        <f>GEOMEAN(S5:S40)</f>
        <v>2.8988597476792353</v>
      </c>
      <c r="AJ57" s="110">
        <f>GEOMEAN(AJ5:AJ40)</f>
        <v>4890.9329470586899</v>
      </c>
      <c r="AK57" s="110">
        <f>GEOMEAN(AK5:AK40)</f>
        <v>2.8988597476792353</v>
      </c>
      <c r="AL57" s="110">
        <f>GEOMEAN(AL5:AL40)</f>
        <v>1</v>
      </c>
      <c r="AM57" s="110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19450.383138310019</v>
      </c>
      <c r="CM57" s="17">
        <v>42.732637500000003</v>
      </c>
      <c r="CN57" s="17">
        <v>42.732637500000003</v>
      </c>
      <c r="CO57" s="17">
        <v>48.606250000000003</v>
      </c>
      <c r="CP57" s="17">
        <v>52.040212499999996</v>
      </c>
      <c r="CQ57" s="17">
        <v>43.681461718750001</v>
      </c>
      <c r="CR57" s="17">
        <v>28.213162499999999</v>
      </c>
      <c r="CS57" s="17">
        <v>19.983750000000001</v>
      </c>
      <c r="CT57" s="17">
        <v>94.864787500000006</v>
      </c>
      <c r="CU57" s="17">
        <v>93.102212499999993</v>
      </c>
      <c r="CV57" s="17">
        <v>42.997599999999998</v>
      </c>
      <c r="CW57" s="17">
        <v>43.591450000000002</v>
      </c>
      <c r="CX57" s="17">
        <v>42.675249999999998</v>
      </c>
      <c r="CY57" s="17">
        <v>48.588049999999996</v>
      </c>
      <c r="CZ57" s="17">
        <v>52.025962499999999</v>
      </c>
      <c r="DA57" s="17">
        <v>44.04950219102659</v>
      </c>
      <c r="DB57" s="17">
        <v>61823.975000000006</v>
      </c>
      <c r="DC57" s="17">
        <v>22.0402375</v>
      </c>
      <c r="DE57" s="17">
        <v>11994.459699999999</v>
      </c>
      <c r="DF57" s="5">
        <v>27.458400000000001</v>
      </c>
      <c r="DG57" s="5"/>
      <c r="DH57" s="17">
        <v>5281.9613052422901</v>
      </c>
      <c r="DI57" s="5">
        <v>18.844537500000001</v>
      </c>
      <c r="DJ57" s="5"/>
      <c r="DK57" s="5">
        <v>11994.459699999999</v>
      </c>
      <c r="DL57" s="5">
        <v>93.847800000000007</v>
      </c>
      <c r="DM57" s="5">
        <v>11994.459699999999</v>
      </c>
      <c r="DN57" s="5">
        <v>91.907700000000006</v>
      </c>
      <c r="DO57" s="5">
        <v>5281.9613052422901</v>
      </c>
      <c r="DP57" s="5">
        <v>40.988312500000006</v>
      </c>
      <c r="DQ57" s="5">
        <v>7136.222597949979</v>
      </c>
      <c r="DR57" s="5">
        <v>43.008524999999999</v>
      </c>
      <c r="DS57" s="5">
        <v>21374.74686425766</v>
      </c>
      <c r="DT57" s="5">
        <v>42.725499999999997</v>
      </c>
      <c r="DU57" s="5">
        <v>42.725499999999997</v>
      </c>
      <c r="DV57" s="5">
        <v>48.647499999999994</v>
      </c>
      <c r="DW57" s="5">
        <v>52.108274999999999</v>
      </c>
      <c r="DX57" s="5">
        <v>44.101150095026654</v>
      </c>
      <c r="DZ57" s="17">
        <v>19450.383138310019</v>
      </c>
      <c r="EA57" s="17">
        <v>42.732637500000003</v>
      </c>
      <c r="EB57" s="17">
        <v>42.732637500000003</v>
      </c>
      <c r="EC57" s="17">
        <v>48.606250000000003</v>
      </c>
      <c r="ED57" s="17">
        <v>52.040212499999996</v>
      </c>
      <c r="EE57" s="17">
        <v>43.681461718750001</v>
      </c>
      <c r="EF57" s="17">
        <v>28.213162499999999</v>
      </c>
      <c r="EG57" s="17">
        <v>19.983750000000001</v>
      </c>
      <c r="EH57" s="17">
        <v>94.864787500000006</v>
      </c>
      <c r="EI57" s="17">
        <v>93.102212499999993</v>
      </c>
      <c r="EJ57" s="17">
        <v>42.997599999999998</v>
      </c>
      <c r="EK57" s="17">
        <v>43.591450000000002</v>
      </c>
      <c r="EL57" s="17">
        <v>42.675249999999998</v>
      </c>
      <c r="EM57" s="17">
        <v>48.588049999999996</v>
      </c>
      <c r="EN57" s="17">
        <v>52.025962499999999</v>
      </c>
      <c r="EO57" s="17">
        <v>44.04950219102659</v>
      </c>
      <c r="EP57" s="17">
        <v>61823.975000000006</v>
      </c>
      <c r="EQ57" s="17">
        <v>22.0402375</v>
      </c>
      <c r="ER57" s="17">
        <v>11994.459699999999</v>
      </c>
      <c r="ES57" s="5">
        <v>27.458400000000001</v>
      </c>
      <c r="ET57" s="5">
        <v>5281.9613052422901</v>
      </c>
      <c r="EU57" s="5">
        <v>18.844537500000001</v>
      </c>
      <c r="EV57" s="8">
        <v>11994.459699999999</v>
      </c>
      <c r="EW57" s="8">
        <v>93.847800000000007</v>
      </c>
      <c r="EX57" s="8">
        <v>11994.459699999999</v>
      </c>
      <c r="EY57" s="8">
        <v>91.907700000000006</v>
      </c>
      <c r="EZ57" s="8">
        <v>5281.9613052422901</v>
      </c>
      <c r="FA57" s="8">
        <v>40.988312500000006</v>
      </c>
      <c r="FB57" s="8">
        <v>7136.222597949979</v>
      </c>
      <c r="FC57" s="8">
        <v>43.008524999999999</v>
      </c>
      <c r="FD57" s="5">
        <v>21374.74686425766</v>
      </c>
      <c r="FE57" s="5">
        <v>42.725499999999997</v>
      </c>
      <c r="FF57" s="5">
        <v>42.725499999999997</v>
      </c>
      <c r="FG57" s="5">
        <v>48.647499999999994</v>
      </c>
      <c r="FH57" s="5">
        <v>52.108274999999999</v>
      </c>
      <c r="FI57" s="5">
        <v>44.101150095026654</v>
      </c>
      <c r="FK57" s="5">
        <v>21374.74686425766</v>
      </c>
      <c r="FL57" s="5">
        <v>43.741120312500001</v>
      </c>
      <c r="FM57" s="5">
        <v>25813.483700000001</v>
      </c>
      <c r="FN57" s="5">
        <v>44.204445903026794</v>
      </c>
      <c r="FP57" s="17">
        <v>21374.74686425766</v>
      </c>
      <c r="FQ57" s="5">
        <v>43.741120312500001</v>
      </c>
      <c r="FR57" s="17">
        <v>25813.483700000001</v>
      </c>
      <c r="FS57" s="5">
        <v>44.204445903026794</v>
      </c>
    </row>
    <row r="58" spans="1:175" x14ac:dyDescent="0.15">
      <c r="R58" s="110">
        <f>SUM(R5:R40)</f>
        <v>359412.09999999992</v>
      </c>
      <c r="S58" s="110">
        <f>SUM(S5:S40)</f>
        <v>197.14790000000008</v>
      </c>
      <c r="AJ58" s="110">
        <f>SUM(AJ5:AJ40)</f>
        <v>359412.09999999992</v>
      </c>
      <c r="AK58" s="110">
        <f>SUM(AK5:AK40)</f>
        <v>197.14790000000008</v>
      </c>
      <c r="AL58" s="110">
        <f>AVERAGE(AL5:AL40)</f>
        <v>1</v>
      </c>
      <c r="AM58" s="110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21374.74686425766</v>
      </c>
      <c r="CM58" s="17">
        <v>42.790525000000002</v>
      </c>
      <c r="CN58" s="17">
        <v>42.790525000000002</v>
      </c>
      <c r="CO58" s="17">
        <v>48.667299999999997</v>
      </c>
      <c r="CP58" s="17">
        <v>52.123275</v>
      </c>
      <c r="CQ58" s="17">
        <v>43.741120312500001</v>
      </c>
      <c r="CR58" s="17">
        <v>28.435475</v>
      </c>
      <c r="CS58" s="17">
        <v>20.061199999999999</v>
      </c>
      <c r="CT58" s="17">
        <v>95.236024999999998</v>
      </c>
      <c r="CU58" s="17">
        <v>93.48577499999999</v>
      </c>
      <c r="CV58" s="17">
        <v>43.129899999999999</v>
      </c>
      <c r="CW58" s="17">
        <v>43.648900000000005</v>
      </c>
      <c r="CX58" s="17">
        <v>42.725499999999997</v>
      </c>
      <c r="CY58" s="17">
        <v>48.647499999999994</v>
      </c>
      <c r="CZ58" s="17">
        <v>52.108274999999999</v>
      </c>
      <c r="DA58" s="17">
        <v>44.101150095026654</v>
      </c>
      <c r="DB58" s="17">
        <v>63739.350000000006</v>
      </c>
      <c r="DC58" s="17">
        <v>22.341725</v>
      </c>
      <c r="DE58" s="17">
        <v>23489.501479855655</v>
      </c>
      <c r="DF58" s="5">
        <v>28.657787499999998</v>
      </c>
      <c r="DG58" s="5"/>
      <c r="DH58" s="17">
        <v>5694.6037344229981</v>
      </c>
      <c r="DI58" s="5">
        <v>18.937049999999999</v>
      </c>
      <c r="DJ58" s="5"/>
      <c r="DK58" s="5">
        <v>25813.483700000001</v>
      </c>
      <c r="DL58" s="5">
        <v>95.978499999999997</v>
      </c>
      <c r="DM58" s="5">
        <v>23489.501479855655</v>
      </c>
      <c r="DN58" s="5">
        <v>93.8693375</v>
      </c>
      <c r="DO58" s="5">
        <v>5694.6037344229981</v>
      </c>
      <c r="DP58" s="5">
        <v>41.152050000000003</v>
      </c>
      <c r="DQ58" s="5">
        <v>7693.7254000000003</v>
      </c>
      <c r="DR58" s="5">
        <v>43.078600000000002</v>
      </c>
      <c r="DS58" s="5">
        <v>23489.501479855655</v>
      </c>
      <c r="DT58" s="5">
        <v>42.775750000000002</v>
      </c>
      <c r="DU58" s="5">
        <v>42.775750000000002</v>
      </c>
      <c r="DV58" s="5">
        <v>48.706949999999999</v>
      </c>
      <c r="DW58" s="5">
        <v>52.190587499999999</v>
      </c>
      <c r="DX58" s="5">
        <v>44.152797999026724</v>
      </c>
      <c r="DZ58" s="17">
        <v>21374.74686425766</v>
      </c>
      <c r="EA58" s="17">
        <v>42.790525000000002</v>
      </c>
      <c r="EB58" s="17">
        <v>42.790525000000002</v>
      </c>
      <c r="EC58" s="17">
        <v>48.667299999999997</v>
      </c>
      <c r="ED58" s="17">
        <v>52.123275</v>
      </c>
      <c r="EE58" s="17">
        <v>43.741120312500001</v>
      </c>
      <c r="EF58" s="17">
        <v>28.435475</v>
      </c>
      <c r="EG58" s="17">
        <v>20.061199999999999</v>
      </c>
      <c r="EH58" s="17">
        <v>95.236024999999998</v>
      </c>
      <c r="EI58" s="17">
        <v>93.48577499999999</v>
      </c>
      <c r="EJ58" s="17">
        <v>43.129899999999999</v>
      </c>
      <c r="EK58" s="17">
        <v>43.648900000000005</v>
      </c>
      <c r="EL58" s="17">
        <v>42.725499999999997</v>
      </c>
      <c r="EM58" s="17">
        <v>48.647499999999994</v>
      </c>
      <c r="EN58" s="17">
        <v>52.108274999999999</v>
      </c>
      <c r="EO58" s="17">
        <v>44.101150095026654</v>
      </c>
      <c r="EP58" s="17">
        <v>63739.350000000006</v>
      </c>
      <c r="EQ58" s="17">
        <v>22.341725</v>
      </c>
      <c r="ER58" s="17">
        <v>23489.501479855655</v>
      </c>
      <c r="ES58" s="5">
        <v>28.657787499999998</v>
      </c>
      <c r="ET58" s="5">
        <v>5694.6037344229981</v>
      </c>
      <c r="EU58" s="5">
        <v>18.937049999999999</v>
      </c>
      <c r="EV58" s="8">
        <v>25813.483700000001</v>
      </c>
      <c r="EW58" s="8">
        <v>95.978499999999997</v>
      </c>
      <c r="EX58" s="8">
        <v>23489.501479855655</v>
      </c>
      <c r="EY58" s="8">
        <v>93.8693375</v>
      </c>
      <c r="EZ58" s="8">
        <v>5694.6037344229981</v>
      </c>
      <c r="FA58" s="8">
        <v>41.152050000000003</v>
      </c>
      <c r="FB58" s="8">
        <v>7693.7254000000003</v>
      </c>
      <c r="FC58" s="8">
        <v>43.078600000000002</v>
      </c>
      <c r="FD58" s="5">
        <v>23489.501479855655</v>
      </c>
      <c r="FE58" s="5">
        <v>42.775750000000002</v>
      </c>
      <c r="FF58" s="5">
        <v>42.775750000000002</v>
      </c>
      <c r="FG58" s="5">
        <v>48.706949999999999</v>
      </c>
      <c r="FH58" s="5">
        <v>52.190587499999999</v>
      </c>
      <c r="FI58" s="5">
        <v>44.152797999026724</v>
      </c>
      <c r="FK58" s="5">
        <v>23489.501479855655</v>
      </c>
      <c r="FL58" s="5">
        <v>43.800778906250002</v>
      </c>
      <c r="FM58" s="5"/>
      <c r="FN58" s="5"/>
      <c r="FP58" s="17">
        <v>23489.501479855655</v>
      </c>
      <c r="FQ58" s="5">
        <v>43.800778906250002</v>
      </c>
      <c r="FS58" s="5"/>
    </row>
    <row r="59" spans="1:175" x14ac:dyDescent="0.15">
      <c r="R59" s="110">
        <f>MAX(R5:R40)</f>
        <v>67570.100000000006</v>
      </c>
      <c r="S59" s="110">
        <f>MAX(S5:S40)</f>
        <v>22.944700000000001</v>
      </c>
      <c r="AJ59" s="110">
        <f>MAX(AJ5:AJ40)</f>
        <v>67570.100000000006</v>
      </c>
      <c r="AK59" s="110">
        <f>MAX(AK5:AK40)</f>
        <v>22.944700000000001</v>
      </c>
      <c r="AL59" s="110">
        <f>MAX(AL5:AL40)</f>
        <v>1</v>
      </c>
      <c r="AM59" s="110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23489.501479855655</v>
      </c>
      <c r="CM59" s="17">
        <v>42.848412500000002</v>
      </c>
      <c r="CN59" s="17">
        <v>42.848412500000002</v>
      </c>
      <c r="CO59" s="17">
        <v>48.728349999999999</v>
      </c>
      <c r="CP59" s="17">
        <v>52.206337500000004</v>
      </c>
      <c r="CQ59" s="17">
        <v>43.800778906250002</v>
      </c>
      <c r="CR59" s="17">
        <v>28.657787499999998</v>
      </c>
      <c r="CS59" s="17">
        <v>20.138650000000002</v>
      </c>
      <c r="CT59" s="17">
        <v>95.60726249999999</v>
      </c>
      <c r="CU59" s="17">
        <v>93.8693375</v>
      </c>
      <c r="CV59" s="17">
        <v>43.2622</v>
      </c>
      <c r="CW59" s="17">
        <v>43.70635</v>
      </c>
      <c r="CX59" s="17">
        <v>42.775750000000002</v>
      </c>
      <c r="CY59" s="17">
        <v>48.706949999999999</v>
      </c>
      <c r="CZ59" s="17">
        <v>52.190587499999999</v>
      </c>
      <c r="DA59" s="17">
        <v>44.152797999026724</v>
      </c>
      <c r="DB59" s="17">
        <v>65654.725000000006</v>
      </c>
      <c r="DC59" s="17">
        <v>22.643212500000001</v>
      </c>
      <c r="DE59" s="17">
        <v>25813.483700000001</v>
      </c>
      <c r="DF59" s="5">
        <v>28.880099999999999</v>
      </c>
      <c r="DG59" s="5"/>
      <c r="DH59" s="17">
        <v>6134.2915999999996</v>
      </c>
      <c r="DI59" s="5">
        <v>19.0322</v>
      </c>
      <c r="DJ59" s="5"/>
      <c r="DK59" s="5"/>
      <c r="DL59" s="5"/>
      <c r="DM59" s="5">
        <v>25813.483700000001</v>
      </c>
      <c r="DN59" s="5">
        <v>94.252899999999997</v>
      </c>
      <c r="DO59" s="5">
        <v>6134.2915999999996</v>
      </c>
      <c r="DP59" s="5">
        <v>41.322400000000002</v>
      </c>
      <c r="DQ59" s="5">
        <v>11030.079826208259</v>
      </c>
      <c r="DR59" s="5">
        <v>43.3104625</v>
      </c>
      <c r="DS59" s="5">
        <v>25813.483700000001</v>
      </c>
      <c r="DT59" s="5">
        <v>42.826000000000001</v>
      </c>
      <c r="DU59" s="5">
        <v>42.826000000000001</v>
      </c>
      <c r="DV59" s="5">
        <v>48.766399999999997</v>
      </c>
      <c r="DW59" s="5">
        <v>52.2729</v>
      </c>
      <c r="DX59" s="5">
        <v>44.204445903026794</v>
      </c>
      <c r="DZ59" s="17">
        <v>23489.501479855655</v>
      </c>
      <c r="EA59" s="17">
        <v>42.848412500000002</v>
      </c>
      <c r="EB59" s="17">
        <v>42.848412500000002</v>
      </c>
      <c r="EC59" s="17">
        <v>48.728349999999999</v>
      </c>
      <c r="ED59" s="17">
        <v>52.206337500000004</v>
      </c>
      <c r="EE59" s="17">
        <v>43.800778906250002</v>
      </c>
      <c r="EF59" s="17">
        <v>28.657787499999998</v>
      </c>
      <c r="EG59" s="17">
        <v>20.138650000000002</v>
      </c>
      <c r="EH59" s="17">
        <v>95.60726249999999</v>
      </c>
      <c r="EI59" s="17">
        <v>93.8693375</v>
      </c>
      <c r="EJ59" s="17">
        <v>43.2622</v>
      </c>
      <c r="EK59" s="17">
        <v>43.70635</v>
      </c>
      <c r="EL59" s="17">
        <v>42.775750000000002</v>
      </c>
      <c r="EM59" s="17">
        <v>48.706949999999999</v>
      </c>
      <c r="EN59" s="17">
        <v>52.190587499999999</v>
      </c>
      <c r="EO59" s="17">
        <v>44.152797999026724</v>
      </c>
      <c r="EP59" s="17">
        <v>65654.725000000006</v>
      </c>
      <c r="EQ59" s="17">
        <v>22.643212500000001</v>
      </c>
      <c r="ER59" s="17">
        <v>25813.483700000001</v>
      </c>
      <c r="ES59" s="5">
        <v>28.880099999999999</v>
      </c>
      <c r="ET59" s="5">
        <v>6134.2915999999996</v>
      </c>
      <c r="EU59" s="5">
        <v>19.0322</v>
      </c>
      <c r="EV59" s="8"/>
      <c r="EW59" s="8"/>
      <c r="EX59" s="8">
        <v>25813.483700000001</v>
      </c>
      <c r="EY59" s="8">
        <v>94.252899999999997</v>
      </c>
      <c r="EZ59" s="8">
        <v>6134.2915999999996</v>
      </c>
      <c r="FA59" s="8">
        <v>41.322400000000002</v>
      </c>
      <c r="FB59" s="8">
        <v>11030.079826208259</v>
      </c>
      <c r="FC59" s="8">
        <v>43.3104625</v>
      </c>
      <c r="FD59" s="5">
        <v>25813.483700000001</v>
      </c>
      <c r="FE59" s="5">
        <v>42.826000000000001</v>
      </c>
      <c r="FF59" s="5">
        <v>42.826000000000001</v>
      </c>
      <c r="FG59" s="5">
        <v>48.766399999999997</v>
      </c>
      <c r="FH59" s="5">
        <v>52.2729</v>
      </c>
      <c r="FI59" s="5">
        <v>44.204445903026794</v>
      </c>
      <c r="FK59" s="5">
        <v>25813.483700000001</v>
      </c>
      <c r="FL59" s="5">
        <v>43.860437500000003</v>
      </c>
      <c r="FM59" s="5"/>
      <c r="FN59" s="5"/>
      <c r="FP59" s="17">
        <v>25813.483700000001</v>
      </c>
      <c r="FQ59" s="5">
        <v>43.860437500000003</v>
      </c>
      <c r="FS59" s="5"/>
    </row>
    <row r="60" spans="1:175" x14ac:dyDescent="0.15">
      <c r="R60" s="110">
        <f>MIN(R5:R40)</f>
        <v>454.4</v>
      </c>
      <c r="S60" s="110">
        <f>MIN(S5:S40)</f>
        <v>0.26939999999999997</v>
      </c>
      <c r="AJ60" s="110">
        <f>MIN(AJ5:AJ40)</f>
        <v>454.4</v>
      </c>
      <c r="AK60" s="110">
        <f>MIN(AK5:AK40)</f>
        <v>0.26939999999999997</v>
      </c>
      <c r="AL60" s="110">
        <f>MIN(AL5:AL40)</f>
        <v>1</v>
      </c>
      <c r="AM60" s="110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25813.483700000001</v>
      </c>
      <c r="CM60" s="17">
        <v>42.906300000000002</v>
      </c>
      <c r="CN60" s="17">
        <v>42.906300000000002</v>
      </c>
      <c r="CO60" s="17">
        <v>48.789400000000001</v>
      </c>
      <c r="CP60" s="17">
        <v>52.289400000000001</v>
      </c>
      <c r="CQ60" s="17">
        <v>43.860437500000003</v>
      </c>
      <c r="CR60" s="17">
        <v>28.880099999999999</v>
      </c>
      <c r="CS60" s="17">
        <v>20.216100000000001</v>
      </c>
      <c r="CT60" s="17">
        <v>95.978499999999997</v>
      </c>
      <c r="CU60" s="17">
        <v>94.252899999999997</v>
      </c>
      <c r="CV60" s="17">
        <v>43.394500000000001</v>
      </c>
      <c r="CW60" s="17">
        <v>43.763800000000003</v>
      </c>
      <c r="CX60" s="17">
        <v>42.826000000000001</v>
      </c>
      <c r="CY60" s="17">
        <v>48.766399999999997</v>
      </c>
      <c r="CZ60" s="17">
        <v>52.2729</v>
      </c>
      <c r="DA60" s="17">
        <v>44.204445903026794</v>
      </c>
      <c r="DB60" s="17">
        <v>67570.100000000006</v>
      </c>
      <c r="DC60" s="17">
        <v>22.944700000000001</v>
      </c>
      <c r="DF60" s="5"/>
      <c r="DG60" s="5"/>
      <c r="DH60" s="17">
        <v>6619.1175691677354</v>
      </c>
      <c r="DI60" s="5">
        <v>19.122074999999999</v>
      </c>
      <c r="DJ60" s="5"/>
      <c r="DK60" s="5"/>
      <c r="DL60" s="5"/>
      <c r="DM60" s="5"/>
      <c r="DN60" s="5"/>
      <c r="DO60" s="5">
        <v>6619.1175691677354</v>
      </c>
      <c r="DP60" s="5">
        <v>41.479525000000002</v>
      </c>
      <c r="DQ60" s="5">
        <v>11994.459699999999</v>
      </c>
      <c r="DR60" s="5">
        <v>43.372900000000001</v>
      </c>
      <c r="DS60" s="5"/>
      <c r="DT60" s="5"/>
      <c r="DU60" s="5"/>
      <c r="DV60" s="5"/>
      <c r="DW60" s="5"/>
      <c r="DX60" s="5"/>
      <c r="DZ60" s="17">
        <v>25813.483700000001</v>
      </c>
      <c r="EA60" s="17">
        <v>42.906300000000002</v>
      </c>
      <c r="EB60" s="17">
        <v>42.906300000000002</v>
      </c>
      <c r="EC60" s="17">
        <v>48.789400000000001</v>
      </c>
      <c r="ED60" s="17">
        <v>52.289400000000001</v>
      </c>
      <c r="EE60" s="17">
        <v>43.860437500000003</v>
      </c>
      <c r="EF60" s="17">
        <v>28.880099999999999</v>
      </c>
      <c r="EG60" s="17">
        <v>20.216100000000001</v>
      </c>
      <c r="EH60" s="17">
        <v>95.978499999999997</v>
      </c>
      <c r="EI60" s="17">
        <v>94.252899999999997</v>
      </c>
      <c r="EJ60" s="17">
        <v>43.394500000000001</v>
      </c>
      <c r="EK60" s="17">
        <v>43.763800000000003</v>
      </c>
      <c r="EL60" s="17">
        <v>42.826000000000001</v>
      </c>
      <c r="EM60" s="17">
        <v>48.766399999999997</v>
      </c>
      <c r="EN60" s="17">
        <v>52.2729</v>
      </c>
      <c r="EO60" s="17">
        <v>44.204445903026794</v>
      </c>
      <c r="EP60" s="17">
        <v>67570.100000000006</v>
      </c>
      <c r="EQ60" s="17">
        <v>22.944700000000001</v>
      </c>
      <c r="ES60" s="5"/>
      <c r="ET60" s="5">
        <v>6619.1175691677354</v>
      </c>
      <c r="EU60" s="5">
        <v>19.122074999999999</v>
      </c>
      <c r="EV60" s="8"/>
      <c r="EW60" s="8"/>
      <c r="EX60" s="8"/>
      <c r="EY60" s="8"/>
      <c r="EZ60" s="8">
        <v>6619.1175691677354</v>
      </c>
      <c r="FA60" s="8">
        <v>41.479525000000002</v>
      </c>
      <c r="FB60" s="8">
        <v>11994.459699999999</v>
      </c>
      <c r="FC60" s="8">
        <v>43.372900000000001</v>
      </c>
      <c r="FD60" s="5"/>
      <c r="FE60" s="5"/>
      <c r="FF60" s="5"/>
      <c r="FG60" s="5"/>
      <c r="FH60" s="5"/>
      <c r="FI60" s="5"/>
      <c r="FK60" s="5"/>
      <c r="FL60" s="5"/>
      <c r="FM60" s="5"/>
      <c r="FN60" s="5"/>
      <c r="FQ60" s="5"/>
      <c r="FS60" s="5"/>
    </row>
    <row r="61" spans="1:175" x14ac:dyDescent="0.15">
      <c r="AJ61" s="110">
        <f>AJ57/R57</f>
        <v>1</v>
      </c>
      <c r="AK61" s="110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DF61" s="5"/>
      <c r="DG61" s="5"/>
      <c r="DH61" s="17">
        <v>7136.222597949979</v>
      </c>
      <c r="DI61" s="5">
        <v>19.2145875</v>
      </c>
      <c r="DJ61" s="5"/>
      <c r="DK61" s="5"/>
      <c r="DL61" s="5"/>
      <c r="DM61" s="5"/>
      <c r="DN61" s="5"/>
      <c r="DO61" s="5">
        <v>7136.222597949979</v>
      </c>
      <c r="DP61" s="5">
        <v>41.643262500000006</v>
      </c>
      <c r="DQ61" s="5">
        <v>21374.74686425766</v>
      </c>
      <c r="DR61" s="5">
        <v>43.648900000000005</v>
      </c>
      <c r="DS61" s="5"/>
      <c r="DT61" s="5"/>
      <c r="DU61" s="5"/>
      <c r="DV61" s="5"/>
      <c r="DW61" s="5"/>
      <c r="DX61" s="5"/>
      <c r="ES61" s="5"/>
      <c r="ET61" s="5">
        <v>7136.222597949979</v>
      </c>
      <c r="EU61" s="5">
        <v>19.2145875</v>
      </c>
      <c r="EV61" s="8"/>
      <c r="EW61" s="8"/>
      <c r="EX61" s="8"/>
      <c r="EY61" s="8"/>
      <c r="EZ61" s="8">
        <v>7136.222597949979</v>
      </c>
      <c r="FA61" s="8">
        <v>41.643262500000006</v>
      </c>
      <c r="FB61" s="8">
        <v>21374.74686425766</v>
      </c>
      <c r="FC61" s="8">
        <v>43.648900000000005</v>
      </c>
      <c r="FD61" s="5"/>
      <c r="FE61" s="5"/>
      <c r="FF61" s="5"/>
      <c r="FG61" s="5"/>
      <c r="FH61" s="5"/>
      <c r="FI61" s="5"/>
      <c r="FK61" s="5"/>
      <c r="FL61" s="5"/>
      <c r="FM61" s="5"/>
      <c r="FN61" s="5"/>
      <c r="FQ61" s="5"/>
      <c r="FS61" s="5"/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F62" s="5"/>
      <c r="DG62" s="5"/>
      <c r="DH62" s="17">
        <v>7693.7254000000003</v>
      </c>
      <c r="DI62" s="5">
        <v>19.307099999999998</v>
      </c>
      <c r="DJ62" s="5"/>
      <c r="DK62" s="5"/>
      <c r="DL62" s="5"/>
      <c r="DM62" s="5"/>
      <c r="DN62" s="5"/>
      <c r="DO62" s="5">
        <v>7693.7254000000003</v>
      </c>
      <c r="DP62" s="5">
        <v>41.807000000000002</v>
      </c>
      <c r="DQ62" s="5">
        <v>23489.501479855655</v>
      </c>
      <c r="DR62" s="5">
        <v>43.70635</v>
      </c>
      <c r="DS62" s="5"/>
      <c r="DT62" s="5"/>
      <c r="DU62" s="5"/>
      <c r="DV62" s="5"/>
      <c r="DW62" s="5"/>
      <c r="DX62" s="5"/>
      <c r="ES62" s="5"/>
      <c r="ET62" s="5">
        <v>7693.7254000000003</v>
      </c>
      <c r="EU62" s="5">
        <v>19.307099999999998</v>
      </c>
      <c r="EV62" s="8"/>
      <c r="EW62" s="8"/>
      <c r="EX62" s="8"/>
      <c r="EY62" s="8"/>
      <c r="EZ62" s="8">
        <v>7693.7254000000003</v>
      </c>
      <c r="FA62" s="8">
        <v>41.807000000000002</v>
      </c>
      <c r="FB62" s="8">
        <v>23489.501479855655</v>
      </c>
      <c r="FC62" s="8">
        <v>43.70635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F63" s="5"/>
      <c r="DG63" s="5"/>
      <c r="DH63" s="17">
        <v>11030.079826208259</v>
      </c>
      <c r="DI63" s="5">
        <v>19.612674999999999</v>
      </c>
      <c r="DJ63" s="5"/>
      <c r="DK63" s="5"/>
      <c r="DL63" s="5"/>
      <c r="DM63" s="5"/>
      <c r="DN63" s="5"/>
      <c r="DO63" s="5">
        <v>11030.079826208259</v>
      </c>
      <c r="DP63" s="5">
        <v>42.3654875</v>
      </c>
      <c r="DQ63" s="5">
        <v>25813.483700000001</v>
      </c>
      <c r="DR63" s="5">
        <v>43.763800000000003</v>
      </c>
      <c r="DS63" s="5"/>
      <c r="DT63" s="5"/>
      <c r="DU63" s="5"/>
      <c r="DV63" s="5"/>
      <c r="DW63" s="5"/>
      <c r="DX63" s="5"/>
      <c r="ES63" s="5"/>
      <c r="ET63" s="5">
        <v>11030.079826208259</v>
      </c>
      <c r="EU63" s="5">
        <v>19.612674999999999</v>
      </c>
      <c r="EV63" s="8"/>
      <c r="EW63" s="8"/>
      <c r="EX63" s="8"/>
      <c r="EY63" s="8"/>
      <c r="EZ63" s="8">
        <v>11030.079826208259</v>
      </c>
      <c r="FA63" s="8">
        <v>42.3654875</v>
      </c>
      <c r="FB63" s="8">
        <v>25813.483700000001</v>
      </c>
      <c r="FC63" s="8">
        <v>43.763800000000003</v>
      </c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F64" s="5"/>
      <c r="DG64" s="5"/>
      <c r="DH64" s="17">
        <v>11994.459699999999</v>
      </c>
      <c r="DI64" s="5">
        <v>19.695599999999999</v>
      </c>
      <c r="DJ64" s="5"/>
      <c r="DK64" s="5"/>
      <c r="DL64" s="5"/>
      <c r="DM64" s="5"/>
      <c r="DN64" s="5"/>
      <c r="DO64" s="5">
        <v>11994.459699999999</v>
      </c>
      <c r="DP64" s="5">
        <v>42.514499999999998</v>
      </c>
      <c r="DQ64" s="5"/>
      <c r="DR64" s="5"/>
      <c r="DS64" s="5"/>
      <c r="DT64" s="5"/>
      <c r="DU64" s="5"/>
      <c r="DV64" s="5"/>
      <c r="DW64" s="5"/>
      <c r="DX64" s="5"/>
      <c r="ES64" s="5"/>
      <c r="ET64" s="5">
        <v>11994.459699999999</v>
      </c>
      <c r="EU64" s="5">
        <v>19.695599999999999</v>
      </c>
      <c r="EV64" s="8"/>
      <c r="EW64" s="8"/>
      <c r="EX64" s="8"/>
      <c r="EY64" s="8"/>
      <c r="EZ64" s="8">
        <v>11994.459699999999</v>
      </c>
      <c r="FA64" s="8">
        <v>42.514499999999998</v>
      </c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F65" s="5"/>
      <c r="DG65" s="5"/>
      <c r="DH65" s="17">
        <v>21374.74686425766</v>
      </c>
      <c r="DI65" s="5">
        <v>20.061199999999999</v>
      </c>
      <c r="DJ65" s="5"/>
      <c r="DK65" s="5"/>
      <c r="DL65" s="5"/>
      <c r="DM65" s="5"/>
      <c r="DN65" s="5"/>
      <c r="DO65" s="5">
        <v>21374.74686425766</v>
      </c>
      <c r="DP65" s="5">
        <v>43.129899999999999</v>
      </c>
      <c r="DQ65" s="5"/>
      <c r="DR65" s="5"/>
      <c r="DS65" s="5"/>
      <c r="DT65" s="5"/>
      <c r="DU65" s="5"/>
      <c r="DV65" s="5"/>
      <c r="DW65" s="5"/>
      <c r="DX65" s="5"/>
      <c r="ES65" s="5"/>
      <c r="ET65" s="5">
        <v>21374.74686425766</v>
      </c>
      <c r="EU65" s="5">
        <v>20.061199999999999</v>
      </c>
      <c r="EV65" s="8"/>
      <c r="EW65" s="8"/>
      <c r="EX65" s="8"/>
      <c r="EY65" s="8"/>
      <c r="EZ65" s="8">
        <v>21374.74686425766</v>
      </c>
      <c r="FA65" s="8">
        <v>43.129899999999999</v>
      </c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H66" s="17">
        <v>23489.501479855655</v>
      </c>
      <c r="DI66" s="5">
        <v>20.138650000000002</v>
      </c>
      <c r="DJ66" s="5"/>
      <c r="DK66" s="5"/>
      <c r="DL66" s="5"/>
      <c r="DM66" s="5"/>
      <c r="DN66" s="5"/>
      <c r="DO66" s="5">
        <v>23489.501479855655</v>
      </c>
      <c r="DP66" s="5">
        <v>43.2622</v>
      </c>
      <c r="DQ66" s="5"/>
      <c r="DR66" s="5"/>
      <c r="DS66" s="5"/>
      <c r="DT66" s="5"/>
      <c r="DU66" s="5"/>
      <c r="DV66" s="5"/>
      <c r="DW66" s="5"/>
      <c r="DX66" s="5"/>
      <c r="ES66" s="5"/>
      <c r="ET66" s="5">
        <v>23489.501479855655</v>
      </c>
      <c r="EU66" s="5">
        <v>20.138650000000002</v>
      </c>
      <c r="EV66" s="8"/>
      <c r="EW66" s="8"/>
      <c r="EX66" s="8"/>
      <c r="EY66" s="8"/>
      <c r="EZ66" s="8">
        <v>23489.501479855655</v>
      </c>
      <c r="FA66" s="8">
        <v>43.2622</v>
      </c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H67" s="17">
        <v>25813.483700000001</v>
      </c>
      <c r="DI67" s="5">
        <v>20.216100000000001</v>
      </c>
      <c r="DJ67" s="5"/>
      <c r="DK67" s="5"/>
      <c r="DL67" s="5"/>
      <c r="DM67" s="5"/>
      <c r="DN67" s="5"/>
      <c r="DO67" s="5">
        <v>25813.483700000001</v>
      </c>
      <c r="DP67" s="5">
        <v>43.394500000000001</v>
      </c>
      <c r="DQ67" s="5"/>
      <c r="DR67" s="5"/>
      <c r="DS67" s="5"/>
      <c r="DT67" s="5"/>
      <c r="DU67" s="5"/>
      <c r="DV67" s="5"/>
      <c r="DW67" s="5"/>
      <c r="DX67" s="5"/>
      <c r="ES67" s="5"/>
      <c r="ET67" s="5">
        <v>25813.483700000001</v>
      </c>
      <c r="EU67" s="5">
        <v>20.216100000000001</v>
      </c>
      <c r="EV67" s="8"/>
      <c r="EW67" s="8"/>
      <c r="EX67" s="8"/>
      <c r="EY67" s="8"/>
      <c r="EZ67" s="8">
        <v>25813.483700000001</v>
      </c>
      <c r="FA67" s="8">
        <v>43.394500000000001</v>
      </c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5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T29:AT30"/>
    <mergeCell ref="AU29:AU34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M47:AM48"/>
    <mergeCell ref="AN47:AN52"/>
    <mergeCell ref="AP47:AP52"/>
    <mergeCell ref="AM49:AM50"/>
    <mergeCell ref="AM51:AM5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P39:AP40"/>
    <mergeCell ref="AY29:AY34"/>
    <mergeCell ref="AP27:AP28"/>
    <mergeCell ref="AT27:AT28"/>
    <mergeCell ref="AV27:AV28"/>
    <mergeCell ref="AX27:AX28"/>
    <mergeCell ref="AY23:AY28"/>
  </mergeCells>
  <conditionalFormatting sqref="AP5">
    <cfRule type="cellIs" dxfId="3613" priority="501" stopIfTrue="1" operator="greaterThan">
      <formula>0.03</formula>
    </cfRule>
    <cfRule type="cellIs" dxfId="3612" priority="502" stopIfTrue="1" operator="lessThan">
      <formula>-0.03</formula>
    </cfRule>
  </conditionalFormatting>
  <conditionalFormatting sqref="AQ5">
    <cfRule type="cellIs" dxfId="3611" priority="519" stopIfTrue="1" operator="greaterThan">
      <formula>0.03</formula>
    </cfRule>
    <cfRule type="cellIs" dxfId="3610" priority="520" stopIfTrue="1" operator="lessThan">
      <formula>-0.03</formula>
    </cfRule>
  </conditionalFormatting>
  <conditionalFormatting sqref="CH5">
    <cfRule type="cellIs" dxfId="3609" priority="521" stopIfTrue="1" operator="greaterThan">
      <formula>0.03</formula>
    </cfRule>
    <cfRule type="cellIs" dxfId="3608" priority="522" stopIfTrue="1" operator="lessThan">
      <formula>-0.03</formula>
    </cfRule>
  </conditionalFormatting>
  <conditionalFormatting sqref="AQ5:AQ10">
    <cfRule type="cellIs" dxfId="3607" priority="523" stopIfTrue="1" operator="greaterThan">
      <formula>0</formula>
    </cfRule>
    <cfRule type="cellIs" dxfId="3606" priority="524" stopIfTrue="1" operator="lessThan">
      <formula>0</formula>
    </cfRule>
  </conditionalFormatting>
  <conditionalFormatting sqref="AR5:AS5">
    <cfRule type="cellIs" dxfId="3605" priority="515" stopIfTrue="1" operator="greaterThan">
      <formula>0.03</formula>
    </cfRule>
    <cfRule type="cellIs" dxfId="3604" priority="516" stopIfTrue="1" operator="lessThan">
      <formula>-0.03</formula>
    </cfRule>
  </conditionalFormatting>
  <conditionalFormatting sqref="AR5:AS10">
    <cfRule type="cellIs" dxfId="3603" priority="517" stopIfTrue="1" operator="greaterThan">
      <formula>0</formula>
    </cfRule>
    <cfRule type="cellIs" dxfId="3602" priority="518" stopIfTrue="1" operator="lessThan">
      <formula>0</formula>
    </cfRule>
  </conditionalFormatting>
  <conditionalFormatting sqref="AU5">
    <cfRule type="cellIs" dxfId="3601" priority="511" stopIfTrue="1" operator="greaterThan">
      <formula>0.03</formula>
    </cfRule>
    <cfRule type="cellIs" dxfId="3600" priority="512" stopIfTrue="1" operator="lessThan">
      <formula>-0.03</formula>
    </cfRule>
  </conditionalFormatting>
  <conditionalFormatting sqref="AU5:AU10">
    <cfRule type="cellIs" dxfId="3599" priority="513" stopIfTrue="1" operator="greaterThan">
      <formula>0</formula>
    </cfRule>
    <cfRule type="cellIs" dxfId="3598" priority="514" stopIfTrue="1" operator="lessThan">
      <formula>0</formula>
    </cfRule>
  </conditionalFormatting>
  <conditionalFormatting sqref="AW5">
    <cfRule type="cellIs" dxfId="3597" priority="507" stopIfTrue="1" operator="greaterThan">
      <formula>0.03</formula>
    </cfRule>
    <cfRule type="cellIs" dxfId="3596" priority="508" stopIfTrue="1" operator="lessThan">
      <formula>-0.03</formula>
    </cfRule>
  </conditionalFormatting>
  <conditionalFormatting sqref="AW5:AW10">
    <cfRule type="cellIs" dxfId="3595" priority="509" stopIfTrue="1" operator="greaterThan">
      <formula>0</formula>
    </cfRule>
    <cfRule type="cellIs" dxfId="3594" priority="510" stopIfTrue="1" operator="lessThan">
      <formula>0</formula>
    </cfRule>
  </conditionalFormatting>
  <conditionalFormatting sqref="AY5">
    <cfRule type="cellIs" dxfId="3593" priority="503" stopIfTrue="1" operator="greaterThan">
      <formula>0.03</formula>
    </cfRule>
    <cfRule type="cellIs" dxfId="3592" priority="504" stopIfTrue="1" operator="lessThan">
      <formula>-0.03</formula>
    </cfRule>
  </conditionalFormatting>
  <conditionalFormatting sqref="AY5:AY10">
    <cfRule type="cellIs" dxfId="3591" priority="505" stopIfTrue="1" operator="greaterThan">
      <formula>0</formula>
    </cfRule>
    <cfRule type="cellIs" dxfId="3590" priority="506" stopIfTrue="1" operator="lessThan">
      <formula>0</formula>
    </cfRule>
  </conditionalFormatting>
  <conditionalFormatting sqref="AP5:AP6">
    <cfRule type="cellIs" dxfId="3589" priority="525" stopIfTrue="1" operator="greaterThan">
      <formula>0</formula>
    </cfRule>
    <cfRule type="cellIs" dxfId="3588" priority="526" operator="lessThan">
      <formula>0</formula>
    </cfRule>
  </conditionalFormatting>
  <conditionalFormatting sqref="AP7">
    <cfRule type="cellIs" dxfId="3587" priority="497" stopIfTrue="1" operator="greaterThan">
      <formula>0.03</formula>
    </cfRule>
    <cfRule type="cellIs" dxfId="3586" priority="498" stopIfTrue="1" operator="lessThan">
      <formula>-0.03</formula>
    </cfRule>
  </conditionalFormatting>
  <conditionalFormatting sqref="AP7:AP8">
    <cfRule type="cellIs" dxfId="3585" priority="499" stopIfTrue="1" operator="greaterThan">
      <formula>0</formula>
    </cfRule>
    <cfRule type="cellIs" dxfId="3584" priority="500" operator="lessThan">
      <formula>0</formula>
    </cfRule>
  </conditionalFormatting>
  <conditionalFormatting sqref="AP9">
    <cfRule type="cellIs" dxfId="3583" priority="493" stopIfTrue="1" operator="greaterThan">
      <formula>0.03</formula>
    </cfRule>
    <cfRule type="cellIs" dxfId="3582" priority="494" stopIfTrue="1" operator="lessThan">
      <formula>-0.03</formula>
    </cfRule>
  </conditionalFormatting>
  <conditionalFormatting sqref="AP9:AP10">
    <cfRule type="cellIs" dxfId="3581" priority="495" stopIfTrue="1" operator="greaterThan">
      <formula>0</formula>
    </cfRule>
    <cfRule type="cellIs" dxfId="3580" priority="496" operator="lessThan">
      <formula>0</formula>
    </cfRule>
  </conditionalFormatting>
  <conditionalFormatting sqref="AT5">
    <cfRule type="cellIs" dxfId="3579" priority="489" stopIfTrue="1" operator="greaterThan">
      <formula>0.03</formula>
    </cfRule>
    <cfRule type="cellIs" dxfId="3578" priority="490" stopIfTrue="1" operator="lessThan">
      <formula>-0.03</formula>
    </cfRule>
  </conditionalFormatting>
  <conditionalFormatting sqref="AT5:AT6">
    <cfRule type="cellIs" dxfId="3577" priority="491" stopIfTrue="1" operator="greaterThan">
      <formula>0</formula>
    </cfRule>
    <cfRule type="cellIs" dxfId="3576" priority="492" operator="lessThan">
      <formula>0</formula>
    </cfRule>
  </conditionalFormatting>
  <conditionalFormatting sqref="AT7">
    <cfRule type="cellIs" dxfId="3575" priority="485" stopIfTrue="1" operator="greaterThan">
      <formula>0.03</formula>
    </cfRule>
    <cfRule type="cellIs" dxfId="3574" priority="486" stopIfTrue="1" operator="lessThan">
      <formula>-0.03</formula>
    </cfRule>
  </conditionalFormatting>
  <conditionalFormatting sqref="AT7:AT8">
    <cfRule type="cellIs" dxfId="3573" priority="487" stopIfTrue="1" operator="greaterThan">
      <formula>0</formula>
    </cfRule>
    <cfRule type="cellIs" dxfId="3572" priority="488" operator="lessThan">
      <formula>0</formula>
    </cfRule>
  </conditionalFormatting>
  <conditionalFormatting sqref="AT9">
    <cfRule type="cellIs" dxfId="3571" priority="481" stopIfTrue="1" operator="greaterThan">
      <formula>0.03</formula>
    </cfRule>
    <cfRule type="cellIs" dxfId="3570" priority="482" stopIfTrue="1" operator="lessThan">
      <formula>-0.03</formula>
    </cfRule>
  </conditionalFormatting>
  <conditionalFormatting sqref="AT9:AT10">
    <cfRule type="cellIs" dxfId="3569" priority="483" stopIfTrue="1" operator="greaterThan">
      <formula>0</formula>
    </cfRule>
    <cfRule type="cellIs" dxfId="3568" priority="484" operator="lessThan">
      <formula>0</formula>
    </cfRule>
  </conditionalFormatting>
  <conditionalFormatting sqref="AV5">
    <cfRule type="cellIs" dxfId="3567" priority="477" stopIfTrue="1" operator="greaterThan">
      <formula>0.03</formula>
    </cfRule>
    <cfRule type="cellIs" dxfId="3566" priority="478" stopIfTrue="1" operator="lessThan">
      <formula>-0.03</formula>
    </cfRule>
  </conditionalFormatting>
  <conditionalFormatting sqref="AV5:AV6">
    <cfRule type="cellIs" dxfId="3565" priority="479" stopIfTrue="1" operator="greaterThan">
      <formula>0</formula>
    </cfRule>
    <cfRule type="cellIs" dxfId="3564" priority="480" operator="lessThan">
      <formula>0</formula>
    </cfRule>
  </conditionalFormatting>
  <conditionalFormatting sqref="AV7">
    <cfRule type="cellIs" dxfId="3563" priority="473" stopIfTrue="1" operator="greaterThan">
      <formula>0.03</formula>
    </cfRule>
    <cfRule type="cellIs" dxfId="3562" priority="474" stopIfTrue="1" operator="lessThan">
      <formula>-0.03</formula>
    </cfRule>
  </conditionalFormatting>
  <conditionalFormatting sqref="AV7:AV8">
    <cfRule type="cellIs" dxfId="3561" priority="475" stopIfTrue="1" operator="greaterThan">
      <formula>0</formula>
    </cfRule>
    <cfRule type="cellIs" dxfId="3560" priority="476" operator="lessThan">
      <formula>0</formula>
    </cfRule>
  </conditionalFormatting>
  <conditionalFormatting sqref="AV9">
    <cfRule type="cellIs" dxfId="3559" priority="469" stopIfTrue="1" operator="greaterThan">
      <formula>0.03</formula>
    </cfRule>
    <cfRule type="cellIs" dxfId="3558" priority="470" stopIfTrue="1" operator="lessThan">
      <formula>-0.03</formula>
    </cfRule>
  </conditionalFormatting>
  <conditionalFormatting sqref="AV9:AV10">
    <cfRule type="cellIs" dxfId="3557" priority="471" stopIfTrue="1" operator="greaterThan">
      <formula>0</formula>
    </cfRule>
    <cfRule type="cellIs" dxfId="3556" priority="472" operator="lessThan">
      <formula>0</formula>
    </cfRule>
  </conditionalFormatting>
  <conditionalFormatting sqref="AX5">
    <cfRule type="cellIs" dxfId="3555" priority="465" stopIfTrue="1" operator="greaterThan">
      <formula>0.03</formula>
    </cfRule>
    <cfRule type="cellIs" dxfId="3554" priority="466" stopIfTrue="1" operator="lessThan">
      <formula>-0.03</formula>
    </cfRule>
  </conditionalFormatting>
  <conditionalFormatting sqref="AX5:AX6">
    <cfRule type="cellIs" dxfId="3553" priority="467" stopIfTrue="1" operator="greaterThan">
      <formula>0</formula>
    </cfRule>
    <cfRule type="cellIs" dxfId="3552" priority="468" operator="lessThan">
      <formula>0</formula>
    </cfRule>
  </conditionalFormatting>
  <conditionalFormatting sqref="AX7">
    <cfRule type="cellIs" dxfId="3551" priority="461" stopIfTrue="1" operator="greaterThan">
      <formula>0.03</formula>
    </cfRule>
    <cfRule type="cellIs" dxfId="3550" priority="462" stopIfTrue="1" operator="lessThan">
      <formula>-0.03</formula>
    </cfRule>
  </conditionalFormatting>
  <conditionalFormatting sqref="AX7:AX8">
    <cfRule type="cellIs" dxfId="3549" priority="463" stopIfTrue="1" operator="greaterThan">
      <formula>0</formula>
    </cfRule>
    <cfRule type="cellIs" dxfId="3548" priority="464" operator="lessThan">
      <formula>0</formula>
    </cfRule>
  </conditionalFormatting>
  <conditionalFormatting sqref="AX9">
    <cfRule type="cellIs" dxfId="3547" priority="457" stopIfTrue="1" operator="greaterThan">
      <formula>0.03</formula>
    </cfRule>
    <cfRule type="cellIs" dxfId="3546" priority="458" stopIfTrue="1" operator="lessThan">
      <formula>-0.03</formula>
    </cfRule>
  </conditionalFormatting>
  <conditionalFormatting sqref="AX9:AX10">
    <cfRule type="cellIs" dxfId="3545" priority="459" stopIfTrue="1" operator="greaterThan">
      <formula>0</formula>
    </cfRule>
    <cfRule type="cellIs" dxfId="3544" priority="460" operator="lessThan">
      <formula>0</formula>
    </cfRule>
  </conditionalFormatting>
  <conditionalFormatting sqref="AP11">
    <cfRule type="cellIs" dxfId="3543" priority="433" stopIfTrue="1" operator="greaterThan">
      <formula>0.03</formula>
    </cfRule>
    <cfRule type="cellIs" dxfId="3542" priority="434" stopIfTrue="1" operator="lessThan">
      <formula>-0.03</formula>
    </cfRule>
  </conditionalFormatting>
  <conditionalFormatting sqref="AQ11">
    <cfRule type="cellIs" dxfId="3541" priority="451" stopIfTrue="1" operator="greaterThan">
      <formula>0.03</formula>
    </cfRule>
    <cfRule type="cellIs" dxfId="3540" priority="452" stopIfTrue="1" operator="lessThan">
      <formula>-0.03</formula>
    </cfRule>
  </conditionalFormatting>
  <conditionalFormatting sqref="AQ11:AQ16">
    <cfRule type="cellIs" dxfId="3539" priority="453" stopIfTrue="1" operator="greaterThan">
      <formula>0</formula>
    </cfRule>
    <cfRule type="cellIs" dxfId="3538" priority="454" stopIfTrue="1" operator="lessThan">
      <formula>0</formula>
    </cfRule>
  </conditionalFormatting>
  <conditionalFormatting sqref="AR11:AS11">
    <cfRule type="cellIs" dxfId="3537" priority="447" stopIfTrue="1" operator="greaterThan">
      <formula>0.03</formula>
    </cfRule>
    <cfRule type="cellIs" dxfId="3536" priority="448" stopIfTrue="1" operator="lessThan">
      <formula>-0.03</formula>
    </cfRule>
  </conditionalFormatting>
  <conditionalFormatting sqref="AR11:AS16">
    <cfRule type="cellIs" dxfId="3535" priority="449" stopIfTrue="1" operator="greaterThan">
      <formula>0</formula>
    </cfRule>
    <cfRule type="cellIs" dxfId="3534" priority="450" stopIfTrue="1" operator="lessThan">
      <formula>0</formula>
    </cfRule>
  </conditionalFormatting>
  <conditionalFormatting sqref="AU11">
    <cfRule type="cellIs" dxfId="3533" priority="443" stopIfTrue="1" operator="greaterThan">
      <formula>0.03</formula>
    </cfRule>
    <cfRule type="cellIs" dxfId="3532" priority="444" stopIfTrue="1" operator="lessThan">
      <formula>-0.03</formula>
    </cfRule>
  </conditionalFormatting>
  <conditionalFormatting sqref="AU11:AU16">
    <cfRule type="cellIs" dxfId="3531" priority="445" stopIfTrue="1" operator="greaterThan">
      <formula>0</formula>
    </cfRule>
    <cfRule type="cellIs" dxfId="3530" priority="446" stopIfTrue="1" operator="lessThan">
      <formula>0</formula>
    </cfRule>
  </conditionalFormatting>
  <conditionalFormatting sqref="AW11">
    <cfRule type="cellIs" dxfId="3529" priority="439" stopIfTrue="1" operator="greaterThan">
      <formula>0.03</formula>
    </cfRule>
    <cfRule type="cellIs" dxfId="3528" priority="440" stopIfTrue="1" operator="lessThan">
      <formula>-0.03</formula>
    </cfRule>
  </conditionalFormatting>
  <conditionalFormatting sqref="AW11:AW16">
    <cfRule type="cellIs" dxfId="3527" priority="441" stopIfTrue="1" operator="greaterThan">
      <formula>0</formula>
    </cfRule>
    <cfRule type="cellIs" dxfId="3526" priority="442" stopIfTrue="1" operator="lessThan">
      <formula>0</formula>
    </cfRule>
  </conditionalFormatting>
  <conditionalFormatting sqref="AY11">
    <cfRule type="cellIs" dxfId="3525" priority="435" stopIfTrue="1" operator="greaterThan">
      <formula>0.03</formula>
    </cfRule>
    <cfRule type="cellIs" dxfId="3524" priority="436" stopIfTrue="1" operator="lessThan">
      <formula>-0.03</formula>
    </cfRule>
  </conditionalFormatting>
  <conditionalFormatting sqref="AY11:AY16">
    <cfRule type="cellIs" dxfId="3523" priority="437" stopIfTrue="1" operator="greaterThan">
      <formula>0</formula>
    </cfRule>
    <cfRule type="cellIs" dxfId="3522" priority="438" stopIfTrue="1" operator="lessThan">
      <formula>0</formula>
    </cfRule>
  </conditionalFormatting>
  <conditionalFormatting sqref="AP11:AP12">
    <cfRule type="cellIs" dxfId="3521" priority="455" stopIfTrue="1" operator="greaterThan">
      <formula>0</formula>
    </cfRule>
    <cfRule type="cellIs" dxfId="3520" priority="456" operator="lessThan">
      <formula>0</formula>
    </cfRule>
  </conditionalFormatting>
  <conditionalFormatting sqref="AP13">
    <cfRule type="cellIs" dxfId="3519" priority="429" stopIfTrue="1" operator="greaterThan">
      <formula>0.03</formula>
    </cfRule>
    <cfRule type="cellIs" dxfId="3518" priority="430" stopIfTrue="1" operator="lessThan">
      <formula>-0.03</formula>
    </cfRule>
  </conditionalFormatting>
  <conditionalFormatting sqref="AP13:AP14">
    <cfRule type="cellIs" dxfId="3517" priority="431" stopIfTrue="1" operator="greaterThan">
      <formula>0</formula>
    </cfRule>
    <cfRule type="cellIs" dxfId="3516" priority="432" operator="lessThan">
      <formula>0</formula>
    </cfRule>
  </conditionalFormatting>
  <conditionalFormatting sqref="AP15">
    <cfRule type="cellIs" dxfId="3515" priority="425" stopIfTrue="1" operator="greaterThan">
      <formula>0.03</formula>
    </cfRule>
    <cfRule type="cellIs" dxfId="3514" priority="426" stopIfTrue="1" operator="lessThan">
      <formula>-0.03</formula>
    </cfRule>
  </conditionalFormatting>
  <conditionalFormatting sqref="AP15:AP16">
    <cfRule type="cellIs" dxfId="3513" priority="427" stopIfTrue="1" operator="greaterThan">
      <formula>0</formula>
    </cfRule>
    <cfRule type="cellIs" dxfId="3512" priority="428" operator="lessThan">
      <formula>0</formula>
    </cfRule>
  </conditionalFormatting>
  <conditionalFormatting sqref="AT11">
    <cfRule type="cellIs" dxfId="3511" priority="421" stopIfTrue="1" operator="greaterThan">
      <formula>0.03</formula>
    </cfRule>
    <cfRule type="cellIs" dxfId="3510" priority="422" stopIfTrue="1" operator="lessThan">
      <formula>-0.03</formula>
    </cfRule>
  </conditionalFormatting>
  <conditionalFormatting sqref="AT11:AT12">
    <cfRule type="cellIs" dxfId="3509" priority="423" stopIfTrue="1" operator="greaterThan">
      <formula>0</formula>
    </cfRule>
    <cfRule type="cellIs" dxfId="3508" priority="424" operator="lessThan">
      <formula>0</formula>
    </cfRule>
  </conditionalFormatting>
  <conditionalFormatting sqref="AT13">
    <cfRule type="cellIs" dxfId="3507" priority="417" stopIfTrue="1" operator="greaterThan">
      <formula>0.03</formula>
    </cfRule>
    <cfRule type="cellIs" dxfId="3506" priority="418" stopIfTrue="1" operator="lessThan">
      <formula>-0.03</formula>
    </cfRule>
  </conditionalFormatting>
  <conditionalFormatting sqref="AT13:AT14">
    <cfRule type="cellIs" dxfId="3505" priority="419" stopIfTrue="1" operator="greaterThan">
      <formula>0</formula>
    </cfRule>
    <cfRule type="cellIs" dxfId="3504" priority="420" operator="lessThan">
      <formula>0</formula>
    </cfRule>
  </conditionalFormatting>
  <conditionalFormatting sqref="AT15">
    <cfRule type="cellIs" dxfId="3503" priority="413" stopIfTrue="1" operator="greaterThan">
      <formula>0.03</formula>
    </cfRule>
    <cfRule type="cellIs" dxfId="3502" priority="414" stopIfTrue="1" operator="lessThan">
      <formula>-0.03</formula>
    </cfRule>
  </conditionalFormatting>
  <conditionalFormatting sqref="AT15:AT16">
    <cfRule type="cellIs" dxfId="3501" priority="415" stopIfTrue="1" operator="greaterThan">
      <formula>0</formula>
    </cfRule>
    <cfRule type="cellIs" dxfId="3500" priority="416" operator="lessThan">
      <formula>0</formula>
    </cfRule>
  </conditionalFormatting>
  <conditionalFormatting sqref="AV11">
    <cfRule type="cellIs" dxfId="3499" priority="409" stopIfTrue="1" operator="greaterThan">
      <formula>0.03</formula>
    </cfRule>
    <cfRule type="cellIs" dxfId="3498" priority="410" stopIfTrue="1" operator="lessThan">
      <formula>-0.03</formula>
    </cfRule>
  </conditionalFormatting>
  <conditionalFormatting sqref="AV11:AV12">
    <cfRule type="cellIs" dxfId="3497" priority="411" stopIfTrue="1" operator="greaterThan">
      <formula>0</formula>
    </cfRule>
    <cfRule type="cellIs" dxfId="3496" priority="412" operator="lessThan">
      <formula>0</formula>
    </cfRule>
  </conditionalFormatting>
  <conditionalFormatting sqref="AV13">
    <cfRule type="cellIs" dxfId="3495" priority="405" stopIfTrue="1" operator="greaterThan">
      <formula>0.03</formula>
    </cfRule>
    <cfRule type="cellIs" dxfId="3494" priority="406" stopIfTrue="1" operator="lessThan">
      <formula>-0.03</formula>
    </cfRule>
  </conditionalFormatting>
  <conditionalFormatting sqref="AV13:AV14">
    <cfRule type="cellIs" dxfId="3493" priority="407" stopIfTrue="1" operator="greaterThan">
      <formula>0</formula>
    </cfRule>
    <cfRule type="cellIs" dxfId="3492" priority="408" operator="lessThan">
      <formula>0</formula>
    </cfRule>
  </conditionalFormatting>
  <conditionalFormatting sqref="AV15">
    <cfRule type="cellIs" dxfId="3491" priority="401" stopIfTrue="1" operator="greaterThan">
      <formula>0.03</formula>
    </cfRule>
    <cfRule type="cellIs" dxfId="3490" priority="402" stopIfTrue="1" operator="lessThan">
      <formula>-0.03</formula>
    </cfRule>
  </conditionalFormatting>
  <conditionalFormatting sqref="AV15:AV16">
    <cfRule type="cellIs" dxfId="3489" priority="403" stopIfTrue="1" operator="greaterThan">
      <formula>0</formula>
    </cfRule>
    <cfRule type="cellIs" dxfId="3488" priority="404" operator="lessThan">
      <formula>0</formula>
    </cfRule>
  </conditionalFormatting>
  <conditionalFormatting sqref="AP17 AP23 AP29 AP35">
    <cfRule type="cellIs" dxfId="3487" priority="381" stopIfTrue="1" operator="greaterThan">
      <formula>0.03</formula>
    </cfRule>
    <cfRule type="cellIs" dxfId="3486" priority="382" stopIfTrue="1" operator="lessThan">
      <formula>-0.03</formula>
    </cfRule>
  </conditionalFormatting>
  <conditionalFormatting sqref="AQ17 AQ23 AQ29 AQ35">
    <cfRule type="cellIs" dxfId="3485" priority="395" stopIfTrue="1" operator="greaterThan">
      <formula>0.03</formula>
    </cfRule>
    <cfRule type="cellIs" dxfId="3484" priority="396" stopIfTrue="1" operator="lessThan">
      <formula>-0.03</formula>
    </cfRule>
  </conditionalFormatting>
  <conditionalFormatting sqref="AQ17:AQ40">
    <cfRule type="cellIs" dxfId="3483" priority="397" stopIfTrue="1" operator="greaterThan">
      <formula>0</formula>
    </cfRule>
    <cfRule type="cellIs" dxfId="3482" priority="398" stopIfTrue="1" operator="lessThan">
      <formula>0</formula>
    </cfRule>
  </conditionalFormatting>
  <conditionalFormatting sqref="AR17:AS17 AR23:AS23 AR29:AS29 AR35:AS35">
    <cfRule type="cellIs" dxfId="3481" priority="391" stopIfTrue="1" operator="greaterThan">
      <formula>0.03</formula>
    </cfRule>
    <cfRule type="cellIs" dxfId="3480" priority="392" stopIfTrue="1" operator="lessThan">
      <formula>-0.03</formula>
    </cfRule>
  </conditionalFormatting>
  <conditionalFormatting sqref="AR17:AS40">
    <cfRule type="cellIs" dxfId="3479" priority="393" stopIfTrue="1" operator="greaterThan">
      <formula>0</formula>
    </cfRule>
    <cfRule type="cellIs" dxfId="3478" priority="394" stopIfTrue="1" operator="lessThan">
      <formula>0</formula>
    </cfRule>
  </conditionalFormatting>
  <conditionalFormatting sqref="AU17 AU23 AU29 AU35">
    <cfRule type="cellIs" dxfId="3477" priority="387" stopIfTrue="1" operator="greaterThan">
      <formula>0.03</formula>
    </cfRule>
    <cfRule type="cellIs" dxfId="3476" priority="388" stopIfTrue="1" operator="lessThan">
      <formula>-0.03</formula>
    </cfRule>
  </conditionalFormatting>
  <conditionalFormatting sqref="AU17:AU40">
    <cfRule type="cellIs" dxfId="3475" priority="389" stopIfTrue="1" operator="greaterThan">
      <formula>0</formula>
    </cfRule>
    <cfRule type="cellIs" dxfId="3474" priority="390" stopIfTrue="1" operator="lessThan">
      <formula>0</formula>
    </cfRule>
  </conditionalFormatting>
  <conditionalFormatting sqref="AW17 AW23 AW29 AW35">
    <cfRule type="cellIs" dxfId="3473" priority="383" stopIfTrue="1" operator="greaterThan">
      <formula>0.03</formula>
    </cfRule>
    <cfRule type="cellIs" dxfId="3472" priority="384" stopIfTrue="1" operator="lessThan">
      <formula>-0.03</formula>
    </cfRule>
  </conditionalFormatting>
  <conditionalFormatting sqref="AW17:AW40">
    <cfRule type="cellIs" dxfId="3471" priority="385" stopIfTrue="1" operator="greaterThan">
      <formula>0</formula>
    </cfRule>
    <cfRule type="cellIs" dxfId="3470" priority="386" stopIfTrue="1" operator="lessThan">
      <formula>0</formula>
    </cfRule>
  </conditionalFormatting>
  <conditionalFormatting sqref="AP17:AP18 AP23:AP24 AP29:AP30 AP35:AP36">
    <cfRule type="cellIs" dxfId="3469" priority="399" stopIfTrue="1" operator="greaterThan">
      <formula>0</formula>
    </cfRule>
    <cfRule type="cellIs" dxfId="3468" priority="400" operator="lessThan">
      <formula>0</formula>
    </cfRule>
  </conditionalFormatting>
  <conditionalFormatting sqref="AP19 AP25 AP31 AP37">
    <cfRule type="cellIs" dxfId="3467" priority="377" stopIfTrue="1" operator="greaterThan">
      <formula>0.03</formula>
    </cfRule>
    <cfRule type="cellIs" dxfId="3466" priority="378" stopIfTrue="1" operator="lessThan">
      <formula>-0.03</formula>
    </cfRule>
  </conditionalFormatting>
  <conditionalFormatting sqref="AP19:AP20 AP25:AP26 AP31:AP32 AP37:AP38">
    <cfRule type="cellIs" dxfId="3465" priority="379" stopIfTrue="1" operator="greaterThan">
      <formula>0</formula>
    </cfRule>
    <cfRule type="cellIs" dxfId="3464" priority="380" operator="lessThan">
      <formula>0</formula>
    </cfRule>
  </conditionalFormatting>
  <conditionalFormatting sqref="AP21 AP27 AP33 AP39">
    <cfRule type="cellIs" dxfId="3463" priority="373" stopIfTrue="1" operator="greaterThan">
      <formula>0.03</formula>
    </cfRule>
    <cfRule type="cellIs" dxfId="3462" priority="374" stopIfTrue="1" operator="lessThan">
      <formula>-0.03</formula>
    </cfRule>
  </conditionalFormatting>
  <conditionalFormatting sqref="AP21:AP22 AP27:AP28 AP33:AP34 AP39:AP40">
    <cfRule type="cellIs" dxfId="3461" priority="375" stopIfTrue="1" operator="greaterThan">
      <formula>0</formula>
    </cfRule>
    <cfRule type="cellIs" dxfId="3460" priority="376" operator="lessThan">
      <formula>0</formula>
    </cfRule>
  </conditionalFormatting>
  <conditionalFormatting sqref="AT17 AT23 AT29 AT35">
    <cfRule type="cellIs" dxfId="3459" priority="369" stopIfTrue="1" operator="greaterThan">
      <formula>0.03</formula>
    </cfRule>
    <cfRule type="cellIs" dxfId="3458" priority="370" stopIfTrue="1" operator="lessThan">
      <formula>-0.03</formula>
    </cfRule>
  </conditionalFormatting>
  <conditionalFormatting sqref="AT17:AT18 AT23:AT24 AT29:AT30 AT35:AT36">
    <cfRule type="cellIs" dxfId="3457" priority="371" stopIfTrue="1" operator="greaterThan">
      <formula>0</formula>
    </cfRule>
    <cfRule type="cellIs" dxfId="3456" priority="372" operator="lessThan">
      <formula>0</formula>
    </cfRule>
  </conditionalFormatting>
  <conditionalFormatting sqref="AT19 AT25 AT31 AT37">
    <cfRule type="cellIs" dxfId="3455" priority="365" stopIfTrue="1" operator="greaterThan">
      <formula>0.03</formula>
    </cfRule>
    <cfRule type="cellIs" dxfId="3454" priority="366" stopIfTrue="1" operator="lessThan">
      <formula>-0.03</formula>
    </cfRule>
  </conditionalFormatting>
  <conditionalFormatting sqref="AT19:AT20 AT25:AT26 AT31:AT32 AT37:AT38">
    <cfRule type="cellIs" dxfId="3453" priority="367" stopIfTrue="1" operator="greaterThan">
      <formula>0</formula>
    </cfRule>
    <cfRule type="cellIs" dxfId="3452" priority="368" operator="lessThan">
      <formula>0</formula>
    </cfRule>
  </conditionalFormatting>
  <conditionalFormatting sqref="AT21 AT27 AT33 AT39">
    <cfRule type="cellIs" dxfId="3451" priority="361" stopIfTrue="1" operator="greaterThan">
      <formula>0.03</formula>
    </cfRule>
    <cfRule type="cellIs" dxfId="3450" priority="362" stopIfTrue="1" operator="lessThan">
      <formula>-0.03</formula>
    </cfRule>
  </conditionalFormatting>
  <conditionalFormatting sqref="AT21:AT22 AT27:AT28 AT33:AT34 AT39:AT40">
    <cfRule type="cellIs" dxfId="3449" priority="363" stopIfTrue="1" operator="greaterThan">
      <formula>0</formula>
    </cfRule>
    <cfRule type="cellIs" dxfId="3448" priority="364" operator="lessThan">
      <formula>0</formula>
    </cfRule>
  </conditionalFormatting>
  <conditionalFormatting sqref="AV17 AV23 AV29 AV35">
    <cfRule type="cellIs" dxfId="3447" priority="357" stopIfTrue="1" operator="greaterThan">
      <formula>0.03</formula>
    </cfRule>
    <cfRule type="cellIs" dxfId="3446" priority="358" stopIfTrue="1" operator="lessThan">
      <formula>-0.03</formula>
    </cfRule>
  </conditionalFormatting>
  <conditionalFormatting sqref="AV17:AV18 AV23:AV24 AV29:AV30 AV35:AV36">
    <cfRule type="cellIs" dxfId="3445" priority="359" stopIfTrue="1" operator="greaterThan">
      <formula>0</formula>
    </cfRule>
    <cfRule type="cellIs" dxfId="3444" priority="360" operator="lessThan">
      <formula>0</formula>
    </cfRule>
  </conditionalFormatting>
  <conditionalFormatting sqref="AV19 AV25 AV31 AV37">
    <cfRule type="cellIs" dxfId="3443" priority="353" stopIfTrue="1" operator="greaterThan">
      <formula>0.03</formula>
    </cfRule>
    <cfRule type="cellIs" dxfId="3442" priority="354" stopIfTrue="1" operator="lessThan">
      <formula>-0.03</formula>
    </cfRule>
  </conditionalFormatting>
  <conditionalFormatting sqref="AV19:AV20 AV25:AV26 AV31:AV32 AV37:AV38">
    <cfRule type="cellIs" dxfId="3441" priority="355" stopIfTrue="1" operator="greaterThan">
      <formula>0</formula>
    </cfRule>
    <cfRule type="cellIs" dxfId="3440" priority="356" operator="lessThan">
      <formula>0</formula>
    </cfRule>
  </conditionalFormatting>
  <conditionalFormatting sqref="AV21 AV27 AV33 AV39">
    <cfRule type="cellIs" dxfId="3439" priority="349" stopIfTrue="1" operator="greaterThan">
      <formula>0.03</formula>
    </cfRule>
    <cfRule type="cellIs" dxfId="3438" priority="350" stopIfTrue="1" operator="lessThan">
      <formula>-0.03</formula>
    </cfRule>
  </conditionalFormatting>
  <conditionalFormatting sqref="AV21:AV22 AV27:AV28 AV33:AV34 AV39:AV40">
    <cfRule type="cellIs" dxfId="3437" priority="351" stopIfTrue="1" operator="greaterThan">
      <formula>0</formula>
    </cfRule>
    <cfRule type="cellIs" dxfId="3436" priority="352" operator="lessThan">
      <formula>0</formula>
    </cfRule>
  </conditionalFormatting>
  <conditionalFormatting sqref="B47">
    <cfRule type="cellIs" dxfId="3435" priority="341" stopIfTrue="1" operator="greaterThan">
      <formula>0.03</formula>
    </cfRule>
    <cfRule type="cellIs" dxfId="3434" priority="342" stopIfTrue="1" operator="lessThan">
      <formula>-0.03</formula>
    </cfRule>
  </conditionalFormatting>
  <conditionalFormatting sqref="C47">
    <cfRule type="cellIs" dxfId="3433" priority="343" stopIfTrue="1" operator="greaterThan">
      <formula>0.03</formula>
    </cfRule>
    <cfRule type="cellIs" dxfId="3432" priority="344" stopIfTrue="1" operator="lessThan">
      <formula>-0.03</formula>
    </cfRule>
  </conditionalFormatting>
  <conditionalFormatting sqref="C47:C52">
    <cfRule type="cellIs" dxfId="3431" priority="345" stopIfTrue="1" operator="greaterThan">
      <formula>0</formula>
    </cfRule>
    <cfRule type="cellIs" dxfId="3430" priority="346" stopIfTrue="1" operator="lessThan">
      <formula>0</formula>
    </cfRule>
  </conditionalFormatting>
  <conditionalFormatting sqref="B47:B48">
    <cfRule type="cellIs" dxfId="3429" priority="347" stopIfTrue="1" operator="greaterThan">
      <formula>0</formula>
    </cfRule>
    <cfRule type="cellIs" dxfId="3428" priority="348" operator="lessThan">
      <formula>0</formula>
    </cfRule>
  </conditionalFormatting>
  <conditionalFormatting sqref="B49">
    <cfRule type="cellIs" dxfId="3427" priority="337" stopIfTrue="1" operator="greaterThan">
      <formula>0.03</formula>
    </cfRule>
    <cfRule type="cellIs" dxfId="3426" priority="338" stopIfTrue="1" operator="lessThan">
      <formula>-0.03</formula>
    </cfRule>
  </conditionalFormatting>
  <conditionalFormatting sqref="B49:B50">
    <cfRule type="cellIs" dxfId="3425" priority="339" stopIfTrue="1" operator="greaterThan">
      <formula>0</formula>
    </cfRule>
    <cfRule type="cellIs" dxfId="3424" priority="340" operator="lessThan">
      <formula>0</formula>
    </cfRule>
  </conditionalFormatting>
  <conditionalFormatting sqref="B51">
    <cfRule type="cellIs" dxfId="3423" priority="333" stopIfTrue="1" operator="greaterThan">
      <formula>0.03</formula>
    </cfRule>
    <cfRule type="cellIs" dxfId="3422" priority="334" stopIfTrue="1" operator="lessThan">
      <formula>-0.03</formula>
    </cfRule>
  </conditionalFormatting>
  <conditionalFormatting sqref="B51:B52">
    <cfRule type="cellIs" dxfId="3421" priority="335" stopIfTrue="1" operator="greaterThan">
      <formula>0</formula>
    </cfRule>
    <cfRule type="cellIs" dxfId="3420" priority="336" operator="lessThan">
      <formula>0</formula>
    </cfRule>
  </conditionalFormatting>
  <conditionalFormatting sqref="D47:P47">
    <cfRule type="cellIs" dxfId="3419" priority="329" stopIfTrue="1" operator="greaterThan">
      <formula>0.03</formula>
    </cfRule>
    <cfRule type="cellIs" dxfId="3418" priority="330" stopIfTrue="1" operator="lessThan">
      <formula>-0.03</formula>
    </cfRule>
  </conditionalFormatting>
  <conditionalFormatting sqref="D47:P52">
    <cfRule type="cellIs" dxfId="3417" priority="331" stopIfTrue="1" operator="greaterThan">
      <formula>0</formula>
    </cfRule>
    <cfRule type="cellIs" dxfId="3416" priority="332" stopIfTrue="1" operator="lessThan">
      <formula>0</formula>
    </cfRule>
  </conditionalFormatting>
  <conditionalFormatting sqref="Q47">
    <cfRule type="cellIs" dxfId="3415" priority="321" stopIfTrue="1" operator="greaterThan">
      <formula>0.03</formula>
    </cfRule>
    <cfRule type="cellIs" dxfId="3414" priority="322" stopIfTrue="1" operator="lessThan">
      <formula>-0.03</formula>
    </cfRule>
  </conditionalFormatting>
  <conditionalFormatting sqref="R47">
    <cfRule type="cellIs" dxfId="3413" priority="323" stopIfTrue="1" operator="greaterThan">
      <formula>0.03</formula>
    </cfRule>
    <cfRule type="cellIs" dxfId="3412" priority="324" stopIfTrue="1" operator="lessThan">
      <formula>-0.03</formula>
    </cfRule>
  </conditionalFormatting>
  <conditionalFormatting sqref="R47:R52">
    <cfRule type="cellIs" dxfId="3411" priority="325" stopIfTrue="1" operator="greaterThan">
      <formula>0</formula>
    </cfRule>
    <cfRule type="cellIs" dxfId="3410" priority="326" stopIfTrue="1" operator="lessThan">
      <formula>0</formula>
    </cfRule>
  </conditionalFormatting>
  <conditionalFormatting sqref="Q47:Q48">
    <cfRule type="cellIs" dxfId="3409" priority="327" stopIfTrue="1" operator="greaterThan">
      <formula>0</formula>
    </cfRule>
    <cfRule type="cellIs" dxfId="3408" priority="328" operator="lessThan">
      <formula>0</formula>
    </cfRule>
  </conditionalFormatting>
  <conditionalFormatting sqref="Q49">
    <cfRule type="cellIs" dxfId="3407" priority="317" stopIfTrue="1" operator="greaterThan">
      <formula>0.03</formula>
    </cfRule>
    <cfRule type="cellIs" dxfId="3406" priority="318" stopIfTrue="1" operator="lessThan">
      <formula>-0.03</formula>
    </cfRule>
  </conditionalFormatting>
  <conditionalFormatting sqref="Q49:Q50">
    <cfRule type="cellIs" dxfId="3405" priority="319" stopIfTrue="1" operator="greaterThan">
      <formula>0</formula>
    </cfRule>
    <cfRule type="cellIs" dxfId="3404" priority="320" operator="lessThan">
      <formula>0</formula>
    </cfRule>
  </conditionalFormatting>
  <conditionalFormatting sqref="Q51">
    <cfRule type="cellIs" dxfId="3403" priority="313" stopIfTrue="1" operator="greaterThan">
      <formula>0.03</formula>
    </cfRule>
    <cfRule type="cellIs" dxfId="3402" priority="314" stopIfTrue="1" operator="lessThan">
      <formula>-0.03</formula>
    </cfRule>
  </conditionalFormatting>
  <conditionalFormatting sqref="Q51:Q52">
    <cfRule type="cellIs" dxfId="3401" priority="315" stopIfTrue="1" operator="greaterThan">
      <formula>0</formula>
    </cfRule>
    <cfRule type="cellIs" dxfId="3400" priority="316" operator="lessThan">
      <formula>0</formula>
    </cfRule>
  </conditionalFormatting>
  <conditionalFormatting sqref="S47">
    <cfRule type="cellIs" dxfId="3399" priority="305" stopIfTrue="1" operator="greaterThan">
      <formula>0.03</formula>
    </cfRule>
    <cfRule type="cellIs" dxfId="3398" priority="306" stopIfTrue="1" operator="lessThan">
      <formula>-0.03</formula>
    </cfRule>
  </conditionalFormatting>
  <conditionalFormatting sqref="T47">
    <cfRule type="cellIs" dxfId="3397" priority="307" stopIfTrue="1" operator="greaterThan">
      <formula>0.03</formula>
    </cfRule>
    <cfRule type="cellIs" dxfId="3396" priority="308" stopIfTrue="1" operator="lessThan">
      <formula>-0.03</formula>
    </cfRule>
  </conditionalFormatting>
  <conditionalFormatting sqref="T47:T52">
    <cfRule type="cellIs" dxfId="3395" priority="309" stopIfTrue="1" operator="greaterThan">
      <formula>0</formula>
    </cfRule>
    <cfRule type="cellIs" dxfId="3394" priority="310" stopIfTrue="1" operator="lessThan">
      <formula>0</formula>
    </cfRule>
  </conditionalFormatting>
  <conditionalFormatting sqref="S47:S48">
    <cfRule type="cellIs" dxfId="3393" priority="311" stopIfTrue="1" operator="greaterThan">
      <formula>0</formula>
    </cfRule>
    <cfRule type="cellIs" dxfId="3392" priority="312" operator="lessThan">
      <formula>0</formula>
    </cfRule>
  </conditionalFormatting>
  <conditionalFormatting sqref="S49">
    <cfRule type="cellIs" dxfId="3391" priority="301" stopIfTrue="1" operator="greaterThan">
      <formula>0.03</formula>
    </cfRule>
    <cfRule type="cellIs" dxfId="3390" priority="302" stopIfTrue="1" operator="lessThan">
      <formula>-0.03</formula>
    </cfRule>
  </conditionalFormatting>
  <conditionalFormatting sqref="S49:S50">
    <cfRule type="cellIs" dxfId="3389" priority="303" stopIfTrue="1" operator="greaterThan">
      <formula>0</formula>
    </cfRule>
    <cfRule type="cellIs" dxfId="3388" priority="304" operator="lessThan">
      <formula>0</formula>
    </cfRule>
  </conditionalFormatting>
  <conditionalFormatting sqref="S51">
    <cfRule type="cellIs" dxfId="3387" priority="297" stopIfTrue="1" operator="greaterThan">
      <formula>0.03</formula>
    </cfRule>
    <cfRule type="cellIs" dxfId="3386" priority="298" stopIfTrue="1" operator="lessThan">
      <formula>-0.03</formula>
    </cfRule>
  </conditionalFormatting>
  <conditionalFormatting sqref="S51:S52">
    <cfRule type="cellIs" dxfId="3385" priority="299" stopIfTrue="1" operator="greaterThan">
      <formula>0</formula>
    </cfRule>
    <cfRule type="cellIs" dxfId="3384" priority="300" operator="lessThan">
      <formula>0</formula>
    </cfRule>
  </conditionalFormatting>
  <conditionalFormatting sqref="U47">
    <cfRule type="cellIs" dxfId="3383" priority="289" stopIfTrue="1" operator="greaterThan">
      <formula>0.03</formula>
    </cfRule>
    <cfRule type="cellIs" dxfId="3382" priority="290" stopIfTrue="1" operator="lessThan">
      <formula>-0.03</formula>
    </cfRule>
  </conditionalFormatting>
  <conditionalFormatting sqref="V47">
    <cfRule type="cellIs" dxfId="3381" priority="291" stopIfTrue="1" operator="greaterThan">
      <formula>0.03</formula>
    </cfRule>
    <cfRule type="cellIs" dxfId="3380" priority="292" stopIfTrue="1" operator="lessThan">
      <formula>-0.03</formula>
    </cfRule>
  </conditionalFormatting>
  <conditionalFormatting sqref="V47:V52">
    <cfRule type="cellIs" dxfId="3379" priority="293" stopIfTrue="1" operator="greaterThan">
      <formula>0</formula>
    </cfRule>
    <cfRule type="cellIs" dxfId="3378" priority="294" stopIfTrue="1" operator="lessThan">
      <formula>0</formula>
    </cfRule>
  </conditionalFormatting>
  <conditionalFormatting sqref="U47:U48">
    <cfRule type="cellIs" dxfId="3377" priority="295" stopIfTrue="1" operator="greaterThan">
      <formula>0</formula>
    </cfRule>
    <cfRule type="cellIs" dxfId="3376" priority="296" operator="lessThan">
      <formula>0</formula>
    </cfRule>
  </conditionalFormatting>
  <conditionalFormatting sqref="U49">
    <cfRule type="cellIs" dxfId="3375" priority="285" stopIfTrue="1" operator="greaterThan">
      <formula>0.03</formula>
    </cfRule>
    <cfRule type="cellIs" dxfId="3374" priority="286" stopIfTrue="1" operator="lessThan">
      <formula>-0.03</formula>
    </cfRule>
  </conditionalFormatting>
  <conditionalFormatting sqref="U49:U50">
    <cfRule type="cellIs" dxfId="3373" priority="287" stopIfTrue="1" operator="greaterThan">
      <formula>0</formula>
    </cfRule>
    <cfRule type="cellIs" dxfId="3372" priority="288" operator="lessThan">
      <formula>0</formula>
    </cfRule>
  </conditionalFormatting>
  <conditionalFormatting sqref="U51">
    <cfRule type="cellIs" dxfId="3371" priority="281" stopIfTrue="1" operator="greaterThan">
      <formula>0.03</formula>
    </cfRule>
    <cfRule type="cellIs" dxfId="3370" priority="282" stopIfTrue="1" operator="lessThan">
      <formula>-0.03</formula>
    </cfRule>
  </conditionalFormatting>
  <conditionalFormatting sqref="U51:U52">
    <cfRule type="cellIs" dxfId="3369" priority="283" stopIfTrue="1" operator="greaterThan">
      <formula>0</formula>
    </cfRule>
    <cfRule type="cellIs" dxfId="3368" priority="284" operator="lessThan">
      <formula>0</formula>
    </cfRule>
  </conditionalFormatting>
  <conditionalFormatting sqref="W47">
    <cfRule type="cellIs" dxfId="3367" priority="273" stopIfTrue="1" operator="greaterThan">
      <formula>0.03</formula>
    </cfRule>
    <cfRule type="cellIs" dxfId="3366" priority="274" stopIfTrue="1" operator="lessThan">
      <formula>-0.03</formula>
    </cfRule>
  </conditionalFormatting>
  <conditionalFormatting sqref="X47">
    <cfRule type="cellIs" dxfId="3365" priority="275" stopIfTrue="1" operator="greaterThan">
      <formula>0.03</formula>
    </cfRule>
    <cfRule type="cellIs" dxfId="3364" priority="276" stopIfTrue="1" operator="lessThan">
      <formula>-0.03</formula>
    </cfRule>
  </conditionalFormatting>
  <conditionalFormatting sqref="X47:X52">
    <cfRule type="cellIs" dxfId="3363" priority="277" stopIfTrue="1" operator="greaterThan">
      <formula>0</formula>
    </cfRule>
    <cfRule type="cellIs" dxfId="3362" priority="278" stopIfTrue="1" operator="lessThan">
      <formula>0</formula>
    </cfRule>
  </conditionalFormatting>
  <conditionalFormatting sqref="W47:W48">
    <cfRule type="cellIs" dxfId="3361" priority="279" stopIfTrue="1" operator="greaterThan">
      <formula>0</formula>
    </cfRule>
    <cfRule type="cellIs" dxfId="3360" priority="280" operator="lessThan">
      <formula>0</formula>
    </cfRule>
  </conditionalFormatting>
  <conditionalFormatting sqref="W49">
    <cfRule type="cellIs" dxfId="3359" priority="269" stopIfTrue="1" operator="greaterThan">
      <formula>0.03</formula>
    </cfRule>
    <cfRule type="cellIs" dxfId="3358" priority="270" stopIfTrue="1" operator="lessThan">
      <formula>-0.03</formula>
    </cfRule>
  </conditionalFormatting>
  <conditionalFormatting sqref="W49:W50">
    <cfRule type="cellIs" dxfId="3357" priority="271" stopIfTrue="1" operator="greaterThan">
      <formula>0</formula>
    </cfRule>
    <cfRule type="cellIs" dxfId="3356" priority="272" operator="lessThan">
      <formula>0</formula>
    </cfRule>
  </conditionalFormatting>
  <conditionalFormatting sqref="W51">
    <cfRule type="cellIs" dxfId="3355" priority="265" stopIfTrue="1" operator="greaterThan">
      <formula>0.03</formula>
    </cfRule>
    <cfRule type="cellIs" dxfId="3354" priority="266" stopIfTrue="1" operator="lessThan">
      <formula>-0.03</formula>
    </cfRule>
  </conditionalFormatting>
  <conditionalFormatting sqref="W51:W52">
    <cfRule type="cellIs" dxfId="3353" priority="267" stopIfTrue="1" operator="greaterThan">
      <formula>0</formula>
    </cfRule>
    <cfRule type="cellIs" dxfId="3352" priority="268" operator="lessThan">
      <formula>0</formula>
    </cfRule>
  </conditionalFormatting>
  <conditionalFormatting sqref="Y47">
    <cfRule type="cellIs" dxfId="3351" priority="257" stopIfTrue="1" operator="greaterThan">
      <formula>0.03</formula>
    </cfRule>
    <cfRule type="cellIs" dxfId="3350" priority="258" stopIfTrue="1" operator="lessThan">
      <formula>-0.03</formula>
    </cfRule>
  </conditionalFormatting>
  <conditionalFormatting sqref="Z47">
    <cfRule type="cellIs" dxfId="3349" priority="259" stopIfTrue="1" operator="greaterThan">
      <formula>0.03</formula>
    </cfRule>
    <cfRule type="cellIs" dxfId="3348" priority="260" stopIfTrue="1" operator="lessThan">
      <formula>-0.03</formula>
    </cfRule>
  </conditionalFormatting>
  <conditionalFormatting sqref="Z47:Z52">
    <cfRule type="cellIs" dxfId="3347" priority="261" stopIfTrue="1" operator="greaterThan">
      <formula>0</formula>
    </cfRule>
    <cfRule type="cellIs" dxfId="3346" priority="262" stopIfTrue="1" operator="lessThan">
      <formula>0</formula>
    </cfRule>
  </conditionalFormatting>
  <conditionalFormatting sqref="Y47:Y48">
    <cfRule type="cellIs" dxfId="3345" priority="263" stopIfTrue="1" operator="greaterThan">
      <formula>0</formula>
    </cfRule>
    <cfRule type="cellIs" dxfId="3344" priority="264" operator="lessThan">
      <formula>0</formula>
    </cfRule>
  </conditionalFormatting>
  <conditionalFormatting sqref="Y49">
    <cfRule type="cellIs" dxfId="3343" priority="253" stopIfTrue="1" operator="greaterThan">
      <formula>0.03</formula>
    </cfRule>
    <cfRule type="cellIs" dxfId="3342" priority="254" stopIfTrue="1" operator="lessThan">
      <formula>-0.03</formula>
    </cfRule>
  </conditionalFormatting>
  <conditionalFormatting sqref="Y49:Y50">
    <cfRule type="cellIs" dxfId="3341" priority="255" stopIfTrue="1" operator="greaterThan">
      <formula>0</formula>
    </cfRule>
    <cfRule type="cellIs" dxfId="3340" priority="256" operator="lessThan">
      <formula>0</formula>
    </cfRule>
  </conditionalFormatting>
  <conditionalFormatting sqref="Y51">
    <cfRule type="cellIs" dxfId="3339" priority="249" stopIfTrue="1" operator="greaterThan">
      <formula>0.03</formula>
    </cfRule>
    <cfRule type="cellIs" dxfId="3338" priority="250" stopIfTrue="1" operator="lessThan">
      <formula>-0.03</formula>
    </cfRule>
  </conditionalFormatting>
  <conditionalFormatting sqref="Y51:Y52">
    <cfRule type="cellIs" dxfId="3337" priority="251" stopIfTrue="1" operator="greaterThan">
      <formula>0</formula>
    </cfRule>
    <cfRule type="cellIs" dxfId="3336" priority="252" operator="lessThan">
      <formula>0</formula>
    </cfRule>
  </conditionalFormatting>
  <conditionalFormatting sqref="AA47">
    <cfRule type="cellIs" dxfId="3335" priority="241" stopIfTrue="1" operator="greaterThan">
      <formula>0.03</formula>
    </cfRule>
    <cfRule type="cellIs" dxfId="3334" priority="242" stopIfTrue="1" operator="lessThan">
      <formula>-0.03</formula>
    </cfRule>
  </conditionalFormatting>
  <conditionalFormatting sqref="AB47">
    <cfRule type="cellIs" dxfId="3333" priority="243" stopIfTrue="1" operator="greaterThan">
      <formula>0.03</formula>
    </cfRule>
    <cfRule type="cellIs" dxfId="3332" priority="244" stopIfTrue="1" operator="lessThan">
      <formula>-0.03</formula>
    </cfRule>
  </conditionalFormatting>
  <conditionalFormatting sqref="AB47:AB52">
    <cfRule type="cellIs" dxfId="3331" priority="245" stopIfTrue="1" operator="greaterThan">
      <formula>0</formula>
    </cfRule>
    <cfRule type="cellIs" dxfId="3330" priority="246" stopIfTrue="1" operator="lessThan">
      <formula>0</formula>
    </cfRule>
  </conditionalFormatting>
  <conditionalFormatting sqref="AA47:AA48">
    <cfRule type="cellIs" dxfId="3329" priority="247" stopIfTrue="1" operator="greaterThan">
      <formula>0</formula>
    </cfRule>
    <cfRule type="cellIs" dxfId="3328" priority="248" operator="lessThan">
      <formula>0</formula>
    </cfRule>
  </conditionalFormatting>
  <conditionalFormatting sqref="AA49">
    <cfRule type="cellIs" dxfId="3327" priority="237" stopIfTrue="1" operator="greaterThan">
      <formula>0.03</formula>
    </cfRule>
    <cfRule type="cellIs" dxfId="3326" priority="238" stopIfTrue="1" operator="lessThan">
      <formula>-0.03</formula>
    </cfRule>
  </conditionalFormatting>
  <conditionalFormatting sqref="AA49:AA50">
    <cfRule type="cellIs" dxfId="3325" priority="239" stopIfTrue="1" operator="greaterThan">
      <formula>0</formula>
    </cfRule>
    <cfRule type="cellIs" dxfId="3324" priority="240" operator="lessThan">
      <formula>0</formula>
    </cfRule>
  </conditionalFormatting>
  <conditionalFormatting sqref="AA51">
    <cfRule type="cellIs" dxfId="3323" priority="233" stopIfTrue="1" operator="greaterThan">
      <formula>0.03</formula>
    </cfRule>
    <cfRule type="cellIs" dxfId="3322" priority="234" stopIfTrue="1" operator="lessThan">
      <formula>-0.03</formula>
    </cfRule>
  </conditionalFormatting>
  <conditionalFormatting sqref="AA51:AA52">
    <cfRule type="cellIs" dxfId="3321" priority="235" stopIfTrue="1" operator="greaterThan">
      <formula>0</formula>
    </cfRule>
    <cfRule type="cellIs" dxfId="3320" priority="236" operator="lessThan">
      <formula>0</formula>
    </cfRule>
  </conditionalFormatting>
  <conditionalFormatting sqref="AC47">
    <cfRule type="cellIs" dxfId="3319" priority="229" stopIfTrue="1" operator="greaterThan">
      <formula>0.03</formula>
    </cfRule>
    <cfRule type="cellIs" dxfId="3318" priority="230" stopIfTrue="1" operator="lessThan">
      <formula>-0.03</formula>
    </cfRule>
  </conditionalFormatting>
  <conditionalFormatting sqref="AC47:AC48">
    <cfRule type="cellIs" dxfId="3317" priority="231" stopIfTrue="1" operator="greaterThan">
      <formula>0</formula>
    </cfRule>
    <cfRule type="cellIs" dxfId="3316" priority="232" operator="lessThan">
      <formula>0</formula>
    </cfRule>
  </conditionalFormatting>
  <conditionalFormatting sqref="AC49">
    <cfRule type="cellIs" dxfId="3315" priority="225" stopIfTrue="1" operator="greaterThan">
      <formula>0.03</formula>
    </cfRule>
    <cfRule type="cellIs" dxfId="3314" priority="226" stopIfTrue="1" operator="lessThan">
      <formula>-0.03</formula>
    </cfRule>
  </conditionalFormatting>
  <conditionalFormatting sqref="AC49:AC50">
    <cfRule type="cellIs" dxfId="3313" priority="227" stopIfTrue="1" operator="greaterThan">
      <formula>0</formula>
    </cfRule>
    <cfRule type="cellIs" dxfId="3312" priority="228" operator="lessThan">
      <formula>0</formula>
    </cfRule>
  </conditionalFormatting>
  <conditionalFormatting sqref="AC51">
    <cfRule type="cellIs" dxfId="3311" priority="221" stopIfTrue="1" operator="greaterThan">
      <formula>0.03</formula>
    </cfRule>
    <cfRule type="cellIs" dxfId="3310" priority="222" stopIfTrue="1" operator="lessThan">
      <formula>-0.03</formula>
    </cfRule>
  </conditionalFormatting>
  <conditionalFormatting sqref="AC51:AC52">
    <cfRule type="cellIs" dxfId="3309" priority="223" stopIfTrue="1" operator="greaterThan">
      <formula>0</formula>
    </cfRule>
    <cfRule type="cellIs" dxfId="3308" priority="224" operator="lessThan">
      <formula>0</formula>
    </cfRule>
  </conditionalFormatting>
  <conditionalFormatting sqref="AI47">
    <cfRule type="cellIs" dxfId="3307" priority="213" stopIfTrue="1" operator="greaterThan">
      <formula>0.03</formula>
    </cfRule>
    <cfRule type="cellIs" dxfId="3306" priority="214" stopIfTrue="1" operator="lessThan">
      <formula>-0.03</formula>
    </cfRule>
  </conditionalFormatting>
  <conditionalFormatting sqref="AJ47">
    <cfRule type="cellIs" dxfId="3305" priority="215" stopIfTrue="1" operator="greaterThan">
      <formula>0.03</formula>
    </cfRule>
    <cfRule type="cellIs" dxfId="3304" priority="216" stopIfTrue="1" operator="lessThan">
      <formula>-0.03</formula>
    </cfRule>
  </conditionalFormatting>
  <conditionalFormatting sqref="AJ47:AJ52">
    <cfRule type="cellIs" dxfId="3303" priority="217" stopIfTrue="1" operator="greaterThan">
      <formula>0</formula>
    </cfRule>
    <cfRule type="cellIs" dxfId="3302" priority="218" stopIfTrue="1" operator="lessThan">
      <formula>0</formula>
    </cfRule>
  </conditionalFormatting>
  <conditionalFormatting sqref="AI47:AI48">
    <cfRule type="cellIs" dxfId="3301" priority="219" stopIfTrue="1" operator="greaterThan">
      <formula>0</formula>
    </cfRule>
    <cfRule type="cellIs" dxfId="3300" priority="220" operator="lessThan">
      <formula>0</formula>
    </cfRule>
  </conditionalFormatting>
  <conditionalFormatting sqref="AI49">
    <cfRule type="cellIs" dxfId="3299" priority="209" stopIfTrue="1" operator="greaterThan">
      <formula>0.03</formula>
    </cfRule>
    <cfRule type="cellIs" dxfId="3298" priority="210" stopIfTrue="1" operator="lessThan">
      <formula>-0.03</formula>
    </cfRule>
  </conditionalFormatting>
  <conditionalFormatting sqref="AI49:AI50">
    <cfRule type="cellIs" dxfId="3297" priority="211" stopIfTrue="1" operator="greaterThan">
      <formula>0</formula>
    </cfRule>
    <cfRule type="cellIs" dxfId="3296" priority="212" operator="lessThan">
      <formula>0</formula>
    </cfRule>
  </conditionalFormatting>
  <conditionalFormatting sqref="AI51">
    <cfRule type="cellIs" dxfId="3295" priority="205" stopIfTrue="1" operator="greaterThan">
      <formula>0.03</formula>
    </cfRule>
    <cfRule type="cellIs" dxfId="3294" priority="206" stopIfTrue="1" operator="lessThan">
      <formula>-0.03</formula>
    </cfRule>
  </conditionalFormatting>
  <conditionalFormatting sqref="AI51:AI52">
    <cfRule type="cellIs" dxfId="3293" priority="207" stopIfTrue="1" operator="greaterThan">
      <formula>0</formula>
    </cfRule>
    <cfRule type="cellIs" dxfId="3292" priority="208" operator="lessThan">
      <formula>0</formula>
    </cfRule>
  </conditionalFormatting>
  <conditionalFormatting sqref="AK47">
    <cfRule type="cellIs" dxfId="3291" priority="197" stopIfTrue="1" operator="greaterThan">
      <formula>0.03</formula>
    </cfRule>
    <cfRule type="cellIs" dxfId="3290" priority="198" stopIfTrue="1" operator="lessThan">
      <formula>-0.03</formula>
    </cfRule>
  </conditionalFormatting>
  <conditionalFormatting sqref="AL47">
    <cfRule type="cellIs" dxfId="3289" priority="199" stopIfTrue="1" operator="greaterThan">
      <formula>0.03</formula>
    </cfRule>
    <cfRule type="cellIs" dxfId="3288" priority="200" stopIfTrue="1" operator="lessThan">
      <formula>-0.03</formula>
    </cfRule>
  </conditionalFormatting>
  <conditionalFormatting sqref="AL47:AL52">
    <cfRule type="cellIs" dxfId="3287" priority="201" stopIfTrue="1" operator="greaterThan">
      <formula>0</formula>
    </cfRule>
    <cfRule type="cellIs" dxfId="3286" priority="202" stopIfTrue="1" operator="lessThan">
      <formula>0</formula>
    </cfRule>
  </conditionalFormatting>
  <conditionalFormatting sqref="AK47:AK48">
    <cfRule type="cellIs" dxfId="3285" priority="203" stopIfTrue="1" operator="greaterThan">
      <formula>0</formula>
    </cfRule>
    <cfRule type="cellIs" dxfId="3284" priority="204" operator="lessThan">
      <formula>0</formula>
    </cfRule>
  </conditionalFormatting>
  <conditionalFormatting sqref="AK49">
    <cfRule type="cellIs" dxfId="3283" priority="193" stopIfTrue="1" operator="greaterThan">
      <formula>0.03</formula>
    </cfRule>
    <cfRule type="cellIs" dxfId="3282" priority="194" stopIfTrue="1" operator="lessThan">
      <formula>-0.03</formula>
    </cfRule>
  </conditionalFormatting>
  <conditionalFormatting sqref="AK49:AK50">
    <cfRule type="cellIs" dxfId="3281" priority="195" stopIfTrue="1" operator="greaterThan">
      <formula>0</formula>
    </cfRule>
    <cfRule type="cellIs" dxfId="3280" priority="196" operator="lessThan">
      <formula>0</formula>
    </cfRule>
  </conditionalFormatting>
  <conditionalFormatting sqref="AK51">
    <cfRule type="cellIs" dxfId="3279" priority="189" stopIfTrue="1" operator="greaterThan">
      <formula>0.03</formula>
    </cfRule>
    <cfRule type="cellIs" dxfId="3278" priority="190" stopIfTrue="1" operator="lessThan">
      <formula>-0.03</formula>
    </cfRule>
  </conditionalFormatting>
  <conditionalFormatting sqref="AK51:AK52">
    <cfRule type="cellIs" dxfId="3277" priority="191" stopIfTrue="1" operator="greaterThan">
      <formula>0</formula>
    </cfRule>
    <cfRule type="cellIs" dxfId="3276" priority="192" operator="lessThan">
      <formula>0</formula>
    </cfRule>
  </conditionalFormatting>
  <conditionalFormatting sqref="AD47:AH47">
    <cfRule type="cellIs" dxfId="3275" priority="185" stopIfTrue="1" operator="greaterThan">
      <formula>0.03</formula>
    </cfRule>
    <cfRule type="cellIs" dxfId="3274" priority="186" stopIfTrue="1" operator="lessThan">
      <formula>-0.03</formula>
    </cfRule>
  </conditionalFormatting>
  <conditionalFormatting sqref="AD47:AH52">
    <cfRule type="cellIs" dxfId="3273" priority="187" stopIfTrue="1" operator="greaterThan">
      <formula>0</formula>
    </cfRule>
    <cfRule type="cellIs" dxfId="3272" priority="188" stopIfTrue="1" operator="lessThan">
      <formula>0</formula>
    </cfRule>
  </conditionalFormatting>
  <conditionalFormatting sqref="BA11">
    <cfRule type="cellIs" dxfId="3271" priority="181" stopIfTrue="1" operator="greaterThan">
      <formula>0.03</formula>
    </cfRule>
    <cfRule type="cellIs" dxfId="3270" priority="182" stopIfTrue="1" operator="lessThan">
      <formula>-0.03</formula>
    </cfRule>
  </conditionalFormatting>
  <conditionalFormatting sqref="BA11:BA16">
    <cfRule type="cellIs" dxfId="3269" priority="183" stopIfTrue="1" operator="greaterThan">
      <formula>0</formula>
    </cfRule>
    <cfRule type="cellIs" dxfId="3268" priority="184" stopIfTrue="1" operator="lessThan">
      <formula>0</formula>
    </cfRule>
  </conditionalFormatting>
  <conditionalFormatting sqref="AZ11">
    <cfRule type="cellIs" dxfId="3267" priority="177" stopIfTrue="1" operator="greaterThan">
      <formula>0.03</formula>
    </cfRule>
    <cfRule type="cellIs" dxfId="3266" priority="178" stopIfTrue="1" operator="lessThan">
      <formula>-0.03</formula>
    </cfRule>
  </conditionalFormatting>
  <conditionalFormatting sqref="AZ11:AZ12">
    <cfRule type="cellIs" dxfId="3265" priority="179" stopIfTrue="1" operator="greaterThan">
      <formula>0</formula>
    </cfRule>
    <cfRule type="cellIs" dxfId="3264" priority="180" operator="lessThan">
      <formula>0</formula>
    </cfRule>
  </conditionalFormatting>
  <conditionalFormatting sqref="AZ13">
    <cfRule type="cellIs" dxfId="3263" priority="173" stopIfTrue="1" operator="greaterThan">
      <formula>0.03</formula>
    </cfRule>
    <cfRule type="cellIs" dxfId="3262" priority="174" stopIfTrue="1" operator="lessThan">
      <formula>-0.03</formula>
    </cfRule>
  </conditionalFormatting>
  <conditionalFormatting sqref="AZ13:AZ14">
    <cfRule type="cellIs" dxfId="3261" priority="175" stopIfTrue="1" operator="greaterThan">
      <formula>0</formula>
    </cfRule>
    <cfRule type="cellIs" dxfId="3260" priority="176" operator="lessThan">
      <formula>0</formula>
    </cfRule>
  </conditionalFormatting>
  <conditionalFormatting sqref="AZ15">
    <cfRule type="cellIs" dxfId="3259" priority="169" stopIfTrue="1" operator="greaterThan">
      <formula>0.03</formula>
    </cfRule>
    <cfRule type="cellIs" dxfId="3258" priority="170" stopIfTrue="1" operator="lessThan">
      <formula>-0.03</formula>
    </cfRule>
  </conditionalFormatting>
  <conditionalFormatting sqref="AZ15:AZ16">
    <cfRule type="cellIs" dxfId="3257" priority="171" stopIfTrue="1" operator="greaterThan">
      <formula>0</formula>
    </cfRule>
    <cfRule type="cellIs" dxfId="3256" priority="172" operator="lessThan">
      <formula>0</formula>
    </cfRule>
  </conditionalFormatting>
  <conditionalFormatting sqref="BA5">
    <cfRule type="cellIs" dxfId="3255" priority="165" stopIfTrue="1" operator="greaterThan">
      <formula>0.03</formula>
    </cfRule>
    <cfRule type="cellIs" dxfId="3254" priority="166" stopIfTrue="1" operator="lessThan">
      <formula>-0.03</formula>
    </cfRule>
  </conditionalFormatting>
  <conditionalFormatting sqref="BA5:BA10">
    <cfRule type="cellIs" dxfId="3253" priority="167" stopIfTrue="1" operator="greaterThan">
      <formula>0</formula>
    </cfRule>
    <cfRule type="cellIs" dxfId="3252" priority="168" stopIfTrue="1" operator="lessThan">
      <formula>0</formula>
    </cfRule>
  </conditionalFormatting>
  <conditionalFormatting sqref="AZ5">
    <cfRule type="cellIs" dxfId="3251" priority="161" stopIfTrue="1" operator="greaterThan">
      <formula>0.03</formula>
    </cfRule>
    <cfRule type="cellIs" dxfId="3250" priority="162" stopIfTrue="1" operator="lessThan">
      <formula>-0.03</formula>
    </cfRule>
  </conditionalFormatting>
  <conditionalFormatting sqref="AZ5:AZ6">
    <cfRule type="cellIs" dxfId="3249" priority="163" stopIfTrue="1" operator="greaterThan">
      <formula>0</formula>
    </cfRule>
    <cfRule type="cellIs" dxfId="3248" priority="164" operator="lessThan">
      <formula>0</formula>
    </cfRule>
  </conditionalFormatting>
  <conditionalFormatting sqref="AZ7">
    <cfRule type="cellIs" dxfId="3247" priority="157" stopIfTrue="1" operator="greaterThan">
      <formula>0.03</formula>
    </cfRule>
    <cfRule type="cellIs" dxfId="3246" priority="158" stopIfTrue="1" operator="lessThan">
      <formula>-0.03</formula>
    </cfRule>
  </conditionalFormatting>
  <conditionalFormatting sqref="AZ7:AZ8">
    <cfRule type="cellIs" dxfId="3245" priority="159" stopIfTrue="1" operator="greaterThan">
      <formula>0</formula>
    </cfRule>
    <cfRule type="cellIs" dxfId="3244" priority="160" operator="lessThan">
      <formula>0</formula>
    </cfRule>
  </conditionalFormatting>
  <conditionalFormatting sqref="AZ9">
    <cfRule type="cellIs" dxfId="3243" priority="153" stopIfTrue="1" operator="greaterThan">
      <formula>0.03</formula>
    </cfRule>
    <cfRule type="cellIs" dxfId="3242" priority="154" stopIfTrue="1" operator="lessThan">
      <formula>-0.03</formula>
    </cfRule>
  </conditionalFormatting>
  <conditionalFormatting sqref="AZ9:AZ10">
    <cfRule type="cellIs" dxfId="3241" priority="155" stopIfTrue="1" operator="greaterThan">
      <formula>0</formula>
    </cfRule>
    <cfRule type="cellIs" dxfId="3240" priority="156" operator="lessThan">
      <formula>0</formula>
    </cfRule>
  </conditionalFormatting>
  <conditionalFormatting sqref="BA17">
    <cfRule type="cellIs" dxfId="3239" priority="149" stopIfTrue="1" operator="greaterThan">
      <formula>0.03</formula>
    </cfRule>
    <cfRule type="cellIs" dxfId="3238" priority="150" stopIfTrue="1" operator="lessThan">
      <formula>-0.03</formula>
    </cfRule>
  </conditionalFormatting>
  <conditionalFormatting sqref="BA17:BA22">
    <cfRule type="cellIs" dxfId="3237" priority="151" stopIfTrue="1" operator="greaterThan">
      <formula>0</formula>
    </cfRule>
    <cfRule type="cellIs" dxfId="3236" priority="152" stopIfTrue="1" operator="lessThan">
      <formula>0</formula>
    </cfRule>
  </conditionalFormatting>
  <conditionalFormatting sqref="AZ17">
    <cfRule type="cellIs" dxfId="3235" priority="145" stopIfTrue="1" operator="greaterThan">
      <formula>0.03</formula>
    </cfRule>
    <cfRule type="cellIs" dxfId="3234" priority="146" stopIfTrue="1" operator="lessThan">
      <formula>-0.03</formula>
    </cfRule>
  </conditionalFormatting>
  <conditionalFormatting sqref="AZ17:AZ18">
    <cfRule type="cellIs" dxfId="3233" priority="147" stopIfTrue="1" operator="greaterThan">
      <formula>0</formula>
    </cfRule>
    <cfRule type="cellIs" dxfId="3232" priority="148" operator="lessThan">
      <formula>0</formula>
    </cfRule>
  </conditionalFormatting>
  <conditionalFormatting sqref="AZ19">
    <cfRule type="cellIs" dxfId="3231" priority="141" stopIfTrue="1" operator="greaterThan">
      <formula>0.03</formula>
    </cfRule>
    <cfRule type="cellIs" dxfId="3230" priority="142" stopIfTrue="1" operator="lessThan">
      <formula>-0.03</formula>
    </cfRule>
  </conditionalFormatting>
  <conditionalFormatting sqref="AZ19:AZ20">
    <cfRule type="cellIs" dxfId="3229" priority="143" stopIfTrue="1" operator="greaterThan">
      <formula>0</formula>
    </cfRule>
    <cfRule type="cellIs" dxfId="3228" priority="144" operator="lessThan">
      <formula>0</formula>
    </cfRule>
  </conditionalFormatting>
  <conditionalFormatting sqref="AZ21">
    <cfRule type="cellIs" dxfId="3227" priority="137" stopIfTrue="1" operator="greaterThan">
      <formula>0.03</formula>
    </cfRule>
    <cfRule type="cellIs" dxfId="3226" priority="138" stopIfTrue="1" operator="lessThan">
      <formula>-0.03</formula>
    </cfRule>
  </conditionalFormatting>
  <conditionalFormatting sqref="AZ21:AZ22">
    <cfRule type="cellIs" dxfId="3225" priority="139" stopIfTrue="1" operator="greaterThan">
      <formula>0</formula>
    </cfRule>
    <cfRule type="cellIs" dxfId="3224" priority="140" operator="lessThan">
      <formula>0</formula>
    </cfRule>
  </conditionalFormatting>
  <conditionalFormatting sqref="BA29">
    <cfRule type="cellIs" dxfId="3223" priority="133" stopIfTrue="1" operator="greaterThan">
      <formula>0.03</formula>
    </cfRule>
    <cfRule type="cellIs" dxfId="3222" priority="134" stopIfTrue="1" operator="lessThan">
      <formula>-0.03</formula>
    </cfRule>
  </conditionalFormatting>
  <conditionalFormatting sqref="BA29:BA34">
    <cfRule type="cellIs" dxfId="3221" priority="135" stopIfTrue="1" operator="greaterThan">
      <formula>0</formula>
    </cfRule>
    <cfRule type="cellIs" dxfId="3220" priority="136" stopIfTrue="1" operator="lessThan">
      <formula>0</formula>
    </cfRule>
  </conditionalFormatting>
  <conditionalFormatting sqref="AZ29">
    <cfRule type="cellIs" dxfId="3219" priority="129" stopIfTrue="1" operator="greaterThan">
      <formula>0.03</formula>
    </cfRule>
    <cfRule type="cellIs" dxfId="3218" priority="130" stopIfTrue="1" operator="lessThan">
      <formula>-0.03</formula>
    </cfRule>
  </conditionalFormatting>
  <conditionalFormatting sqref="AZ29:AZ30">
    <cfRule type="cellIs" dxfId="3217" priority="131" stopIfTrue="1" operator="greaterThan">
      <formula>0</formula>
    </cfRule>
    <cfRule type="cellIs" dxfId="3216" priority="132" operator="lessThan">
      <formula>0</formula>
    </cfRule>
  </conditionalFormatting>
  <conditionalFormatting sqref="AZ31">
    <cfRule type="cellIs" dxfId="3215" priority="125" stopIfTrue="1" operator="greaterThan">
      <formula>0.03</formula>
    </cfRule>
    <cfRule type="cellIs" dxfId="3214" priority="126" stopIfTrue="1" operator="lessThan">
      <formula>-0.03</formula>
    </cfRule>
  </conditionalFormatting>
  <conditionalFormatting sqref="AZ31:AZ32">
    <cfRule type="cellIs" dxfId="3213" priority="127" stopIfTrue="1" operator="greaterThan">
      <formula>0</formula>
    </cfRule>
    <cfRule type="cellIs" dxfId="3212" priority="128" operator="lessThan">
      <formula>0</formula>
    </cfRule>
  </conditionalFormatting>
  <conditionalFormatting sqref="AZ33">
    <cfRule type="cellIs" dxfId="3211" priority="121" stopIfTrue="1" operator="greaterThan">
      <formula>0.03</formula>
    </cfRule>
    <cfRule type="cellIs" dxfId="3210" priority="122" stopIfTrue="1" operator="lessThan">
      <formula>-0.03</formula>
    </cfRule>
  </conditionalFormatting>
  <conditionalFormatting sqref="AZ33:AZ34">
    <cfRule type="cellIs" dxfId="3209" priority="123" stopIfTrue="1" operator="greaterThan">
      <formula>0</formula>
    </cfRule>
    <cfRule type="cellIs" dxfId="3208" priority="124" operator="lessThan">
      <formula>0</formula>
    </cfRule>
  </conditionalFormatting>
  <conditionalFormatting sqref="BA23">
    <cfRule type="cellIs" dxfId="3207" priority="117" stopIfTrue="1" operator="greaterThan">
      <formula>0.03</formula>
    </cfRule>
    <cfRule type="cellIs" dxfId="3206" priority="118" stopIfTrue="1" operator="lessThan">
      <formula>-0.03</formula>
    </cfRule>
  </conditionalFormatting>
  <conditionalFormatting sqref="BA23:BA28">
    <cfRule type="cellIs" dxfId="3205" priority="119" stopIfTrue="1" operator="greaterThan">
      <formula>0</formula>
    </cfRule>
    <cfRule type="cellIs" dxfId="3204" priority="120" stopIfTrue="1" operator="lessThan">
      <formula>0</formula>
    </cfRule>
  </conditionalFormatting>
  <conditionalFormatting sqref="AZ23">
    <cfRule type="cellIs" dxfId="3203" priority="113" stopIfTrue="1" operator="greaterThan">
      <formula>0.03</formula>
    </cfRule>
    <cfRule type="cellIs" dxfId="3202" priority="114" stopIfTrue="1" operator="lessThan">
      <formula>-0.03</formula>
    </cfRule>
  </conditionalFormatting>
  <conditionalFormatting sqref="AZ23:AZ24">
    <cfRule type="cellIs" dxfId="3201" priority="115" stopIfTrue="1" operator="greaterThan">
      <formula>0</formula>
    </cfRule>
    <cfRule type="cellIs" dxfId="3200" priority="116" operator="lessThan">
      <formula>0</formula>
    </cfRule>
  </conditionalFormatting>
  <conditionalFormatting sqref="AZ25">
    <cfRule type="cellIs" dxfId="3199" priority="109" stopIfTrue="1" operator="greaterThan">
      <formula>0.03</formula>
    </cfRule>
    <cfRule type="cellIs" dxfId="3198" priority="110" stopIfTrue="1" operator="lessThan">
      <formula>-0.03</formula>
    </cfRule>
  </conditionalFormatting>
  <conditionalFormatting sqref="AZ25:AZ26">
    <cfRule type="cellIs" dxfId="3197" priority="111" stopIfTrue="1" operator="greaterThan">
      <formula>0</formula>
    </cfRule>
    <cfRule type="cellIs" dxfId="3196" priority="112" operator="lessThan">
      <formula>0</formula>
    </cfRule>
  </conditionalFormatting>
  <conditionalFormatting sqref="AZ27">
    <cfRule type="cellIs" dxfId="3195" priority="105" stopIfTrue="1" operator="greaterThan">
      <formula>0.03</formula>
    </cfRule>
    <cfRule type="cellIs" dxfId="3194" priority="106" stopIfTrue="1" operator="lessThan">
      <formula>-0.03</formula>
    </cfRule>
  </conditionalFormatting>
  <conditionalFormatting sqref="AZ27:AZ28">
    <cfRule type="cellIs" dxfId="3193" priority="107" stopIfTrue="1" operator="greaterThan">
      <formula>0</formula>
    </cfRule>
    <cfRule type="cellIs" dxfId="3192" priority="108" operator="lessThan">
      <formula>0</formula>
    </cfRule>
  </conditionalFormatting>
  <conditionalFormatting sqref="BA35">
    <cfRule type="cellIs" dxfId="3191" priority="101" stopIfTrue="1" operator="greaterThan">
      <formula>0.03</formula>
    </cfRule>
    <cfRule type="cellIs" dxfId="3190" priority="102" stopIfTrue="1" operator="lessThan">
      <formula>-0.03</formula>
    </cfRule>
  </conditionalFormatting>
  <conditionalFormatting sqref="BA35:BA40">
    <cfRule type="cellIs" dxfId="3189" priority="103" stopIfTrue="1" operator="greaterThan">
      <formula>0</formula>
    </cfRule>
    <cfRule type="cellIs" dxfId="3188" priority="104" stopIfTrue="1" operator="lessThan">
      <formula>0</formula>
    </cfRule>
  </conditionalFormatting>
  <conditionalFormatting sqref="AZ35">
    <cfRule type="cellIs" dxfId="3187" priority="97" stopIfTrue="1" operator="greaterThan">
      <formula>0.03</formula>
    </cfRule>
    <cfRule type="cellIs" dxfId="3186" priority="98" stopIfTrue="1" operator="lessThan">
      <formula>-0.03</formula>
    </cfRule>
  </conditionalFormatting>
  <conditionalFormatting sqref="AZ35:AZ36">
    <cfRule type="cellIs" dxfId="3185" priority="99" stopIfTrue="1" operator="greaterThan">
      <formula>0</formula>
    </cfRule>
    <cfRule type="cellIs" dxfId="3184" priority="100" operator="lessThan">
      <formula>0</formula>
    </cfRule>
  </conditionalFormatting>
  <conditionalFormatting sqref="AZ37">
    <cfRule type="cellIs" dxfId="3183" priority="93" stopIfTrue="1" operator="greaterThan">
      <formula>0.03</formula>
    </cfRule>
    <cfRule type="cellIs" dxfId="3182" priority="94" stopIfTrue="1" operator="lessThan">
      <formula>-0.03</formula>
    </cfRule>
  </conditionalFormatting>
  <conditionalFormatting sqref="AZ37:AZ38">
    <cfRule type="cellIs" dxfId="3181" priority="95" stopIfTrue="1" operator="greaterThan">
      <formula>0</formula>
    </cfRule>
    <cfRule type="cellIs" dxfId="3180" priority="96" operator="lessThan">
      <formula>0</formula>
    </cfRule>
  </conditionalFormatting>
  <conditionalFormatting sqref="AZ39">
    <cfRule type="cellIs" dxfId="3179" priority="89" stopIfTrue="1" operator="greaterThan">
      <formula>0.03</formula>
    </cfRule>
    <cfRule type="cellIs" dxfId="3178" priority="90" stopIfTrue="1" operator="lessThan">
      <formula>-0.03</formula>
    </cfRule>
  </conditionalFormatting>
  <conditionalFormatting sqref="AZ39:AZ40">
    <cfRule type="cellIs" dxfId="3177" priority="91" stopIfTrue="1" operator="greaterThan">
      <formula>0</formula>
    </cfRule>
    <cfRule type="cellIs" dxfId="3176" priority="92" operator="lessThan">
      <formula>0</formula>
    </cfRule>
  </conditionalFormatting>
  <conditionalFormatting sqref="AX11">
    <cfRule type="cellIs" dxfId="3175" priority="85" stopIfTrue="1" operator="greaterThan">
      <formula>0.03</formula>
    </cfRule>
    <cfRule type="cellIs" dxfId="3174" priority="86" stopIfTrue="1" operator="lessThan">
      <formula>-0.03</formula>
    </cfRule>
  </conditionalFormatting>
  <conditionalFormatting sqref="AX11:AX12">
    <cfRule type="cellIs" dxfId="3173" priority="87" stopIfTrue="1" operator="greaterThan">
      <formula>0</formula>
    </cfRule>
    <cfRule type="cellIs" dxfId="3172" priority="88" operator="lessThan">
      <formula>0</formula>
    </cfRule>
  </conditionalFormatting>
  <conditionalFormatting sqref="AX13">
    <cfRule type="cellIs" dxfId="3171" priority="81" stopIfTrue="1" operator="greaterThan">
      <formula>0.03</formula>
    </cfRule>
    <cfRule type="cellIs" dxfId="3170" priority="82" stopIfTrue="1" operator="lessThan">
      <formula>-0.03</formula>
    </cfRule>
  </conditionalFormatting>
  <conditionalFormatting sqref="AX13:AX14">
    <cfRule type="cellIs" dxfId="3169" priority="83" stopIfTrue="1" operator="greaterThan">
      <formula>0</formula>
    </cfRule>
    <cfRule type="cellIs" dxfId="3168" priority="84" operator="lessThan">
      <formula>0</formula>
    </cfRule>
  </conditionalFormatting>
  <conditionalFormatting sqref="AX15">
    <cfRule type="cellIs" dxfId="3167" priority="77" stopIfTrue="1" operator="greaterThan">
      <formula>0.03</formula>
    </cfRule>
    <cfRule type="cellIs" dxfId="3166" priority="78" stopIfTrue="1" operator="lessThan">
      <formula>-0.03</formula>
    </cfRule>
  </conditionalFormatting>
  <conditionalFormatting sqref="AX15:AX16">
    <cfRule type="cellIs" dxfId="3165" priority="79" stopIfTrue="1" operator="greaterThan">
      <formula>0</formula>
    </cfRule>
    <cfRule type="cellIs" dxfId="3164" priority="80" operator="lessThan">
      <formula>0</formula>
    </cfRule>
  </conditionalFormatting>
  <conditionalFormatting sqref="AY17">
    <cfRule type="cellIs" dxfId="3163" priority="73" stopIfTrue="1" operator="greaterThan">
      <formula>0.03</formula>
    </cfRule>
    <cfRule type="cellIs" dxfId="3162" priority="74" stopIfTrue="1" operator="lessThan">
      <formula>-0.03</formula>
    </cfRule>
  </conditionalFormatting>
  <conditionalFormatting sqref="AY17:AY22">
    <cfRule type="cellIs" dxfId="3161" priority="75" stopIfTrue="1" operator="greaterThan">
      <formula>0</formula>
    </cfRule>
    <cfRule type="cellIs" dxfId="3160" priority="76" stopIfTrue="1" operator="lessThan">
      <formula>0</formula>
    </cfRule>
  </conditionalFormatting>
  <conditionalFormatting sqref="AX17">
    <cfRule type="cellIs" dxfId="3159" priority="69" stopIfTrue="1" operator="greaterThan">
      <formula>0.03</formula>
    </cfRule>
    <cfRule type="cellIs" dxfId="3158" priority="70" stopIfTrue="1" operator="lessThan">
      <formula>-0.03</formula>
    </cfRule>
  </conditionalFormatting>
  <conditionalFormatting sqref="AX17:AX18">
    <cfRule type="cellIs" dxfId="3157" priority="71" stopIfTrue="1" operator="greaterThan">
      <formula>0</formula>
    </cfRule>
    <cfRule type="cellIs" dxfId="3156" priority="72" operator="lessThan">
      <formula>0</formula>
    </cfRule>
  </conditionalFormatting>
  <conditionalFormatting sqref="AX19">
    <cfRule type="cellIs" dxfId="3155" priority="65" stopIfTrue="1" operator="greaterThan">
      <formula>0.03</formula>
    </cfRule>
    <cfRule type="cellIs" dxfId="3154" priority="66" stopIfTrue="1" operator="lessThan">
      <formula>-0.03</formula>
    </cfRule>
  </conditionalFormatting>
  <conditionalFormatting sqref="AX19:AX20">
    <cfRule type="cellIs" dxfId="3153" priority="67" stopIfTrue="1" operator="greaterThan">
      <formula>0</formula>
    </cfRule>
    <cfRule type="cellIs" dxfId="3152" priority="68" operator="lessThan">
      <formula>0</formula>
    </cfRule>
  </conditionalFormatting>
  <conditionalFormatting sqref="AX21">
    <cfRule type="cellIs" dxfId="3151" priority="61" stopIfTrue="1" operator="greaterThan">
      <formula>0.03</formula>
    </cfRule>
    <cfRule type="cellIs" dxfId="3150" priority="62" stopIfTrue="1" operator="lessThan">
      <formula>-0.03</formula>
    </cfRule>
  </conditionalFormatting>
  <conditionalFormatting sqref="AX21:AX22">
    <cfRule type="cellIs" dxfId="3149" priority="63" stopIfTrue="1" operator="greaterThan">
      <formula>0</formula>
    </cfRule>
    <cfRule type="cellIs" dxfId="3148" priority="64" operator="lessThan">
      <formula>0</formula>
    </cfRule>
  </conditionalFormatting>
  <conditionalFormatting sqref="AY23">
    <cfRule type="cellIs" dxfId="3147" priority="57" stopIfTrue="1" operator="greaterThan">
      <formula>0.03</formula>
    </cfRule>
    <cfRule type="cellIs" dxfId="3146" priority="58" stopIfTrue="1" operator="lessThan">
      <formula>-0.03</formula>
    </cfRule>
  </conditionalFormatting>
  <conditionalFormatting sqref="AY23:AY28">
    <cfRule type="cellIs" dxfId="3145" priority="59" stopIfTrue="1" operator="greaterThan">
      <formula>0</formula>
    </cfRule>
    <cfRule type="cellIs" dxfId="3144" priority="60" stopIfTrue="1" operator="lessThan">
      <formula>0</formula>
    </cfRule>
  </conditionalFormatting>
  <conditionalFormatting sqref="AX23">
    <cfRule type="cellIs" dxfId="3143" priority="53" stopIfTrue="1" operator="greaterThan">
      <formula>0.03</formula>
    </cfRule>
    <cfRule type="cellIs" dxfId="3142" priority="54" stopIfTrue="1" operator="lessThan">
      <formula>-0.03</formula>
    </cfRule>
  </conditionalFormatting>
  <conditionalFormatting sqref="AX23:AX24">
    <cfRule type="cellIs" dxfId="3141" priority="55" stopIfTrue="1" operator="greaterThan">
      <formula>0</formula>
    </cfRule>
    <cfRule type="cellIs" dxfId="3140" priority="56" operator="lessThan">
      <formula>0</formula>
    </cfRule>
  </conditionalFormatting>
  <conditionalFormatting sqref="AX25">
    <cfRule type="cellIs" dxfId="3139" priority="49" stopIfTrue="1" operator="greaterThan">
      <formula>0.03</formula>
    </cfRule>
    <cfRule type="cellIs" dxfId="3138" priority="50" stopIfTrue="1" operator="lessThan">
      <formula>-0.03</formula>
    </cfRule>
  </conditionalFormatting>
  <conditionalFormatting sqref="AX25:AX26">
    <cfRule type="cellIs" dxfId="3137" priority="51" stopIfTrue="1" operator="greaterThan">
      <formula>0</formula>
    </cfRule>
    <cfRule type="cellIs" dxfId="3136" priority="52" operator="lessThan">
      <formula>0</formula>
    </cfRule>
  </conditionalFormatting>
  <conditionalFormatting sqref="AX27">
    <cfRule type="cellIs" dxfId="3135" priority="45" stopIfTrue="1" operator="greaterThan">
      <formula>0.03</formula>
    </cfRule>
    <cfRule type="cellIs" dxfId="3134" priority="46" stopIfTrue="1" operator="lessThan">
      <formula>-0.03</formula>
    </cfRule>
  </conditionalFormatting>
  <conditionalFormatting sqref="AX27:AX28">
    <cfRule type="cellIs" dxfId="3133" priority="47" stopIfTrue="1" operator="greaterThan">
      <formula>0</formula>
    </cfRule>
    <cfRule type="cellIs" dxfId="3132" priority="48" operator="lessThan">
      <formula>0</formula>
    </cfRule>
  </conditionalFormatting>
  <conditionalFormatting sqref="AY29">
    <cfRule type="cellIs" dxfId="3131" priority="41" stopIfTrue="1" operator="greaterThan">
      <formula>0.03</formula>
    </cfRule>
    <cfRule type="cellIs" dxfId="3130" priority="42" stopIfTrue="1" operator="lessThan">
      <formula>-0.03</formula>
    </cfRule>
  </conditionalFormatting>
  <conditionalFormatting sqref="AY29:AY34">
    <cfRule type="cellIs" dxfId="3129" priority="43" stopIfTrue="1" operator="greaterThan">
      <formula>0</formula>
    </cfRule>
    <cfRule type="cellIs" dxfId="3128" priority="44" stopIfTrue="1" operator="lessThan">
      <formula>0</formula>
    </cfRule>
  </conditionalFormatting>
  <conditionalFormatting sqref="AX29">
    <cfRule type="cellIs" dxfId="3127" priority="37" stopIfTrue="1" operator="greaterThan">
      <formula>0.03</formula>
    </cfRule>
    <cfRule type="cellIs" dxfId="3126" priority="38" stopIfTrue="1" operator="lessThan">
      <formula>-0.03</formula>
    </cfRule>
  </conditionalFormatting>
  <conditionalFormatting sqref="AX29:AX30">
    <cfRule type="cellIs" dxfId="3125" priority="39" stopIfTrue="1" operator="greaterThan">
      <formula>0</formula>
    </cfRule>
    <cfRule type="cellIs" dxfId="3124" priority="40" operator="lessThan">
      <formula>0</formula>
    </cfRule>
  </conditionalFormatting>
  <conditionalFormatting sqref="AX31">
    <cfRule type="cellIs" dxfId="3123" priority="33" stopIfTrue="1" operator="greaterThan">
      <formula>0.03</formula>
    </cfRule>
    <cfRule type="cellIs" dxfId="3122" priority="34" stopIfTrue="1" operator="lessThan">
      <formula>-0.03</formula>
    </cfRule>
  </conditionalFormatting>
  <conditionalFormatting sqref="AX31:AX32">
    <cfRule type="cellIs" dxfId="3121" priority="35" stopIfTrue="1" operator="greaterThan">
      <formula>0</formula>
    </cfRule>
    <cfRule type="cellIs" dxfId="3120" priority="36" operator="lessThan">
      <formula>0</formula>
    </cfRule>
  </conditionalFormatting>
  <conditionalFormatting sqref="AX33">
    <cfRule type="cellIs" dxfId="3119" priority="29" stopIfTrue="1" operator="greaterThan">
      <formula>0.03</formula>
    </cfRule>
    <cfRule type="cellIs" dxfId="3118" priority="30" stopIfTrue="1" operator="lessThan">
      <formula>-0.03</formula>
    </cfRule>
  </conditionalFormatting>
  <conditionalFormatting sqref="AX33:AX34">
    <cfRule type="cellIs" dxfId="3117" priority="31" stopIfTrue="1" operator="greaterThan">
      <formula>0</formula>
    </cfRule>
    <cfRule type="cellIs" dxfId="3116" priority="32" operator="lessThan">
      <formula>0</formula>
    </cfRule>
  </conditionalFormatting>
  <conditionalFormatting sqref="AY35">
    <cfRule type="cellIs" dxfId="3115" priority="25" stopIfTrue="1" operator="greaterThan">
      <formula>0.03</formula>
    </cfRule>
    <cfRule type="cellIs" dxfId="3114" priority="26" stopIfTrue="1" operator="lessThan">
      <formula>-0.03</formula>
    </cfRule>
  </conditionalFormatting>
  <conditionalFormatting sqref="AY35:AY40">
    <cfRule type="cellIs" dxfId="3113" priority="27" stopIfTrue="1" operator="greaterThan">
      <formula>0</formula>
    </cfRule>
    <cfRule type="cellIs" dxfId="3112" priority="28" stopIfTrue="1" operator="lessThan">
      <formula>0</formula>
    </cfRule>
  </conditionalFormatting>
  <conditionalFormatting sqref="AX35">
    <cfRule type="cellIs" dxfId="3111" priority="21" stopIfTrue="1" operator="greaterThan">
      <formula>0.03</formula>
    </cfRule>
    <cfRule type="cellIs" dxfId="3110" priority="22" stopIfTrue="1" operator="lessThan">
      <formula>-0.03</formula>
    </cfRule>
  </conditionalFormatting>
  <conditionalFormatting sqref="AX35:AX36">
    <cfRule type="cellIs" dxfId="3109" priority="23" stopIfTrue="1" operator="greaterThan">
      <formula>0</formula>
    </cfRule>
    <cfRule type="cellIs" dxfId="3108" priority="24" operator="lessThan">
      <formula>0</formula>
    </cfRule>
  </conditionalFormatting>
  <conditionalFormatting sqref="AX37">
    <cfRule type="cellIs" dxfId="3107" priority="17" stopIfTrue="1" operator="greaterThan">
      <formula>0.03</formula>
    </cfRule>
    <cfRule type="cellIs" dxfId="3106" priority="18" stopIfTrue="1" operator="lessThan">
      <formula>-0.03</formula>
    </cfRule>
  </conditionalFormatting>
  <conditionalFormatting sqref="AX37:AX38">
    <cfRule type="cellIs" dxfId="3105" priority="19" stopIfTrue="1" operator="greaterThan">
      <formula>0</formula>
    </cfRule>
    <cfRule type="cellIs" dxfId="3104" priority="20" operator="lessThan">
      <formula>0</formula>
    </cfRule>
  </conditionalFormatting>
  <conditionalFormatting sqref="AX39">
    <cfRule type="cellIs" dxfId="3103" priority="13" stopIfTrue="1" operator="greaterThan">
      <formula>0.03</formula>
    </cfRule>
    <cfRule type="cellIs" dxfId="3102" priority="14" stopIfTrue="1" operator="lessThan">
      <formula>-0.03</formula>
    </cfRule>
  </conditionalFormatting>
  <conditionalFormatting sqref="AX39:AX40">
    <cfRule type="cellIs" dxfId="3101" priority="15" stopIfTrue="1" operator="greaterThan">
      <formula>0</formula>
    </cfRule>
    <cfRule type="cellIs" dxfId="3100" priority="16" operator="lessThan">
      <formula>0</formula>
    </cfRule>
  </conditionalFormatting>
  <conditionalFormatting sqref="AM47">
    <cfRule type="cellIs" dxfId="3099" priority="9" stopIfTrue="1" operator="greaterThan">
      <formula>0.03</formula>
    </cfRule>
    <cfRule type="cellIs" dxfId="3098" priority="10" stopIfTrue="1" operator="lessThan">
      <formula>-0.03</formula>
    </cfRule>
  </conditionalFormatting>
  <conditionalFormatting sqref="AM47:AM48">
    <cfRule type="cellIs" dxfId="3097" priority="11" stopIfTrue="1" operator="greaterThan">
      <formula>0</formula>
    </cfRule>
    <cfRule type="cellIs" dxfId="3096" priority="12" operator="lessThan">
      <formula>0</formula>
    </cfRule>
  </conditionalFormatting>
  <conditionalFormatting sqref="AM49">
    <cfRule type="cellIs" dxfId="3095" priority="5" stopIfTrue="1" operator="greaterThan">
      <formula>0.03</formula>
    </cfRule>
    <cfRule type="cellIs" dxfId="3094" priority="6" stopIfTrue="1" operator="lessThan">
      <formula>-0.03</formula>
    </cfRule>
  </conditionalFormatting>
  <conditionalFormatting sqref="AM49:AM50">
    <cfRule type="cellIs" dxfId="3093" priority="7" stopIfTrue="1" operator="greaterThan">
      <formula>0</formula>
    </cfRule>
    <cfRule type="cellIs" dxfId="3092" priority="8" operator="lessThan">
      <formula>0</formula>
    </cfRule>
  </conditionalFormatting>
  <conditionalFormatting sqref="AM51">
    <cfRule type="cellIs" dxfId="3091" priority="1" stopIfTrue="1" operator="greaterThan">
      <formula>0.03</formula>
    </cfRule>
    <cfRule type="cellIs" dxfId="3090" priority="2" stopIfTrue="1" operator="lessThan">
      <formula>-0.03</formula>
    </cfRule>
  </conditionalFormatting>
  <conditionalFormatting sqref="AM51:AM52">
    <cfRule type="cellIs" dxfId="3089" priority="3" stopIfTrue="1" operator="greaterThan">
      <formula>0</formula>
    </cfRule>
    <cfRule type="cellIs" dxfId="3088" priority="4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BFF32-18CC-B64A-BD31-B4522F403286}">
  <sheetPr codeName="Sheet24"/>
  <dimension ref="A1:FS180"/>
  <sheetViews>
    <sheetView topLeftCell="A2" zoomScale="110" zoomScaleNormal="110" workbookViewId="0">
      <selection activeCell="CJ6" sqref="CJ6"/>
    </sheetView>
  </sheetViews>
  <sheetFormatPr baseColWidth="10" defaultRowHeight="13" outlineLevelCol="1" x14ac:dyDescent="0.15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1.83203125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16" t="s">
        <v>10</v>
      </c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2"/>
      <c r="U1" s="316" t="s">
        <v>11</v>
      </c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148"/>
      <c r="AM1" s="148"/>
      <c r="AN1" s="2"/>
      <c r="AO1" s="319" t="s">
        <v>21</v>
      </c>
      <c r="AP1" s="320"/>
      <c r="AQ1" s="320"/>
      <c r="AR1" s="320"/>
      <c r="AS1" s="320"/>
      <c r="AT1" s="320"/>
      <c r="AU1" s="320"/>
      <c r="AV1" s="320"/>
      <c r="AW1" s="320"/>
      <c r="AX1" s="320"/>
      <c r="AY1" s="320"/>
      <c r="CH1" s="26"/>
      <c r="CI1" s="27"/>
      <c r="CJ1" s="27"/>
      <c r="CK1" s="25"/>
      <c r="CL1" s="312" t="s">
        <v>12</v>
      </c>
      <c r="CM1" s="312"/>
      <c r="CN1" s="312"/>
      <c r="CO1" s="312"/>
      <c r="CP1" s="312"/>
      <c r="CQ1" s="312"/>
      <c r="CR1" s="312"/>
      <c r="CS1" s="312"/>
      <c r="CT1" s="312"/>
      <c r="CU1" s="312"/>
      <c r="CV1" s="312"/>
      <c r="CW1" s="312"/>
      <c r="CX1" s="312"/>
      <c r="CY1" s="312"/>
      <c r="CZ1" s="312"/>
      <c r="DA1" s="312"/>
      <c r="DB1" s="312"/>
      <c r="DC1" s="312"/>
      <c r="DD1" s="312"/>
      <c r="DE1" s="312"/>
      <c r="DF1" s="312"/>
      <c r="DG1" s="312"/>
      <c r="DH1" s="312"/>
      <c r="DI1" s="312"/>
      <c r="DJ1" s="312"/>
      <c r="DK1" s="312"/>
      <c r="DL1" s="312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2" t="s">
        <v>48</v>
      </c>
      <c r="EA1" s="312"/>
      <c r="EB1" s="312"/>
      <c r="EC1" s="312"/>
      <c r="ED1" s="312"/>
      <c r="EE1" s="312"/>
      <c r="EF1" s="312"/>
      <c r="EG1" s="312"/>
      <c r="EH1" s="312"/>
      <c r="EI1" s="312"/>
      <c r="EJ1" s="312"/>
      <c r="EK1" s="312"/>
      <c r="EL1" s="312"/>
      <c r="EM1" s="312"/>
      <c r="EN1" s="312"/>
      <c r="EO1" s="312"/>
      <c r="EP1" s="312"/>
      <c r="EQ1" s="312"/>
      <c r="ER1" s="312"/>
      <c r="ES1" s="312"/>
      <c r="ET1" s="312"/>
      <c r="EU1" s="312"/>
      <c r="EV1" s="312"/>
      <c r="EW1" s="312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2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148"/>
      <c r="AM2" s="148"/>
      <c r="AN2" s="2"/>
      <c r="AO2" s="321" t="s">
        <v>13</v>
      </c>
      <c r="AP2" s="304"/>
      <c r="AQ2" s="304"/>
      <c r="AR2" s="304"/>
      <c r="AS2" s="304"/>
      <c r="AT2" s="304" t="s">
        <v>1</v>
      </c>
      <c r="AU2" s="304"/>
      <c r="AV2" s="304" t="s">
        <v>22</v>
      </c>
      <c r="AW2" s="304"/>
      <c r="AX2" s="304" t="s">
        <v>0</v>
      </c>
      <c r="AY2" s="304"/>
      <c r="CH2" s="28"/>
      <c r="CI2" s="28"/>
      <c r="CJ2" s="28"/>
      <c r="CK2" s="25"/>
      <c r="CL2" s="313" t="s">
        <v>13</v>
      </c>
      <c r="CM2" s="314"/>
      <c r="CN2" s="314"/>
      <c r="CO2" s="314"/>
      <c r="CP2" s="314"/>
      <c r="CQ2" s="314"/>
      <c r="CR2" s="314"/>
      <c r="CS2" s="314"/>
      <c r="CT2" s="314"/>
      <c r="CU2" s="314"/>
      <c r="CV2" s="314"/>
      <c r="CW2" s="314"/>
      <c r="CX2" s="314"/>
      <c r="CY2" s="314"/>
      <c r="CZ2" s="314"/>
      <c r="DA2" s="314"/>
      <c r="DB2" s="314"/>
      <c r="DC2" s="315"/>
      <c r="DD2" s="145"/>
      <c r="DE2" s="312" t="s">
        <v>14</v>
      </c>
      <c r="DF2" s="312"/>
      <c r="DG2" s="145"/>
      <c r="DH2" s="312" t="s">
        <v>30</v>
      </c>
      <c r="DI2" s="312"/>
      <c r="DJ2" s="145"/>
      <c r="DK2" s="312" t="s">
        <v>15</v>
      </c>
      <c r="DL2" s="312"/>
      <c r="DM2" s="312" t="s">
        <v>43</v>
      </c>
      <c r="DN2" s="312"/>
      <c r="DO2" s="312" t="s">
        <v>40</v>
      </c>
      <c r="DP2" s="312"/>
      <c r="DQ2" s="312" t="s">
        <v>44</v>
      </c>
      <c r="DR2" s="312"/>
      <c r="DS2" s="313" t="s">
        <v>45</v>
      </c>
      <c r="DT2" s="314"/>
      <c r="DU2" s="314"/>
      <c r="DV2" s="314"/>
      <c r="DW2" s="314"/>
      <c r="DX2" s="315"/>
      <c r="DY2" s="2"/>
      <c r="DZ2" s="313" t="s">
        <v>13</v>
      </c>
      <c r="EA2" s="314"/>
      <c r="EB2" s="314"/>
      <c r="EC2" s="314"/>
      <c r="ED2" s="314"/>
      <c r="EE2" s="314"/>
      <c r="EF2" s="314"/>
      <c r="EG2" s="314"/>
      <c r="EH2" s="314"/>
      <c r="EI2" s="314"/>
      <c r="EJ2" s="314"/>
      <c r="EK2" s="314"/>
      <c r="EL2" s="314"/>
      <c r="EM2" s="314"/>
      <c r="EN2" s="314"/>
      <c r="EO2" s="314"/>
      <c r="EP2" s="314"/>
      <c r="EQ2" s="315"/>
      <c r="ER2" s="312" t="s">
        <v>14</v>
      </c>
      <c r="ES2" s="312"/>
      <c r="ET2" s="312" t="s">
        <v>30</v>
      </c>
      <c r="EU2" s="312"/>
      <c r="EV2" s="324" t="s">
        <v>15</v>
      </c>
      <c r="EW2" s="324"/>
      <c r="EX2" s="324" t="s">
        <v>46</v>
      </c>
      <c r="EY2" s="324"/>
      <c r="EZ2" s="324" t="s">
        <v>47</v>
      </c>
      <c r="FA2" s="324"/>
      <c r="FB2" s="324" t="s">
        <v>41</v>
      </c>
      <c r="FC2" s="324"/>
      <c r="FD2" s="313" t="s">
        <v>45</v>
      </c>
      <c r="FE2" s="314"/>
      <c r="FF2" s="314"/>
      <c r="FG2" s="314"/>
      <c r="FH2" s="314"/>
      <c r="FI2" s="315"/>
      <c r="FK2" s="312" t="s">
        <v>106</v>
      </c>
      <c r="FL2" s="312"/>
      <c r="FM2" s="312" t="s">
        <v>107</v>
      </c>
      <c r="FN2" s="312"/>
      <c r="FP2" s="312" t="s">
        <v>105</v>
      </c>
      <c r="FQ2" s="312"/>
      <c r="FR2" s="312" t="s">
        <v>108</v>
      </c>
      <c r="FS2" s="312"/>
    </row>
    <row r="3" spans="1:175" x14ac:dyDescent="0.15">
      <c r="C3" s="148"/>
      <c r="D3" s="316" t="s">
        <v>13</v>
      </c>
      <c r="E3" s="316"/>
      <c r="F3" s="316"/>
      <c r="G3" s="316"/>
      <c r="H3" s="148"/>
      <c r="I3" s="148"/>
      <c r="J3" s="148"/>
      <c r="K3" s="148"/>
      <c r="L3" s="148"/>
      <c r="M3" s="148"/>
      <c r="N3" s="318" t="s">
        <v>42</v>
      </c>
      <c r="O3" s="318"/>
      <c r="P3" s="318"/>
      <c r="Q3" s="318"/>
      <c r="R3" s="148"/>
      <c r="S3" s="148"/>
      <c r="T3" s="2"/>
      <c r="U3" s="148"/>
      <c r="V3" s="316" t="s">
        <v>13</v>
      </c>
      <c r="W3" s="316"/>
      <c r="X3" s="316"/>
      <c r="Y3" s="316"/>
      <c r="Z3" s="148"/>
      <c r="AA3" s="148"/>
      <c r="AB3" s="148"/>
      <c r="AC3" s="148"/>
      <c r="AD3" s="148"/>
      <c r="AE3" s="148"/>
      <c r="AF3" s="317" t="s">
        <v>42</v>
      </c>
      <c r="AG3" s="317"/>
      <c r="AH3" s="317"/>
      <c r="AI3" s="317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3" t="s">
        <v>13</v>
      </c>
      <c r="CO3" s="314"/>
      <c r="CP3" s="314"/>
      <c r="CQ3" s="315"/>
      <c r="CR3" s="145"/>
      <c r="CS3" s="145"/>
      <c r="CT3" s="145"/>
      <c r="CU3" s="145"/>
      <c r="CV3" s="145"/>
      <c r="CW3" s="145"/>
      <c r="CX3" s="313" t="s">
        <v>42</v>
      </c>
      <c r="CY3" s="314"/>
      <c r="CZ3" s="314"/>
      <c r="DA3" s="31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3" t="s">
        <v>13</v>
      </c>
      <c r="EC3" s="314"/>
      <c r="ED3" s="314"/>
      <c r="EE3" s="315"/>
      <c r="EF3" s="145"/>
      <c r="EG3" s="145"/>
      <c r="EH3" s="145"/>
      <c r="EI3" s="145"/>
      <c r="EJ3" s="145"/>
      <c r="EK3" s="145"/>
      <c r="EL3" s="313" t="s">
        <v>42</v>
      </c>
      <c r="EM3" s="314"/>
      <c r="EN3" s="314"/>
      <c r="EO3" s="31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91" t="s">
        <v>23</v>
      </c>
      <c r="AP4" s="292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9" t="s">
        <v>17</v>
      </c>
      <c r="B5" s="47">
        <v>23</v>
      </c>
      <c r="C5" s="166">
        <f>Anchor!L74</f>
        <v>35538.214399999997</v>
      </c>
      <c r="D5" s="166">
        <f>Anchor!M74</f>
        <v>43.321599999999997</v>
      </c>
      <c r="E5" s="166">
        <f>Anchor!N74</f>
        <v>49.0779</v>
      </c>
      <c r="F5" s="166">
        <f>Anchor!O74</f>
        <v>49.204599999999999</v>
      </c>
      <c r="G5" s="167">
        <f>('Summary (Full)'!$B$34*D5+'Summary (Full)'!$B$35*E5+'Summary (Full)'!$B$36*F5)/'Summary (Full)'!$B$37</f>
        <v>44.04905625</v>
      </c>
      <c r="H5" s="166">
        <f>Anchor!P74</f>
        <v>32.747</v>
      </c>
      <c r="I5" s="166">
        <f>Anchor!Q74</f>
        <v>23.069900000000001</v>
      </c>
      <c r="J5" s="166">
        <f>Anchor!R74</f>
        <v>99.973100000000002</v>
      </c>
      <c r="K5" s="166">
        <f>Anchor!S74</f>
        <v>99.965400000000002</v>
      </c>
      <c r="L5" s="166">
        <f>Anchor!T74</f>
        <v>45.098599999999998</v>
      </c>
      <c r="M5" s="166">
        <f>Anchor!U74</f>
        <v>44.261400000000002</v>
      </c>
      <c r="N5" s="166">
        <f>Anchor!V74</f>
        <v>43.208199999999998</v>
      </c>
      <c r="O5" s="166">
        <f>Anchor!W74</f>
        <v>48.984999999999999</v>
      </c>
      <c r="P5" s="166">
        <f>Anchor!X74</f>
        <v>49.103000000000002</v>
      </c>
      <c r="Q5" s="168">
        <f>10*LOG10(1/(('Summary (Full)'!$B$41/10^(N5/10)+'Summary (Full)'!$B$42/10^(O5/10)+'Summary (Full)'!$B$43/10^(P5/10))/'Summary (Full)'!$B$44))</f>
        <v>44.436615168412658</v>
      </c>
      <c r="R5" s="166">
        <f>Anchor!Y74</f>
        <v>61513.8</v>
      </c>
      <c r="S5" s="166">
        <f>Anchor!Z74</f>
        <v>25.0076</v>
      </c>
      <c r="T5" s="169"/>
      <c r="U5" s="166">
        <f>Test!L74</f>
        <v>35538.214399999997</v>
      </c>
      <c r="V5" s="166">
        <f>Test!M74</f>
        <v>43.321599999999997</v>
      </c>
      <c r="W5" s="166">
        <f>Test!N74</f>
        <v>49.0779</v>
      </c>
      <c r="X5" s="166">
        <f>Test!O74</f>
        <v>49.204599999999999</v>
      </c>
      <c r="Y5" s="166">
        <f>('Summary (Full)'!$B$34*V5+'Summary (Full)'!$B$35*W5+'Summary (Full)'!$B$36*X5)/'Summary (Full)'!$B$37</f>
        <v>44.04905625</v>
      </c>
      <c r="Z5" s="166">
        <f>Test!P74</f>
        <v>32.747</v>
      </c>
      <c r="AA5" s="166">
        <f>Test!Q74</f>
        <v>23.069900000000001</v>
      </c>
      <c r="AB5" s="166">
        <f>Test!R74</f>
        <v>99.973100000000002</v>
      </c>
      <c r="AC5" s="166">
        <f>Test!S74</f>
        <v>99.965400000000002</v>
      </c>
      <c r="AD5" s="166">
        <f>Test!T74</f>
        <v>45.098599999999998</v>
      </c>
      <c r="AE5" s="166">
        <f>Test!U74</f>
        <v>44.261400000000002</v>
      </c>
      <c r="AF5" s="166">
        <f>Test!V74</f>
        <v>43.208199999999998</v>
      </c>
      <c r="AG5" s="166">
        <f>Test!W74</f>
        <v>48.984999999999999</v>
      </c>
      <c r="AH5" s="166">
        <f>Test!X74</f>
        <v>49.103000000000002</v>
      </c>
      <c r="AI5" s="166">
        <f>10*LOG10(1/(('Summary (Full)'!$B$41/10^(AF5/10)+'Summary (Full)'!$B$42/10^(AG5/10)+'Summary (Full)'!$B$43/10^(AH5/10))/'Summary (Full)'!$B$44))</f>
        <v>44.436615168412658</v>
      </c>
      <c r="AJ5" s="166">
        <f>Test!Y74</f>
        <v>61513.8</v>
      </c>
      <c r="AK5" s="166">
        <f>Test!Z74</f>
        <v>25.0076</v>
      </c>
      <c r="AL5" s="166">
        <f>AJ5/R5</f>
        <v>1</v>
      </c>
      <c r="AM5" s="166">
        <f>AK5/S5</f>
        <v>1</v>
      </c>
      <c r="AO5" s="293" t="s">
        <v>27</v>
      </c>
      <c r="AP5" s="211" cm="1">
        <f t="array" ref="AP5">bdRateExtend($C5:$C8,D5:D8,$U5:$U8,V5:V8)</f>
        <v>0</v>
      </c>
      <c r="AQ5" s="211" cm="1">
        <f t="array" ref="AQ5">bdRateExtend($C5:$C10,D5:D10,$U5:$U10,V5:V10)</f>
        <v>0</v>
      </c>
      <c r="AR5" s="211" cm="1">
        <f t="array" ref="AR5">bdRateExtend($C5:$C10,E5:E10,$U5:$U10,W5:W10)</f>
        <v>0</v>
      </c>
      <c r="AS5" s="211" cm="1">
        <f t="array" ref="AS5">bdRateExtend($C5:$C10,F5:F10,$U5:$U10,X5:X10)</f>
        <v>0</v>
      </c>
      <c r="AT5" s="211" cm="1">
        <f t="array" ref="AT5">bdRateExtend($C5:$C8,H5:H8,$U5:$U8,Z5:Z8)</f>
        <v>0</v>
      </c>
      <c r="AU5" s="211" cm="1">
        <f t="array" ref="AU5">bdRateExtend($C5:$C10,H5:H10,$U5:$U10,Z5:Z10)</f>
        <v>0</v>
      </c>
      <c r="AV5" s="211" cm="1">
        <f t="array" ref="AV5">bdRateExtend($C5:$C8,I5:I8,$U5:$U8,AA5:AA8)</f>
        <v>0</v>
      </c>
      <c r="AW5" s="211" cm="1">
        <f t="array" ref="AW5">bdRateExtend($C5:$C10,I5:I10,$U5:$U10,AA5:AA10)</f>
        <v>0</v>
      </c>
      <c r="AX5" s="211" cm="1">
        <f t="array" ref="AX5">bdRateExtend($C5:$C8,J5:J8,$U5:$U8,AB5:AB8,"None", FALSE,1)</f>
        <v>0</v>
      </c>
      <c r="AY5" s="214" cm="1">
        <f t="array" ref="AY5">bdRateExtend($C5:$C10,J5:J10,$U5:$U10,AB5:AB10,"None", FALSE,1)</f>
        <v>0</v>
      </c>
      <c r="AZ5" s="325" cm="1">
        <f t="array" ref="AZ5">testVMAFRange($C5:$C8,J5:J8,$U5:$U8,AB5:AB8)</f>
        <v>0</v>
      </c>
      <c r="BA5" s="251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213.95099999999999</v>
      </c>
      <c r="CK5" s="6"/>
      <c r="CL5" s="17" cm="1">
        <f t="array" ref="CL5:DC71">ConvexHullInterpolate(C5:C40,D5:D40,TRUE,6,7,D5:S40)</f>
        <v>213.95099999999999</v>
      </c>
      <c r="CM5" s="17">
        <v>26.759499999999999</v>
      </c>
      <c r="CN5" s="17">
        <v>26.759499999999999</v>
      </c>
      <c r="CO5" s="17">
        <v>35.0062</v>
      </c>
      <c r="CP5" s="17">
        <v>34.831099999999999</v>
      </c>
      <c r="CQ5" s="17">
        <v>27.779393749999997</v>
      </c>
      <c r="CR5" s="17">
        <v>7.9566999999999997</v>
      </c>
      <c r="CS5" s="17">
        <v>6.5063000000000004</v>
      </c>
      <c r="CT5" s="17">
        <v>13.5283</v>
      </c>
      <c r="CU5" s="17">
        <v>13.4124</v>
      </c>
      <c r="CV5" s="17">
        <v>22.431000000000001</v>
      </c>
      <c r="CW5" s="17">
        <v>29.156400000000001</v>
      </c>
      <c r="CX5" s="17">
        <v>26.6693</v>
      </c>
      <c r="CY5" s="17">
        <v>34.918399999999998</v>
      </c>
      <c r="CZ5" s="17">
        <v>34.715699999999998</v>
      </c>
      <c r="DA5" s="17">
        <v>28.109608720960424</v>
      </c>
      <c r="DB5" s="17">
        <v>1077.2</v>
      </c>
      <c r="DC5" s="17">
        <v>0.40500000000000003</v>
      </c>
      <c r="DE5" s="17" cm="1">
        <f t="array" ref="DE5:DF69">ConvexHullInterpolate(C5:C40,H5:H40,TRUE,6,7)</f>
        <v>213.95099999999999</v>
      </c>
      <c r="DF5" s="5">
        <v>7.9566999999999997</v>
      </c>
      <c r="DG5" s="5"/>
      <c r="DH5" s="17" cm="1">
        <f t="array" ref="DH5:DI66">ConvexHullInterpolate($C5:$C40,I5:I40,TRUE,6,7)</f>
        <v>213.95099999999999</v>
      </c>
      <c r="DI5" s="5">
        <v>6.5063000000000004</v>
      </c>
      <c r="DJ5" s="5"/>
      <c r="DK5" s="5" cm="1">
        <f t="array" ref="DK5:DL55">ConvexHullInterpolate($C5:$C40,J5:J40,TRUE,6,7)</f>
        <v>213.95099999999999</v>
      </c>
      <c r="DL5" s="5">
        <v>13.5283</v>
      </c>
      <c r="DM5" s="5" cm="1">
        <f t="array" ref="DM5:DN50">ConvexHullInterpolate($C5:$C40,K5:K40,TRUE,6,7)</f>
        <v>213.95099999999999</v>
      </c>
      <c r="DN5" s="5">
        <v>13.4124</v>
      </c>
      <c r="DO5" s="5" cm="1">
        <f t="array" ref="DO5:DP63">ConvexHullInterpolate($C5:$C40,L5:L40,TRUE,6,7)</f>
        <v>213.95099999999999</v>
      </c>
      <c r="DP5" s="5">
        <v>22.431000000000001</v>
      </c>
      <c r="DQ5" s="5" cm="1">
        <f t="array" ref="DQ5:DR73">ConvexHullInterpolate($C5:$C40,M5:M40,TRUE,6,7)</f>
        <v>213.95099999999999</v>
      </c>
      <c r="DR5" s="5">
        <v>29.156400000000001</v>
      </c>
      <c r="DS5" s="5" cm="1">
        <f t="array" ref="DS5:DX67">ConvexHullInterpolate($C5:$C40,N5:N40,TRUE,6,7, N5:Q40)</f>
        <v>213.95099999999999</v>
      </c>
      <c r="DT5" s="5">
        <v>26.6693</v>
      </c>
      <c r="DU5" s="5">
        <v>26.6693</v>
      </c>
      <c r="DV5" s="5">
        <v>34.918399999999998</v>
      </c>
      <c r="DW5" s="5">
        <v>34.715699999999998</v>
      </c>
      <c r="DX5" s="5">
        <v>28.109608720960424</v>
      </c>
      <c r="DZ5" s="17" cm="1">
        <f t="array" ref="DZ5:EQ71">ConvexHullInterpolate(U5:U40,V5:V40,TRUE,6,7,V5:AK40)</f>
        <v>213.95099999999999</v>
      </c>
      <c r="EA5" s="17">
        <v>26.759499999999999</v>
      </c>
      <c r="EB5" s="17">
        <v>26.759499999999999</v>
      </c>
      <c r="EC5" s="17">
        <v>35.0062</v>
      </c>
      <c r="ED5" s="17">
        <v>34.831099999999999</v>
      </c>
      <c r="EE5" s="17">
        <v>27.779393749999997</v>
      </c>
      <c r="EF5" s="17">
        <v>7.9566999999999997</v>
      </c>
      <c r="EG5" s="17">
        <v>6.5063000000000004</v>
      </c>
      <c r="EH5" s="17">
        <v>13.5283</v>
      </c>
      <c r="EI5" s="17">
        <v>13.4124</v>
      </c>
      <c r="EJ5" s="17">
        <v>22.431000000000001</v>
      </c>
      <c r="EK5" s="17">
        <v>29.156400000000001</v>
      </c>
      <c r="EL5" s="17">
        <v>26.6693</v>
      </c>
      <c r="EM5" s="17">
        <v>34.918399999999998</v>
      </c>
      <c r="EN5" s="17">
        <v>34.715699999999998</v>
      </c>
      <c r="EO5" s="17">
        <v>28.109608720960424</v>
      </c>
      <c r="EP5" s="17">
        <v>1077.2</v>
      </c>
      <c r="EQ5" s="17">
        <v>0.40500000000000003</v>
      </c>
      <c r="ER5" s="17" cm="1">
        <f t="array" ref="ER5:ES69">ConvexHullInterpolate($U5:$U40,Z5:Z40,TRUE,6,7)</f>
        <v>213.95099999999999</v>
      </c>
      <c r="ES5" s="5">
        <v>7.9566999999999997</v>
      </c>
      <c r="ET5" s="5" cm="1">
        <f t="array" ref="ET5:EU66">ConvexHullInterpolate($U5:$U40,AA5:AA40,TRUE,6,7)</f>
        <v>213.95099999999999</v>
      </c>
      <c r="EU5" s="5">
        <v>6.5063000000000004</v>
      </c>
      <c r="EV5" s="8" cm="1">
        <f t="array" ref="EV5:EW55">ConvexHullInterpolate($U5:$U40,AB5:AB40,TRUE,6,7)</f>
        <v>213.95099999999999</v>
      </c>
      <c r="EW5" s="8">
        <v>13.5283</v>
      </c>
      <c r="EX5" s="8" cm="1">
        <f t="array" ref="EX5:EY50">ConvexHullInterpolate($U5:$U40,AC5:AC40,TRUE,6,7)</f>
        <v>213.95099999999999</v>
      </c>
      <c r="EY5" s="8">
        <v>13.4124</v>
      </c>
      <c r="EZ5" s="8" cm="1">
        <f t="array" ref="EZ5:FA63">ConvexHullInterpolate($U5:$U40,AD5:AD40,TRUE,6,7)</f>
        <v>213.95099999999999</v>
      </c>
      <c r="FA5" s="8">
        <v>22.431000000000001</v>
      </c>
      <c r="FB5" s="8" cm="1">
        <f t="array" ref="FB5:FC73">ConvexHullInterpolate($U5:$U40,AE5:AE40,TRUE,6,7)</f>
        <v>213.95099999999999</v>
      </c>
      <c r="FC5" s="8">
        <v>29.156400000000001</v>
      </c>
      <c r="FD5" s="5" cm="1">
        <f t="array" ref="FD5:FI67">ConvexHullInterpolate($U5:$U40,AF5:AF40,TRUE,6,7, AF5:AI40)</f>
        <v>213.95099999999999</v>
      </c>
      <c r="FE5" s="5">
        <v>26.6693</v>
      </c>
      <c r="FF5" s="5">
        <v>26.6693</v>
      </c>
      <c r="FG5" s="5">
        <v>34.918399999999998</v>
      </c>
      <c r="FH5" s="5">
        <v>34.715699999999998</v>
      </c>
      <c r="FI5" s="5">
        <v>28.109608720960424</v>
      </c>
      <c r="FK5" s="5" cm="1">
        <f t="array" ref="FK5:FL69">ConvexHullInterpolate($C5:$C40,G5:G40,TRUE,6,7)</f>
        <v>213.95099999999999</v>
      </c>
      <c r="FL5" s="5">
        <v>27.779393749999997</v>
      </c>
      <c r="FM5" s="5" cm="1">
        <f t="array" ref="FM5:FN67">ConvexHullInterpolate($C5:$C40,Q5:Q40,TRUE,6,7)</f>
        <v>213.95099999999999</v>
      </c>
      <c r="FN5" s="5">
        <v>28.109608720960424</v>
      </c>
      <c r="FP5" s="17" cm="1">
        <f t="array" ref="FP5:FQ69">ConvexHullInterpolate($U5:$U40,Y5:Y40,TRUE,6,7)</f>
        <v>213.95099999999999</v>
      </c>
      <c r="FQ5" s="5">
        <v>27.779393749999997</v>
      </c>
      <c r="FR5" s="17" cm="1">
        <f t="array" ref="FR5:FS67">ConvexHullInterpolate($U5:$U40,AI5:AI40,TRUE,6,7)</f>
        <v>213.95099999999999</v>
      </c>
      <c r="FS5" s="5">
        <v>28.109608720960424</v>
      </c>
    </row>
    <row r="6" spans="1:175" x14ac:dyDescent="0.15">
      <c r="A6" s="289"/>
      <c r="B6" s="47">
        <v>31</v>
      </c>
      <c r="C6" s="166">
        <f>Anchor!L75</f>
        <v>19914.990900000001</v>
      </c>
      <c r="D6" s="166">
        <f>Anchor!M75</f>
        <v>42.4161</v>
      </c>
      <c r="E6" s="166">
        <f>Anchor!N75</f>
        <v>47.713299999999997</v>
      </c>
      <c r="F6" s="166">
        <f>Anchor!O75</f>
        <v>47.8626</v>
      </c>
      <c r="G6" s="167">
        <f>('Summary (Full)'!$B$34*D6+'Summary (Full)'!$B$35*E6+'Summary (Full)'!$B$36*F6)/'Summary (Full)'!$B$37</f>
        <v>43.087581249999999</v>
      </c>
      <c r="H6" s="166">
        <f>Anchor!P75</f>
        <v>30.743500000000001</v>
      </c>
      <c r="I6" s="166">
        <f>Anchor!Q75</f>
        <v>21.915900000000001</v>
      </c>
      <c r="J6" s="166">
        <f>Anchor!R75</f>
        <v>99.965999999999994</v>
      </c>
      <c r="K6" s="166">
        <f>Anchor!S75</f>
        <v>99.956500000000005</v>
      </c>
      <c r="L6" s="166">
        <f>Anchor!T75</f>
        <v>43.091200000000001</v>
      </c>
      <c r="M6" s="166">
        <f>Anchor!U75</f>
        <v>43.232199999999999</v>
      </c>
      <c r="N6" s="166">
        <f>Anchor!V75</f>
        <v>42.341700000000003</v>
      </c>
      <c r="O6" s="166">
        <f>Anchor!W75</f>
        <v>47.627899999999997</v>
      </c>
      <c r="P6" s="166">
        <f>Anchor!X75</f>
        <v>47.765500000000003</v>
      </c>
      <c r="Q6" s="168">
        <f>10*LOG10(1/(('Summary (Full)'!$B$41/10^(N6/10)+'Summary (Full)'!$B$42/10^(O6/10)+'Summary (Full)'!$B$43/10^(P6/10))/'Summary (Full)'!$B$44))</f>
        <v>43.51182086161738</v>
      </c>
      <c r="R6" s="166">
        <f>Anchor!Y75</f>
        <v>51944.800000000003</v>
      </c>
      <c r="S6" s="166">
        <f>Anchor!Z75</f>
        <v>21.8474</v>
      </c>
      <c r="T6" s="169"/>
      <c r="U6" s="166">
        <f>Test!L75</f>
        <v>19914.990900000001</v>
      </c>
      <c r="V6" s="166">
        <f>Test!M75</f>
        <v>42.4161</v>
      </c>
      <c r="W6" s="166">
        <f>Test!N75</f>
        <v>47.713299999999997</v>
      </c>
      <c r="X6" s="166">
        <f>Test!O75</f>
        <v>47.8626</v>
      </c>
      <c r="Y6" s="166">
        <f>('Summary (Full)'!$B$34*V6+'Summary (Full)'!$B$35*W6+'Summary (Full)'!$B$36*X6)/'Summary (Full)'!$B$37</f>
        <v>43.087581249999999</v>
      </c>
      <c r="Z6" s="166">
        <f>Test!P75</f>
        <v>30.743500000000001</v>
      </c>
      <c r="AA6" s="166">
        <f>Test!Q75</f>
        <v>21.915900000000001</v>
      </c>
      <c r="AB6" s="166">
        <f>Test!R75</f>
        <v>99.965999999999994</v>
      </c>
      <c r="AC6" s="166">
        <f>Test!S75</f>
        <v>99.956500000000005</v>
      </c>
      <c r="AD6" s="166">
        <f>Test!T75</f>
        <v>43.091200000000001</v>
      </c>
      <c r="AE6" s="166">
        <f>Test!U75</f>
        <v>43.232199999999999</v>
      </c>
      <c r="AF6" s="166">
        <f>Test!V75</f>
        <v>42.341700000000003</v>
      </c>
      <c r="AG6" s="166">
        <f>Test!W75</f>
        <v>47.627899999999997</v>
      </c>
      <c r="AH6" s="166">
        <f>Test!X75</f>
        <v>47.765500000000003</v>
      </c>
      <c r="AI6" s="166">
        <f>10*LOG10(1/(('Summary (Full)'!$B$41/10^(AF6/10)+'Summary (Full)'!$B$42/10^(AG6/10)+'Summary (Full)'!$B$43/10^(AH6/10))/'Summary (Full)'!$B$44))</f>
        <v>43.51182086161738</v>
      </c>
      <c r="AJ6" s="166">
        <f>Test!Y75</f>
        <v>51944.800000000003</v>
      </c>
      <c r="AK6" s="166">
        <f>Test!Z75</f>
        <v>21.8474</v>
      </c>
      <c r="AL6" s="166">
        <f t="shared" ref="AL6:AM40" si="2">AJ6/R6</f>
        <v>1</v>
      </c>
      <c r="AM6" s="166">
        <f t="shared" si="2"/>
        <v>1</v>
      </c>
      <c r="AO6" s="294"/>
      <c r="AP6" s="212"/>
      <c r="AQ6" s="212"/>
      <c r="AR6" s="212"/>
      <c r="AS6" s="212"/>
      <c r="AT6" s="212"/>
      <c r="AU6" s="212"/>
      <c r="AV6" s="212"/>
      <c r="AW6" s="212"/>
      <c r="AX6" s="212"/>
      <c r="AY6" s="215"/>
      <c r="AZ6" s="326"/>
      <c r="BA6" s="252"/>
      <c r="CH6" s="6"/>
      <c r="CI6" s="12" t="s">
        <v>32</v>
      </c>
      <c r="CJ6" s="11">
        <f>MAX(CL1:CL201)</f>
        <v>35538.214399999997</v>
      </c>
      <c r="CK6" s="6"/>
      <c r="CL6" s="17">
        <v>234.31281476590652</v>
      </c>
      <c r="CM6" s="17">
        <v>27.016212499999998</v>
      </c>
      <c r="CN6" s="17">
        <v>27.016212499999998</v>
      </c>
      <c r="CO6" s="17">
        <v>35.1775375</v>
      </c>
      <c r="CP6" s="17">
        <v>35.034174999999998</v>
      </c>
      <c r="CQ6" s="17">
        <v>28.027417968749997</v>
      </c>
      <c r="CR6" s="17">
        <v>8.3081749999999985</v>
      </c>
      <c r="CS6" s="17">
        <v>6.7184625000000002</v>
      </c>
      <c r="CT6" s="17">
        <v>14.95025</v>
      </c>
      <c r="CU6" s="17">
        <v>14.7605375</v>
      </c>
      <c r="CV6" s="17">
        <v>22.677587500000001</v>
      </c>
      <c r="CW6" s="17">
        <v>29.396625</v>
      </c>
      <c r="CX6" s="17">
        <v>26.9215625</v>
      </c>
      <c r="CY6" s="17">
        <v>35.088524999999997</v>
      </c>
      <c r="CZ6" s="17">
        <v>34.917524999999998</v>
      </c>
      <c r="DA6" s="17">
        <v>28.356888005567406</v>
      </c>
      <c r="DB6" s="17">
        <v>1165.7</v>
      </c>
      <c r="DC6" s="17">
        <v>0.426875</v>
      </c>
      <c r="DE6" s="17">
        <v>234.31281476590652</v>
      </c>
      <c r="DF6" s="5">
        <v>8.3081749999999985</v>
      </c>
      <c r="DG6" s="5"/>
      <c r="DH6" s="17">
        <v>234.31281476590652</v>
      </c>
      <c r="DI6" s="5">
        <v>6.7184625000000002</v>
      </c>
      <c r="DJ6" s="5"/>
      <c r="DK6" s="5">
        <v>366.8922</v>
      </c>
      <c r="DL6" s="5">
        <v>25.0017</v>
      </c>
      <c r="DM6" s="5">
        <v>366.8922</v>
      </c>
      <c r="DN6" s="5">
        <v>24.4482</v>
      </c>
      <c r="DO6" s="5">
        <v>234.31281476590652</v>
      </c>
      <c r="DP6" s="5">
        <v>22.677587500000001</v>
      </c>
      <c r="DQ6" s="5">
        <v>234.31281476590652</v>
      </c>
      <c r="DR6" s="5">
        <v>29.396625</v>
      </c>
      <c r="DS6" s="5">
        <v>234.31281476590652</v>
      </c>
      <c r="DT6" s="5">
        <v>26.9215625</v>
      </c>
      <c r="DU6" s="5">
        <v>26.9215625</v>
      </c>
      <c r="DV6" s="5">
        <v>35.088524999999997</v>
      </c>
      <c r="DW6" s="5">
        <v>34.917524999999998</v>
      </c>
      <c r="DX6" s="5">
        <v>28.356888005567406</v>
      </c>
      <c r="DZ6" s="17">
        <v>234.31281476590652</v>
      </c>
      <c r="EA6" s="17">
        <v>27.016212499999998</v>
      </c>
      <c r="EB6" s="17">
        <v>27.016212499999998</v>
      </c>
      <c r="EC6" s="17">
        <v>35.1775375</v>
      </c>
      <c r="ED6" s="17">
        <v>35.034174999999998</v>
      </c>
      <c r="EE6" s="17">
        <v>28.027417968749997</v>
      </c>
      <c r="EF6" s="17">
        <v>8.3081749999999985</v>
      </c>
      <c r="EG6" s="17">
        <v>6.7184625000000002</v>
      </c>
      <c r="EH6" s="17">
        <v>14.95025</v>
      </c>
      <c r="EI6" s="17">
        <v>14.7605375</v>
      </c>
      <c r="EJ6" s="17">
        <v>22.677587500000001</v>
      </c>
      <c r="EK6" s="17">
        <v>29.396625</v>
      </c>
      <c r="EL6" s="17">
        <v>26.9215625</v>
      </c>
      <c r="EM6" s="17">
        <v>35.088524999999997</v>
      </c>
      <c r="EN6" s="17">
        <v>34.917524999999998</v>
      </c>
      <c r="EO6" s="17">
        <v>28.356888005567406</v>
      </c>
      <c r="EP6" s="17">
        <v>1165.7</v>
      </c>
      <c r="EQ6" s="17">
        <v>0.426875</v>
      </c>
      <c r="ER6" s="17">
        <v>234.31281476590652</v>
      </c>
      <c r="ES6" s="5">
        <v>8.3081749999999985</v>
      </c>
      <c r="ET6" s="5">
        <v>234.31281476590652</v>
      </c>
      <c r="EU6" s="5">
        <v>6.7184625000000002</v>
      </c>
      <c r="EV6" s="8">
        <v>366.8922</v>
      </c>
      <c r="EW6" s="8">
        <v>25.0017</v>
      </c>
      <c r="EX6" s="8">
        <v>366.8922</v>
      </c>
      <c r="EY6" s="8">
        <v>24.4482</v>
      </c>
      <c r="EZ6" s="8">
        <v>234.31281476590652</v>
      </c>
      <c r="FA6" s="8">
        <v>22.677587500000001</v>
      </c>
      <c r="FB6" s="8">
        <v>234.31281476590652</v>
      </c>
      <c r="FC6" s="8">
        <v>29.396625</v>
      </c>
      <c r="FD6" s="5">
        <v>234.31281476590652</v>
      </c>
      <c r="FE6" s="5">
        <v>26.9215625</v>
      </c>
      <c r="FF6" s="5">
        <v>26.9215625</v>
      </c>
      <c r="FG6" s="5">
        <v>35.088524999999997</v>
      </c>
      <c r="FH6" s="5">
        <v>34.917524999999998</v>
      </c>
      <c r="FI6" s="5">
        <v>28.356888005567406</v>
      </c>
      <c r="FK6" s="5">
        <v>234.31281476590652</v>
      </c>
      <c r="FL6" s="5">
        <v>28.027417968749997</v>
      </c>
      <c r="FM6" s="5">
        <v>234.31281476590652</v>
      </c>
      <c r="FN6" s="5">
        <v>28.356888005567406</v>
      </c>
      <c r="FP6" s="17">
        <v>234.31281476590652</v>
      </c>
      <c r="FQ6" s="5">
        <v>28.027417968749997</v>
      </c>
      <c r="FR6" s="17">
        <v>234.31281476590652</v>
      </c>
      <c r="FS6" s="5">
        <v>28.356888005567406</v>
      </c>
    </row>
    <row r="7" spans="1:175" ht="13" customHeight="1" x14ac:dyDescent="0.15">
      <c r="A7" s="289"/>
      <c r="B7" s="47">
        <v>39</v>
      </c>
      <c r="C7" s="166">
        <f>Anchor!L76</f>
        <v>11235.1427</v>
      </c>
      <c r="D7" s="166">
        <f>Anchor!M76</f>
        <v>41.090200000000003</v>
      </c>
      <c r="E7" s="166">
        <f>Anchor!N76</f>
        <v>45.996400000000001</v>
      </c>
      <c r="F7" s="166">
        <f>Anchor!O76</f>
        <v>46.247300000000003</v>
      </c>
      <c r="G7" s="167">
        <f>('Summary (Full)'!$B$34*D7+'Summary (Full)'!$B$35*E7+'Summary (Full)'!$B$36*F7)/'Summary (Full)'!$B$37</f>
        <v>41.719156250000005</v>
      </c>
      <c r="H7" s="166">
        <f>Anchor!P76</f>
        <v>28.049600000000002</v>
      </c>
      <c r="I7" s="166">
        <f>Anchor!Q76</f>
        <v>20.276399999999999</v>
      </c>
      <c r="J7" s="166">
        <f>Anchor!R76</f>
        <v>99.951800000000006</v>
      </c>
      <c r="K7" s="166">
        <f>Anchor!S76</f>
        <v>99.932100000000005</v>
      </c>
      <c r="L7" s="166">
        <f>Anchor!T76</f>
        <v>40.425800000000002</v>
      </c>
      <c r="M7" s="166">
        <f>Anchor!U76</f>
        <v>41.8386</v>
      </c>
      <c r="N7" s="166">
        <f>Anchor!V76</f>
        <v>41.023299999999999</v>
      </c>
      <c r="O7" s="166">
        <f>Anchor!W76</f>
        <v>45.912100000000002</v>
      </c>
      <c r="P7" s="166">
        <f>Anchor!X76</f>
        <v>46.149500000000003</v>
      </c>
      <c r="Q7" s="168">
        <f>10*LOG10(1/(('Summary (Full)'!$B$41/10^(N7/10)+'Summary (Full)'!$B$42/10^(O7/10)+'Summary (Full)'!$B$43/10^(P7/10))/'Summary (Full)'!$B$44))</f>
        <v>42.147501958947359</v>
      </c>
      <c r="R7" s="166">
        <f>Anchor!Y76</f>
        <v>45723.1</v>
      </c>
      <c r="S7" s="166">
        <f>Anchor!Z76</f>
        <v>19.532</v>
      </c>
      <c r="T7" s="169"/>
      <c r="U7" s="166">
        <f>Test!L76</f>
        <v>11235.1427</v>
      </c>
      <c r="V7" s="166">
        <f>Test!M76</f>
        <v>41.090200000000003</v>
      </c>
      <c r="W7" s="166">
        <f>Test!N76</f>
        <v>45.996400000000001</v>
      </c>
      <c r="X7" s="166">
        <f>Test!O76</f>
        <v>46.247300000000003</v>
      </c>
      <c r="Y7" s="166">
        <f>('Summary (Full)'!$B$34*V7+'Summary (Full)'!$B$35*W7+'Summary (Full)'!$B$36*X7)/'Summary (Full)'!$B$37</f>
        <v>41.719156250000005</v>
      </c>
      <c r="Z7" s="166">
        <f>Test!P76</f>
        <v>28.049600000000002</v>
      </c>
      <c r="AA7" s="166">
        <f>Test!Q76</f>
        <v>20.276399999999999</v>
      </c>
      <c r="AB7" s="166">
        <f>Test!R76</f>
        <v>99.951800000000006</v>
      </c>
      <c r="AC7" s="166">
        <f>Test!S76</f>
        <v>99.932100000000005</v>
      </c>
      <c r="AD7" s="166">
        <f>Test!T76</f>
        <v>40.425800000000002</v>
      </c>
      <c r="AE7" s="166">
        <f>Test!U76</f>
        <v>41.8386</v>
      </c>
      <c r="AF7" s="166">
        <f>Test!V76</f>
        <v>41.023299999999999</v>
      </c>
      <c r="AG7" s="166">
        <f>Test!W76</f>
        <v>45.912100000000002</v>
      </c>
      <c r="AH7" s="166">
        <f>Test!X76</f>
        <v>46.149500000000003</v>
      </c>
      <c r="AI7" s="166">
        <f>10*LOG10(1/(('Summary (Full)'!$B$41/10^(AF7/10)+'Summary (Full)'!$B$42/10^(AG7/10)+'Summary (Full)'!$B$43/10^(AH7/10))/'Summary (Full)'!$B$44))</f>
        <v>42.147501958947359</v>
      </c>
      <c r="AJ7" s="166">
        <f>Test!Y76</f>
        <v>45723.1</v>
      </c>
      <c r="AK7" s="166">
        <f>Test!Z76</f>
        <v>19.532</v>
      </c>
      <c r="AL7" s="166">
        <f t="shared" si="2"/>
        <v>1</v>
      </c>
      <c r="AM7" s="166">
        <f t="shared" si="2"/>
        <v>1</v>
      </c>
      <c r="AO7" s="294" t="s">
        <v>28</v>
      </c>
      <c r="AP7" s="212" cm="1">
        <f t="array" ref="AP7">bdRateExtend($C6:$C9,D6:D9,$U6:$U9,V6:V9)</f>
        <v>0</v>
      </c>
      <c r="AQ7" s="212"/>
      <c r="AR7" s="212"/>
      <c r="AS7" s="212"/>
      <c r="AT7" s="212" cm="1">
        <f t="array" ref="AT7">bdRateExtend($C6:$C9,H6:H9,$U6:$U9,Z6:Z9)</f>
        <v>0</v>
      </c>
      <c r="AU7" s="212"/>
      <c r="AV7" s="212" cm="1">
        <f t="array" ref="AV7">bdRateExtend($C6:$C9,I6:I9,$U6:$U9,AA6:AA9)</f>
        <v>0</v>
      </c>
      <c r="AW7" s="212"/>
      <c r="AX7" s="212" cm="1">
        <f t="array" ref="AX7">bdRateExtend($C6:$C9,J6:J9,$U6:$U9,AB6:AB9,"None", FALSE,1)</f>
        <v>0</v>
      </c>
      <c r="AY7" s="215"/>
      <c r="AZ7" s="326" cm="1">
        <f t="array" ref="AZ7">testVMAFRange($C6:$C9,J6:J9,$U6:$U9,AB6:AB9)</f>
        <v>0</v>
      </c>
      <c r="BA7" s="252"/>
      <c r="CH7" s="6"/>
      <c r="CI7" s="12" t="s">
        <v>33</v>
      </c>
      <c r="CJ7" s="11">
        <f>CJ6-CJ5</f>
        <v>35324.263399999996</v>
      </c>
      <c r="CK7" s="6"/>
      <c r="CL7" s="17">
        <v>256.61247277891709</v>
      </c>
      <c r="CM7" s="17">
        <v>27.272925000000001</v>
      </c>
      <c r="CN7" s="17">
        <v>27.272925000000001</v>
      </c>
      <c r="CO7" s="17">
        <v>35.348875</v>
      </c>
      <c r="CP7" s="17">
        <v>35.237250000000003</v>
      </c>
      <c r="CQ7" s="17">
        <v>28.275442187499998</v>
      </c>
      <c r="CR7" s="17">
        <v>8.6596499999999992</v>
      </c>
      <c r="CS7" s="17">
        <v>6.930625</v>
      </c>
      <c r="CT7" s="17">
        <v>16.372199999999999</v>
      </c>
      <c r="CU7" s="17">
        <v>16.108674999999998</v>
      </c>
      <c r="CV7" s="17">
        <v>22.924175000000002</v>
      </c>
      <c r="CW7" s="17">
        <v>29.636850000000003</v>
      </c>
      <c r="CX7" s="17">
        <v>27.173825000000001</v>
      </c>
      <c r="CY7" s="17">
        <v>35.258650000000003</v>
      </c>
      <c r="CZ7" s="17">
        <v>35.119349999999997</v>
      </c>
      <c r="DA7" s="17">
        <v>28.604167290174384</v>
      </c>
      <c r="DB7" s="17">
        <v>1254.2</v>
      </c>
      <c r="DC7" s="17">
        <v>0.44874999999999998</v>
      </c>
      <c r="DE7" s="17">
        <v>256.61247277891709</v>
      </c>
      <c r="DF7" s="5">
        <v>8.6596499999999992</v>
      </c>
      <c r="DG7" s="5"/>
      <c r="DH7" s="17">
        <v>256.61247277891709</v>
      </c>
      <c r="DI7" s="5">
        <v>6.930625</v>
      </c>
      <c r="DJ7" s="5"/>
      <c r="DK7" s="5">
        <v>402.073791571519</v>
      </c>
      <c r="DL7" s="5">
        <v>27.161137499999999</v>
      </c>
      <c r="DM7" s="5">
        <v>402.073791571519</v>
      </c>
      <c r="DN7" s="5">
        <v>26.498362499999999</v>
      </c>
      <c r="DO7" s="5">
        <v>256.61247277891709</v>
      </c>
      <c r="DP7" s="5">
        <v>22.924175000000002</v>
      </c>
      <c r="DQ7" s="5">
        <v>256.61247277891709</v>
      </c>
      <c r="DR7" s="5">
        <v>29.636850000000003</v>
      </c>
      <c r="DS7" s="5">
        <v>256.61247277891709</v>
      </c>
      <c r="DT7" s="5">
        <v>27.173825000000001</v>
      </c>
      <c r="DU7" s="5">
        <v>27.173825000000001</v>
      </c>
      <c r="DV7" s="5">
        <v>35.258650000000003</v>
      </c>
      <c r="DW7" s="5">
        <v>35.119349999999997</v>
      </c>
      <c r="DX7" s="5">
        <v>28.604167290174384</v>
      </c>
      <c r="DZ7" s="17">
        <v>256.61247277891709</v>
      </c>
      <c r="EA7" s="17">
        <v>27.272925000000001</v>
      </c>
      <c r="EB7" s="17">
        <v>27.272925000000001</v>
      </c>
      <c r="EC7" s="17">
        <v>35.348875</v>
      </c>
      <c r="ED7" s="17">
        <v>35.237250000000003</v>
      </c>
      <c r="EE7" s="17">
        <v>28.275442187499998</v>
      </c>
      <c r="EF7" s="17">
        <v>8.6596499999999992</v>
      </c>
      <c r="EG7" s="17">
        <v>6.930625</v>
      </c>
      <c r="EH7" s="17">
        <v>16.372199999999999</v>
      </c>
      <c r="EI7" s="17">
        <v>16.108674999999998</v>
      </c>
      <c r="EJ7" s="17">
        <v>22.924175000000002</v>
      </c>
      <c r="EK7" s="17">
        <v>29.636850000000003</v>
      </c>
      <c r="EL7" s="17">
        <v>27.173825000000001</v>
      </c>
      <c r="EM7" s="17">
        <v>35.258650000000003</v>
      </c>
      <c r="EN7" s="17">
        <v>35.119349999999997</v>
      </c>
      <c r="EO7" s="17">
        <v>28.604167290174384</v>
      </c>
      <c r="EP7" s="17">
        <v>1254.2</v>
      </c>
      <c r="EQ7" s="17">
        <v>0.44874999999999998</v>
      </c>
      <c r="ER7" s="17">
        <v>256.61247277891709</v>
      </c>
      <c r="ES7" s="5">
        <v>8.6596499999999992</v>
      </c>
      <c r="ET7" s="5">
        <v>256.61247277891709</v>
      </c>
      <c r="EU7" s="5">
        <v>6.930625</v>
      </c>
      <c r="EV7" s="8">
        <v>402.073791571519</v>
      </c>
      <c r="EW7" s="8">
        <v>27.161137499999999</v>
      </c>
      <c r="EX7" s="8">
        <v>402.073791571519</v>
      </c>
      <c r="EY7" s="8">
        <v>26.498362499999999</v>
      </c>
      <c r="EZ7" s="8">
        <v>256.61247277891709</v>
      </c>
      <c r="FA7" s="8">
        <v>22.924175000000002</v>
      </c>
      <c r="FB7" s="8">
        <v>256.61247277891709</v>
      </c>
      <c r="FC7" s="8">
        <v>29.636850000000003</v>
      </c>
      <c r="FD7" s="5">
        <v>256.61247277891709</v>
      </c>
      <c r="FE7" s="5">
        <v>27.173825000000001</v>
      </c>
      <c r="FF7" s="5">
        <v>27.173825000000001</v>
      </c>
      <c r="FG7" s="5">
        <v>35.258650000000003</v>
      </c>
      <c r="FH7" s="5">
        <v>35.119349999999997</v>
      </c>
      <c r="FI7" s="5">
        <v>28.604167290174384</v>
      </c>
      <c r="FK7" s="5">
        <v>256.61247277891709</v>
      </c>
      <c r="FL7" s="5">
        <v>28.275442187499998</v>
      </c>
      <c r="FM7" s="5">
        <v>256.61247277891709</v>
      </c>
      <c r="FN7" s="5">
        <v>28.604167290174384</v>
      </c>
      <c r="FP7" s="17">
        <v>256.61247277891709</v>
      </c>
      <c r="FQ7" s="5">
        <v>28.275442187499998</v>
      </c>
      <c r="FR7" s="17">
        <v>256.61247277891709</v>
      </c>
      <c r="FS7" s="5">
        <v>28.604167290174384</v>
      </c>
    </row>
    <row r="8" spans="1:175" x14ac:dyDescent="0.15">
      <c r="A8" s="289"/>
      <c r="B8" s="47">
        <v>47</v>
      </c>
      <c r="C8" s="166">
        <f>Anchor!L77</f>
        <v>6592.6356999999998</v>
      </c>
      <c r="D8" s="166">
        <f>Anchor!M77</f>
        <v>39.300400000000003</v>
      </c>
      <c r="E8" s="166">
        <f>Anchor!N77</f>
        <v>44.067500000000003</v>
      </c>
      <c r="F8" s="166">
        <f>Anchor!O77</f>
        <v>44.419899999999998</v>
      </c>
      <c r="G8" s="167">
        <f>('Summary (Full)'!$B$34*D8+'Summary (Full)'!$B$35*E8+'Summary (Full)'!$B$36*F8)/'Summary (Full)'!$B$37</f>
        <v>39.918312499999999</v>
      </c>
      <c r="H8" s="166">
        <f>Anchor!P77</f>
        <v>24.892600000000002</v>
      </c>
      <c r="I8" s="166">
        <f>Anchor!Q77</f>
        <v>18.213100000000001</v>
      </c>
      <c r="J8" s="166">
        <f>Anchor!R77</f>
        <v>98.002700000000004</v>
      </c>
      <c r="K8" s="166">
        <f>Anchor!S77</f>
        <v>96.017200000000003</v>
      </c>
      <c r="L8" s="166">
        <f>Anchor!T77</f>
        <v>37.3765</v>
      </c>
      <c r="M8" s="166">
        <f>Anchor!U77</f>
        <v>40.094099999999997</v>
      </c>
      <c r="N8" s="166">
        <f>Anchor!V77</f>
        <v>39.227600000000002</v>
      </c>
      <c r="O8" s="166">
        <f>Anchor!W77</f>
        <v>43.985100000000003</v>
      </c>
      <c r="P8" s="166">
        <f>Anchor!X77</f>
        <v>44.321800000000003</v>
      </c>
      <c r="Q8" s="168">
        <f>10*LOG10(1/(('Summary (Full)'!$B$41/10^(N8/10)+'Summary (Full)'!$B$42/10^(O8/10)+'Summary (Full)'!$B$43/10^(P8/10))/'Summary (Full)'!$B$44))</f>
        <v>40.340349374371122</v>
      </c>
      <c r="R8" s="166">
        <f>Anchor!Y77</f>
        <v>32625</v>
      </c>
      <c r="S8" s="166">
        <f>Anchor!Z77</f>
        <v>17.6173</v>
      </c>
      <c r="T8" s="169"/>
      <c r="U8" s="166">
        <f>Test!L77</f>
        <v>6592.6356999999998</v>
      </c>
      <c r="V8" s="166">
        <f>Test!M77</f>
        <v>39.300400000000003</v>
      </c>
      <c r="W8" s="166">
        <f>Test!N77</f>
        <v>44.067500000000003</v>
      </c>
      <c r="X8" s="166">
        <f>Test!O77</f>
        <v>44.419899999999998</v>
      </c>
      <c r="Y8" s="166">
        <f>('Summary (Full)'!$B$34*V8+'Summary (Full)'!$B$35*W8+'Summary (Full)'!$B$36*X8)/'Summary (Full)'!$B$37</f>
        <v>39.918312499999999</v>
      </c>
      <c r="Z8" s="166">
        <f>Test!P77</f>
        <v>24.892600000000002</v>
      </c>
      <c r="AA8" s="166">
        <f>Test!Q77</f>
        <v>18.213100000000001</v>
      </c>
      <c r="AB8" s="166">
        <f>Test!R77</f>
        <v>98.002700000000004</v>
      </c>
      <c r="AC8" s="166">
        <f>Test!S77</f>
        <v>96.017200000000003</v>
      </c>
      <c r="AD8" s="166">
        <f>Test!T77</f>
        <v>37.3765</v>
      </c>
      <c r="AE8" s="166">
        <f>Test!U77</f>
        <v>40.094099999999997</v>
      </c>
      <c r="AF8" s="166">
        <f>Test!V77</f>
        <v>39.227600000000002</v>
      </c>
      <c r="AG8" s="166">
        <f>Test!W77</f>
        <v>43.985100000000003</v>
      </c>
      <c r="AH8" s="166">
        <f>Test!X77</f>
        <v>44.321800000000003</v>
      </c>
      <c r="AI8" s="166">
        <f>10*LOG10(1/(('Summary (Full)'!$B$41/10^(AF8/10)+'Summary (Full)'!$B$42/10^(AG8/10)+'Summary (Full)'!$B$43/10^(AH8/10))/'Summary (Full)'!$B$44))</f>
        <v>40.340349374371122</v>
      </c>
      <c r="AJ8" s="166">
        <f>Test!Y77</f>
        <v>32625</v>
      </c>
      <c r="AK8" s="166">
        <f>Test!Z77</f>
        <v>17.6173</v>
      </c>
      <c r="AL8" s="166">
        <f t="shared" si="2"/>
        <v>1</v>
      </c>
      <c r="AM8" s="166">
        <f t="shared" si="2"/>
        <v>1</v>
      </c>
      <c r="AO8" s="294"/>
      <c r="AP8" s="212"/>
      <c r="AQ8" s="212"/>
      <c r="AR8" s="212"/>
      <c r="AS8" s="212"/>
      <c r="AT8" s="212"/>
      <c r="AU8" s="212"/>
      <c r="AV8" s="212"/>
      <c r="AW8" s="212"/>
      <c r="AX8" s="212"/>
      <c r="AY8" s="215"/>
      <c r="AZ8" s="326"/>
      <c r="BA8" s="252"/>
      <c r="CH8" s="6"/>
      <c r="CI8" s="12" t="s">
        <v>34</v>
      </c>
      <c r="CJ8" s="11">
        <f>CJ7^(3/4)</f>
        <v>2576.6464747549503</v>
      </c>
      <c r="CK8" s="6"/>
      <c r="CL8" s="17">
        <v>281.03439946935373</v>
      </c>
      <c r="CM8" s="17">
        <v>27.5296375</v>
      </c>
      <c r="CN8" s="17">
        <v>27.5296375</v>
      </c>
      <c r="CO8" s="17">
        <v>35.5202125</v>
      </c>
      <c r="CP8" s="17">
        <v>35.440325000000001</v>
      </c>
      <c r="CQ8" s="17">
        <v>28.523466406249998</v>
      </c>
      <c r="CR8" s="17">
        <v>9.0111249999999998</v>
      </c>
      <c r="CS8" s="17">
        <v>7.1427875000000007</v>
      </c>
      <c r="CT8" s="17">
        <v>17.794150000000002</v>
      </c>
      <c r="CU8" s="17">
        <v>17.456812500000002</v>
      </c>
      <c r="CV8" s="17">
        <v>23.170762500000002</v>
      </c>
      <c r="CW8" s="17">
        <v>29.877075000000001</v>
      </c>
      <c r="CX8" s="17">
        <v>27.426087500000001</v>
      </c>
      <c r="CY8" s="17">
        <v>35.428775000000002</v>
      </c>
      <c r="CZ8" s="17">
        <v>35.321174999999997</v>
      </c>
      <c r="DA8" s="17">
        <v>28.851446574781363</v>
      </c>
      <c r="DB8" s="17">
        <v>1342.7</v>
      </c>
      <c r="DC8" s="17">
        <v>0.47062500000000002</v>
      </c>
      <c r="DE8" s="17">
        <v>281.03439946935373</v>
      </c>
      <c r="DF8" s="5">
        <v>9.0111249999999998</v>
      </c>
      <c r="DG8" s="5"/>
      <c r="DH8" s="17">
        <v>281.03439946935373</v>
      </c>
      <c r="DI8" s="5">
        <v>7.1427875000000007</v>
      </c>
      <c r="DJ8" s="5"/>
      <c r="DK8" s="5">
        <v>528.0258</v>
      </c>
      <c r="DL8" s="5">
        <v>34.276200000000003</v>
      </c>
      <c r="DM8" s="5">
        <v>528.0258</v>
      </c>
      <c r="DN8" s="5">
        <v>33.4071</v>
      </c>
      <c r="DO8" s="5">
        <v>366.8922</v>
      </c>
      <c r="DP8" s="5">
        <v>24.095600000000001</v>
      </c>
      <c r="DQ8" s="5">
        <v>281.03439946935373</v>
      </c>
      <c r="DR8" s="5">
        <v>29.877075000000001</v>
      </c>
      <c r="DS8" s="5">
        <v>366.8922</v>
      </c>
      <c r="DT8" s="5">
        <v>28.342400000000001</v>
      </c>
      <c r="DU8" s="5">
        <v>28.342400000000001</v>
      </c>
      <c r="DV8" s="5">
        <v>35.979300000000002</v>
      </c>
      <c r="DW8" s="5">
        <v>35.973199999999999</v>
      </c>
      <c r="DX8" s="5">
        <v>29.744152823213113</v>
      </c>
      <c r="DZ8" s="17">
        <v>281.03439946935373</v>
      </c>
      <c r="EA8" s="17">
        <v>27.5296375</v>
      </c>
      <c r="EB8" s="17">
        <v>27.5296375</v>
      </c>
      <c r="EC8" s="17">
        <v>35.5202125</v>
      </c>
      <c r="ED8" s="17">
        <v>35.440325000000001</v>
      </c>
      <c r="EE8" s="17">
        <v>28.523466406249998</v>
      </c>
      <c r="EF8" s="17">
        <v>9.0111249999999998</v>
      </c>
      <c r="EG8" s="17">
        <v>7.1427875000000007</v>
      </c>
      <c r="EH8" s="17">
        <v>17.794150000000002</v>
      </c>
      <c r="EI8" s="17">
        <v>17.456812500000002</v>
      </c>
      <c r="EJ8" s="17">
        <v>23.170762500000002</v>
      </c>
      <c r="EK8" s="17">
        <v>29.877075000000001</v>
      </c>
      <c r="EL8" s="17">
        <v>27.426087500000001</v>
      </c>
      <c r="EM8" s="17">
        <v>35.428775000000002</v>
      </c>
      <c r="EN8" s="17">
        <v>35.321174999999997</v>
      </c>
      <c r="EO8" s="17">
        <v>28.851446574781363</v>
      </c>
      <c r="EP8" s="17">
        <v>1342.7</v>
      </c>
      <c r="EQ8" s="17">
        <v>0.47062500000000002</v>
      </c>
      <c r="ER8" s="17">
        <v>281.03439946935373</v>
      </c>
      <c r="ES8" s="5">
        <v>9.0111249999999998</v>
      </c>
      <c r="ET8" s="5">
        <v>281.03439946935373</v>
      </c>
      <c r="EU8" s="5">
        <v>7.1427875000000007</v>
      </c>
      <c r="EV8" s="8">
        <v>528.0258</v>
      </c>
      <c r="EW8" s="8">
        <v>34.276200000000003</v>
      </c>
      <c r="EX8" s="8">
        <v>528.0258</v>
      </c>
      <c r="EY8" s="8">
        <v>33.4071</v>
      </c>
      <c r="EZ8" s="8">
        <v>366.8922</v>
      </c>
      <c r="FA8" s="8">
        <v>24.095600000000001</v>
      </c>
      <c r="FB8" s="8">
        <v>281.03439946935373</v>
      </c>
      <c r="FC8" s="8">
        <v>29.877075000000001</v>
      </c>
      <c r="FD8" s="5">
        <v>366.8922</v>
      </c>
      <c r="FE8" s="5">
        <v>28.342400000000001</v>
      </c>
      <c r="FF8" s="5">
        <v>28.342400000000001</v>
      </c>
      <c r="FG8" s="5">
        <v>35.979300000000002</v>
      </c>
      <c r="FH8" s="5">
        <v>35.973199999999999</v>
      </c>
      <c r="FI8" s="5">
        <v>29.744152823213113</v>
      </c>
      <c r="FK8" s="5">
        <v>281.03439946935373</v>
      </c>
      <c r="FL8" s="5">
        <v>28.523466406249998</v>
      </c>
      <c r="FM8" s="5">
        <v>366.8922</v>
      </c>
      <c r="FN8" s="5">
        <v>29.744152823213113</v>
      </c>
      <c r="FP8" s="17">
        <v>281.03439946935373</v>
      </c>
      <c r="FQ8" s="5">
        <v>28.523466406249998</v>
      </c>
      <c r="FR8" s="17">
        <v>366.8922</v>
      </c>
      <c r="FS8" s="5">
        <v>29.744152823213113</v>
      </c>
    </row>
    <row r="9" spans="1:175" ht="13" customHeight="1" x14ac:dyDescent="0.15">
      <c r="A9" s="289"/>
      <c r="B9" s="47">
        <v>55</v>
      </c>
      <c r="C9" s="166">
        <f>Anchor!L78</f>
        <v>3910.0025999999998</v>
      </c>
      <c r="D9" s="166">
        <f>Anchor!M78</f>
        <v>37.1569</v>
      </c>
      <c r="E9" s="166">
        <f>Anchor!N78</f>
        <v>42.109200000000001</v>
      </c>
      <c r="F9" s="166">
        <f>Anchor!O78</f>
        <v>42.530299999999997</v>
      </c>
      <c r="G9" s="167">
        <f>('Summary (Full)'!$B$34*D9+'Summary (Full)'!$B$35*E9+'Summary (Full)'!$B$36*F9)/'Summary (Full)'!$B$37</f>
        <v>37.802256249999999</v>
      </c>
      <c r="H9" s="166">
        <f>Anchor!P78</f>
        <v>21.4742</v>
      </c>
      <c r="I9" s="166">
        <f>Anchor!Q78</f>
        <v>15.882899999999999</v>
      </c>
      <c r="J9" s="166">
        <f>Anchor!R78</f>
        <v>87.472999999999999</v>
      </c>
      <c r="K9" s="166">
        <f>Anchor!S78</f>
        <v>85.513400000000004</v>
      </c>
      <c r="L9" s="166">
        <f>Anchor!T78</f>
        <v>34.231299999999997</v>
      </c>
      <c r="M9" s="166">
        <f>Anchor!U78</f>
        <v>38.136400000000002</v>
      </c>
      <c r="N9" s="166">
        <f>Anchor!V78</f>
        <v>37.077100000000002</v>
      </c>
      <c r="O9" s="166">
        <f>Anchor!W78</f>
        <v>42.030500000000004</v>
      </c>
      <c r="P9" s="166">
        <f>Anchor!X78</f>
        <v>42.436500000000002</v>
      </c>
      <c r="Q9" s="168">
        <f>10*LOG10(1/(('Summary (Full)'!$B$41/10^(N9/10)+'Summary (Full)'!$B$42/10^(O9/10)+'Summary (Full)'!$B$43/10^(P9/10))/'Summary (Full)'!$B$44))</f>
        <v>38.220895716718957</v>
      </c>
      <c r="R9" s="166">
        <f>Anchor!Y78</f>
        <v>25868.3</v>
      </c>
      <c r="S9" s="166">
        <f>Anchor!Z78</f>
        <v>16.273700000000002</v>
      </c>
      <c r="T9" s="169"/>
      <c r="U9" s="166">
        <f>Test!L78</f>
        <v>3910.0025999999998</v>
      </c>
      <c r="V9" s="166">
        <f>Test!M78</f>
        <v>37.1569</v>
      </c>
      <c r="W9" s="166">
        <f>Test!N78</f>
        <v>42.109200000000001</v>
      </c>
      <c r="X9" s="166">
        <f>Test!O78</f>
        <v>42.530299999999997</v>
      </c>
      <c r="Y9" s="166">
        <f>('Summary (Full)'!$B$34*V9+'Summary (Full)'!$B$35*W9+'Summary (Full)'!$B$36*X9)/'Summary (Full)'!$B$37</f>
        <v>37.802256249999999</v>
      </c>
      <c r="Z9" s="166">
        <f>Test!P78</f>
        <v>21.4742</v>
      </c>
      <c r="AA9" s="166">
        <f>Test!Q78</f>
        <v>15.882899999999999</v>
      </c>
      <c r="AB9" s="166">
        <f>Test!R78</f>
        <v>87.472999999999999</v>
      </c>
      <c r="AC9" s="166">
        <f>Test!S78</f>
        <v>85.513400000000004</v>
      </c>
      <c r="AD9" s="166">
        <f>Test!T78</f>
        <v>34.231299999999997</v>
      </c>
      <c r="AE9" s="166">
        <f>Test!U78</f>
        <v>38.136400000000002</v>
      </c>
      <c r="AF9" s="166">
        <f>Test!V78</f>
        <v>37.077100000000002</v>
      </c>
      <c r="AG9" s="166">
        <f>Test!W78</f>
        <v>42.030500000000004</v>
      </c>
      <c r="AH9" s="166">
        <f>Test!X78</f>
        <v>42.436500000000002</v>
      </c>
      <c r="AI9" s="166">
        <f>10*LOG10(1/(('Summary (Full)'!$B$41/10^(AF9/10)+'Summary (Full)'!$B$42/10^(AG9/10)+'Summary (Full)'!$B$43/10^(AH9/10))/'Summary (Full)'!$B$44))</f>
        <v>38.220895716718957</v>
      </c>
      <c r="AJ9" s="166">
        <f>Test!Y78</f>
        <v>25868.3</v>
      </c>
      <c r="AK9" s="166">
        <f>Test!Z78</f>
        <v>16.273700000000002</v>
      </c>
      <c r="AL9" s="166">
        <f t="shared" si="2"/>
        <v>1</v>
      </c>
      <c r="AM9" s="166">
        <f t="shared" si="2"/>
        <v>1</v>
      </c>
      <c r="AO9" s="294" t="s">
        <v>29</v>
      </c>
      <c r="AP9" s="212" cm="1">
        <f t="array" ref="AP9">bdRateExtend($C7:$C10,D7:D10,$U7:$U10,V7:V10)</f>
        <v>0</v>
      </c>
      <c r="AQ9" s="212"/>
      <c r="AR9" s="212"/>
      <c r="AS9" s="212"/>
      <c r="AT9" s="212" cm="1">
        <f t="array" ref="AT9">bdRateExtend($C7:$C10,H7:H10,$U7:$U10,Z7:Z10)</f>
        <v>0</v>
      </c>
      <c r="AU9" s="212"/>
      <c r="AV9" s="212" cm="1">
        <f t="array" ref="AV9">bdRateExtend($C7:$C10,I7:I10,$U7:$U10,AA7:AA10)</f>
        <v>0</v>
      </c>
      <c r="AW9" s="212"/>
      <c r="AX9" s="212" cm="1">
        <f t="array" ref="AX9">bdRateExtend($C7:$C10,J7:J10,$U7:$U10,AB7:AB10,"None", FALSE,1)</f>
        <v>0</v>
      </c>
      <c r="AY9" s="215"/>
      <c r="AZ9" s="326" cm="1">
        <f t="array" ref="AZ9">testVMAFRange($C7:$C10,J7:J10,$U7:$U10,AB7:AB10)</f>
        <v>0</v>
      </c>
      <c r="BA9" s="252"/>
      <c r="CH9" s="6"/>
      <c r="CI9" s="12" t="s">
        <v>35</v>
      </c>
      <c r="CJ9" s="11">
        <f>CJ7^(1/2)</f>
        <v>187.94750171257928</v>
      </c>
      <c r="CK9" s="6"/>
      <c r="CL9" s="17">
        <v>366.8922</v>
      </c>
      <c r="CM9" s="17">
        <v>28.430700000000002</v>
      </c>
      <c r="CN9" s="17">
        <v>28.430700000000002</v>
      </c>
      <c r="CO9" s="17">
        <v>36.065800000000003</v>
      </c>
      <c r="CP9" s="17">
        <v>36.094799999999999</v>
      </c>
      <c r="CQ9" s="17">
        <v>29.386900000000004</v>
      </c>
      <c r="CR9" s="17">
        <v>9.9336000000000002</v>
      </c>
      <c r="CS9" s="17">
        <v>7.8160999999999996</v>
      </c>
      <c r="CT9" s="17">
        <v>25.0017</v>
      </c>
      <c r="CU9" s="17">
        <v>24.4482</v>
      </c>
      <c r="CV9" s="17">
        <v>24.095600000000001</v>
      </c>
      <c r="CW9" s="17">
        <v>30.6525</v>
      </c>
      <c r="CX9" s="17">
        <v>28.342400000000001</v>
      </c>
      <c r="CY9" s="17">
        <v>35.979300000000002</v>
      </c>
      <c r="CZ9" s="17">
        <v>35.973199999999999</v>
      </c>
      <c r="DA9" s="17">
        <v>29.744152823213113</v>
      </c>
      <c r="DB9" s="17">
        <v>1925.8</v>
      </c>
      <c r="DC9" s="17">
        <v>0.65549999999999997</v>
      </c>
      <c r="DE9" s="17">
        <v>307.78057212030137</v>
      </c>
      <c r="DF9" s="5">
        <v>9.3626000000000005</v>
      </c>
      <c r="DG9" s="5"/>
      <c r="DH9" s="17">
        <v>307.78057212030137</v>
      </c>
      <c r="DI9" s="5">
        <v>7.3549500000000005</v>
      </c>
      <c r="DJ9" s="5"/>
      <c r="DK9" s="5">
        <v>577.76033054191385</v>
      </c>
      <c r="DL9" s="5">
        <v>36.803562499999998</v>
      </c>
      <c r="DM9" s="5">
        <v>577.76033054191385</v>
      </c>
      <c r="DN9" s="5">
        <v>35.812849999999997</v>
      </c>
      <c r="DO9" s="5">
        <v>402.073791571519</v>
      </c>
      <c r="DP9" s="5">
        <v>24.40485</v>
      </c>
      <c r="DQ9" s="5">
        <v>366.8922</v>
      </c>
      <c r="DR9" s="5">
        <v>30.6525</v>
      </c>
      <c r="DS9" s="5">
        <v>402.073791571519</v>
      </c>
      <c r="DT9" s="5">
        <v>28.637824999999999</v>
      </c>
      <c r="DU9" s="5">
        <v>28.637824999999999</v>
      </c>
      <c r="DV9" s="5">
        <v>36.165862500000003</v>
      </c>
      <c r="DW9" s="5">
        <v>36.181712499999996</v>
      </c>
      <c r="DX9" s="5">
        <v>30.03112012161963</v>
      </c>
      <c r="DZ9" s="17">
        <v>366.8922</v>
      </c>
      <c r="EA9" s="17">
        <v>28.430700000000002</v>
      </c>
      <c r="EB9" s="17">
        <v>28.430700000000002</v>
      </c>
      <c r="EC9" s="17">
        <v>36.065800000000003</v>
      </c>
      <c r="ED9" s="17">
        <v>36.094799999999999</v>
      </c>
      <c r="EE9" s="17">
        <v>29.386900000000004</v>
      </c>
      <c r="EF9" s="17">
        <v>9.9336000000000002</v>
      </c>
      <c r="EG9" s="17">
        <v>7.8160999999999996</v>
      </c>
      <c r="EH9" s="17">
        <v>25.0017</v>
      </c>
      <c r="EI9" s="17">
        <v>24.4482</v>
      </c>
      <c r="EJ9" s="17">
        <v>24.095600000000001</v>
      </c>
      <c r="EK9" s="17">
        <v>30.6525</v>
      </c>
      <c r="EL9" s="17">
        <v>28.342400000000001</v>
      </c>
      <c r="EM9" s="17">
        <v>35.979300000000002</v>
      </c>
      <c r="EN9" s="17">
        <v>35.973199999999999</v>
      </c>
      <c r="EO9" s="17">
        <v>29.744152823213113</v>
      </c>
      <c r="EP9" s="17">
        <v>1925.8</v>
      </c>
      <c r="EQ9" s="17">
        <v>0.65549999999999997</v>
      </c>
      <c r="ER9" s="17">
        <v>307.78057212030137</v>
      </c>
      <c r="ES9" s="5">
        <v>9.3626000000000005</v>
      </c>
      <c r="ET9" s="5">
        <v>307.78057212030137</v>
      </c>
      <c r="EU9" s="5">
        <v>7.3549500000000005</v>
      </c>
      <c r="EV9" s="8">
        <v>577.76033054191385</v>
      </c>
      <c r="EW9" s="8">
        <v>36.803562499999998</v>
      </c>
      <c r="EX9" s="8">
        <v>577.76033054191385</v>
      </c>
      <c r="EY9" s="8">
        <v>35.812849999999997</v>
      </c>
      <c r="EZ9" s="8">
        <v>402.073791571519</v>
      </c>
      <c r="FA9" s="8">
        <v>24.40485</v>
      </c>
      <c r="FB9" s="8">
        <v>366.8922</v>
      </c>
      <c r="FC9" s="8">
        <v>30.6525</v>
      </c>
      <c r="FD9" s="5">
        <v>402.073791571519</v>
      </c>
      <c r="FE9" s="5">
        <v>28.637824999999999</v>
      </c>
      <c r="FF9" s="5">
        <v>28.637824999999999</v>
      </c>
      <c r="FG9" s="5">
        <v>36.165862500000003</v>
      </c>
      <c r="FH9" s="5">
        <v>36.181712499999996</v>
      </c>
      <c r="FI9" s="5">
        <v>30.03112012161963</v>
      </c>
      <c r="FK9" s="5">
        <v>366.8922</v>
      </c>
      <c r="FL9" s="5">
        <v>29.386900000000004</v>
      </c>
      <c r="FM9" s="5">
        <v>402.073791571519</v>
      </c>
      <c r="FN9" s="5">
        <v>30.03112012161963</v>
      </c>
      <c r="FP9" s="17">
        <v>366.8922</v>
      </c>
      <c r="FQ9" s="5">
        <v>29.386900000000004</v>
      </c>
      <c r="FR9" s="17">
        <v>402.073791571519</v>
      </c>
      <c r="FS9" s="5">
        <v>30.03112012161963</v>
      </c>
    </row>
    <row r="10" spans="1:175" ht="14" thickBot="1" x14ac:dyDescent="0.2">
      <c r="A10" s="289"/>
      <c r="B10" s="47">
        <v>63</v>
      </c>
      <c r="C10" s="166">
        <f>Anchor!L79</f>
        <v>2029.0725</v>
      </c>
      <c r="D10" s="166">
        <f>Anchor!M79</f>
        <v>34.310499999999998</v>
      </c>
      <c r="E10" s="166">
        <f>Anchor!N79</f>
        <v>40.192700000000002</v>
      </c>
      <c r="F10" s="166">
        <f>Anchor!O79</f>
        <v>40.508299999999998</v>
      </c>
      <c r="G10" s="167">
        <f>('Summary (Full)'!$B$34*D10+'Summary (Full)'!$B$35*E10+'Summary (Full)'!$B$36*F10)/'Summary (Full)'!$B$37</f>
        <v>35.0655</v>
      </c>
      <c r="H10" s="166">
        <f>Anchor!P79</f>
        <v>17.369900000000001</v>
      </c>
      <c r="I10" s="166">
        <f>Anchor!Q79</f>
        <v>13.0741</v>
      </c>
      <c r="J10" s="166">
        <f>Anchor!R79</f>
        <v>68.037700000000001</v>
      </c>
      <c r="K10" s="166">
        <f>Anchor!S79</f>
        <v>66.586100000000002</v>
      </c>
      <c r="L10" s="166">
        <f>Anchor!T79</f>
        <v>30.620799999999999</v>
      </c>
      <c r="M10" s="166">
        <f>Anchor!U79</f>
        <v>35.785299999999999</v>
      </c>
      <c r="N10" s="166">
        <f>Anchor!V79</f>
        <v>34.24</v>
      </c>
      <c r="O10" s="166">
        <f>Anchor!W79</f>
        <v>40.121200000000002</v>
      </c>
      <c r="P10" s="166">
        <f>Anchor!X79</f>
        <v>40.4176</v>
      </c>
      <c r="Q10" s="168">
        <f>10*LOG10(1/(('Summary (Full)'!$B$41/10^(N10/10)+'Summary (Full)'!$B$42/10^(O10/10)+'Summary (Full)'!$B$43/10^(P10/10))/'Summary (Full)'!$B$44))</f>
        <v>35.49008380404748</v>
      </c>
      <c r="R10" s="166">
        <f>Anchor!Y79</f>
        <v>15853.3</v>
      </c>
      <c r="S10" s="166">
        <f>Anchor!Z79</f>
        <v>13.0761</v>
      </c>
      <c r="T10" s="169"/>
      <c r="U10" s="166">
        <f>Test!L79</f>
        <v>2029.0725</v>
      </c>
      <c r="V10" s="166">
        <f>Test!M79</f>
        <v>34.310499999999998</v>
      </c>
      <c r="W10" s="166">
        <f>Test!N79</f>
        <v>40.192700000000002</v>
      </c>
      <c r="X10" s="166">
        <f>Test!O79</f>
        <v>40.508299999999998</v>
      </c>
      <c r="Y10" s="166">
        <f>('Summary (Full)'!$B$34*V10+'Summary (Full)'!$B$35*W10+'Summary (Full)'!$B$36*X10)/'Summary (Full)'!$B$37</f>
        <v>35.0655</v>
      </c>
      <c r="Z10" s="166">
        <f>Test!P79</f>
        <v>17.369900000000001</v>
      </c>
      <c r="AA10" s="166">
        <f>Test!Q79</f>
        <v>13.0741</v>
      </c>
      <c r="AB10" s="166">
        <f>Test!R79</f>
        <v>68.037700000000001</v>
      </c>
      <c r="AC10" s="166">
        <f>Test!S79</f>
        <v>66.586100000000002</v>
      </c>
      <c r="AD10" s="166">
        <f>Test!T79</f>
        <v>30.620799999999999</v>
      </c>
      <c r="AE10" s="166">
        <f>Test!U79</f>
        <v>35.785299999999999</v>
      </c>
      <c r="AF10" s="166">
        <f>Test!V79</f>
        <v>34.24</v>
      </c>
      <c r="AG10" s="166">
        <f>Test!W79</f>
        <v>40.121200000000002</v>
      </c>
      <c r="AH10" s="166">
        <f>Test!X79</f>
        <v>40.4176</v>
      </c>
      <c r="AI10" s="166">
        <f>10*LOG10(1/(('Summary (Full)'!$B$41/10^(AF10/10)+'Summary (Full)'!$B$42/10^(AG10/10)+'Summary (Full)'!$B$43/10^(AH10/10))/'Summary (Full)'!$B$44))</f>
        <v>35.49008380404748</v>
      </c>
      <c r="AJ10" s="166">
        <f>Test!Y79</f>
        <v>15853.3</v>
      </c>
      <c r="AK10" s="166">
        <f>Test!Z79</f>
        <v>13.0761</v>
      </c>
      <c r="AL10" s="166">
        <f t="shared" si="2"/>
        <v>1</v>
      </c>
      <c r="AM10" s="166">
        <f t="shared" si="2"/>
        <v>1</v>
      </c>
      <c r="AO10" s="303"/>
      <c r="AP10" s="213"/>
      <c r="AQ10" s="213"/>
      <c r="AR10" s="213"/>
      <c r="AS10" s="213"/>
      <c r="AT10" s="213"/>
      <c r="AU10" s="213"/>
      <c r="AV10" s="213"/>
      <c r="AW10" s="213"/>
      <c r="AX10" s="213"/>
      <c r="AY10" s="228"/>
      <c r="AZ10" s="327"/>
      <c r="BA10" s="280"/>
      <c r="CH10" s="6"/>
      <c r="CI10" s="12" t="s">
        <v>36</v>
      </c>
      <c r="CJ10" s="11">
        <f>CJ5+CJ9</f>
        <v>401.89850171257928</v>
      </c>
      <c r="CK10" s="6"/>
      <c r="CL10" s="17">
        <v>402.073791571519</v>
      </c>
      <c r="CM10" s="17">
        <v>28.728750000000002</v>
      </c>
      <c r="CN10" s="17">
        <v>28.728750000000002</v>
      </c>
      <c r="CO10" s="17">
        <v>36.254249999999999</v>
      </c>
      <c r="CP10" s="17">
        <v>36.305050000000001</v>
      </c>
      <c r="CQ10" s="17">
        <v>29.672612500000003</v>
      </c>
      <c r="CR10" s="17">
        <v>10.332812499999999</v>
      </c>
      <c r="CS10" s="17">
        <v>8.0749250000000004</v>
      </c>
      <c r="CT10" s="17">
        <v>27.161137499999999</v>
      </c>
      <c r="CU10" s="17">
        <v>26.498362499999999</v>
      </c>
      <c r="CV10" s="17">
        <v>24.40485</v>
      </c>
      <c r="CW10" s="17">
        <v>30.917475</v>
      </c>
      <c r="CX10" s="17">
        <v>28.637824999999999</v>
      </c>
      <c r="CY10" s="17">
        <v>36.165862500000003</v>
      </c>
      <c r="CZ10" s="17">
        <v>36.181712499999996</v>
      </c>
      <c r="DA10" s="17">
        <v>30.03112012161963</v>
      </c>
      <c r="DB10" s="17">
        <v>2078.3999999999996</v>
      </c>
      <c r="DC10" s="17">
        <v>0.69359999999999999</v>
      </c>
      <c r="DE10" s="17">
        <v>337.07219028548093</v>
      </c>
      <c r="DF10" s="5">
        <v>9.7140749999999993</v>
      </c>
      <c r="DG10" s="5"/>
      <c r="DH10" s="17">
        <v>366.8922</v>
      </c>
      <c r="DI10" s="5">
        <v>7.8160999999999996</v>
      </c>
      <c r="DJ10" s="5"/>
      <c r="DK10" s="5">
        <v>632.17933583529657</v>
      </c>
      <c r="DL10" s="5">
        <v>39.330925000000001</v>
      </c>
      <c r="DM10" s="5">
        <v>632.17933583529657</v>
      </c>
      <c r="DN10" s="5">
        <v>38.218600000000002</v>
      </c>
      <c r="DO10" s="5">
        <v>440.6289745835353</v>
      </c>
      <c r="DP10" s="5">
        <v>24.714100000000002</v>
      </c>
      <c r="DQ10" s="5">
        <v>402.073791571519</v>
      </c>
      <c r="DR10" s="5">
        <v>30.917475</v>
      </c>
      <c r="DS10" s="5">
        <v>440.6289745835353</v>
      </c>
      <c r="DT10" s="5">
        <v>28.933250000000001</v>
      </c>
      <c r="DU10" s="5">
        <v>28.933250000000001</v>
      </c>
      <c r="DV10" s="5">
        <v>36.352425000000004</v>
      </c>
      <c r="DW10" s="5">
        <v>36.390225000000001</v>
      </c>
      <c r="DX10" s="5">
        <v>30.318087420026149</v>
      </c>
      <c r="DZ10" s="17">
        <v>402.073791571519</v>
      </c>
      <c r="EA10" s="17">
        <v>28.728750000000002</v>
      </c>
      <c r="EB10" s="17">
        <v>28.728750000000002</v>
      </c>
      <c r="EC10" s="17">
        <v>36.254249999999999</v>
      </c>
      <c r="ED10" s="17">
        <v>36.305050000000001</v>
      </c>
      <c r="EE10" s="17">
        <v>29.672612500000003</v>
      </c>
      <c r="EF10" s="17">
        <v>10.332812499999999</v>
      </c>
      <c r="EG10" s="17">
        <v>8.0749250000000004</v>
      </c>
      <c r="EH10" s="17">
        <v>27.161137499999999</v>
      </c>
      <c r="EI10" s="17">
        <v>26.498362499999999</v>
      </c>
      <c r="EJ10" s="17">
        <v>24.40485</v>
      </c>
      <c r="EK10" s="17">
        <v>30.917475</v>
      </c>
      <c r="EL10" s="17">
        <v>28.637824999999999</v>
      </c>
      <c r="EM10" s="17">
        <v>36.165862500000003</v>
      </c>
      <c r="EN10" s="17">
        <v>36.181712499999996</v>
      </c>
      <c r="EO10" s="17">
        <v>30.03112012161963</v>
      </c>
      <c r="EP10" s="17">
        <v>2078.3999999999996</v>
      </c>
      <c r="EQ10" s="17">
        <v>0.69359999999999999</v>
      </c>
      <c r="ER10" s="17">
        <v>337.07219028548093</v>
      </c>
      <c r="ES10" s="5">
        <v>9.7140749999999993</v>
      </c>
      <c r="ET10" s="5">
        <v>366.8922</v>
      </c>
      <c r="EU10" s="5">
        <v>7.8160999999999996</v>
      </c>
      <c r="EV10" s="8">
        <v>632.17933583529657</v>
      </c>
      <c r="EW10" s="8">
        <v>39.330925000000001</v>
      </c>
      <c r="EX10" s="8">
        <v>632.17933583529657</v>
      </c>
      <c r="EY10" s="8">
        <v>38.218600000000002</v>
      </c>
      <c r="EZ10" s="8">
        <v>440.6289745835353</v>
      </c>
      <c r="FA10" s="8">
        <v>24.714100000000002</v>
      </c>
      <c r="FB10" s="8">
        <v>402.073791571519</v>
      </c>
      <c r="FC10" s="8">
        <v>30.917475</v>
      </c>
      <c r="FD10" s="5">
        <v>440.6289745835353</v>
      </c>
      <c r="FE10" s="5">
        <v>28.933250000000001</v>
      </c>
      <c r="FF10" s="5">
        <v>28.933250000000001</v>
      </c>
      <c r="FG10" s="5">
        <v>36.352425000000004</v>
      </c>
      <c r="FH10" s="5">
        <v>36.390225000000001</v>
      </c>
      <c r="FI10" s="5">
        <v>30.318087420026149</v>
      </c>
      <c r="FK10" s="5">
        <v>402.073791571519</v>
      </c>
      <c r="FL10" s="5">
        <v>29.672612500000003</v>
      </c>
      <c r="FM10" s="5">
        <v>440.6289745835353</v>
      </c>
      <c r="FN10" s="5">
        <v>30.318087420026149</v>
      </c>
      <c r="FP10" s="17">
        <v>402.073791571519</v>
      </c>
      <c r="FQ10" s="5">
        <v>29.672612500000003</v>
      </c>
      <c r="FR10" s="17">
        <v>440.6289745835353</v>
      </c>
      <c r="FS10" s="5">
        <v>30.318087420026149</v>
      </c>
    </row>
    <row r="11" spans="1:175" ht="13" customHeight="1" x14ac:dyDescent="0.15">
      <c r="A11" s="289" t="s">
        <v>18</v>
      </c>
      <c r="B11" s="47">
        <v>23</v>
      </c>
      <c r="C11" s="166">
        <f>Anchor!L80</f>
        <v>20481.861499999999</v>
      </c>
      <c r="D11" s="166">
        <f>Anchor!M80</f>
        <v>42.460299999999997</v>
      </c>
      <c r="E11" s="166">
        <f>Anchor!N80</f>
        <v>47.729900000000001</v>
      </c>
      <c r="F11" s="166">
        <f>Anchor!O80</f>
        <v>47.803400000000003</v>
      </c>
      <c r="G11" s="167">
        <f>('Summary (Full)'!$B$34*D11+'Summary (Full)'!$B$35*E11+'Summary (Full)'!$B$36*F11)/'Summary (Full)'!$B$37</f>
        <v>43.123593749999998</v>
      </c>
      <c r="H11" s="166">
        <f>Anchor!P80</f>
        <v>31.126999999999999</v>
      </c>
      <c r="I11" s="166">
        <f>Anchor!Q80</f>
        <v>22.1007</v>
      </c>
      <c r="J11" s="166">
        <f>Anchor!R80</f>
        <v>99.965100000000007</v>
      </c>
      <c r="K11" s="166">
        <f>Anchor!S80</f>
        <v>99.954800000000006</v>
      </c>
      <c r="L11" s="166">
        <f>Anchor!T80</f>
        <v>43.397399999999998</v>
      </c>
      <c r="M11" s="166">
        <f>Anchor!U80</f>
        <v>43.295299999999997</v>
      </c>
      <c r="N11" s="166">
        <f>Anchor!V80</f>
        <v>42.387700000000002</v>
      </c>
      <c r="O11" s="166">
        <f>Anchor!W80</f>
        <v>47.635300000000001</v>
      </c>
      <c r="P11" s="166">
        <f>Anchor!X80</f>
        <v>47.692500000000003</v>
      </c>
      <c r="Q11" s="168">
        <f>10*LOG10(1/(('Summary (Full)'!$B$41/10^(N11/10)+'Summary (Full)'!$B$42/10^(O11/10)+'Summary (Full)'!$B$43/10^(P11/10))/'Summary (Full)'!$B$44))</f>
        <v>43.547776990050188</v>
      </c>
      <c r="R11" s="166">
        <f>Anchor!Y80</f>
        <v>25114</v>
      </c>
      <c r="S11" s="166">
        <f>Anchor!Z80</f>
        <v>12.507</v>
      </c>
      <c r="T11" s="169"/>
      <c r="U11" s="166">
        <f>Test!L80</f>
        <v>20481.861499999999</v>
      </c>
      <c r="V11" s="166">
        <f>Test!M80</f>
        <v>42.460299999999997</v>
      </c>
      <c r="W11" s="166">
        <f>Test!N80</f>
        <v>47.729900000000001</v>
      </c>
      <c r="X11" s="166">
        <f>Test!O80</f>
        <v>47.803400000000003</v>
      </c>
      <c r="Y11" s="166">
        <f>('Summary (Full)'!$B$34*V11+'Summary (Full)'!$B$35*W11+'Summary (Full)'!$B$36*X11)/'Summary (Full)'!$B$37</f>
        <v>43.123593749999998</v>
      </c>
      <c r="Z11" s="166">
        <f>Test!P80</f>
        <v>31.126999999999999</v>
      </c>
      <c r="AA11" s="166">
        <f>Test!Q80</f>
        <v>22.1007</v>
      </c>
      <c r="AB11" s="166">
        <f>Test!R80</f>
        <v>99.965100000000007</v>
      </c>
      <c r="AC11" s="166">
        <f>Test!S80</f>
        <v>99.954800000000006</v>
      </c>
      <c r="AD11" s="166">
        <f>Test!T80</f>
        <v>43.397399999999998</v>
      </c>
      <c r="AE11" s="166">
        <f>Test!U80</f>
        <v>43.295299999999997</v>
      </c>
      <c r="AF11" s="166">
        <f>Test!V80</f>
        <v>42.387700000000002</v>
      </c>
      <c r="AG11" s="166">
        <f>Test!W80</f>
        <v>47.635300000000001</v>
      </c>
      <c r="AH11" s="166">
        <f>Test!X80</f>
        <v>47.692500000000003</v>
      </c>
      <c r="AI11" s="166">
        <f>10*LOG10(1/(('Summary (Full)'!$B$41/10^(AF11/10)+'Summary (Full)'!$B$42/10^(AG11/10)+'Summary (Full)'!$B$43/10^(AH11/10))/'Summary (Full)'!$B$44))</f>
        <v>43.547776990050188</v>
      </c>
      <c r="AJ11" s="166">
        <f>Test!Y80</f>
        <v>25114</v>
      </c>
      <c r="AK11" s="166">
        <f>Test!Z80</f>
        <v>12.507</v>
      </c>
      <c r="AL11" s="166">
        <f t="shared" si="2"/>
        <v>1</v>
      </c>
      <c r="AM11" s="166">
        <f t="shared" si="2"/>
        <v>1</v>
      </c>
      <c r="AO11" s="293" t="s">
        <v>27</v>
      </c>
      <c r="AP11" s="211" cm="1">
        <f t="array" ref="AP11">bdRateExtend($C11:$C14,D11:D14,$U11:$U14,V11:V14)</f>
        <v>0</v>
      </c>
      <c r="AQ11" s="211" cm="1">
        <f t="array" ref="AQ11">bdRateExtend($C11:$C16,D11:D16,$U11:$U16,V11:V16)</f>
        <v>0</v>
      </c>
      <c r="AR11" s="211" cm="1">
        <f t="array" ref="AR11">bdRateExtend($C11:$C16,E11:E16,$U11:$U16,W11:W16)</f>
        <v>0</v>
      </c>
      <c r="AS11" s="211" cm="1">
        <f t="array" ref="AS11">bdRateExtend($C11:$C16,F11:F16,$U11:$U16,X11:X16)</f>
        <v>0</v>
      </c>
      <c r="AT11" s="211" cm="1">
        <f t="array" ref="AT11">bdRateExtend($C11:$C14,H11:H14,$U11:$U14,Z11:Z14)</f>
        <v>0</v>
      </c>
      <c r="AU11" s="211" cm="1">
        <f t="array" ref="AU11">bdRateExtend($C11:$C16,H11:H16,$U11:$U16,Z11:Z16)</f>
        <v>0</v>
      </c>
      <c r="AV11" s="211" cm="1">
        <f t="array" ref="AV11">bdRateExtend($C11:$C14,I11:I14,$U11:$U14,AA11:AA14)</f>
        <v>0</v>
      </c>
      <c r="AW11" s="211" cm="1">
        <f t="array" ref="AW11">bdRateExtend($C11:$C16,I11:I16,$U11:$U16,AA11:AA16)</f>
        <v>0</v>
      </c>
      <c r="AX11" s="211" cm="1">
        <f t="array" ref="AX11">bdRateExtend($C11:$C14,J11:J14,$U11:$U14,AB11:AB14,"None", FALSE,1)</f>
        <v>0</v>
      </c>
      <c r="AY11" s="214" cm="1">
        <f t="array" ref="AY11">bdRateExtend($C11:$C16,J11:J16,$U11:$U16,AB11:AB16,"None", FALSE,TRUE)</f>
        <v>0</v>
      </c>
      <c r="AZ11" s="325" cm="1">
        <f t="array" ref="AZ11">testVMAFRange($C11:$C14,J11:J14,$U11:$U14,AB11:AB14)</f>
        <v>0</v>
      </c>
      <c r="BA11" s="251" cm="1">
        <f t="array" ref="BA11">testVMAFRange($C11:$C16,J11:J16,$U11:$U16,AB11:AB16)</f>
        <v>0</v>
      </c>
      <c r="CI11" s="12" t="s">
        <v>37</v>
      </c>
      <c r="CJ11" s="11">
        <f>CJ5+CJ8</f>
        <v>2790.5974747549503</v>
      </c>
      <c r="CL11" s="17">
        <v>440.6289745835353</v>
      </c>
      <c r="CM11" s="17">
        <v>29.026800000000001</v>
      </c>
      <c r="CN11" s="17">
        <v>29.026800000000001</v>
      </c>
      <c r="CO11" s="17">
        <v>36.442700000000002</v>
      </c>
      <c r="CP11" s="17">
        <v>36.515299999999996</v>
      </c>
      <c r="CQ11" s="17">
        <v>29.958325000000002</v>
      </c>
      <c r="CR11" s="17">
        <v>10.732025</v>
      </c>
      <c r="CS11" s="17">
        <v>8.3337500000000002</v>
      </c>
      <c r="CT11" s="17">
        <v>29.320574999999998</v>
      </c>
      <c r="CU11" s="17">
        <v>28.548524999999998</v>
      </c>
      <c r="CV11" s="17">
        <v>24.714100000000002</v>
      </c>
      <c r="CW11" s="17">
        <v>31.182449999999999</v>
      </c>
      <c r="CX11" s="17">
        <v>28.933250000000001</v>
      </c>
      <c r="CY11" s="17">
        <v>36.352425000000004</v>
      </c>
      <c r="CZ11" s="17">
        <v>36.390225000000001</v>
      </c>
      <c r="DA11" s="17">
        <v>30.318087420026149</v>
      </c>
      <c r="DB11" s="17">
        <v>2231</v>
      </c>
      <c r="DC11" s="17">
        <v>0.73170000000000002</v>
      </c>
      <c r="DE11" s="17">
        <v>369.15150518156207</v>
      </c>
      <c r="DF11" s="5">
        <v>10.06555</v>
      </c>
      <c r="DG11" s="5"/>
      <c r="DH11" s="17">
        <v>402.073791571519</v>
      </c>
      <c r="DI11" s="5">
        <v>8.0749250000000004</v>
      </c>
      <c r="DJ11" s="5"/>
      <c r="DK11" s="5">
        <v>691.72404460912401</v>
      </c>
      <c r="DL11" s="5">
        <v>41.858287500000003</v>
      </c>
      <c r="DM11" s="5">
        <v>691.72404460912401</v>
      </c>
      <c r="DN11" s="5">
        <v>40.62435</v>
      </c>
      <c r="DO11" s="5">
        <v>528.0258</v>
      </c>
      <c r="DP11" s="5">
        <v>25.354700000000001</v>
      </c>
      <c r="DQ11" s="5">
        <v>440.6289745835353</v>
      </c>
      <c r="DR11" s="5">
        <v>31.182449999999999</v>
      </c>
      <c r="DS11" s="5">
        <v>528.0258</v>
      </c>
      <c r="DT11" s="5">
        <v>29.552</v>
      </c>
      <c r="DU11" s="5">
        <v>29.552</v>
      </c>
      <c r="DV11" s="5">
        <v>36.787500000000001</v>
      </c>
      <c r="DW11" s="5">
        <v>36.8688</v>
      </c>
      <c r="DX11" s="5">
        <v>30.924243535506243</v>
      </c>
      <c r="DZ11" s="17">
        <v>440.6289745835353</v>
      </c>
      <c r="EA11" s="17">
        <v>29.026800000000001</v>
      </c>
      <c r="EB11" s="17">
        <v>29.026800000000001</v>
      </c>
      <c r="EC11" s="17">
        <v>36.442700000000002</v>
      </c>
      <c r="ED11" s="17">
        <v>36.515299999999996</v>
      </c>
      <c r="EE11" s="17">
        <v>29.958325000000002</v>
      </c>
      <c r="EF11" s="17">
        <v>10.732025</v>
      </c>
      <c r="EG11" s="17">
        <v>8.3337500000000002</v>
      </c>
      <c r="EH11" s="17">
        <v>29.320574999999998</v>
      </c>
      <c r="EI11" s="17">
        <v>28.548524999999998</v>
      </c>
      <c r="EJ11" s="17">
        <v>24.714100000000002</v>
      </c>
      <c r="EK11" s="17">
        <v>31.182449999999999</v>
      </c>
      <c r="EL11" s="17">
        <v>28.933250000000001</v>
      </c>
      <c r="EM11" s="17">
        <v>36.352425000000004</v>
      </c>
      <c r="EN11" s="17">
        <v>36.390225000000001</v>
      </c>
      <c r="EO11" s="17">
        <v>30.318087420026149</v>
      </c>
      <c r="EP11" s="17">
        <v>2231</v>
      </c>
      <c r="EQ11" s="17">
        <v>0.73170000000000002</v>
      </c>
      <c r="ER11" s="17">
        <v>369.15150518156207</v>
      </c>
      <c r="ES11" s="5">
        <v>10.06555</v>
      </c>
      <c r="ET11" s="5">
        <v>402.073791571519</v>
      </c>
      <c r="EU11" s="5">
        <v>8.0749250000000004</v>
      </c>
      <c r="EV11" s="8">
        <v>691.72404460912401</v>
      </c>
      <c r="EW11" s="8">
        <v>41.858287500000003</v>
      </c>
      <c r="EX11" s="8">
        <v>691.72404460912401</v>
      </c>
      <c r="EY11" s="8">
        <v>40.62435</v>
      </c>
      <c r="EZ11" s="8">
        <v>528.0258</v>
      </c>
      <c r="FA11" s="8">
        <v>25.354700000000001</v>
      </c>
      <c r="FB11" s="8">
        <v>440.6289745835353</v>
      </c>
      <c r="FC11" s="8">
        <v>31.182449999999999</v>
      </c>
      <c r="FD11" s="5">
        <v>528.0258</v>
      </c>
      <c r="FE11" s="5">
        <v>29.552</v>
      </c>
      <c r="FF11" s="5">
        <v>29.552</v>
      </c>
      <c r="FG11" s="5">
        <v>36.787500000000001</v>
      </c>
      <c r="FH11" s="5">
        <v>36.8688</v>
      </c>
      <c r="FI11" s="5">
        <v>30.924243535506243</v>
      </c>
      <c r="FK11" s="5">
        <v>440.6289745835353</v>
      </c>
      <c r="FL11" s="5">
        <v>29.958325000000002</v>
      </c>
      <c r="FM11" s="5">
        <v>528.0258</v>
      </c>
      <c r="FN11" s="5">
        <v>30.924243535506243</v>
      </c>
      <c r="FP11" s="17">
        <v>440.6289745835353</v>
      </c>
      <c r="FQ11" s="5">
        <v>29.958325000000002</v>
      </c>
      <c r="FR11" s="17">
        <v>528.0258</v>
      </c>
      <c r="FS11" s="5">
        <v>30.924243535506243</v>
      </c>
    </row>
    <row r="12" spans="1:175" x14ac:dyDescent="0.15">
      <c r="A12" s="289"/>
      <c r="B12" s="47">
        <v>31</v>
      </c>
      <c r="C12" s="166">
        <f>Anchor!L81</f>
        <v>12319.891799999999</v>
      </c>
      <c r="D12" s="166">
        <f>Anchor!M81</f>
        <v>41.363</v>
      </c>
      <c r="E12" s="166">
        <f>Anchor!N81</f>
        <v>46.253700000000002</v>
      </c>
      <c r="F12" s="166">
        <f>Anchor!O81</f>
        <v>46.439399999999999</v>
      </c>
      <c r="G12" s="167">
        <f>('Summary (Full)'!$B$34*D12+'Summary (Full)'!$B$35*E12+'Summary (Full)'!$B$36*F12)/'Summary (Full)'!$B$37</f>
        <v>41.985943749999997</v>
      </c>
      <c r="H12" s="166">
        <f>Anchor!P81</f>
        <v>28.7378</v>
      </c>
      <c r="I12" s="166">
        <f>Anchor!Q81</f>
        <v>20.684899999999999</v>
      </c>
      <c r="J12" s="166">
        <f>Anchor!R81</f>
        <v>99.956000000000003</v>
      </c>
      <c r="K12" s="166">
        <f>Anchor!S81</f>
        <v>99.943700000000007</v>
      </c>
      <c r="L12" s="166">
        <f>Anchor!T81</f>
        <v>41.039700000000003</v>
      </c>
      <c r="M12" s="166">
        <f>Anchor!U81</f>
        <v>42.113</v>
      </c>
      <c r="N12" s="166">
        <f>Anchor!V81</f>
        <v>41.295499999999997</v>
      </c>
      <c r="O12" s="166">
        <f>Anchor!W81</f>
        <v>46.162700000000001</v>
      </c>
      <c r="P12" s="166">
        <f>Anchor!X81</f>
        <v>46.330300000000001</v>
      </c>
      <c r="Q12" s="168">
        <f>10*LOG10(1/(('Summary (Full)'!$B$41/10^(N12/10)+'Summary (Full)'!$B$42/10^(O12/10)+'Summary (Full)'!$B$43/10^(P12/10))/'Summary (Full)'!$B$44))</f>
        <v>42.412065948106942</v>
      </c>
      <c r="R12" s="166">
        <f>Anchor!Y81</f>
        <v>23368.1</v>
      </c>
      <c r="S12" s="166">
        <f>Anchor!Z81</f>
        <v>10.8466</v>
      </c>
      <c r="T12" s="169"/>
      <c r="U12" s="166">
        <f>Test!L81</f>
        <v>12319.891799999999</v>
      </c>
      <c r="V12" s="166">
        <f>Test!M81</f>
        <v>41.363</v>
      </c>
      <c r="W12" s="166">
        <f>Test!N81</f>
        <v>46.253700000000002</v>
      </c>
      <c r="X12" s="166">
        <f>Test!O81</f>
        <v>46.439399999999999</v>
      </c>
      <c r="Y12" s="166">
        <f>('Summary (Full)'!$B$34*V12+'Summary (Full)'!$B$35*W12+'Summary (Full)'!$B$36*X12)/'Summary (Full)'!$B$37</f>
        <v>41.985943749999997</v>
      </c>
      <c r="Z12" s="166">
        <f>Test!P81</f>
        <v>28.7378</v>
      </c>
      <c r="AA12" s="166">
        <f>Test!Q81</f>
        <v>20.684899999999999</v>
      </c>
      <c r="AB12" s="166">
        <f>Test!R81</f>
        <v>99.956000000000003</v>
      </c>
      <c r="AC12" s="166">
        <f>Test!S81</f>
        <v>99.943700000000007</v>
      </c>
      <c r="AD12" s="166">
        <f>Test!T81</f>
        <v>41.039700000000003</v>
      </c>
      <c r="AE12" s="166">
        <f>Test!U81</f>
        <v>42.113</v>
      </c>
      <c r="AF12" s="166">
        <f>Test!V81</f>
        <v>41.295499999999997</v>
      </c>
      <c r="AG12" s="166">
        <f>Test!W81</f>
        <v>46.162700000000001</v>
      </c>
      <c r="AH12" s="166">
        <f>Test!X81</f>
        <v>46.330300000000001</v>
      </c>
      <c r="AI12" s="166">
        <f>10*LOG10(1/(('Summary (Full)'!$B$41/10^(AF12/10)+'Summary (Full)'!$B$42/10^(AG12/10)+'Summary (Full)'!$B$43/10^(AH12/10))/'Summary (Full)'!$B$44))</f>
        <v>42.412065948106942</v>
      </c>
      <c r="AJ12" s="166">
        <f>Test!Y81</f>
        <v>23368.1</v>
      </c>
      <c r="AK12" s="166">
        <f>Test!Z81</f>
        <v>10.8466</v>
      </c>
      <c r="AL12" s="166">
        <f t="shared" si="2"/>
        <v>1</v>
      </c>
      <c r="AM12" s="166">
        <f t="shared" si="2"/>
        <v>1</v>
      </c>
      <c r="AO12" s="294"/>
      <c r="AP12" s="212"/>
      <c r="AQ12" s="212"/>
      <c r="AR12" s="212"/>
      <c r="AS12" s="212"/>
      <c r="AT12" s="212"/>
      <c r="AU12" s="212"/>
      <c r="AV12" s="212"/>
      <c r="AW12" s="212"/>
      <c r="AX12" s="212"/>
      <c r="AY12" s="215"/>
      <c r="AZ12" s="326"/>
      <c r="BA12" s="252"/>
      <c r="CL12" s="17">
        <v>482.88124546412388</v>
      </c>
      <c r="CM12" s="17">
        <v>29.324850000000001</v>
      </c>
      <c r="CN12" s="17">
        <v>29.324850000000001</v>
      </c>
      <c r="CO12" s="17">
        <v>36.631150000000005</v>
      </c>
      <c r="CP12" s="17">
        <v>36.725549999999998</v>
      </c>
      <c r="CQ12" s="17">
        <v>30.244037500000001</v>
      </c>
      <c r="CR12" s="17">
        <v>11.131237500000001</v>
      </c>
      <c r="CS12" s="17">
        <v>8.5925750000000001</v>
      </c>
      <c r="CT12" s="17">
        <v>31.480012500000001</v>
      </c>
      <c r="CU12" s="17">
        <v>30.5986875</v>
      </c>
      <c r="CV12" s="17">
        <v>25.023350000000001</v>
      </c>
      <c r="CW12" s="17">
        <v>31.447424999999999</v>
      </c>
      <c r="CX12" s="17">
        <v>29.228675000000003</v>
      </c>
      <c r="CY12" s="17">
        <v>36.538987500000005</v>
      </c>
      <c r="CZ12" s="17">
        <v>36.598737499999999</v>
      </c>
      <c r="DA12" s="17">
        <v>30.605054718432669</v>
      </c>
      <c r="DB12" s="17">
        <v>2383.6</v>
      </c>
      <c r="DC12" s="17">
        <v>0.76980000000000004</v>
      </c>
      <c r="DE12" s="17">
        <v>404.28382318457517</v>
      </c>
      <c r="DF12" s="5">
        <v>10.417024999999999</v>
      </c>
      <c r="DG12" s="5"/>
      <c r="DH12" s="17">
        <v>440.6289745835353</v>
      </c>
      <c r="DI12" s="5">
        <v>8.3337500000000002</v>
      </c>
      <c r="DJ12" s="5"/>
      <c r="DK12" s="5">
        <v>756.87724474288416</v>
      </c>
      <c r="DL12" s="5">
        <v>44.385649999999998</v>
      </c>
      <c r="DM12" s="5">
        <v>756.87724474288416</v>
      </c>
      <c r="DN12" s="5">
        <v>43.030100000000004</v>
      </c>
      <c r="DO12" s="5">
        <v>577.76033054191385</v>
      </c>
      <c r="DP12" s="5">
        <v>25.707025000000002</v>
      </c>
      <c r="DQ12" s="5">
        <v>482.88124546412388</v>
      </c>
      <c r="DR12" s="5">
        <v>31.447424999999999</v>
      </c>
      <c r="DS12" s="5">
        <v>577.76033054191385</v>
      </c>
      <c r="DT12" s="5">
        <v>29.875399999999999</v>
      </c>
      <c r="DU12" s="5">
        <v>29.875399999999999</v>
      </c>
      <c r="DV12" s="5">
        <v>36.981574999999999</v>
      </c>
      <c r="DW12" s="5">
        <v>37.082525000000004</v>
      </c>
      <c r="DX12" s="5">
        <v>31.236300271502142</v>
      </c>
      <c r="DZ12" s="17">
        <v>482.88124546412388</v>
      </c>
      <c r="EA12" s="17">
        <v>29.324850000000001</v>
      </c>
      <c r="EB12" s="17">
        <v>29.324850000000001</v>
      </c>
      <c r="EC12" s="17">
        <v>36.631150000000005</v>
      </c>
      <c r="ED12" s="17">
        <v>36.725549999999998</v>
      </c>
      <c r="EE12" s="17">
        <v>30.244037500000001</v>
      </c>
      <c r="EF12" s="17">
        <v>11.131237500000001</v>
      </c>
      <c r="EG12" s="17">
        <v>8.5925750000000001</v>
      </c>
      <c r="EH12" s="17">
        <v>31.480012500000001</v>
      </c>
      <c r="EI12" s="17">
        <v>30.5986875</v>
      </c>
      <c r="EJ12" s="17">
        <v>25.023350000000001</v>
      </c>
      <c r="EK12" s="17">
        <v>31.447424999999999</v>
      </c>
      <c r="EL12" s="17">
        <v>29.228675000000003</v>
      </c>
      <c r="EM12" s="17">
        <v>36.538987500000005</v>
      </c>
      <c r="EN12" s="17">
        <v>36.598737499999999</v>
      </c>
      <c r="EO12" s="17">
        <v>30.605054718432669</v>
      </c>
      <c r="EP12" s="17">
        <v>2383.6</v>
      </c>
      <c r="EQ12" s="17">
        <v>0.76980000000000004</v>
      </c>
      <c r="ER12" s="17">
        <v>404.28382318457517</v>
      </c>
      <c r="ES12" s="5">
        <v>10.417024999999999</v>
      </c>
      <c r="ET12" s="5">
        <v>440.6289745835353</v>
      </c>
      <c r="EU12" s="5">
        <v>8.3337500000000002</v>
      </c>
      <c r="EV12" s="8">
        <v>756.87724474288416</v>
      </c>
      <c r="EW12" s="8">
        <v>44.385649999999998</v>
      </c>
      <c r="EX12" s="8">
        <v>756.87724474288416</v>
      </c>
      <c r="EY12" s="8">
        <v>43.030100000000004</v>
      </c>
      <c r="EZ12" s="8">
        <v>577.76033054191385</v>
      </c>
      <c r="FA12" s="8">
        <v>25.707025000000002</v>
      </c>
      <c r="FB12" s="8">
        <v>482.88124546412388</v>
      </c>
      <c r="FC12" s="8">
        <v>31.447424999999999</v>
      </c>
      <c r="FD12" s="5">
        <v>577.76033054191385</v>
      </c>
      <c r="FE12" s="5">
        <v>29.875399999999999</v>
      </c>
      <c r="FF12" s="5">
        <v>29.875399999999999</v>
      </c>
      <c r="FG12" s="5">
        <v>36.981574999999999</v>
      </c>
      <c r="FH12" s="5">
        <v>37.082525000000004</v>
      </c>
      <c r="FI12" s="5">
        <v>31.236300271502142</v>
      </c>
      <c r="FK12" s="5">
        <v>482.88124546412388</v>
      </c>
      <c r="FL12" s="5">
        <v>30.244037500000001</v>
      </c>
      <c r="FM12" s="5">
        <v>577.76033054191385</v>
      </c>
      <c r="FN12" s="5">
        <v>31.236300271502142</v>
      </c>
      <c r="FP12" s="17">
        <v>482.88124546412388</v>
      </c>
      <c r="FQ12" s="5">
        <v>30.244037500000001</v>
      </c>
      <c r="FR12" s="17">
        <v>577.76033054191385</v>
      </c>
      <c r="FS12" s="5">
        <v>31.236300271502142</v>
      </c>
    </row>
    <row r="13" spans="1:175" ht="13" customHeight="1" x14ac:dyDescent="0.15">
      <c r="A13" s="289"/>
      <c r="B13" s="47">
        <v>39</v>
      </c>
      <c r="C13" s="166">
        <f>Anchor!L82</f>
        <v>7239.5124999999998</v>
      </c>
      <c r="D13" s="166">
        <f>Anchor!M82</f>
        <v>39.7517</v>
      </c>
      <c r="E13" s="166">
        <f>Anchor!N82</f>
        <v>44.461300000000001</v>
      </c>
      <c r="F13" s="166">
        <f>Anchor!O82</f>
        <v>44.800600000000003</v>
      </c>
      <c r="G13" s="167">
        <f>('Summary (Full)'!$B$34*D13+'Summary (Full)'!$B$35*E13+'Summary (Full)'!$B$36*F13)/'Summary (Full)'!$B$37</f>
        <v>40.361606250000001</v>
      </c>
      <c r="H13" s="166">
        <f>Anchor!P82</f>
        <v>25.754100000000001</v>
      </c>
      <c r="I13" s="166">
        <f>Anchor!Q82</f>
        <v>18.774899999999999</v>
      </c>
      <c r="J13" s="166">
        <f>Anchor!R82</f>
        <v>99.634</v>
      </c>
      <c r="K13" s="166">
        <f>Anchor!S82</f>
        <v>98.220699999999994</v>
      </c>
      <c r="L13" s="166">
        <f>Anchor!T82</f>
        <v>38.141100000000002</v>
      </c>
      <c r="M13" s="166">
        <f>Anchor!U82</f>
        <v>40.5334</v>
      </c>
      <c r="N13" s="166">
        <f>Anchor!V82</f>
        <v>39.680700000000002</v>
      </c>
      <c r="O13" s="166">
        <f>Anchor!W82</f>
        <v>44.368099999999998</v>
      </c>
      <c r="P13" s="166">
        <f>Anchor!X82</f>
        <v>44.686700000000002</v>
      </c>
      <c r="Q13" s="168">
        <f>10*LOG10(1/(('Summary (Full)'!$B$41/10^(N13/10)+'Summary (Full)'!$B$42/10^(O13/10)+'Summary (Full)'!$B$43/10^(P13/10))/'Summary (Full)'!$B$44))</f>
        <v>40.782437400624111</v>
      </c>
      <c r="R13" s="166">
        <f>Anchor!Y82</f>
        <v>24253.9</v>
      </c>
      <c r="S13" s="166">
        <f>Anchor!Z82</f>
        <v>9.5904000000000007</v>
      </c>
      <c r="T13" s="169"/>
      <c r="U13" s="166">
        <f>Test!L82</f>
        <v>7239.5124999999998</v>
      </c>
      <c r="V13" s="166">
        <f>Test!M82</f>
        <v>39.7517</v>
      </c>
      <c r="W13" s="166">
        <f>Test!N82</f>
        <v>44.461300000000001</v>
      </c>
      <c r="X13" s="166">
        <f>Test!O82</f>
        <v>44.800600000000003</v>
      </c>
      <c r="Y13" s="166">
        <f>('Summary (Full)'!$B$34*V13+'Summary (Full)'!$B$35*W13+'Summary (Full)'!$B$36*X13)/'Summary (Full)'!$B$37</f>
        <v>40.361606250000001</v>
      </c>
      <c r="Z13" s="166">
        <f>Test!P82</f>
        <v>25.754100000000001</v>
      </c>
      <c r="AA13" s="166">
        <f>Test!Q82</f>
        <v>18.774899999999999</v>
      </c>
      <c r="AB13" s="166">
        <f>Test!R82</f>
        <v>99.634</v>
      </c>
      <c r="AC13" s="166">
        <f>Test!S82</f>
        <v>98.220699999999994</v>
      </c>
      <c r="AD13" s="166">
        <f>Test!T82</f>
        <v>38.141100000000002</v>
      </c>
      <c r="AE13" s="166">
        <f>Test!U82</f>
        <v>40.5334</v>
      </c>
      <c r="AF13" s="166">
        <f>Test!V82</f>
        <v>39.680700000000002</v>
      </c>
      <c r="AG13" s="166">
        <f>Test!W82</f>
        <v>44.368099999999998</v>
      </c>
      <c r="AH13" s="166">
        <f>Test!X82</f>
        <v>44.686700000000002</v>
      </c>
      <c r="AI13" s="166">
        <f>10*LOG10(1/(('Summary (Full)'!$B$41/10^(AF13/10)+'Summary (Full)'!$B$42/10^(AG13/10)+'Summary (Full)'!$B$43/10^(AH13/10))/'Summary (Full)'!$B$44))</f>
        <v>40.782437400624111</v>
      </c>
      <c r="AJ13" s="166">
        <f>Test!Y82</f>
        <v>24253.9</v>
      </c>
      <c r="AK13" s="166">
        <f>Test!Z82</f>
        <v>9.5904000000000007</v>
      </c>
      <c r="AL13" s="166">
        <f t="shared" si="2"/>
        <v>1</v>
      </c>
      <c r="AM13" s="166">
        <f t="shared" si="2"/>
        <v>1</v>
      </c>
      <c r="AO13" s="294" t="s">
        <v>28</v>
      </c>
      <c r="AP13" s="212" cm="1">
        <f t="array" ref="AP13">bdRateExtend($C12:$C15,D12:D15,$U12:$U15,V12:V15)</f>
        <v>0</v>
      </c>
      <c r="AQ13" s="212"/>
      <c r="AR13" s="212"/>
      <c r="AS13" s="212"/>
      <c r="AT13" s="212" cm="1">
        <f t="array" ref="AT13">bdRateExtend($C12:$C15,H12:H15,$U12:$U15,Z12:Z15)</f>
        <v>0</v>
      </c>
      <c r="AU13" s="212"/>
      <c r="AV13" s="212" cm="1">
        <f t="array" ref="AV13">bdRateExtend($C12:$C15,I12:I15,$U12:$U15,AA12:AA15)</f>
        <v>0</v>
      </c>
      <c r="AW13" s="212"/>
      <c r="AX13" s="212" cm="1">
        <f t="array" ref="AX13">bdRateExtend($C12:$C15,J12:J15,$U12:$U15,AB12:AB15,"None", FALSE,1)</f>
        <v>0</v>
      </c>
      <c r="AY13" s="215"/>
      <c r="AZ13" s="326" cm="1">
        <f t="array" ref="AZ13">testVMAFRange($C12:$C15,J12:J15,$U12:$U15,AB12:AB15)</f>
        <v>0</v>
      </c>
      <c r="BA13" s="252"/>
      <c r="CL13" s="17">
        <v>528.0258</v>
      </c>
      <c r="CM13" s="17">
        <v>29.635999999999999</v>
      </c>
      <c r="CN13" s="17">
        <v>29.635999999999999</v>
      </c>
      <c r="CO13" s="17">
        <v>36.8718</v>
      </c>
      <c r="CP13" s="17">
        <v>36.984999999999999</v>
      </c>
      <c r="CQ13" s="17">
        <v>30.547550000000001</v>
      </c>
      <c r="CR13" s="17">
        <v>11.3668</v>
      </c>
      <c r="CS13" s="17">
        <v>8.8146000000000004</v>
      </c>
      <c r="CT13" s="17">
        <v>34.276200000000003</v>
      </c>
      <c r="CU13" s="17">
        <v>33.4071</v>
      </c>
      <c r="CV13" s="17">
        <v>25.354700000000001</v>
      </c>
      <c r="CW13" s="17">
        <v>31.721900000000002</v>
      </c>
      <c r="CX13" s="17">
        <v>29.552</v>
      </c>
      <c r="CY13" s="17">
        <v>36.787500000000001</v>
      </c>
      <c r="CZ13" s="17">
        <v>36.8688</v>
      </c>
      <c r="DA13" s="17">
        <v>30.924243535506243</v>
      </c>
      <c r="DB13" s="17">
        <v>3751.8</v>
      </c>
      <c r="DC13" s="17">
        <v>1.365</v>
      </c>
      <c r="DE13" s="17">
        <v>476.08969339306714</v>
      </c>
      <c r="DF13" s="5">
        <v>11.1040625</v>
      </c>
      <c r="DG13" s="5"/>
      <c r="DH13" s="17">
        <v>482.88124546412388</v>
      </c>
      <c r="DI13" s="5">
        <v>8.5925750000000001</v>
      </c>
      <c r="DJ13" s="5"/>
      <c r="DK13" s="5">
        <v>828.16719770568409</v>
      </c>
      <c r="DL13" s="5">
        <v>46.913012500000001</v>
      </c>
      <c r="DM13" s="5">
        <v>828.16719770568409</v>
      </c>
      <c r="DN13" s="5">
        <v>45.435850000000002</v>
      </c>
      <c r="DO13" s="5">
        <v>632.17933583529657</v>
      </c>
      <c r="DP13" s="5">
        <v>26.059350000000002</v>
      </c>
      <c r="DQ13" s="5">
        <v>528.0258</v>
      </c>
      <c r="DR13" s="5">
        <v>31.721900000000002</v>
      </c>
      <c r="DS13" s="5">
        <v>632.17933583529657</v>
      </c>
      <c r="DT13" s="5">
        <v>30.198799999999999</v>
      </c>
      <c r="DU13" s="5">
        <v>30.198799999999999</v>
      </c>
      <c r="DV13" s="5">
        <v>37.175650000000005</v>
      </c>
      <c r="DW13" s="5">
        <v>37.296250000000001</v>
      </c>
      <c r="DX13" s="5">
        <v>31.548357007498041</v>
      </c>
      <c r="DZ13" s="17">
        <v>528.0258</v>
      </c>
      <c r="EA13" s="17">
        <v>29.635999999999999</v>
      </c>
      <c r="EB13" s="17">
        <v>29.635999999999999</v>
      </c>
      <c r="EC13" s="17">
        <v>36.8718</v>
      </c>
      <c r="ED13" s="17">
        <v>36.984999999999999</v>
      </c>
      <c r="EE13" s="17">
        <v>30.547550000000001</v>
      </c>
      <c r="EF13" s="17">
        <v>11.3668</v>
      </c>
      <c r="EG13" s="17">
        <v>8.8146000000000004</v>
      </c>
      <c r="EH13" s="17">
        <v>34.276200000000003</v>
      </c>
      <c r="EI13" s="17">
        <v>33.4071</v>
      </c>
      <c r="EJ13" s="17">
        <v>25.354700000000001</v>
      </c>
      <c r="EK13" s="17">
        <v>31.721900000000002</v>
      </c>
      <c r="EL13" s="17">
        <v>29.552</v>
      </c>
      <c r="EM13" s="17">
        <v>36.787500000000001</v>
      </c>
      <c r="EN13" s="17">
        <v>36.8688</v>
      </c>
      <c r="EO13" s="17">
        <v>30.924243535506243</v>
      </c>
      <c r="EP13" s="17">
        <v>3751.8</v>
      </c>
      <c r="EQ13" s="17">
        <v>1.365</v>
      </c>
      <c r="ER13" s="17">
        <v>476.08969339306714</v>
      </c>
      <c r="ES13" s="5">
        <v>11.1040625</v>
      </c>
      <c r="ET13" s="5">
        <v>482.88124546412388</v>
      </c>
      <c r="EU13" s="5">
        <v>8.5925750000000001</v>
      </c>
      <c r="EV13" s="8">
        <v>828.16719770568409</v>
      </c>
      <c r="EW13" s="8">
        <v>46.913012500000001</v>
      </c>
      <c r="EX13" s="8">
        <v>828.16719770568409</v>
      </c>
      <c r="EY13" s="8">
        <v>45.435850000000002</v>
      </c>
      <c r="EZ13" s="8">
        <v>632.17933583529657</v>
      </c>
      <c r="FA13" s="8">
        <v>26.059350000000002</v>
      </c>
      <c r="FB13" s="8">
        <v>528.0258</v>
      </c>
      <c r="FC13" s="8">
        <v>31.721900000000002</v>
      </c>
      <c r="FD13" s="5">
        <v>632.17933583529657</v>
      </c>
      <c r="FE13" s="5">
        <v>30.198799999999999</v>
      </c>
      <c r="FF13" s="5">
        <v>30.198799999999999</v>
      </c>
      <c r="FG13" s="5">
        <v>37.175650000000005</v>
      </c>
      <c r="FH13" s="5">
        <v>37.296250000000001</v>
      </c>
      <c r="FI13" s="5">
        <v>31.548357007498041</v>
      </c>
      <c r="FK13" s="5">
        <v>528.0258</v>
      </c>
      <c r="FL13" s="5">
        <v>30.547550000000001</v>
      </c>
      <c r="FM13" s="5">
        <v>632.17933583529657</v>
      </c>
      <c r="FN13" s="5">
        <v>31.548357007498041</v>
      </c>
      <c r="FP13" s="17">
        <v>528.0258</v>
      </c>
      <c r="FQ13" s="5">
        <v>30.547550000000001</v>
      </c>
      <c r="FR13" s="17">
        <v>632.17933583529657</v>
      </c>
      <c r="FS13" s="5">
        <v>31.548357007498041</v>
      </c>
    </row>
    <row r="14" spans="1:175" x14ac:dyDescent="0.15">
      <c r="A14" s="289"/>
      <c r="B14" s="47">
        <v>47</v>
      </c>
      <c r="C14" s="166">
        <f>Anchor!L83</f>
        <v>4218.9871999999996</v>
      </c>
      <c r="D14" s="166">
        <f>Anchor!M83</f>
        <v>37.7166</v>
      </c>
      <c r="E14" s="166">
        <f>Anchor!N83</f>
        <v>42.549100000000003</v>
      </c>
      <c r="F14" s="166">
        <f>Anchor!O83</f>
        <v>42.9801</v>
      </c>
      <c r="G14" s="167">
        <f>('Summary (Full)'!$B$34*D14+'Summary (Full)'!$B$35*E14+'Summary (Full)'!$B$36*F14)/'Summary (Full)'!$B$37</f>
        <v>38.3476</v>
      </c>
      <c r="H14" s="166">
        <f>Anchor!P83</f>
        <v>22.412700000000001</v>
      </c>
      <c r="I14" s="166">
        <f>Anchor!Q83</f>
        <v>16.527699999999999</v>
      </c>
      <c r="J14" s="166">
        <f>Anchor!R83</f>
        <v>91.542500000000004</v>
      </c>
      <c r="K14" s="166">
        <f>Anchor!S83</f>
        <v>89.122600000000006</v>
      </c>
      <c r="L14" s="166">
        <f>Anchor!T83</f>
        <v>35.034599999999998</v>
      </c>
      <c r="M14" s="166">
        <f>Anchor!U83</f>
        <v>38.659199999999998</v>
      </c>
      <c r="N14" s="166">
        <f>Anchor!V83</f>
        <v>37.636699999999998</v>
      </c>
      <c r="O14" s="166">
        <f>Anchor!W83</f>
        <v>42.457599999999999</v>
      </c>
      <c r="P14" s="166">
        <f>Anchor!X83</f>
        <v>42.865400000000001</v>
      </c>
      <c r="Q14" s="168">
        <f>10*LOG10(1/(('Summary (Full)'!$B$41/10^(N14/10)+'Summary (Full)'!$B$42/10^(O14/10)+'Summary (Full)'!$B$43/10^(P14/10))/'Summary (Full)'!$B$44))</f>
        <v>38.762827102605833</v>
      </c>
      <c r="R14" s="166">
        <f>Anchor!Y83</f>
        <v>19021.599999999999</v>
      </c>
      <c r="S14" s="166">
        <f>Anchor!Z83</f>
        <v>8.81</v>
      </c>
      <c r="T14" s="169"/>
      <c r="U14" s="166">
        <f>Test!L83</f>
        <v>4218.9871999999996</v>
      </c>
      <c r="V14" s="166">
        <f>Test!M83</f>
        <v>37.7166</v>
      </c>
      <c r="W14" s="166">
        <f>Test!N83</f>
        <v>42.549100000000003</v>
      </c>
      <c r="X14" s="166">
        <f>Test!O83</f>
        <v>42.9801</v>
      </c>
      <c r="Y14" s="166">
        <f>('Summary (Full)'!$B$34*V14+'Summary (Full)'!$B$35*W14+'Summary (Full)'!$B$36*X14)/'Summary (Full)'!$B$37</f>
        <v>38.3476</v>
      </c>
      <c r="Z14" s="166">
        <f>Test!P83</f>
        <v>22.412700000000001</v>
      </c>
      <c r="AA14" s="166">
        <f>Test!Q83</f>
        <v>16.527699999999999</v>
      </c>
      <c r="AB14" s="166">
        <f>Test!R83</f>
        <v>91.542500000000004</v>
      </c>
      <c r="AC14" s="166">
        <f>Test!S83</f>
        <v>89.122600000000006</v>
      </c>
      <c r="AD14" s="166">
        <f>Test!T83</f>
        <v>35.034599999999998</v>
      </c>
      <c r="AE14" s="166">
        <f>Test!U83</f>
        <v>38.659199999999998</v>
      </c>
      <c r="AF14" s="166">
        <f>Test!V83</f>
        <v>37.636699999999998</v>
      </c>
      <c r="AG14" s="166">
        <f>Test!W83</f>
        <v>42.457599999999999</v>
      </c>
      <c r="AH14" s="166">
        <f>Test!X83</f>
        <v>42.865400000000001</v>
      </c>
      <c r="AI14" s="166">
        <f>10*LOG10(1/(('Summary (Full)'!$B$41/10^(AF14/10)+'Summary (Full)'!$B$42/10^(AG14/10)+'Summary (Full)'!$B$43/10^(AH14/10))/'Summary (Full)'!$B$44))</f>
        <v>38.762827102605833</v>
      </c>
      <c r="AJ14" s="166">
        <f>Test!Y83</f>
        <v>19021.599999999999</v>
      </c>
      <c r="AK14" s="166">
        <f>Test!Z83</f>
        <v>8.81</v>
      </c>
      <c r="AL14" s="166">
        <f t="shared" si="2"/>
        <v>1</v>
      </c>
      <c r="AM14" s="166">
        <f t="shared" si="2"/>
        <v>1</v>
      </c>
      <c r="AO14" s="294"/>
      <c r="AP14" s="212"/>
      <c r="AQ14" s="212"/>
      <c r="AR14" s="212"/>
      <c r="AS14" s="212"/>
      <c r="AT14" s="212"/>
      <c r="AU14" s="212"/>
      <c r="AV14" s="212"/>
      <c r="AW14" s="212"/>
      <c r="AX14" s="212"/>
      <c r="AY14" s="215"/>
      <c r="AZ14" s="326"/>
      <c r="BA14" s="252"/>
      <c r="CL14" s="17">
        <v>577.76033054191385</v>
      </c>
      <c r="CM14" s="17">
        <v>29.961199999999998</v>
      </c>
      <c r="CN14" s="17">
        <v>29.961199999999998</v>
      </c>
      <c r="CO14" s="17">
        <v>37.068024999999999</v>
      </c>
      <c r="CP14" s="17">
        <v>37.201012499999997</v>
      </c>
      <c r="CQ14" s="17">
        <v>30.857864843750001</v>
      </c>
      <c r="CR14" s="17">
        <v>11.794062499999999</v>
      </c>
      <c r="CS14" s="17">
        <v>9.1041500000000006</v>
      </c>
      <c r="CT14" s="17">
        <v>36.803562499999998</v>
      </c>
      <c r="CU14" s="17">
        <v>35.812849999999997</v>
      </c>
      <c r="CV14" s="17">
        <v>25.707025000000002</v>
      </c>
      <c r="CW14" s="17">
        <v>31.9998</v>
      </c>
      <c r="CX14" s="17">
        <v>29.875399999999999</v>
      </c>
      <c r="CY14" s="17">
        <v>36.981574999999999</v>
      </c>
      <c r="CZ14" s="17">
        <v>37.082525000000004</v>
      </c>
      <c r="DA14" s="17">
        <v>31.236300271502142</v>
      </c>
      <c r="DB14" s="17">
        <v>4069.1750000000002</v>
      </c>
      <c r="DC14" s="17">
        <v>1.4381124999999999</v>
      </c>
      <c r="DE14" s="17">
        <v>511.9286966612018</v>
      </c>
      <c r="DF14" s="5">
        <v>11.439624999999999</v>
      </c>
      <c r="DG14" s="5"/>
      <c r="DH14" s="17">
        <v>529.18512097705457</v>
      </c>
      <c r="DI14" s="5">
        <v>8.8513999999999999</v>
      </c>
      <c r="DJ14" s="5"/>
      <c r="DK14" s="5">
        <v>906.17192169474663</v>
      </c>
      <c r="DL14" s="5">
        <v>49.440375000000003</v>
      </c>
      <c r="DM14" s="5">
        <v>906.17192169474663</v>
      </c>
      <c r="DN14" s="5">
        <v>47.8416</v>
      </c>
      <c r="DO14" s="5">
        <v>691.72404460912401</v>
      </c>
      <c r="DP14" s="5">
        <v>26.411675000000002</v>
      </c>
      <c r="DQ14" s="5">
        <v>577.76033054191385</v>
      </c>
      <c r="DR14" s="5">
        <v>31.9998</v>
      </c>
      <c r="DS14" s="5">
        <v>691.72404460912401</v>
      </c>
      <c r="DT14" s="5">
        <v>30.522200000000002</v>
      </c>
      <c r="DU14" s="5">
        <v>30.522200000000002</v>
      </c>
      <c r="DV14" s="5">
        <v>37.369725000000003</v>
      </c>
      <c r="DW14" s="5">
        <v>37.509974999999997</v>
      </c>
      <c r="DX14" s="5">
        <v>31.86041374349394</v>
      </c>
      <c r="DZ14" s="17">
        <v>577.76033054191385</v>
      </c>
      <c r="EA14" s="17">
        <v>29.961199999999998</v>
      </c>
      <c r="EB14" s="17">
        <v>29.961199999999998</v>
      </c>
      <c r="EC14" s="17">
        <v>37.068024999999999</v>
      </c>
      <c r="ED14" s="17">
        <v>37.201012499999997</v>
      </c>
      <c r="EE14" s="17">
        <v>30.857864843750001</v>
      </c>
      <c r="EF14" s="17">
        <v>11.794062499999999</v>
      </c>
      <c r="EG14" s="17">
        <v>9.1041500000000006</v>
      </c>
      <c r="EH14" s="17">
        <v>36.803562499999998</v>
      </c>
      <c r="EI14" s="17">
        <v>35.812849999999997</v>
      </c>
      <c r="EJ14" s="17">
        <v>25.707025000000002</v>
      </c>
      <c r="EK14" s="17">
        <v>31.9998</v>
      </c>
      <c r="EL14" s="17">
        <v>29.875399999999999</v>
      </c>
      <c r="EM14" s="17">
        <v>36.981574999999999</v>
      </c>
      <c r="EN14" s="17">
        <v>37.082525000000004</v>
      </c>
      <c r="EO14" s="17">
        <v>31.236300271502142</v>
      </c>
      <c r="EP14" s="17">
        <v>4069.1750000000002</v>
      </c>
      <c r="EQ14" s="17">
        <v>1.4381124999999999</v>
      </c>
      <c r="ER14" s="17">
        <v>511.9286966612018</v>
      </c>
      <c r="ES14" s="5">
        <v>11.439624999999999</v>
      </c>
      <c r="ET14" s="5">
        <v>529.18512097705457</v>
      </c>
      <c r="EU14" s="5">
        <v>8.8513999999999999</v>
      </c>
      <c r="EV14" s="8">
        <v>906.17192169474663</v>
      </c>
      <c r="EW14" s="8">
        <v>49.440375000000003</v>
      </c>
      <c r="EX14" s="8">
        <v>906.17192169474663</v>
      </c>
      <c r="EY14" s="8">
        <v>47.8416</v>
      </c>
      <c r="EZ14" s="8">
        <v>691.72404460912401</v>
      </c>
      <c r="FA14" s="8">
        <v>26.411675000000002</v>
      </c>
      <c r="FB14" s="8">
        <v>577.76033054191385</v>
      </c>
      <c r="FC14" s="8">
        <v>31.9998</v>
      </c>
      <c r="FD14" s="5">
        <v>691.72404460912401</v>
      </c>
      <c r="FE14" s="5">
        <v>30.522200000000002</v>
      </c>
      <c r="FF14" s="5">
        <v>30.522200000000002</v>
      </c>
      <c r="FG14" s="5">
        <v>37.369725000000003</v>
      </c>
      <c r="FH14" s="5">
        <v>37.509974999999997</v>
      </c>
      <c r="FI14" s="5">
        <v>31.86041374349394</v>
      </c>
      <c r="FK14" s="5">
        <v>577.76033054191385</v>
      </c>
      <c r="FL14" s="5">
        <v>30.857864843750001</v>
      </c>
      <c r="FM14" s="5">
        <v>691.72404460912401</v>
      </c>
      <c r="FN14" s="5">
        <v>31.86041374349394</v>
      </c>
      <c r="FP14" s="17">
        <v>577.76033054191385</v>
      </c>
      <c r="FQ14" s="5">
        <v>30.857864843750001</v>
      </c>
      <c r="FR14" s="17">
        <v>691.72404460912401</v>
      </c>
      <c r="FS14" s="5">
        <v>31.86041374349394</v>
      </c>
    </row>
    <row r="15" spans="1:175" ht="13" customHeight="1" x14ac:dyDescent="0.15">
      <c r="A15" s="289"/>
      <c r="B15" s="47">
        <v>55</v>
      </c>
      <c r="C15" s="166">
        <f>Anchor!L84</f>
        <v>2457.2141999999999</v>
      </c>
      <c r="D15" s="166">
        <f>Anchor!M84</f>
        <v>35.451099999999997</v>
      </c>
      <c r="E15" s="166">
        <f>Anchor!N84</f>
        <v>40.747700000000002</v>
      </c>
      <c r="F15" s="166">
        <f>Anchor!O84</f>
        <v>41.152099999999997</v>
      </c>
      <c r="G15" s="167">
        <f>('Summary (Full)'!$B$34*D15+'Summary (Full)'!$B$35*E15+'Summary (Full)'!$B$36*F15)/'Summary (Full)'!$B$37</f>
        <v>36.138449999999999</v>
      </c>
      <c r="H15" s="166">
        <f>Anchor!P84</f>
        <v>18.9849</v>
      </c>
      <c r="I15" s="166">
        <f>Anchor!Q84</f>
        <v>14.150399999999999</v>
      </c>
      <c r="J15" s="166">
        <f>Anchor!R84</f>
        <v>77.865300000000005</v>
      </c>
      <c r="K15" s="166">
        <f>Anchor!S84</f>
        <v>75.7453</v>
      </c>
      <c r="L15" s="166">
        <f>Anchor!T84</f>
        <v>31.9937</v>
      </c>
      <c r="M15" s="166">
        <f>Anchor!U84</f>
        <v>36.674799999999998</v>
      </c>
      <c r="N15" s="166">
        <f>Anchor!V84</f>
        <v>35.366900000000001</v>
      </c>
      <c r="O15" s="166">
        <f>Anchor!W84</f>
        <v>40.658499999999997</v>
      </c>
      <c r="P15" s="166">
        <f>Anchor!X84</f>
        <v>41.040500000000002</v>
      </c>
      <c r="Q15" s="168">
        <f>10*LOG10(1/(('Summary (Full)'!$B$41/10^(N15/10)+'Summary (Full)'!$B$42/10^(O15/10)+'Summary (Full)'!$B$43/10^(P15/10))/'Summary (Full)'!$B$44))</f>
        <v>36.552590352485183</v>
      </c>
      <c r="R15" s="166">
        <f>Anchor!Y84</f>
        <v>15467.7</v>
      </c>
      <c r="S15" s="166">
        <f>Anchor!Z84</f>
        <v>7.4470000000000001</v>
      </c>
      <c r="T15" s="169"/>
      <c r="U15" s="166">
        <f>Test!L84</f>
        <v>2457.2141999999999</v>
      </c>
      <c r="V15" s="166">
        <f>Test!M84</f>
        <v>35.451099999999997</v>
      </c>
      <c r="W15" s="166">
        <f>Test!N84</f>
        <v>40.747700000000002</v>
      </c>
      <c r="X15" s="166">
        <f>Test!O84</f>
        <v>41.152099999999997</v>
      </c>
      <c r="Y15" s="166">
        <f>('Summary (Full)'!$B$34*V15+'Summary (Full)'!$B$35*W15+'Summary (Full)'!$B$36*X15)/'Summary (Full)'!$B$37</f>
        <v>36.138449999999999</v>
      </c>
      <c r="Z15" s="166">
        <f>Test!P84</f>
        <v>18.9849</v>
      </c>
      <c r="AA15" s="166">
        <f>Test!Q84</f>
        <v>14.150399999999999</v>
      </c>
      <c r="AB15" s="166">
        <f>Test!R84</f>
        <v>77.865300000000005</v>
      </c>
      <c r="AC15" s="166">
        <f>Test!S84</f>
        <v>75.7453</v>
      </c>
      <c r="AD15" s="166">
        <f>Test!T84</f>
        <v>31.9937</v>
      </c>
      <c r="AE15" s="166">
        <f>Test!U84</f>
        <v>36.674799999999998</v>
      </c>
      <c r="AF15" s="166">
        <f>Test!V84</f>
        <v>35.366900000000001</v>
      </c>
      <c r="AG15" s="166">
        <f>Test!W84</f>
        <v>40.658499999999997</v>
      </c>
      <c r="AH15" s="166">
        <f>Test!X84</f>
        <v>41.040500000000002</v>
      </c>
      <c r="AI15" s="166">
        <f>10*LOG10(1/(('Summary (Full)'!$B$41/10^(AF15/10)+'Summary (Full)'!$B$42/10^(AG15/10)+'Summary (Full)'!$B$43/10^(AH15/10))/'Summary (Full)'!$B$44))</f>
        <v>36.552590352485183</v>
      </c>
      <c r="AJ15" s="166">
        <f>Test!Y84</f>
        <v>15467.7</v>
      </c>
      <c r="AK15" s="166">
        <f>Test!Z84</f>
        <v>7.4470000000000001</v>
      </c>
      <c r="AL15" s="166">
        <f t="shared" si="2"/>
        <v>1</v>
      </c>
      <c r="AM15" s="166">
        <f t="shared" si="2"/>
        <v>1</v>
      </c>
      <c r="AO15" s="294" t="s">
        <v>29</v>
      </c>
      <c r="AP15" s="212" cm="1">
        <f t="array" ref="AP15">bdRateExtend($C13:$C16,D13:D16,$U13:$U16,V13:V16)</f>
        <v>0</v>
      </c>
      <c r="AQ15" s="212"/>
      <c r="AR15" s="212"/>
      <c r="AS15" s="212"/>
      <c r="AT15" s="212" cm="1">
        <f t="array" ref="AT15">bdRateExtend($C13:$C16,H13:H16,$U13:$U16,Z13:Z16)</f>
        <v>0</v>
      </c>
      <c r="AU15" s="212"/>
      <c r="AV15" s="212" cm="1">
        <f t="array" ref="AV15">bdRateExtend($C13:$C16,I13:I16,$U13:$U16,AA13:AA16)</f>
        <v>0</v>
      </c>
      <c r="AW15" s="212"/>
      <c r="AX15" s="212" cm="1">
        <f t="array" ref="AX15">bdRateExtend($C13:$C16,J13:J16,$U13:$U16,AB13:AB16,"None", FALSE,1)</f>
        <v>0</v>
      </c>
      <c r="AY15" s="215"/>
      <c r="AZ15" s="326" cm="1">
        <f t="array" ref="AZ15">testVMAFRange($C13:$C16,J13:J16,$U13:$U16,AB13:AB16)</f>
        <v>0</v>
      </c>
      <c r="BA15" s="252"/>
      <c r="CL15" s="17">
        <v>632.17933583529657</v>
      </c>
      <c r="CM15" s="17">
        <v>30.2864</v>
      </c>
      <c r="CN15" s="17">
        <v>30.2864</v>
      </c>
      <c r="CO15" s="17">
        <v>37.264250000000004</v>
      </c>
      <c r="CP15" s="17">
        <v>37.417024999999995</v>
      </c>
      <c r="CQ15" s="17">
        <v>31.1681796875</v>
      </c>
      <c r="CR15" s="17">
        <v>12.221325</v>
      </c>
      <c r="CS15" s="17">
        <v>9.3937000000000008</v>
      </c>
      <c r="CT15" s="17">
        <v>39.330925000000001</v>
      </c>
      <c r="CU15" s="17">
        <v>38.218600000000002</v>
      </c>
      <c r="CV15" s="17">
        <v>26.059350000000002</v>
      </c>
      <c r="CW15" s="17">
        <v>32.277700000000003</v>
      </c>
      <c r="CX15" s="17">
        <v>30.198799999999999</v>
      </c>
      <c r="CY15" s="17">
        <v>37.175650000000005</v>
      </c>
      <c r="CZ15" s="17">
        <v>37.296250000000001</v>
      </c>
      <c r="DA15" s="17">
        <v>31.548357007498041</v>
      </c>
      <c r="DB15" s="17">
        <v>4386.55</v>
      </c>
      <c r="DC15" s="17">
        <v>1.511225</v>
      </c>
      <c r="DE15" s="17">
        <v>550.46558264572025</v>
      </c>
      <c r="DF15" s="5">
        <v>11.775187499999999</v>
      </c>
      <c r="DG15" s="5"/>
      <c r="DH15" s="17">
        <v>632.17933583529657</v>
      </c>
      <c r="DI15" s="5">
        <v>9.3937000000000008</v>
      </c>
      <c r="DJ15" s="5"/>
      <c r="DK15" s="5">
        <v>991.52387820094759</v>
      </c>
      <c r="DL15" s="5">
        <v>51.967737499999998</v>
      </c>
      <c r="DM15" s="5">
        <v>991.52387820094759</v>
      </c>
      <c r="DN15" s="5">
        <v>50.247350000000004</v>
      </c>
      <c r="DO15" s="5">
        <v>756.87724474288416</v>
      </c>
      <c r="DP15" s="5">
        <v>26.764000000000003</v>
      </c>
      <c r="DQ15" s="5">
        <v>632.17933583529657</v>
      </c>
      <c r="DR15" s="5">
        <v>32.277700000000003</v>
      </c>
      <c r="DS15" s="5">
        <v>756.87724474288416</v>
      </c>
      <c r="DT15" s="5">
        <v>30.845600000000001</v>
      </c>
      <c r="DU15" s="5">
        <v>30.845600000000001</v>
      </c>
      <c r="DV15" s="5">
        <v>37.563800000000001</v>
      </c>
      <c r="DW15" s="5">
        <v>37.723700000000001</v>
      </c>
      <c r="DX15" s="5">
        <v>32.172470479489839</v>
      </c>
      <c r="DZ15" s="17">
        <v>632.17933583529657</v>
      </c>
      <c r="EA15" s="17">
        <v>30.2864</v>
      </c>
      <c r="EB15" s="17">
        <v>30.2864</v>
      </c>
      <c r="EC15" s="17">
        <v>37.264250000000004</v>
      </c>
      <c r="ED15" s="17">
        <v>37.417024999999995</v>
      </c>
      <c r="EE15" s="17">
        <v>31.1681796875</v>
      </c>
      <c r="EF15" s="17">
        <v>12.221325</v>
      </c>
      <c r="EG15" s="17">
        <v>9.3937000000000008</v>
      </c>
      <c r="EH15" s="17">
        <v>39.330925000000001</v>
      </c>
      <c r="EI15" s="17">
        <v>38.218600000000002</v>
      </c>
      <c r="EJ15" s="17">
        <v>26.059350000000002</v>
      </c>
      <c r="EK15" s="17">
        <v>32.277700000000003</v>
      </c>
      <c r="EL15" s="17">
        <v>30.198799999999999</v>
      </c>
      <c r="EM15" s="17">
        <v>37.175650000000005</v>
      </c>
      <c r="EN15" s="17">
        <v>37.296250000000001</v>
      </c>
      <c r="EO15" s="17">
        <v>31.548357007498041</v>
      </c>
      <c r="EP15" s="17">
        <v>4386.55</v>
      </c>
      <c r="EQ15" s="17">
        <v>1.511225</v>
      </c>
      <c r="ER15" s="17">
        <v>550.46558264572025</v>
      </c>
      <c r="ES15" s="5">
        <v>11.775187499999999</v>
      </c>
      <c r="ET15" s="5">
        <v>632.17933583529657</v>
      </c>
      <c r="EU15" s="5">
        <v>9.3937000000000008</v>
      </c>
      <c r="EV15" s="8">
        <v>991.52387820094759</v>
      </c>
      <c r="EW15" s="8">
        <v>51.967737499999998</v>
      </c>
      <c r="EX15" s="8">
        <v>991.52387820094759</v>
      </c>
      <c r="EY15" s="8">
        <v>50.247350000000004</v>
      </c>
      <c r="EZ15" s="8">
        <v>756.87724474288416</v>
      </c>
      <c r="FA15" s="8">
        <v>26.764000000000003</v>
      </c>
      <c r="FB15" s="8">
        <v>632.17933583529657</v>
      </c>
      <c r="FC15" s="8">
        <v>32.277700000000003</v>
      </c>
      <c r="FD15" s="5">
        <v>756.87724474288416</v>
      </c>
      <c r="FE15" s="5">
        <v>30.845600000000001</v>
      </c>
      <c r="FF15" s="5">
        <v>30.845600000000001</v>
      </c>
      <c r="FG15" s="5">
        <v>37.563800000000001</v>
      </c>
      <c r="FH15" s="5">
        <v>37.723700000000001</v>
      </c>
      <c r="FI15" s="5">
        <v>32.172470479489839</v>
      </c>
      <c r="FK15" s="5">
        <v>632.17933583529657</v>
      </c>
      <c r="FL15" s="5">
        <v>31.1681796875</v>
      </c>
      <c r="FM15" s="5">
        <v>756.87724474288416</v>
      </c>
      <c r="FN15" s="5">
        <v>32.172470479489839</v>
      </c>
      <c r="FP15" s="17">
        <v>632.17933583529657</v>
      </c>
      <c r="FQ15" s="5">
        <v>31.1681796875</v>
      </c>
      <c r="FR15" s="17">
        <v>756.87724474288416</v>
      </c>
      <c r="FS15" s="5">
        <v>32.172470479489839</v>
      </c>
    </row>
    <row r="16" spans="1:175" ht="14" thickBot="1" x14ac:dyDescent="0.2">
      <c r="A16" s="289"/>
      <c r="B16" s="47">
        <v>63</v>
      </c>
      <c r="C16" s="166">
        <f>Anchor!L85</f>
        <v>1244.7725</v>
      </c>
      <c r="D16" s="166">
        <f>Anchor!M85</f>
        <v>32.625700000000002</v>
      </c>
      <c r="E16" s="166">
        <f>Anchor!N85</f>
        <v>38.967100000000002</v>
      </c>
      <c r="F16" s="166">
        <f>Anchor!O85</f>
        <v>39.24</v>
      </c>
      <c r="G16" s="167">
        <f>('Summary (Full)'!$B$34*D16+'Summary (Full)'!$B$35*E16+'Summary (Full)'!$B$36*F16)/'Summary (Full)'!$B$37</f>
        <v>33.435431250000001</v>
      </c>
      <c r="H16" s="166">
        <f>Anchor!P85</f>
        <v>15.108499999999999</v>
      </c>
      <c r="I16" s="166">
        <f>Anchor!Q85</f>
        <v>11.472899999999999</v>
      </c>
      <c r="J16" s="166">
        <f>Anchor!R85</f>
        <v>56.501600000000003</v>
      </c>
      <c r="K16" s="166">
        <f>Anchor!S85</f>
        <v>55.087200000000003</v>
      </c>
      <c r="L16" s="166">
        <f>Anchor!T85</f>
        <v>28.635999999999999</v>
      </c>
      <c r="M16" s="166">
        <f>Anchor!U85</f>
        <v>34.336199999999998</v>
      </c>
      <c r="N16" s="166">
        <f>Anchor!V85</f>
        <v>32.551000000000002</v>
      </c>
      <c r="O16" s="166">
        <f>Anchor!W85</f>
        <v>38.887599999999999</v>
      </c>
      <c r="P16" s="166">
        <f>Anchor!X85</f>
        <v>39.132100000000001</v>
      </c>
      <c r="Q16" s="168">
        <f>10*LOG10(1/(('Summary (Full)'!$B$41/10^(N16/10)+'Summary (Full)'!$B$42/10^(O16/10)+'Summary (Full)'!$B$43/10^(P16/10))/'Summary (Full)'!$B$44))</f>
        <v>33.84677958624637</v>
      </c>
      <c r="R16" s="166">
        <f>Anchor!Y85</f>
        <v>9914.7000000000007</v>
      </c>
      <c r="S16" s="166">
        <f>Anchor!Z85</f>
        <v>6.0865</v>
      </c>
      <c r="T16" s="169"/>
      <c r="U16" s="166">
        <f>Test!L85</f>
        <v>1244.7725</v>
      </c>
      <c r="V16" s="166">
        <f>Test!M85</f>
        <v>32.625700000000002</v>
      </c>
      <c r="W16" s="166">
        <f>Test!N85</f>
        <v>38.967100000000002</v>
      </c>
      <c r="X16" s="166">
        <f>Test!O85</f>
        <v>39.24</v>
      </c>
      <c r="Y16" s="166">
        <f>('Summary (Full)'!$B$34*V16+'Summary (Full)'!$B$35*W16+'Summary (Full)'!$B$36*X16)/'Summary (Full)'!$B$37</f>
        <v>33.435431250000001</v>
      </c>
      <c r="Z16" s="166">
        <f>Test!P85</f>
        <v>15.108499999999999</v>
      </c>
      <c r="AA16" s="166">
        <f>Test!Q85</f>
        <v>11.472899999999999</v>
      </c>
      <c r="AB16" s="166">
        <f>Test!R85</f>
        <v>56.501600000000003</v>
      </c>
      <c r="AC16" s="166">
        <f>Test!S85</f>
        <v>55.087200000000003</v>
      </c>
      <c r="AD16" s="166">
        <f>Test!T85</f>
        <v>28.635999999999999</v>
      </c>
      <c r="AE16" s="166">
        <f>Test!U85</f>
        <v>34.336199999999998</v>
      </c>
      <c r="AF16" s="166">
        <f>Test!V85</f>
        <v>32.551000000000002</v>
      </c>
      <c r="AG16" s="166">
        <f>Test!W85</f>
        <v>38.887599999999999</v>
      </c>
      <c r="AH16" s="166">
        <f>Test!X85</f>
        <v>39.132100000000001</v>
      </c>
      <c r="AI16" s="166">
        <f>10*LOG10(1/(('Summary (Full)'!$B$41/10^(AF16/10)+'Summary (Full)'!$B$42/10^(AG16/10)+'Summary (Full)'!$B$43/10^(AH16/10))/'Summary (Full)'!$B$44))</f>
        <v>33.84677958624637</v>
      </c>
      <c r="AJ16" s="166">
        <f>Test!Y85</f>
        <v>9914.7000000000007</v>
      </c>
      <c r="AK16" s="166">
        <f>Test!Z85</f>
        <v>6.0865</v>
      </c>
      <c r="AL16" s="166">
        <f t="shared" si="2"/>
        <v>1</v>
      </c>
      <c r="AM16" s="166">
        <f t="shared" si="2"/>
        <v>1</v>
      </c>
      <c r="AO16" s="303"/>
      <c r="AP16" s="213"/>
      <c r="AQ16" s="213"/>
      <c r="AR16" s="213"/>
      <c r="AS16" s="213"/>
      <c r="AT16" s="213"/>
      <c r="AU16" s="213"/>
      <c r="AV16" s="213"/>
      <c r="AW16" s="213"/>
      <c r="AX16" s="213"/>
      <c r="AY16" s="228"/>
      <c r="AZ16" s="327"/>
      <c r="BA16" s="280"/>
      <c r="BR16" s="5"/>
      <c r="BS16" s="5"/>
      <c r="BT16" s="5"/>
      <c r="BV16" s="5"/>
      <c r="BX16" s="5"/>
      <c r="BZ16" s="5"/>
      <c r="CB16" s="5"/>
      <c r="CD16" s="5"/>
      <c r="CL16" s="17">
        <v>691.72404460912401</v>
      </c>
      <c r="CM16" s="17">
        <v>30.611599999999999</v>
      </c>
      <c r="CN16" s="17">
        <v>30.611599999999999</v>
      </c>
      <c r="CO16" s="17">
        <v>37.460475000000002</v>
      </c>
      <c r="CP16" s="17">
        <v>37.6330375</v>
      </c>
      <c r="CQ16" s="17">
        <v>31.47849453125</v>
      </c>
      <c r="CR16" s="17">
        <v>12.6485875</v>
      </c>
      <c r="CS16" s="17">
        <v>9.683250000000001</v>
      </c>
      <c r="CT16" s="17">
        <v>41.858287500000003</v>
      </c>
      <c r="CU16" s="17">
        <v>40.62435</v>
      </c>
      <c r="CV16" s="17">
        <v>26.411675000000002</v>
      </c>
      <c r="CW16" s="17">
        <v>32.555599999999998</v>
      </c>
      <c r="CX16" s="17">
        <v>30.522200000000002</v>
      </c>
      <c r="CY16" s="17">
        <v>37.369725000000003</v>
      </c>
      <c r="CZ16" s="17">
        <v>37.509974999999997</v>
      </c>
      <c r="DA16" s="17">
        <v>31.86041374349394</v>
      </c>
      <c r="DB16" s="17">
        <v>4703.9250000000002</v>
      </c>
      <c r="DC16" s="17">
        <v>1.5843375</v>
      </c>
      <c r="DE16" s="17">
        <v>591.90344212726916</v>
      </c>
      <c r="DF16" s="5">
        <v>12.110749999999999</v>
      </c>
      <c r="DG16" s="5"/>
      <c r="DH16" s="17">
        <v>691.72404460912401</v>
      </c>
      <c r="DI16" s="5">
        <v>9.683250000000001</v>
      </c>
      <c r="DJ16" s="5"/>
      <c r="DK16" s="5">
        <v>1084.9150999999999</v>
      </c>
      <c r="DL16" s="5">
        <v>54.495100000000001</v>
      </c>
      <c r="DM16" s="5">
        <v>1084.9150999999999</v>
      </c>
      <c r="DN16" s="5">
        <v>52.653100000000002</v>
      </c>
      <c r="DO16" s="5">
        <v>828.16719770568409</v>
      </c>
      <c r="DP16" s="5">
        <v>27.116325</v>
      </c>
      <c r="DQ16" s="5">
        <v>691.72404460912401</v>
      </c>
      <c r="DR16" s="5">
        <v>32.555599999999998</v>
      </c>
      <c r="DS16" s="5">
        <v>828.16719770568409</v>
      </c>
      <c r="DT16" s="5">
        <v>31.169</v>
      </c>
      <c r="DU16" s="5">
        <v>31.169</v>
      </c>
      <c r="DV16" s="5">
        <v>37.757874999999999</v>
      </c>
      <c r="DW16" s="5">
        <v>37.937425000000005</v>
      </c>
      <c r="DX16" s="5">
        <v>32.484527215485741</v>
      </c>
      <c r="DZ16" s="17">
        <v>691.72404460912401</v>
      </c>
      <c r="EA16" s="17">
        <v>30.611599999999999</v>
      </c>
      <c r="EB16" s="17">
        <v>30.611599999999999</v>
      </c>
      <c r="EC16" s="17">
        <v>37.460475000000002</v>
      </c>
      <c r="ED16" s="17">
        <v>37.6330375</v>
      </c>
      <c r="EE16" s="17">
        <v>31.47849453125</v>
      </c>
      <c r="EF16" s="17">
        <v>12.6485875</v>
      </c>
      <c r="EG16" s="17">
        <v>9.683250000000001</v>
      </c>
      <c r="EH16" s="17">
        <v>41.858287500000003</v>
      </c>
      <c r="EI16" s="17">
        <v>40.62435</v>
      </c>
      <c r="EJ16" s="17">
        <v>26.411675000000002</v>
      </c>
      <c r="EK16" s="17">
        <v>32.555599999999998</v>
      </c>
      <c r="EL16" s="17">
        <v>30.522200000000002</v>
      </c>
      <c r="EM16" s="17">
        <v>37.369725000000003</v>
      </c>
      <c r="EN16" s="17">
        <v>37.509974999999997</v>
      </c>
      <c r="EO16" s="17">
        <v>31.86041374349394</v>
      </c>
      <c r="EP16" s="17">
        <v>4703.9250000000002</v>
      </c>
      <c r="EQ16" s="17">
        <v>1.5843375</v>
      </c>
      <c r="ER16" s="17">
        <v>591.90344212726916</v>
      </c>
      <c r="ES16" s="5">
        <v>12.110749999999999</v>
      </c>
      <c r="ET16" s="5">
        <v>691.72404460912401</v>
      </c>
      <c r="EU16" s="5">
        <v>9.683250000000001</v>
      </c>
      <c r="EV16" s="8">
        <v>1084.9150999999999</v>
      </c>
      <c r="EW16" s="8">
        <v>54.495100000000001</v>
      </c>
      <c r="EX16" s="8">
        <v>1084.9150999999999</v>
      </c>
      <c r="EY16" s="8">
        <v>52.653100000000002</v>
      </c>
      <c r="EZ16" s="8">
        <v>828.16719770568409</v>
      </c>
      <c r="FA16" s="8">
        <v>27.116325</v>
      </c>
      <c r="FB16" s="8">
        <v>691.72404460912401</v>
      </c>
      <c r="FC16" s="8">
        <v>32.555599999999998</v>
      </c>
      <c r="FD16" s="5">
        <v>828.16719770568409</v>
      </c>
      <c r="FE16" s="5">
        <v>31.169</v>
      </c>
      <c r="FF16" s="5">
        <v>31.169</v>
      </c>
      <c r="FG16" s="5">
        <v>37.757874999999999</v>
      </c>
      <c r="FH16" s="5">
        <v>37.937425000000005</v>
      </c>
      <c r="FI16" s="5">
        <v>32.484527215485741</v>
      </c>
      <c r="FK16" s="5">
        <v>691.72404460912401</v>
      </c>
      <c r="FL16" s="5">
        <v>31.47849453125</v>
      </c>
      <c r="FM16" s="5">
        <v>828.16719770568409</v>
      </c>
      <c r="FN16" s="5">
        <v>32.484527215485741</v>
      </c>
      <c r="FP16" s="17">
        <v>691.72404460912401</v>
      </c>
      <c r="FQ16" s="5">
        <v>31.47849453125</v>
      </c>
      <c r="FR16" s="17">
        <v>828.16719770568409</v>
      </c>
      <c r="FS16" s="5">
        <v>32.484527215485741</v>
      </c>
    </row>
    <row r="17" spans="1:175" ht="13" customHeight="1" x14ac:dyDescent="0.15">
      <c r="A17" s="289" t="s">
        <v>8</v>
      </c>
      <c r="B17" s="47">
        <v>23</v>
      </c>
      <c r="C17" s="166">
        <f>Anchor!L86</f>
        <v>14746.3097</v>
      </c>
      <c r="D17" s="166">
        <f>Anchor!M86</f>
        <v>41.438299999999998</v>
      </c>
      <c r="E17" s="166">
        <f>Anchor!N86</f>
        <v>46.381799999999998</v>
      </c>
      <c r="F17" s="166">
        <f>Anchor!O86</f>
        <v>46.509500000000003</v>
      </c>
      <c r="G17" s="167">
        <f>('Summary (Full)'!$B$34*D17+'Summary (Full)'!$B$35*E17+'Summary (Full)'!$B$36*F17)/'Summary (Full)'!$B$37</f>
        <v>42.064218749999995</v>
      </c>
      <c r="H17" s="166">
        <f>Anchor!P86</f>
        <v>29.638000000000002</v>
      </c>
      <c r="I17" s="166">
        <f>Anchor!Q86</f>
        <v>21.0855</v>
      </c>
      <c r="J17" s="166">
        <f>Anchor!R86</f>
        <v>99.954499999999996</v>
      </c>
      <c r="K17" s="166">
        <f>Anchor!S86</f>
        <v>99.942300000000003</v>
      </c>
      <c r="L17" s="166">
        <f>Anchor!T86</f>
        <v>41.744399999999999</v>
      </c>
      <c r="M17" s="166">
        <f>Anchor!U86</f>
        <v>42.296900000000001</v>
      </c>
      <c r="N17" s="166">
        <f>Anchor!V86</f>
        <v>41.358400000000003</v>
      </c>
      <c r="O17" s="166">
        <f>Anchor!W86</f>
        <v>46.277700000000003</v>
      </c>
      <c r="P17" s="166">
        <f>Anchor!X86</f>
        <v>46.372</v>
      </c>
      <c r="Q17" s="168">
        <f>10*LOG10(1/(('Summary (Full)'!$B$41/10^(N17/10)+'Summary (Full)'!$B$42/10^(O17/10)+'Summary (Full)'!$B$43/10^(P17/10))/'Summary (Full)'!$B$44))</f>
        <v>42.477168946582324</v>
      </c>
      <c r="R17" s="166">
        <f>Anchor!Y86</f>
        <v>12339.8</v>
      </c>
      <c r="S17" s="166">
        <f>Anchor!Z86</f>
        <v>6.6699000000000002</v>
      </c>
      <c r="T17" s="169"/>
      <c r="U17" s="166">
        <f>Test!L86</f>
        <v>14746.3097</v>
      </c>
      <c r="V17" s="166">
        <f>Test!M86</f>
        <v>41.438299999999998</v>
      </c>
      <c r="W17" s="166">
        <f>Test!N86</f>
        <v>46.381799999999998</v>
      </c>
      <c r="X17" s="166">
        <f>Test!O86</f>
        <v>46.509500000000003</v>
      </c>
      <c r="Y17" s="166">
        <f>('Summary (Full)'!$B$34*V17+'Summary (Full)'!$B$35*W17+'Summary (Full)'!$B$36*X17)/'Summary (Full)'!$B$37</f>
        <v>42.064218749999995</v>
      </c>
      <c r="Z17" s="166">
        <f>Test!P86</f>
        <v>29.638000000000002</v>
      </c>
      <c r="AA17" s="166">
        <f>Test!Q86</f>
        <v>21.0855</v>
      </c>
      <c r="AB17" s="166">
        <f>Test!R86</f>
        <v>99.954499999999996</v>
      </c>
      <c r="AC17" s="166">
        <f>Test!S86</f>
        <v>99.942300000000003</v>
      </c>
      <c r="AD17" s="166">
        <f>Test!T86</f>
        <v>41.744399999999999</v>
      </c>
      <c r="AE17" s="166">
        <f>Test!U86</f>
        <v>42.296900000000001</v>
      </c>
      <c r="AF17" s="166">
        <f>Test!V86</f>
        <v>41.358400000000003</v>
      </c>
      <c r="AG17" s="166">
        <f>Test!W86</f>
        <v>46.277700000000003</v>
      </c>
      <c r="AH17" s="166">
        <f>Test!X86</f>
        <v>46.372</v>
      </c>
      <c r="AI17" s="166">
        <f>10*LOG10(1/(('Summary (Full)'!$B$41/10^(AF17/10)+'Summary (Full)'!$B$42/10^(AG17/10)+'Summary (Full)'!$B$43/10^(AH17/10))/'Summary (Full)'!$B$44))</f>
        <v>42.477168946582324</v>
      </c>
      <c r="AJ17" s="166">
        <f>Test!Y86</f>
        <v>12339.8</v>
      </c>
      <c r="AK17" s="166">
        <f>Test!Z86</f>
        <v>6.6699000000000002</v>
      </c>
      <c r="AL17" s="166">
        <f t="shared" si="2"/>
        <v>1</v>
      </c>
      <c r="AM17" s="166">
        <f t="shared" si="2"/>
        <v>1</v>
      </c>
      <c r="AO17" s="293" t="s">
        <v>27</v>
      </c>
      <c r="AP17" s="211" cm="1">
        <f t="array" ref="AP17">bdRateExtend($C17:$C20,D17:D20,$U17:$U20,V17:V20)</f>
        <v>0</v>
      </c>
      <c r="AQ17" s="211" cm="1">
        <f t="array" ref="AQ17">bdRateExtend($C17:$C22,D17:D22,$U17:$U22,V17:V22)</f>
        <v>0</v>
      </c>
      <c r="AR17" s="211" cm="1">
        <f t="array" ref="AR17">bdRateExtend($C17:$C22,E17:E22,$U17:$U22,W17:W22)</f>
        <v>0</v>
      </c>
      <c r="AS17" s="211" cm="1">
        <f t="array" ref="AS17">bdRateExtend($C17:$C22,F17:F22,$U17:$U22,X17:X22)</f>
        <v>0</v>
      </c>
      <c r="AT17" s="211" cm="1">
        <f t="array" ref="AT17">bdRateExtend($C17:$C20,H17:H20,$U17:$U20,Z17:Z20)</f>
        <v>0</v>
      </c>
      <c r="AU17" s="211" cm="1">
        <f t="array" ref="AU17">bdRateExtend($C17:$C22,H17:H22,$U17:$U22,Z17:Z22)</f>
        <v>0</v>
      </c>
      <c r="AV17" s="211" cm="1">
        <f t="array" ref="AV17">bdRateExtend($C17:$C20,I17:I20,$U17:$U20,AA17:AA20)</f>
        <v>0</v>
      </c>
      <c r="AW17" s="211" cm="1">
        <f t="array" ref="AW17">bdRateExtend($C17:$C22,I17:I22,$U17:$U22,AA17:AA22)</f>
        <v>0</v>
      </c>
      <c r="AX17" s="211" cm="1">
        <f t="array" ref="AX17">bdRateExtend($C17:$C20,J17:J20,$U17:$U20,AB17:AB20,"None", FALSE,1)</f>
        <v>0</v>
      </c>
      <c r="AY17" s="214" cm="1">
        <f t="array" ref="AY17">bdRateExtend($C17:$C22,J17:J22,$U17:$U22,AB17:AB22,"None", FALSE,TRUE)</f>
        <v>0</v>
      </c>
      <c r="AZ17" s="325" cm="1">
        <f t="array" ref="AZ17">testVMAFRange($C17:$C20,J17:J20,$U17:$U20,AB17:AB20)</f>
        <v>0</v>
      </c>
      <c r="BA17" s="251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756.87724474288416</v>
      </c>
      <c r="CM17" s="17">
        <v>30.936799999999998</v>
      </c>
      <c r="CN17" s="17">
        <v>30.936799999999998</v>
      </c>
      <c r="CO17" s="17">
        <v>37.656700000000001</v>
      </c>
      <c r="CP17" s="17">
        <v>37.849049999999998</v>
      </c>
      <c r="CQ17" s="17">
        <v>31.788809375</v>
      </c>
      <c r="CR17" s="17">
        <v>13.075849999999999</v>
      </c>
      <c r="CS17" s="17">
        <v>9.9727999999999994</v>
      </c>
      <c r="CT17" s="17">
        <v>44.385649999999998</v>
      </c>
      <c r="CU17" s="17">
        <v>43.030100000000004</v>
      </c>
      <c r="CV17" s="17">
        <v>26.764000000000003</v>
      </c>
      <c r="CW17" s="17">
        <v>32.833500000000001</v>
      </c>
      <c r="CX17" s="17">
        <v>30.845600000000001</v>
      </c>
      <c r="CY17" s="17">
        <v>37.563800000000001</v>
      </c>
      <c r="CZ17" s="17">
        <v>37.723700000000001</v>
      </c>
      <c r="DA17" s="17">
        <v>32.172470479489839</v>
      </c>
      <c r="DB17" s="17">
        <v>5021.3</v>
      </c>
      <c r="DC17" s="17">
        <v>1.6574499999999999</v>
      </c>
      <c r="DE17" s="17">
        <v>636.46065412157645</v>
      </c>
      <c r="DF17" s="5">
        <v>12.446312499999999</v>
      </c>
      <c r="DG17" s="5"/>
      <c r="DH17" s="17">
        <v>756.87724474288416</v>
      </c>
      <c r="DI17" s="5">
        <v>9.9727999999999994</v>
      </c>
      <c r="DJ17" s="5"/>
      <c r="DK17" s="5">
        <v>1165.4991559478967</v>
      </c>
      <c r="DL17" s="5">
        <v>56.624949999999998</v>
      </c>
      <c r="DM17" s="5">
        <v>1165.4991559478967</v>
      </c>
      <c r="DN17" s="5">
        <v>54.700975</v>
      </c>
      <c r="DO17" s="5">
        <v>906.17192169474663</v>
      </c>
      <c r="DP17" s="5">
        <v>27.46865</v>
      </c>
      <c r="DQ17" s="5">
        <v>756.87724474288416</v>
      </c>
      <c r="DR17" s="5">
        <v>32.833500000000001</v>
      </c>
      <c r="DS17" s="5">
        <v>906.17192169474663</v>
      </c>
      <c r="DT17" s="5">
        <v>31.492400000000004</v>
      </c>
      <c r="DU17" s="5">
        <v>31.492400000000004</v>
      </c>
      <c r="DV17" s="5">
        <v>37.951949999999997</v>
      </c>
      <c r="DW17" s="5">
        <v>38.151150000000001</v>
      </c>
      <c r="DX17" s="5">
        <v>32.796583951481637</v>
      </c>
      <c r="DZ17" s="17">
        <v>756.87724474288416</v>
      </c>
      <c r="EA17" s="17">
        <v>30.936799999999998</v>
      </c>
      <c r="EB17" s="17">
        <v>30.936799999999998</v>
      </c>
      <c r="EC17" s="17">
        <v>37.656700000000001</v>
      </c>
      <c r="ED17" s="17">
        <v>37.849049999999998</v>
      </c>
      <c r="EE17" s="17">
        <v>31.788809375</v>
      </c>
      <c r="EF17" s="17">
        <v>13.075849999999999</v>
      </c>
      <c r="EG17" s="17">
        <v>9.9727999999999994</v>
      </c>
      <c r="EH17" s="17">
        <v>44.385649999999998</v>
      </c>
      <c r="EI17" s="17">
        <v>43.030100000000004</v>
      </c>
      <c r="EJ17" s="17">
        <v>26.764000000000003</v>
      </c>
      <c r="EK17" s="17">
        <v>32.833500000000001</v>
      </c>
      <c r="EL17" s="17">
        <v>30.845600000000001</v>
      </c>
      <c r="EM17" s="17">
        <v>37.563800000000001</v>
      </c>
      <c r="EN17" s="17">
        <v>37.723700000000001</v>
      </c>
      <c r="EO17" s="17">
        <v>32.172470479489839</v>
      </c>
      <c r="EP17" s="17">
        <v>5021.3</v>
      </c>
      <c r="EQ17" s="17">
        <v>1.6574499999999999</v>
      </c>
      <c r="ER17" s="17">
        <v>636.46065412157645</v>
      </c>
      <c r="ES17" s="5">
        <v>12.446312499999999</v>
      </c>
      <c r="ET17" s="5">
        <v>756.87724474288416</v>
      </c>
      <c r="EU17" s="5">
        <v>9.9727999999999994</v>
      </c>
      <c r="EV17" s="8">
        <v>1165.4991559478967</v>
      </c>
      <c r="EW17" s="8">
        <v>56.624949999999998</v>
      </c>
      <c r="EX17" s="8">
        <v>1165.4991559478967</v>
      </c>
      <c r="EY17" s="8">
        <v>54.700975</v>
      </c>
      <c r="EZ17" s="8">
        <v>906.17192169474663</v>
      </c>
      <c r="FA17" s="8">
        <v>27.46865</v>
      </c>
      <c r="FB17" s="8">
        <v>756.87724474288416</v>
      </c>
      <c r="FC17" s="8">
        <v>32.833500000000001</v>
      </c>
      <c r="FD17" s="5">
        <v>906.17192169474663</v>
      </c>
      <c r="FE17" s="5">
        <v>31.492400000000004</v>
      </c>
      <c r="FF17" s="5">
        <v>31.492400000000004</v>
      </c>
      <c r="FG17" s="5">
        <v>37.951949999999997</v>
      </c>
      <c r="FH17" s="5">
        <v>38.151150000000001</v>
      </c>
      <c r="FI17" s="5">
        <v>32.796583951481637</v>
      </c>
      <c r="FK17" s="5">
        <v>756.87724474288416</v>
      </c>
      <c r="FL17" s="5">
        <v>31.788809375</v>
      </c>
      <c r="FM17" s="5">
        <v>906.17192169474663</v>
      </c>
      <c r="FN17" s="5">
        <v>32.796583951481637</v>
      </c>
      <c r="FP17" s="17">
        <v>756.87724474288416</v>
      </c>
      <c r="FQ17" s="5">
        <v>31.788809375</v>
      </c>
      <c r="FR17" s="17">
        <v>906.17192169474663</v>
      </c>
      <c r="FS17" s="5">
        <v>32.796583951481637</v>
      </c>
    </row>
    <row r="18" spans="1:175" x14ac:dyDescent="0.15">
      <c r="A18" s="289"/>
      <c r="B18" s="47">
        <v>31</v>
      </c>
      <c r="C18" s="166">
        <f>Anchor!L87</f>
        <v>9048.0903999999991</v>
      </c>
      <c r="D18" s="166">
        <f>Anchor!M87</f>
        <v>40.25</v>
      </c>
      <c r="E18" s="166">
        <f>Anchor!N87</f>
        <v>44.976999999999997</v>
      </c>
      <c r="F18" s="166">
        <f>Anchor!O87</f>
        <v>45.206299999999999</v>
      </c>
      <c r="G18" s="167">
        <f>('Summary (Full)'!$B$34*D18+'Summary (Full)'!$B$35*E18+'Summary (Full)'!$B$36*F18)/'Summary (Full)'!$B$37</f>
        <v>40.855206249999995</v>
      </c>
      <c r="H18" s="166">
        <f>Anchor!P87</f>
        <v>27.0794</v>
      </c>
      <c r="I18" s="166">
        <f>Anchor!Q87</f>
        <v>19.545200000000001</v>
      </c>
      <c r="J18" s="166">
        <f>Anchor!R87</f>
        <v>99.942700000000002</v>
      </c>
      <c r="K18" s="166">
        <f>Anchor!S87</f>
        <v>99.585300000000004</v>
      </c>
      <c r="L18" s="166">
        <f>Anchor!T87</f>
        <v>39.286999999999999</v>
      </c>
      <c r="M18" s="166">
        <f>Anchor!U87</f>
        <v>41.063499999999998</v>
      </c>
      <c r="N18" s="166">
        <f>Anchor!V87</f>
        <v>40.175400000000003</v>
      </c>
      <c r="O18" s="166">
        <f>Anchor!W87</f>
        <v>44.877499999999998</v>
      </c>
      <c r="P18" s="166">
        <f>Anchor!X87</f>
        <v>45.075600000000001</v>
      </c>
      <c r="Q18" s="168">
        <f>10*LOG10(1/(('Summary (Full)'!$B$41/10^(N18/10)+'Summary (Full)'!$B$42/10^(O18/10)+'Summary (Full)'!$B$43/10^(P18/10))/'Summary (Full)'!$B$44))</f>
        <v>41.270948445888166</v>
      </c>
      <c r="R18" s="166">
        <f>Anchor!Y87</f>
        <v>11886.6</v>
      </c>
      <c r="S18" s="166">
        <f>Anchor!Z87</f>
        <v>5.9210000000000003</v>
      </c>
      <c r="T18" s="169"/>
      <c r="U18" s="166">
        <f>Test!L87</f>
        <v>9048.0903999999991</v>
      </c>
      <c r="V18" s="166">
        <f>Test!M87</f>
        <v>40.25</v>
      </c>
      <c r="W18" s="166">
        <f>Test!N87</f>
        <v>44.976999999999997</v>
      </c>
      <c r="X18" s="166">
        <f>Test!O87</f>
        <v>45.206299999999999</v>
      </c>
      <c r="Y18" s="166">
        <f>('Summary (Full)'!$B$34*V18+'Summary (Full)'!$B$35*W18+'Summary (Full)'!$B$36*X18)/'Summary (Full)'!$B$37</f>
        <v>40.855206249999995</v>
      </c>
      <c r="Z18" s="166">
        <f>Test!P87</f>
        <v>27.0794</v>
      </c>
      <c r="AA18" s="166">
        <f>Test!Q87</f>
        <v>19.545200000000001</v>
      </c>
      <c r="AB18" s="166">
        <f>Test!R87</f>
        <v>99.942700000000002</v>
      </c>
      <c r="AC18" s="166">
        <f>Test!S87</f>
        <v>99.585300000000004</v>
      </c>
      <c r="AD18" s="166">
        <f>Test!T87</f>
        <v>39.286999999999999</v>
      </c>
      <c r="AE18" s="166">
        <f>Test!U87</f>
        <v>41.063499999999998</v>
      </c>
      <c r="AF18" s="166">
        <f>Test!V87</f>
        <v>40.175400000000003</v>
      </c>
      <c r="AG18" s="166">
        <f>Test!W87</f>
        <v>44.877499999999998</v>
      </c>
      <c r="AH18" s="166">
        <f>Test!X87</f>
        <v>45.075600000000001</v>
      </c>
      <c r="AI18" s="166">
        <f>10*LOG10(1/(('Summary (Full)'!$B$41/10^(AF18/10)+'Summary (Full)'!$B$42/10^(AG18/10)+'Summary (Full)'!$B$43/10^(AH18/10))/'Summary (Full)'!$B$44))</f>
        <v>41.270948445888166</v>
      </c>
      <c r="AJ18" s="166">
        <f>Test!Y87</f>
        <v>11886.6</v>
      </c>
      <c r="AK18" s="166">
        <f>Test!Z87</f>
        <v>5.9210000000000003</v>
      </c>
      <c r="AL18" s="166">
        <f t="shared" si="2"/>
        <v>1</v>
      </c>
      <c r="AM18" s="166">
        <f t="shared" si="2"/>
        <v>1</v>
      </c>
      <c r="AO18" s="294"/>
      <c r="AP18" s="212"/>
      <c r="AQ18" s="212"/>
      <c r="AR18" s="212"/>
      <c r="AS18" s="212"/>
      <c r="AT18" s="212"/>
      <c r="AU18" s="212"/>
      <c r="AV18" s="212"/>
      <c r="AW18" s="212"/>
      <c r="AX18" s="212"/>
      <c r="AY18" s="215"/>
      <c r="AZ18" s="326"/>
      <c r="BA18" s="252"/>
      <c r="BR18" s="5"/>
      <c r="BS18" s="5"/>
      <c r="BT18" s="5"/>
      <c r="BV18" s="5"/>
      <c r="BX18" s="5"/>
      <c r="BZ18" s="5"/>
      <c r="CB18" s="5"/>
      <c r="CD18" s="5"/>
      <c r="CL18" s="17">
        <v>828.16719770568409</v>
      </c>
      <c r="CM18" s="17">
        <v>31.262</v>
      </c>
      <c r="CN18" s="17">
        <v>31.262</v>
      </c>
      <c r="CO18" s="17">
        <v>37.852924999999999</v>
      </c>
      <c r="CP18" s="17">
        <v>38.065062499999996</v>
      </c>
      <c r="CQ18" s="17">
        <v>32.099124218749999</v>
      </c>
      <c r="CR18" s="17">
        <v>13.5031125</v>
      </c>
      <c r="CS18" s="17">
        <v>10.26235</v>
      </c>
      <c r="CT18" s="17">
        <v>46.913012500000001</v>
      </c>
      <c r="CU18" s="17">
        <v>45.435850000000002</v>
      </c>
      <c r="CV18" s="17">
        <v>27.116325</v>
      </c>
      <c r="CW18" s="17">
        <v>33.111399999999996</v>
      </c>
      <c r="CX18" s="17">
        <v>31.169</v>
      </c>
      <c r="CY18" s="17">
        <v>37.757874999999999</v>
      </c>
      <c r="CZ18" s="17">
        <v>37.937425000000005</v>
      </c>
      <c r="DA18" s="17">
        <v>32.484527215485741</v>
      </c>
      <c r="DB18" s="17">
        <v>5338.6750000000002</v>
      </c>
      <c r="DC18" s="17">
        <v>1.7305625</v>
      </c>
      <c r="DE18" s="17">
        <v>684.37203674474517</v>
      </c>
      <c r="DF18" s="5">
        <v>12.781874999999999</v>
      </c>
      <c r="DG18" s="5"/>
      <c r="DH18" s="17">
        <v>828.16719770568409</v>
      </c>
      <c r="DI18" s="5">
        <v>10.26235</v>
      </c>
      <c r="DJ18" s="5"/>
      <c r="DK18" s="5">
        <v>1252.0687402316178</v>
      </c>
      <c r="DL18" s="5">
        <v>58.754800000000003</v>
      </c>
      <c r="DM18" s="5">
        <v>1252.0687402316178</v>
      </c>
      <c r="DN18" s="5">
        <v>56.748850000000004</v>
      </c>
      <c r="DO18" s="5">
        <v>991.52387820094759</v>
      </c>
      <c r="DP18" s="5">
        <v>27.820975000000001</v>
      </c>
      <c r="DQ18" s="5">
        <v>828.16719770568409</v>
      </c>
      <c r="DR18" s="5">
        <v>33.111399999999996</v>
      </c>
      <c r="DS18" s="5">
        <v>991.52387820094759</v>
      </c>
      <c r="DT18" s="5">
        <v>31.815800000000003</v>
      </c>
      <c r="DU18" s="5">
        <v>31.815800000000003</v>
      </c>
      <c r="DV18" s="5">
        <v>38.146025000000002</v>
      </c>
      <c r="DW18" s="5">
        <v>38.364874999999998</v>
      </c>
      <c r="DX18" s="5">
        <v>33.108640687477532</v>
      </c>
      <c r="DZ18" s="17">
        <v>828.16719770568409</v>
      </c>
      <c r="EA18" s="17">
        <v>31.262</v>
      </c>
      <c r="EB18" s="17">
        <v>31.262</v>
      </c>
      <c r="EC18" s="17">
        <v>37.852924999999999</v>
      </c>
      <c r="ED18" s="17">
        <v>38.065062499999996</v>
      </c>
      <c r="EE18" s="17">
        <v>32.099124218749999</v>
      </c>
      <c r="EF18" s="17">
        <v>13.5031125</v>
      </c>
      <c r="EG18" s="17">
        <v>10.26235</v>
      </c>
      <c r="EH18" s="17">
        <v>46.913012500000001</v>
      </c>
      <c r="EI18" s="17">
        <v>45.435850000000002</v>
      </c>
      <c r="EJ18" s="17">
        <v>27.116325</v>
      </c>
      <c r="EK18" s="17">
        <v>33.111399999999996</v>
      </c>
      <c r="EL18" s="17">
        <v>31.169</v>
      </c>
      <c r="EM18" s="17">
        <v>37.757874999999999</v>
      </c>
      <c r="EN18" s="17">
        <v>37.937425000000005</v>
      </c>
      <c r="EO18" s="17">
        <v>32.484527215485741</v>
      </c>
      <c r="EP18" s="17">
        <v>5338.6750000000002</v>
      </c>
      <c r="EQ18" s="17">
        <v>1.7305625</v>
      </c>
      <c r="ER18" s="17">
        <v>684.37203674474517</v>
      </c>
      <c r="ES18" s="5">
        <v>12.781874999999999</v>
      </c>
      <c r="ET18" s="5">
        <v>828.16719770568409</v>
      </c>
      <c r="EU18" s="5">
        <v>10.26235</v>
      </c>
      <c r="EV18" s="8">
        <v>1252.0687402316178</v>
      </c>
      <c r="EW18" s="8">
        <v>58.754800000000003</v>
      </c>
      <c r="EX18" s="8">
        <v>1252.0687402316178</v>
      </c>
      <c r="EY18" s="8">
        <v>56.748850000000004</v>
      </c>
      <c r="EZ18" s="8">
        <v>991.52387820094759</v>
      </c>
      <c r="FA18" s="8">
        <v>27.820975000000001</v>
      </c>
      <c r="FB18" s="8">
        <v>828.16719770568409</v>
      </c>
      <c r="FC18" s="8">
        <v>33.111399999999996</v>
      </c>
      <c r="FD18" s="5">
        <v>991.52387820094759</v>
      </c>
      <c r="FE18" s="5">
        <v>31.815800000000003</v>
      </c>
      <c r="FF18" s="5">
        <v>31.815800000000003</v>
      </c>
      <c r="FG18" s="5">
        <v>38.146025000000002</v>
      </c>
      <c r="FH18" s="5">
        <v>38.364874999999998</v>
      </c>
      <c r="FI18" s="5">
        <v>33.108640687477532</v>
      </c>
      <c r="FK18" s="5">
        <v>828.16719770568409</v>
      </c>
      <c r="FL18" s="5">
        <v>32.099124218749999</v>
      </c>
      <c r="FM18" s="5">
        <v>991.52387820094759</v>
      </c>
      <c r="FN18" s="5">
        <v>33.108640687477532</v>
      </c>
      <c r="FP18" s="17">
        <v>828.16719770568409</v>
      </c>
      <c r="FQ18" s="5">
        <v>32.099124218749999</v>
      </c>
      <c r="FR18" s="17">
        <v>991.52387820094759</v>
      </c>
      <c r="FS18" s="5">
        <v>33.108640687477532</v>
      </c>
    </row>
    <row r="19" spans="1:175" ht="13" customHeight="1" x14ac:dyDescent="0.15">
      <c r="A19" s="289"/>
      <c r="B19" s="47">
        <v>39</v>
      </c>
      <c r="C19" s="166">
        <f>Anchor!L88</f>
        <v>5317.5944</v>
      </c>
      <c r="D19" s="166">
        <f>Anchor!M88</f>
        <v>38.534500000000001</v>
      </c>
      <c r="E19" s="166">
        <f>Anchor!N88</f>
        <v>43.231900000000003</v>
      </c>
      <c r="F19" s="166">
        <f>Anchor!O88</f>
        <v>43.618899999999996</v>
      </c>
      <c r="G19" s="167">
        <f>('Summary (Full)'!$B$34*D19+'Summary (Full)'!$B$35*E19+'Summary (Full)'!$B$36*F19)/'Summary (Full)'!$B$37</f>
        <v>39.145862500000007</v>
      </c>
      <c r="H19" s="166">
        <f>Anchor!P88</f>
        <v>23.9588</v>
      </c>
      <c r="I19" s="166">
        <f>Anchor!Q88</f>
        <v>17.522300000000001</v>
      </c>
      <c r="J19" s="166">
        <f>Anchor!R88</f>
        <v>96.346900000000005</v>
      </c>
      <c r="K19" s="166">
        <f>Anchor!S88</f>
        <v>93.500699999999995</v>
      </c>
      <c r="L19" s="166">
        <f>Anchor!T88</f>
        <v>36.354700000000001</v>
      </c>
      <c r="M19" s="166">
        <f>Anchor!U88</f>
        <v>39.426499999999997</v>
      </c>
      <c r="N19" s="166">
        <f>Anchor!V88</f>
        <v>38.456800000000001</v>
      </c>
      <c r="O19" s="166">
        <f>Anchor!W88</f>
        <v>43.135800000000003</v>
      </c>
      <c r="P19" s="166">
        <f>Anchor!X88</f>
        <v>43.488300000000002</v>
      </c>
      <c r="Q19" s="168">
        <f>10*LOG10(1/(('Summary (Full)'!$B$41/10^(N19/10)+'Summary (Full)'!$B$42/10^(O19/10)+'Summary (Full)'!$B$43/10^(P19/10))/'Summary (Full)'!$B$44))</f>
        <v>39.559648406025062</v>
      </c>
      <c r="R19" s="166">
        <f>Anchor!Y88</f>
        <v>12652.5</v>
      </c>
      <c r="S19" s="166">
        <f>Anchor!Z88</f>
        <v>5.1990999999999996</v>
      </c>
      <c r="T19" s="169"/>
      <c r="U19" s="166">
        <f>Test!L88</f>
        <v>5317.5944</v>
      </c>
      <c r="V19" s="166">
        <f>Test!M88</f>
        <v>38.534500000000001</v>
      </c>
      <c r="W19" s="166">
        <f>Test!N88</f>
        <v>43.231900000000003</v>
      </c>
      <c r="X19" s="166">
        <f>Test!O88</f>
        <v>43.618899999999996</v>
      </c>
      <c r="Y19" s="166">
        <f>('Summary (Full)'!$B$34*V19+'Summary (Full)'!$B$35*W19+'Summary (Full)'!$B$36*X19)/'Summary (Full)'!$B$37</f>
        <v>39.145862500000007</v>
      </c>
      <c r="Z19" s="166">
        <f>Test!P88</f>
        <v>23.9588</v>
      </c>
      <c r="AA19" s="166">
        <f>Test!Q88</f>
        <v>17.522300000000001</v>
      </c>
      <c r="AB19" s="166">
        <f>Test!R88</f>
        <v>96.346900000000005</v>
      </c>
      <c r="AC19" s="166">
        <f>Test!S88</f>
        <v>93.500699999999995</v>
      </c>
      <c r="AD19" s="166">
        <f>Test!T88</f>
        <v>36.354700000000001</v>
      </c>
      <c r="AE19" s="166">
        <f>Test!U88</f>
        <v>39.426499999999997</v>
      </c>
      <c r="AF19" s="166">
        <f>Test!V88</f>
        <v>38.456800000000001</v>
      </c>
      <c r="AG19" s="166">
        <f>Test!W88</f>
        <v>43.135800000000003</v>
      </c>
      <c r="AH19" s="166">
        <f>Test!X88</f>
        <v>43.488300000000002</v>
      </c>
      <c r="AI19" s="166">
        <f>10*LOG10(1/(('Summary (Full)'!$B$41/10^(AF19/10)+'Summary (Full)'!$B$42/10^(AG19/10)+'Summary (Full)'!$B$43/10^(AH19/10))/'Summary (Full)'!$B$44))</f>
        <v>39.559648406025062</v>
      </c>
      <c r="AJ19" s="166">
        <f>Test!Y88</f>
        <v>12652.5</v>
      </c>
      <c r="AK19" s="166">
        <f>Test!Z88</f>
        <v>5.1990999999999996</v>
      </c>
      <c r="AL19" s="166">
        <f t="shared" si="2"/>
        <v>1</v>
      </c>
      <c r="AM19" s="166">
        <f t="shared" si="2"/>
        <v>1</v>
      </c>
      <c r="AO19" s="294" t="s">
        <v>28</v>
      </c>
      <c r="AP19" s="212" cm="1">
        <f t="array" ref="AP19">bdRateExtend($C18:$C21,D18:D21,$U18:$U21,V18:V21)</f>
        <v>0</v>
      </c>
      <c r="AQ19" s="212"/>
      <c r="AR19" s="212"/>
      <c r="AS19" s="212"/>
      <c r="AT19" s="212" cm="1">
        <f t="array" ref="AT19">bdRateExtend($C18:$C21,H18:H21,$U18:$U21,Z18:Z21)</f>
        <v>0</v>
      </c>
      <c r="AU19" s="212"/>
      <c r="AV19" s="212" cm="1">
        <f t="array" ref="AV19">bdRateExtend($C18:$C21,I18:I21,$U18:$U21,AA18:AA21)</f>
        <v>0</v>
      </c>
      <c r="AW19" s="212"/>
      <c r="AX19" s="212" cm="1">
        <f t="array" ref="AX19">bdRateExtend($C18:$C21,J18:J21,$U18:$U21,AB18:AB21,"None", FALSE,1)</f>
        <v>0</v>
      </c>
      <c r="AY19" s="215"/>
      <c r="AZ19" s="326" cm="1">
        <f t="array" ref="AZ19">testVMAFRange($C18:$C21,J18:J21,$U18:$U21,AB18:AB21)</f>
        <v>0</v>
      </c>
      <c r="BA19" s="252"/>
      <c r="BR19" s="5"/>
      <c r="BS19" s="5"/>
      <c r="BT19" s="5"/>
      <c r="BV19" s="5"/>
      <c r="BX19" s="5"/>
      <c r="BZ19" s="5"/>
      <c r="CB19" s="5"/>
      <c r="CD19" s="5"/>
      <c r="CL19" s="17">
        <v>906.17192169474663</v>
      </c>
      <c r="CM19" s="17">
        <v>31.587199999999999</v>
      </c>
      <c r="CN19" s="17">
        <v>31.587199999999999</v>
      </c>
      <c r="CO19" s="17">
        <v>38.049149999999997</v>
      </c>
      <c r="CP19" s="17">
        <v>38.281075000000001</v>
      </c>
      <c r="CQ19" s="17">
        <v>32.409439062499999</v>
      </c>
      <c r="CR19" s="17">
        <v>13.930375</v>
      </c>
      <c r="CS19" s="17">
        <v>10.5519</v>
      </c>
      <c r="CT19" s="17">
        <v>49.440375000000003</v>
      </c>
      <c r="CU19" s="17">
        <v>47.8416</v>
      </c>
      <c r="CV19" s="17">
        <v>27.46865</v>
      </c>
      <c r="CW19" s="17">
        <v>33.389299999999999</v>
      </c>
      <c r="CX19" s="17">
        <v>31.492400000000004</v>
      </c>
      <c r="CY19" s="17">
        <v>37.951949999999997</v>
      </c>
      <c r="CZ19" s="17">
        <v>38.151150000000001</v>
      </c>
      <c r="DA19" s="17">
        <v>32.796583951481637</v>
      </c>
      <c r="DB19" s="17">
        <v>5656.05</v>
      </c>
      <c r="DC19" s="17">
        <v>1.8036749999999999</v>
      </c>
      <c r="DE19" s="17">
        <v>735.89008471320892</v>
      </c>
      <c r="DF19" s="5">
        <v>13.117437499999999</v>
      </c>
      <c r="DG19" s="5"/>
      <c r="DH19" s="17">
        <v>906.17192169474663</v>
      </c>
      <c r="DI19" s="5">
        <v>10.5519</v>
      </c>
      <c r="DJ19" s="5"/>
      <c r="DK19" s="5">
        <v>1345.0684389301032</v>
      </c>
      <c r="DL19" s="5">
        <v>60.884650000000001</v>
      </c>
      <c r="DM19" s="5">
        <v>1345.0684389301032</v>
      </c>
      <c r="DN19" s="5">
        <v>58.796725000000002</v>
      </c>
      <c r="DO19" s="5">
        <v>1144.2612142926928</v>
      </c>
      <c r="DP19" s="5">
        <v>28.425962500000001</v>
      </c>
      <c r="DQ19" s="5">
        <v>906.17192169474663</v>
      </c>
      <c r="DR19" s="5">
        <v>33.389299999999999</v>
      </c>
      <c r="DS19" s="5">
        <v>1084.9150999999999</v>
      </c>
      <c r="DT19" s="5">
        <v>32.139200000000002</v>
      </c>
      <c r="DU19" s="5">
        <v>32.139200000000002</v>
      </c>
      <c r="DV19" s="5">
        <v>38.3401</v>
      </c>
      <c r="DW19" s="5">
        <v>38.578600000000002</v>
      </c>
      <c r="DX19" s="5">
        <v>33.420697423473435</v>
      </c>
      <c r="DZ19" s="17">
        <v>906.17192169474663</v>
      </c>
      <c r="EA19" s="17">
        <v>31.587199999999999</v>
      </c>
      <c r="EB19" s="17">
        <v>31.587199999999999</v>
      </c>
      <c r="EC19" s="17">
        <v>38.049149999999997</v>
      </c>
      <c r="ED19" s="17">
        <v>38.281075000000001</v>
      </c>
      <c r="EE19" s="17">
        <v>32.409439062499999</v>
      </c>
      <c r="EF19" s="17">
        <v>13.930375</v>
      </c>
      <c r="EG19" s="17">
        <v>10.5519</v>
      </c>
      <c r="EH19" s="17">
        <v>49.440375000000003</v>
      </c>
      <c r="EI19" s="17">
        <v>47.8416</v>
      </c>
      <c r="EJ19" s="17">
        <v>27.46865</v>
      </c>
      <c r="EK19" s="17">
        <v>33.389299999999999</v>
      </c>
      <c r="EL19" s="17">
        <v>31.492400000000004</v>
      </c>
      <c r="EM19" s="17">
        <v>37.951949999999997</v>
      </c>
      <c r="EN19" s="17">
        <v>38.151150000000001</v>
      </c>
      <c r="EO19" s="17">
        <v>32.796583951481637</v>
      </c>
      <c r="EP19" s="17">
        <v>5656.05</v>
      </c>
      <c r="EQ19" s="17">
        <v>1.8036749999999999</v>
      </c>
      <c r="ER19" s="17">
        <v>735.89008471320892</v>
      </c>
      <c r="ES19" s="5">
        <v>13.117437499999999</v>
      </c>
      <c r="ET19" s="5">
        <v>906.17192169474663</v>
      </c>
      <c r="EU19" s="5">
        <v>10.5519</v>
      </c>
      <c r="EV19" s="8">
        <v>1345.0684389301032</v>
      </c>
      <c r="EW19" s="8">
        <v>60.884650000000001</v>
      </c>
      <c r="EX19" s="8">
        <v>1345.0684389301032</v>
      </c>
      <c r="EY19" s="8">
        <v>58.796725000000002</v>
      </c>
      <c r="EZ19" s="8">
        <v>1144.2612142926928</v>
      </c>
      <c r="FA19" s="8">
        <v>28.425962500000001</v>
      </c>
      <c r="FB19" s="8">
        <v>906.17192169474663</v>
      </c>
      <c r="FC19" s="8">
        <v>33.389299999999999</v>
      </c>
      <c r="FD19" s="5">
        <v>1084.9150999999999</v>
      </c>
      <c r="FE19" s="5">
        <v>32.139200000000002</v>
      </c>
      <c r="FF19" s="5">
        <v>32.139200000000002</v>
      </c>
      <c r="FG19" s="5">
        <v>38.3401</v>
      </c>
      <c r="FH19" s="5">
        <v>38.578600000000002</v>
      </c>
      <c r="FI19" s="5">
        <v>33.420697423473435</v>
      </c>
      <c r="FK19" s="5">
        <v>906.17192169474663</v>
      </c>
      <c r="FL19" s="5">
        <v>32.409439062499999</v>
      </c>
      <c r="FM19" s="5">
        <v>1144.2612142926928</v>
      </c>
      <c r="FN19" s="5">
        <v>33.627758881949191</v>
      </c>
      <c r="FP19" s="17">
        <v>906.17192169474663</v>
      </c>
      <c r="FQ19" s="5">
        <v>32.409439062499999</v>
      </c>
      <c r="FR19" s="17">
        <v>1144.2612142926928</v>
      </c>
      <c r="FS19" s="5">
        <v>33.627758881949191</v>
      </c>
    </row>
    <row r="20" spans="1:175" x14ac:dyDescent="0.15">
      <c r="A20" s="289"/>
      <c r="B20" s="47">
        <v>47</v>
      </c>
      <c r="C20" s="166">
        <f>Anchor!L89</f>
        <v>3082.1215999999999</v>
      </c>
      <c r="D20" s="166">
        <f>Anchor!M89</f>
        <v>36.4437</v>
      </c>
      <c r="E20" s="166">
        <f>Anchor!N89</f>
        <v>41.453800000000001</v>
      </c>
      <c r="F20" s="166">
        <f>Anchor!O89</f>
        <v>41.895899999999997</v>
      </c>
      <c r="G20" s="167">
        <f>('Summary (Full)'!$B$34*D20+'Summary (Full)'!$B$35*E20+'Summary (Full)'!$B$36*F20)/'Summary (Full)'!$B$37</f>
        <v>37.097593750000001</v>
      </c>
      <c r="H20" s="166">
        <f>Anchor!P89</f>
        <v>20.596399999999999</v>
      </c>
      <c r="I20" s="166">
        <f>Anchor!Q89</f>
        <v>15.2432</v>
      </c>
      <c r="J20" s="166">
        <f>Anchor!R89</f>
        <v>85.150099999999995</v>
      </c>
      <c r="K20" s="166">
        <f>Anchor!S89</f>
        <v>82.465000000000003</v>
      </c>
      <c r="L20" s="166">
        <f>Anchor!T89</f>
        <v>33.328099999999999</v>
      </c>
      <c r="M20" s="166">
        <f>Anchor!U89</f>
        <v>37.5501</v>
      </c>
      <c r="N20" s="166">
        <f>Anchor!V89</f>
        <v>36.359200000000001</v>
      </c>
      <c r="O20" s="166">
        <f>Anchor!W89</f>
        <v>41.356000000000002</v>
      </c>
      <c r="P20" s="166">
        <f>Anchor!X89</f>
        <v>41.768799999999999</v>
      </c>
      <c r="Q20" s="168">
        <f>10*LOG10(1/(('Summary (Full)'!$B$41/10^(N20/10)+'Summary (Full)'!$B$42/10^(O20/10)+'Summary (Full)'!$B$43/10^(P20/10))/'Summary (Full)'!$B$44))</f>
        <v>37.509145040670589</v>
      </c>
      <c r="R20" s="166">
        <f>Anchor!Y89</f>
        <v>10366.299999999999</v>
      </c>
      <c r="S20" s="166">
        <f>Anchor!Z89</f>
        <v>4.633</v>
      </c>
      <c r="T20" s="169"/>
      <c r="U20" s="166">
        <f>Test!L89</f>
        <v>3082.1215999999999</v>
      </c>
      <c r="V20" s="166">
        <f>Test!M89</f>
        <v>36.4437</v>
      </c>
      <c r="W20" s="166">
        <f>Test!N89</f>
        <v>41.453800000000001</v>
      </c>
      <c r="X20" s="166">
        <f>Test!O89</f>
        <v>41.895899999999997</v>
      </c>
      <c r="Y20" s="166">
        <f>('Summary (Full)'!$B$34*V20+'Summary (Full)'!$B$35*W20+'Summary (Full)'!$B$36*X20)/'Summary (Full)'!$B$37</f>
        <v>37.097593750000001</v>
      </c>
      <c r="Z20" s="166">
        <f>Test!P89</f>
        <v>20.596399999999999</v>
      </c>
      <c r="AA20" s="166">
        <f>Test!Q89</f>
        <v>15.2432</v>
      </c>
      <c r="AB20" s="166">
        <f>Test!R89</f>
        <v>85.150099999999995</v>
      </c>
      <c r="AC20" s="166">
        <f>Test!S89</f>
        <v>82.465000000000003</v>
      </c>
      <c r="AD20" s="166">
        <f>Test!T89</f>
        <v>33.328099999999999</v>
      </c>
      <c r="AE20" s="166">
        <f>Test!U89</f>
        <v>37.5501</v>
      </c>
      <c r="AF20" s="166">
        <f>Test!V89</f>
        <v>36.359200000000001</v>
      </c>
      <c r="AG20" s="166">
        <f>Test!W89</f>
        <v>41.356000000000002</v>
      </c>
      <c r="AH20" s="166">
        <f>Test!X89</f>
        <v>41.768799999999999</v>
      </c>
      <c r="AI20" s="166">
        <f>10*LOG10(1/(('Summary (Full)'!$B$41/10^(AF20/10)+'Summary (Full)'!$B$42/10^(AG20/10)+'Summary (Full)'!$B$43/10^(AH20/10))/'Summary (Full)'!$B$44))</f>
        <v>37.509145040670589</v>
      </c>
      <c r="AJ20" s="166">
        <f>Test!Y89</f>
        <v>10366.299999999999</v>
      </c>
      <c r="AK20" s="166">
        <f>Test!Z89</f>
        <v>4.633</v>
      </c>
      <c r="AL20" s="166">
        <f t="shared" si="2"/>
        <v>1</v>
      </c>
      <c r="AM20" s="166">
        <f t="shared" si="2"/>
        <v>1</v>
      </c>
      <c r="AO20" s="294"/>
      <c r="AP20" s="212"/>
      <c r="AQ20" s="212"/>
      <c r="AR20" s="212"/>
      <c r="AS20" s="212"/>
      <c r="AT20" s="212"/>
      <c r="AU20" s="212"/>
      <c r="AV20" s="212"/>
      <c r="AW20" s="212"/>
      <c r="AX20" s="212"/>
      <c r="AY20" s="215"/>
      <c r="AZ20" s="326"/>
      <c r="BA20" s="252"/>
      <c r="BR20" s="5"/>
      <c r="BS20" s="5"/>
      <c r="BT20" s="5"/>
      <c r="BV20" s="5"/>
      <c r="BX20" s="5"/>
      <c r="BZ20" s="5"/>
      <c r="CB20" s="5"/>
      <c r="CD20" s="5"/>
      <c r="CL20" s="17">
        <v>991.52387820094759</v>
      </c>
      <c r="CM20" s="17">
        <v>31.912400000000002</v>
      </c>
      <c r="CN20" s="17">
        <v>31.912400000000002</v>
      </c>
      <c r="CO20" s="17">
        <v>38.245375000000003</v>
      </c>
      <c r="CP20" s="17">
        <v>38.497087499999999</v>
      </c>
      <c r="CQ20" s="17">
        <v>32.719753906249998</v>
      </c>
      <c r="CR20" s="17">
        <v>14.357637500000001</v>
      </c>
      <c r="CS20" s="17">
        <v>10.84145</v>
      </c>
      <c r="CT20" s="17">
        <v>51.967737499999998</v>
      </c>
      <c r="CU20" s="17">
        <v>50.247350000000004</v>
      </c>
      <c r="CV20" s="17">
        <v>27.820975000000001</v>
      </c>
      <c r="CW20" s="17">
        <v>33.667199999999994</v>
      </c>
      <c r="CX20" s="17">
        <v>31.815800000000003</v>
      </c>
      <c r="CY20" s="17">
        <v>38.146025000000002</v>
      </c>
      <c r="CZ20" s="17">
        <v>38.364874999999998</v>
      </c>
      <c r="DA20" s="17">
        <v>33.108640687477532</v>
      </c>
      <c r="DB20" s="17">
        <v>5973.4250000000002</v>
      </c>
      <c r="DC20" s="17">
        <v>1.8767875000000001</v>
      </c>
      <c r="DE20" s="17">
        <v>791.28629999999998</v>
      </c>
      <c r="DF20" s="5">
        <v>13.452999999999999</v>
      </c>
      <c r="DG20" s="5"/>
      <c r="DH20" s="17">
        <v>991.52387820094759</v>
      </c>
      <c r="DI20" s="5">
        <v>10.84145</v>
      </c>
      <c r="DJ20" s="5"/>
      <c r="DK20" s="5">
        <v>1444.9758605675149</v>
      </c>
      <c r="DL20" s="5">
        <v>63.014499999999998</v>
      </c>
      <c r="DM20" s="5">
        <v>1485.3681186187725</v>
      </c>
      <c r="DN20" s="5">
        <v>61.718525</v>
      </c>
      <c r="DO20" s="5">
        <v>1248.2305789602185</v>
      </c>
      <c r="DP20" s="5">
        <v>28.818550000000002</v>
      </c>
      <c r="DQ20" s="5">
        <v>991.52387820094759</v>
      </c>
      <c r="DR20" s="5">
        <v>33.667199999999994</v>
      </c>
      <c r="DS20" s="5">
        <v>1144.2612142926928</v>
      </c>
      <c r="DT20" s="5">
        <v>32.340350000000001</v>
      </c>
      <c r="DU20" s="5">
        <v>32.340350000000001</v>
      </c>
      <c r="DV20" s="5">
        <v>38.612187499999997</v>
      </c>
      <c r="DW20" s="5">
        <v>38.875687499999998</v>
      </c>
      <c r="DX20" s="5">
        <v>33.627758881949191</v>
      </c>
      <c r="DZ20" s="17">
        <v>991.52387820094759</v>
      </c>
      <c r="EA20" s="17">
        <v>31.912400000000002</v>
      </c>
      <c r="EB20" s="17">
        <v>31.912400000000002</v>
      </c>
      <c r="EC20" s="17">
        <v>38.245375000000003</v>
      </c>
      <c r="ED20" s="17">
        <v>38.497087499999999</v>
      </c>
      <c r="EE20" s="17">
        <v>32.719753906249998</v>
      </c>
      <c r="EF20" s="17">
        <v>14.357637500000001</v>
      </c>
      <c r="EG20" s="17">
        <v>10.84145</v>
      </c>
      <c r="EH20" s="17">
        <v>51.967737499999998</v>
      </c>
      <c r="EI20" s="17">
        <v>50.247350000000004</v>
      </c>
      <c r="EJ20" s="17">
        <v>27.820975000000001</v>
      </c>
      <c r="EK20" s="17">
        <v>33.667199999999994</v>
      </c>
      <c r="EL20" s="17">
        <v>31.815800000000003</v>
      </c>
      <c r="EM20" s="17">
        <v>38.146025000000002</v>
      </c>
      <c r="EN20" s="17">
        <v>38.364874999999998</v>
      </c>
      <c r="EO20" s="17">
        <v>33.108640687477532</v>
      </c>
      <c r="EP20" s="17">
        <v>5973.4250000000002</v>
      </c>
      <c r="EQ20" s="17">
        <v>1.8767875000000001</v>
      </c>
      <c r="ER20" s="17">
        <v>791.28629999999998</v>
      </c>
      <c r="ES20" s="5">
        <v>13.452999999999999</v>
      </c>
      <c r="ET20" s="5">
        <v>991.52387820094759</v>
      </c>
      <c r="EU20" s="5">
        <v>10.84145</v>
      </c>
      <c r="EV20" s="8">
        <v>1444.9758605675149</v>
      </c>
      <c r="EW20" s="8">
        <v>63.014499999999998</v>
      </c>
      <c r="EX20" s="8">
        <v>1485.3681186187725</v>
      </c>
      <c r="EY20" s="8">
        <v>61.718525</v>
      </c>
      <c r="EZ20" s="8">
        <v>1248.2305789602185</v>
      </c>
      <c r="FA20" s="8">
        <v>28.818550000000002</v>
      </c>
      <c r="FB20" s="8">
        <v>991.52387820094759</v>
      </c>
      <c r="FC20" s="8">
        <v>33.667199999999994</v>
      </c>
      <c r="FD20" s="5">
        <v>1144.2612142926928</v>
      </c>
      <c r="FE20" s="5">
        <v>32.340350000000001</v>
      </c>
      <c r="FF20" s="5">
        <v>32.340350000000001</v>
      </c>
      <c r="FG20" s="5">
        <v>38.612187499999997</v>
      </c>
      <c r="FH20" s="5">
        <v>38.875687499999998</v>
      </c>
      <c r="FI20" s="5">
        <v>33.627758881949191</v>
      </c>
      <c r="FK20" s="5">
        <v>991.52387820094759</v>
      </c>
      <c r="FL20" s="5">
        <v>32.719753906249998</v>
      </c>
      <c r="FM20" s="5">
        <v>1248.2305789602185</v>
      </c>
      <c r="FN20" s="5">
        <v>33.956607139449702</v>
      </c>
      <c r="FP20" s="17">
        <v>991.52387820094759</v>
      </c>
      <c r="FQ20" s="5">
        <v>32.719753906249998</v>
      </c>
      <c r="FR20" s="17">
        <v>1248.2305789602185</v>
      </c>
      <c r="FS20" s="5">
        <v>33.956607139449702</v>
      </c>
    </row>
    <row r="21" spans="1:175" ht="13" customHeight="1" x14ac:dyDescent="0.15">
      <c r="A21" s="289"/>
      <c r="B21" s="47">
        <v>55</v>
      </c>
      <c r="C21" s="166">
        <f>Anchor!L90</f>
        <v>1767.5568000000001</v>
      </c>
      <c r="D21" s="166">
        <f>Anchor!M90</f>
        <v>34.141199999999998</v>
      </c>
      <c r="E21" s="166">
        <f>Anchor!N90</f>
        <v>39.726300000000002</v>
      </c>
      <c r="F21" s="166">
        <f>Anchor!O90</f>
        <v>40.115200000000002</v>
      </c>
      <c r="G21" s="167">
        <f>('Summary (Full)'!$B$34*D21+'Summary (Full)'!$B$35*E21+'Summary (Full)'!$B$36*F21)/'Summary (Full)'!$B$37</f>
        <v>34.863643749999994</v>
      </c>
      <c r="H21" s="166">
        <f>Anchor!P90</f>
        <v>17.2087</v>
      </c>
      <c r="I21" s="166">
        <f>Anchor!Q90</f>
        <v>12.8925</v>
      </c>
      <c r="J21" s="166">
        <f>Anchor!R90</f>
        <v>69.033600000000007</v>
      </c>
      <c r="K21" s="166">
        <f>Anchor!S90</f>
        <v>66.9422</v>
      </c>
      <c r="L21" s="166">
        <f>Anchor!T90</f>
        <v>30.3889</v>
      </c>
      <c r="M21" s="166">
        <f>Anchor!U90</f>
        <v>35.548200000000001</v>
      </c>
      <c r="N21" s="166">
        <f>Anchor!V90</f>
        <v>34.052599999999998</v>
      </c>
      <c r="O21" s="166">
        <f>Anchor!W90</f>
        <v>39.633499999999998</v>
      </c>
      <c r="P21" s="166">
        <f>Anchor!X90</f>
        <v>39.994999999999997</v>
      </c>
      <c r="Q21" s="168">
        <f>10*LOG10(1/(('Summary (Full)'!$B$41/10^(N21/10)+'Summary (Full)'!$B$42/10^(O21/10)+'Summary (Full)'!$B$43/10^(P21/10))/'Summary (Full)'!$B$44))</f>
        <v>35.272000169451751</v>
      </c>
      <c r="R21" s="166">
        <f>Anchor!Y90</f>
        <v>8739.2999999999993</v>
      </c>
      <c r="S21" s="166">
        <f>Anchor!Z90</f>
        <v>4.2224000000000004</v>
      </c>
      <c r="T21" s="169"/>
      <c r="U21" s="166">
        <f>Test!L90</f>
        <v>1767.5568000000001</v>
      </c>
      <c r="V21" s="166">
        <f>Test!M90</f>
        <v>34.141199999999998</v>
      </c>
      <c r="W21" s="166">
        <f>Test!N90</f>
        <v>39.726300000000002</v>
      </c>
      <c r="X21" s="166">
        <f>Test!O90</f>
        <v>40.115200000000002</v>
      </c>
      <c r="Y21" s="166">
        <f>('Summary (Full)'!$B$34*V21+'Summary (Full)'!$B$35*W21+'Summary (Full)'!$B$36*X21)/'Summary (Full)'!$B$37</f>
        <v>34.863643749999994</v>
      </c>
      <c r="Z21" s="166">
        <f>Test!P90</f>
        <v>17.2087</v>
      </c>
      <c r="AA21" s="166">
        <f>Test!Q90</f>
        <v>12.8925</v>
      </c>
      <c r="AB21" s="166">
        <f>Test!R90</f>
        <v>69.033600000000007</v>
      </c>
      <c r="AC21" s="166">
        <f>Test!S90</f>
        <v>66.9422</v>
      </c>
      <c r="AD21" s="166">
        <f>Test!T90</f>
        <v>30.3889</v>
      </c>
      <c r="AE21" s="166">
        <f>Test!U90</f>
        <v>35.548200000000001</v>
      </c>
      <c r="AF21" s="166">
        <f>Test!V90</f>
        <v>34.052599999999998</v>
      </c>
      <c r="AG21" s="166">
        <f>Test!W90</f>
        <v>39.633499999999998</v>
      </c>
      <c r="AH21" s="166">
        <f>Test!X90</f>
        <v>39.994999999999997</v>
      </c>
      <c r="AI21" s="166">
        <f>10*LOG10(1/(('Summary (Full)'!$B$41/10^(AF21/10)+'Summary (Full)'!$B$42/10^(AG21/10)+'Summary (Full)'!$B$43/10^(AH21/10))/'Summary (Full)'!$B$44))</f>
        <v>35.272000169451751</v>
      </c>
      <c r="AJ21" s="166">
        <f>Test!Y90</f>
        <v>8739.2999999999993</v>
      </c>
      <c r="AK21" s="166">
        <f>Test!Z90</f>
        <v>4.2224000000000004</v>
      </c>
      <c r="AL21" s="166">
        <f t="shared" si="2"/>
        <v>1</v>
      </c>
      <c r="AM21" s="166">
        <f t="shared" si="2"/>
        <v>1</v>
      </c>
      <c r="AO21" s="294" t="s">
        <v>29</v>
      </c>
      <c r="AP21" s="212" cm="1">
        <f t="array" ref="AP21">bdRateExtend($C19:$C22,D19:D22,$U19:$U22,V19:V22)</f>
        <v>0</v>
      </c>
      <c r="AQ21" s="212"/>
      <c r="AR21" s="212"/>
      <c r="AS21" s="212"/>
      <c r="AT21" s="212" cm="1">
        <f t="array" ref="AT21">bdRateExtend($C19:$C22,H19:H22,$U19:$U22,Z19:Z22)</f>
        <v>0</v>
      </c>
      <c r="AU21" s="212"/>
      <c r="AV21" s="212" cm="1">
        <f t="array" ref="AV21">bdRateExtend($C19:$C22,I19:I22,$U19:$U22,AA19:AA22)</f>
        <v>0</v>
      </c>
      <c r="AW21" s="212"/>
      <c r="AX21" s="212" cm="1">
        <f t="array" ref="AX21">bdRateExtend($C19:$C22,J19:J22,$U19:$U22,AB19:AB22,"None", FALSE,1)</f>
        <v>0</v>
      </c>
      <c r="AY21" s="215"/>
      <c r="AZ21" s="326" cm="1">
        <f t="array" ref="AZ21">testVMAFRange($C19:$C22,J19:J22,$U19:$U22,AB19:AB22)</f>
        <v>0</v>
      </c>
      <c r="BA21" s="252"/>
      <c r="BR21" s="5"/>
      <c r="BS21" s="5"/>
      <c r="BT21" s="5"/>
      <c r="BV21" s="5"/>
      <c r="BX21" s="5"/>
      <c r="BZ21" s="5"/>
      <c r="CB21" s="5"/>
      <c r="CD21" s="5"/>
      <c r="CL21" s="17">
        <v>1084.9150999999999</v>
      </c>
      <c r="CM21" s="17">
        <v>32.2376</v>
      </c>
      <c r="CN21" s="17">
        <v>32.2376</v>
      </c>
      <c r="CO21" s="17">
        <v>38.441600000000001</v>
      </c>
      <c r="CP21" s="17">
        <v>38.713099999999997</v>
      </c>
      <c r="CQ21" s="17">
        <v>33.030068749999998</v>
      </c>
      <c r="CR21" s="17">
        <v>14.7849</v>
      </c>
      <c r="CS21" s="17">
        <v>11.131</v>
      </c>
      <c r="CT21" s="17">
        <v>54.495100000000001</v>
      </c>
      <c r="CU21" s="17">
        <v>52.653100000000002</v>
      </c>
      <c r="CV21" s="17">
        <v>28.173300000000001</v>
      </c>
      <c r="CW21" s="17">
        <v>33.945099999999996</v>
      </c>
      <c r="CX21" s="17">
        <v>32.139200000000002</v>
      </c>
      <c r="CY21" s="17">
        <v>38.3401</v>
      </c>
      <c r="CZ21" s="17">
        <v>38.578600000000002</v>
      </c>
      <c r="DA21" s="17">
        <v>33.420697423473435</v>
      </c>
      <c r="DB21" s="17">
        <v>6290.8</v>
      </c>
      <c r="DC21" s="17">
        <v>1.9499</v>
      </c>
      <c r="DE21" s="17">
        <v>847.60195094271819</v>
      </c>
      <c r="DF21" s="5">
        <v>13.792999999999999</v>
      </c>
      <c r="DG21" s="5"/>
      <c r="DH21" s="17">
        <v>1165.4991559478967</v>
      </c>
      <c r="DI21" s="5">
        <v>11.401837500000001</v>
      </c>
      <c r="DJ21" s="5"/>
      <c r="DK21" s="5">
        <v>1552.3040889158278</v>
      </c>
      <c r="DL21" s="5">
        <v>65.144350000000003</v>
      </c>
      <c r="DM21" s="5">
        <v>1620.3309904361577</v>
      </c>
      <c r="DN21" s="5">
        <v>64.330362500000007</v>
      </c>
      <c r="DO21" s="5">
        <v>1361.6467628105906</v>
      </c>
      <c r="DP21" s="5">
        <v>29.2111375</v>
      </c>
      <c r="DQ21" s="5">
        <v>1084.9150999999999</v>
      </c>
      <c r="DR21" s="5">
        <v>33.945099999999996</v>
      </c>
      <c r="DS21" s="5">
        <v>1248.2305789602185</v>
      </c>
      <c r="DT21" s="5">
        <v>32.6828</v>
      </c>
      <c r="DU21" s="5">
        <v>32.6828</v>
      </c>
      <c r="DV21" s="5">
        <v>38.816450000000003</v>
      </c>
      <c r="DW21" s="5">
        <v>39.099549999999994</v>
      </c>
      <c r="DX21" s="5">
        <v>33.956607139449702</v>
      </c>
      <c r="DZ21" s="17">
        <v>1084.9150999999999</v>
      </c>
      <c r="EA21" s="17">
        <v>32.2376</v>
      </c>
      <c r="EB21" s="17">
        <v>32.2376</v>
      </c>
      <c r="EC21" s="17">
        <v>38.441600000000001</v>
      </c>
      <c r="ED21" s="17">
        <v>38.713099999999997</v>
      </c>
      <c r="EE21" s="17">
        <v>33.030068749999998</v>
      </c>
      <c r="EF21" s="17">
        <v>14.7849</v>
      </c>
      <c r="EG21" s="17">
        <v>11.131</v>
      </c>
      <c r="EH21" s="17">
        <v>54.495100000000001</v>
      </c>
      <c r="EI21" s="17">
        <v>52.653100000000002</v>
      </c>
      <c r="EJ21" s="17">
        <v>28.173300000000001</v>
      </c>
      <c r="EK21" s="17">
        <v>33.945099999999996</v>
      </c>
      <c r="EL21" s="17">
        <v>32.139200000000002</v>
      </c>
      <c r="EM21" s="17">
        <v>38.3401</v>
      </c>
      <c r="EN21" s="17">
        <v>38.578600000000002</v>
      </c>
      <c r="EO21" s="17">
        <v>33.420697423473435</v>
      </c>
      <c r="EP21" s="17">
        <v>6290.8</v>
      </c>
      <c r="EQ21" s="17">
        <v>1.9499</v>
      </c>
      <c r="ER21" s="17">
        <v>847.60195094271819</v>
      </c>
      <c r="ES21" s="5">
        <v>13.792999999999999</v>
      </c>
      <c r="ET21" s="5">
        <v>1165.4991559478967</v>
      </c>
      <c r="EU21" s="5">
        <v>11.401837500000001</v>
      </c>
      <c r="EV21" s="8">
        <v>1552.3040889158278</v>
      </c>
      <c r="EW21" s="8">
        <v>65.144350000000003</v>
      </c>
      <c r="EX21" s="8">
        <v>1620.3309904361577</v>
      </c>
      <c r="EY21" s="8">
        <v>64.330362500000007</v>
      </c>
      <c r="EZ21" s="8">
        <v>1361.6467628105906</v>
      </c>
      <c r="FA21" s="8">
        <v>29.2111375</v>
      </c>
      <c r="FB21" s="8">
        <v>1084.9150999999999</v>
      </c>
      <c r="FC21" s="8">
        <v>33.945099999999996</v>
      </c>
      <c r="FD21" s="5">
        <v>1248.2305789602185</v>
      </c>
      <c r="FE21" s="5">
        <v>32.6828</v>
      </c>
      <c r="FF21" s="5">
        <v>32.6828</v>
      </c>
      <c r="FG21" s="5">
        <v>38.816450000000003</v>
      </c>
      <c r="FH21" s="5">
        <v>39.099549999999994</v>
      </c>
      <c r="FI21" s="5">
        <v>33.956607139449702</v>
      </c>
      <c r="FK21" s="5">
        <v>1084.9150999999999</v>
      </c>
      <c r="FL21" s="5">
        <v>33.030068749999998</v>
      </c>
      <c r="FM21" s="5">
        <v>1361.6467628105906</v>
      </c>
      <c r="FN21" s="5">
        <v>34.285455396950219</v>
      </c>
      <c r="FP21" s="17">
        <v>1084.9150999999999</v>
      </c>
      <c r="FQ21" s="5">
        <v>33.030068749999998</v>
      </c>
      <c r="FR21" s="17">
        <v>1361.6467628105906</v>
      </c>
      <c r="FS21" s="5">
        <v>34.285455396950219</v>
      </c>
    </row>
    <row r="22" spans="1:175" ht="14" thickBot="1" x14ac:dyDescent="0.2">
      <c r="A22" s="289"/>
      <c r="B22" s="47">
        <v>63</v>
      </c>
      <c r="C22" s="166">
        <f>Anchor!L91</f>
        <v>881.48770000000002</v>
      </c>
      <c r="D22" s="166">
        <f>Anchor!M91</f>
        <v>31.3888</v>
      </c>
      <c r="E22" s="166">
        <f>Anchor!N91</f>
        <v>38.082900000000002</v>
      </c>
      <c r="F22" s="166">
        <f>Anchor!O91</f>
        <v>38.318300000000001</v>
      </c>
      <c r="G22" s="167">
        <f>('Summary (Full)'!$B$34*D22+'Summary (Full)'!$B$35*E22+'Summary (Full)'!$B$36*F22)/'Summary (Full)'!$B$37</f>
        <v>32.240274999999997</v>
      </c>
      <c r="H22" s="166">
        <f>Anchor!P91</f>
        <v>13.5565</v>
      </c>
      <c r="I22" s="166">
        <f>Anchor!Q91</f>
        <v>10.3628</v>
      </c>
      <c r="J22" s="166">
        <f>Anchor!R91</f>
        <v>47.281500000000001</v>
      </c>
      <c r="K22" s="166">
        <f>Anchor!S91</f>
        <v>46.047499999999999</v>
      </c>
      <c r="L22" s="166">
        <f>Anchor!T91</f>
        <v>27.248200000000001</v>
      </c>
      <c r="M22" s="166">
        <f>Anchor!U91</f>
        <v>33.256799999999998</v>
      </c>
      <c r="N22" s="166">
        <f>Anchor!V91</f>
        <v>31.312999999999999</v>
      </c>
      <c r="O22" s="166">
        <f>Anchor!W91</f>
        <v>37.999400000000001</v>
      </c>
      <c r="P22" s="166">
        <f>Anchor!X91</f>
        <v>38.204099999999997</v>
      </c>
      <c r="Q22" s="168">
        <f>10*LOG10(1/(('Summary (Full)'!$B$41/10^(N22/10)+'Summary (Full)'!$B$42/10^(O22/10)+'Summary (Full)'!$B$43/10^(P22/10))/'Summary (Full)'!$B$44))</f>
        <v>32.64121410944766</v>
      </c>
      <c r="R22" s="166">
        <f>Anchor!Y91</f>
        <v>5509.3</v>
      </c>
      <c r="S22" s="166">
        <f>Anchor!Z91</f>
        <v>3.0920999999999998</v>
      </c>
      <c r="T22" s="169"/>
      <c r="U22" s="166">
        <f>Test!L91</f>
        <v>881.48770000000002</v>
      </c>
      <c r="V22" s="166">
        <f>Test!M91</f>
        <v>31.3888</v>
      </c>
      <c r="W22" s="166">
        <f>Test!N91</f>
        <v>38.082900000000002</v>
      </c>
      <c r="X22" s="166">
        <f>Test!O91</f>
        <v>38.318300000000001</v>
      </c>
      <c r="Y22" s="166">
        <f>('Summary (Full)'!$B$34*V22+'Summary (Full)'!$B$35*W22+'Summary (Full)'!$B$36*X22)/'Summary (Full)'!$B$37</f>
        <v>32.240274999999997</v>
      </c>
      <c r="Z22" s="166">
        <f>Test!P91</f>
        <v>13.5565</v>
      </c>
      <c r="AA22" s="166">
        <f>Test!Q91</f>
        <v>10.3628</v>
      </c>
      <c r="AB22" s="166">
        <f>Test!R91</f>
        <v>47.281500000000001</v>
      </c>
      <c r="AC22" s="166">
        <f>Test!S91</f>
        <v>46.047499999999999</v>
      </c>
      <c r="AD22" s="166">
        <f>Test!T91</f>
        <v>27.248200000000001</v>
      </c>
      <c r="AE22" s="166">
        <f>Test!U91</f>
        <v>33.256799999999998</v>
      </c>
      <c r="AF22" s="166">
        <f>Test!V91</f>
        <v>31.312999999999999</v>
      </c>
      <c r="AG22" s="166">
        <f>Test!W91</f>
        <v>37.999400000000001</v>
      </c>
      <c r="AH22" s="166">
        <f>Test!X91</f>
        <v>38.204099999999997</v>
      </c>
      <c r="AI22" s="166">
        <f>10*LOG10(1/(('Summary (Full)'!$B$41/10^(AF22/10)+'Summary (Full)'!$B$42/10^(AG22/10)+'Summary (Full)'!$B$43/10^(AH22/10))/'Summary (Full)'!$B$44))</f>
        <v>32.64121410944766</v>
      </c>
      <c r="AJ22" s="166">
        <f>Test!Y91</f>
        <v>5509.3</v>
      </c>
      <c r="AK22" s="166">
        <f>Test!Z91</f>
        <v>3.0920999999999998</v>
      </c>
      <c r="AL22" s="166">
        <f t="shared" si="2"/>
        <v>1</v>
      </c>
      <c r="AM22" s="166">
        <f t="shared" si="2"/>
        <v>1</v>
      </c>
      <c r="AO22" s="30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8"/>
      <c r="AZ22" s="327"/>
      <c r="BA22" s="280"/>
      <c r="BR22" s="5"/>
      <c r="BS22" s="5"/>
      <c r="BT22" s="5"/>
      <c r="BV22" s="5"/>
      <c r="BX22" s="5"/>
      <c r="BZ22" s="5"/>
      <c r="CB22" s="5"/>
      <c r="CD22" s="5"/>
      <c r="CL22" s="17">
        <v>1165.4991559478967</v>
      </c>
      <c r="CM22" s="17">
        <v>32.506300000000003</v>
      </c>
      <c r="CN22" s="17">
        <v>32.506300000000003</v>
      </c>
      <c r="CO22" s="17">
        <v>38.623125000000002</v>
      </c>
      <c r="CP22" s="17">
        <v>38.911237499999999</v>
      </c>
      <c r="CQ22" s="17">
        <v>33.288910156249997</v>
      </c>
      <c r="CR22" s="17">
        <v>15.186187500000001</v>
      </c>
      <c r="CS22" s="17">
        <v>11.401837500000001</v>
      </c>
      <c r="CT22" s="17">
        <v>56.624949999999998</v>
      </c>
      <c r="CU22" s="17">
        <v>54.700975</v>
      </c>
      <c r="CV22" s="17">
        <v>28.496187500000001</v>
      </c>
      <c r="CW22" s="17">
        <v>34.181774999999995</v>
      </c>
      <c r="CX22" s="17">
        <v>32.407525</v>
      </c>
      <c r="CY22" s="17">
        <v>38.521137500000002</v>
      </c>
      <c r="CZ22" s="17">
        <v>38.775562499999999</v>
      </c>
      <c r="DA22" s="17">
        <v>33.68013510595587</v>
      </c>
      <c r="DB22" s="17">
        <v>6457.3125</v>
      </c>
      <c r="DC22" s="17">
        <v>1.98725</v>
      </c>
      <c r="DE22" s="17">
        <v>907.92557288291505</v>
      </c>
      <c r="DF22" s="5">
        <v>14.132999999999999</v>
      </c>
      <c r="DG22" s="5"/>
      <c r="DH22" s="17">
        <v>1252.0687402316178</v>
      </c>
      <c r="DI22" s="5">
        <v>11.672675</v>
      </c>
      <c r="DJ22" s="5"/>
      <c r="DK22" s="5">
        <v>1667.6043179838382</v>
      </c>
      <c r="DL22" s="5">
        <v>67.274200000000008</v>
      </c>
      <c r="DM22" s="5">
        <v>1767.5568000000001</v>
      </c>
      <c r="DN22" s="5">
        <v>66.9422</v>
      </c>
      <c r="DO22" s="5">
        <v>1485.3681186187725</v>
      </c>
      <c r="DP22" s="5">
        <v>29.603725000000001</v>
      </c>
      <c r="DQ22" s="5">
        <v>1165.4991559478967</v>
      </c>
      <c r="DR22" s="5">
        <v>34.181774999999995</v>
      </c>
      <c r="DS22" s="5">
        <v>1361.6467628105906</v>
      </c>
      <c r="DT22" s="5">
        <v>33.02525</v>
      </c>
      <c r="DU22" s="5">
        <v>33.02525</v>
      </c>
      <c r="DV22" s="5">
        <v>39.020712500000002</v>
      </c>
      <c r="DW22" s="5">
        <v>39.323412499999996</v>
      </c>
      <c r="DX22" s="5">
        <v>34.285455396950219</v>
      </c>
      <c r="DZ22" s="17">
        <v>1165.4991559478967</v>
      </c>
      <c r="EA22" s="17">
        <v>32.506300000000003</v>
      </c>
      <c r="EB22" s="17">
        <v>32.506300000000003</v>
      </c>
      <c r="EC22" s="17">
        <v>38.623125000000002</v>
      </c>
      <c r="ED22" s="17">
        <v>38.911237499999999</v>
      </c>
      <c r="EE22" s="17">
        <v>33.288910156249997</v>
      </c>
      <c r="EF22" s="17">
        <v>15.186187500000001</v>
      </c>
      <c r="EG22" s="17">
        <v>11.401837500000001</v>
      </c>
      <c r="EH22" s="17">
        <v>56.624949999999998</v>
      </c>
      <c r="EI22" s="17">
        <v>54.700975</v>
      </c>
      <c r="EJ22" s="17">
        <v>28.496187500000001</v>
      </c>
      <c r="EK22" s="17">
        <v>34.181774999999995</v>
      </c>
      <c r="EL22" s="17">
        <v>32.407525</v>
      </c>
      <c r="EM22" s="17">
        <v>38.521137500000002</v>
      </c>
      <c r="EN22" s="17">
        <v>38.775562499999999</v>
      </c>
      <c r="EO22" s="17">
        <v>33.68013510595587</v>
      </c>
      <c r="EP22" s="17">
        <v>6457.3125</v>
      </c>
      <c r="EQ22" s="17">
        <v>1.98725</v>
      </c>
      <c r="ER22" s="17">
        <v>907.92557288291505</v>
      </c>
      <c r="ES22" s="5">
        <v>14.132999999999999</v>
      </c>
      <c r="ET22" s="5">
        <v>1252.0687402316178</v>
      </c>
      <c r="EU22" s="5">
        <v>11.672675</v>
      </c>
      <c r="EV22" s="8">
        <v>1667.6043179838382</v>
      </c>
      <c r="EW22" s="8">
        <v>67.274200000000008</v>
      </c>
      <c r="EX22" s="8">
        <v>1767.5568000000001</v>
      </c>
      <c r="EY22" s="8">
        <v>66.9422</v>
      </c>
      <c r="EZ22" s="8">
        <v>1485.3681186187725</v>
      </c>
      <c r="FA22" s="8">
        <v>29.603725000000001</v>
      </c>
      <c r="FB22" s="8">
        <v>1165.4991559478967</v>
      </c>
      <c r="FC22" s="8">
        <v>34.181774999999995</v>
      </c>
      <c r="FD22" s="5">
        <v>1361.6467628105906</v>
      </c>
      <c r="FE22" s="5">
        <v>33.02525</v>
      </c>
      <c r="FF22" s="5">
        <v>33.02525</v>
      </c>
      <c r="FG22" s="5">
        <v>39.020712500000002</v>
      </c>
      <c r="FH22" s="5">
        <v>39.323412499999996</v>
      </c>
      <c r="FI22" s="5">
        <v>34.285455396950219</v>
      </c>
      <c r="FK22" s="5">
        <v>1144.2612142926928</v>
      </c>
      <c r="FL22" s="5">
        <v>33.224038281249996</v>
      </c>
      <c r="FM22" s="5">
        <v>1485.3681186187725</v>
      </c>
      <c r="FN22" s="5">
        <v>34.61430365445073</v>
      </c>
      <c r="FP22" s="17">
        <v>1144.2612142926928</v>
      </c>
      <c r="FQ22" s="5">
        <v>33.224038281249996</v>
      </c>
      <c r="FR22" s="17">
        <v>1485.3681186187725</v>
      </c>
      <c r="FS22" s="5">
        <v>34.61430365445073</v>
      </c>
    </row>
    <row r="23" spans="1:175" ht="13" customHeight="1" x14ac:dyDescent="0.15">
      <c r="A23" s="290" t="s">
        <v>19</v>
      </c>
      <c r="B23" s="47">
        <v>23</v>
      </c>
      <c r="C23" s="166">
        <f>Anchor!L92</f>
        <v>9181.0725000000002</v>
      </c>
      <c r="D23" s="166">
        <f>Anchor!M92</f>
        <v>38.8095</v>
      </c>
      <c r="E23" s="166">
        <f>Anchor!N92</f>
        <v>44.145299999999999</v>
      </c>
      <c r="F23" s="166">
        <f>Anchor!O92</f>
        <v>44.454799999999999</v>
      </c>
      <c r="G23" s="167">
        <f>('Summary (Full)'!$B$34*D23+'Summary (Full)'!$B$35*E23+'Summary (Full)'!$B$36*F23)/'Summary (Full)'!$B$37</f>
        <v>39.495818749999998</v>
      </c>
      <c r="H23" s="166">
        <f>Anchor!P92</f>
        <v>27.018999999999998</v>
      </c>
      <c r="I23" s="166">
        <f>Anchor!Q92</f>
        <v>18.744</v>
      </c>
      <c r="J23" s="166">
        <f>Anchor!R92</f>
        <v>99.047200000000004</v>
      </c>
      <c r="K23" s="166">
        <f>Anchor!S92</f>
        <v>96.826899999999995</v>
      </c>
      <c r="L23" s="166">
        <f>Anchor!T92</f>
        <v>37.571100000000001</v>
      </c>
      <c r="M23" s="166">
        <f>Anchor!U92</f>
        <v>40.239100000000001</v>
      </c>
      <c r="N23" s="166">
        <f>Anchor!V92</f>
        <v>38.637999999999998</v>
      </c>
      <c r="O23" s="166">
        <f>Anchor!W92</f>
        <v>44.019300000000001</v>
      </c>
      <c r="P23" s="166">
        <f>Anchor!X92</f>
        <v>44.268900000000002</v>
      </c>
      <c r="Q23" s="168">
        <f>10*LOG10(1/(('Summary (Full)'!$B$41/10^(N23/10)+'Summary (Full)'!$B$42/10^(O23/10)+'Summary (Full)'!$B$43/10^(P23/10))/'Summary (Full)'!$B$44))</f>
        <v>39.826895661831429</v>
      </c>
      <c r="R23" s="166">
        <f>Anchor!Y92</f>
        <v>10351.799999999999</v>
      </c>
      <c r="S23" s="166">
        <f>Anchor!Z92</f>
        <v>4.0347999999999997</v>
      </c>
      <c r="T23" s="169"/>
      <c r="U23" s="166">
        <f>Test!L92</f>
        <v>9181.0725000000002</v>
      </c>
      <c r="V23" s="166">
        <f>Test!M92</f>
        <v>38.8095</v>
      </c>
      <c r="W23" s="166">
        <f>Test!N92</f>
        <v>44.145299999999999</v>
      </c>
      <c r="X23" s="166">
        <f>Test!O92</f>
        <v>44.454799999999999</v>
      </c>
      <c r="Y23" s="166">
        <f>('Summary (Full)'!$B$34*V23+'Summary (Full)'!$B$35*W23+'Summary (Full)'!$B$36*X23)/'Summary (Full)'!$B$37</f>
        <v>39.495818749999998</v>
      </c>
      <c r="Z23" s="166">
        <f>Test!P92</f>
        <v>27.018999999999998</v>
      </c>
      <c r="AA23" s="166">
        <f>Test!Q92</f>
        <v>18.744</v>
      </c>
      <c r="AB23" s="166">
        <f>Test!R92</f>
        <v>99.047200000000004</v>
      </c>
      <c r="AC23" s="166">
        <f>Test!S92</f>
        <v>96.826899999999995</v>
      </c>
      <c r="AD23" s="166">
        <f>Test!T92</f>
        <v>37.571100000000001</v>
      </c>
      <c r="AE23" s="166">
        <f>Test!U92</f>
        <v>40.239100000000001</v>
      </c>
      <c r="AF23" s="166">
        <f>Test!V92</f>
        <v>38.637999999999998</v>
      </c>
      <c r="AG23" s="166">
        <f>Test!W92</f>
        <v>44.019300000000001</v>
      </c>
      <c r="AH23" s="166">
        <f>Test!X92</f>
        <v>44.268900000000002</v>
      </c>
      <c r="AI23" s="166">
        <f>10*LOG10(1/(('Summary (Full)'!$B$41/10^(AF23/10)+'Summary (Full)'!$B$42/10^(AG23/10)+'Summary (Full)'!$B$43/10^(AH23/10))/'Summary (Full)'!$B$44))</f>
        <v>39.826895661831429</v>
      </c>
      <c r="AJ23" s="166">
        <f>Test!Y92</f>
        <v>10351.799999999999</v>
      </c>
      <c r="AK23" s="166">
        <f>Test!Z92</f>
        <v>4.0347999999999997</v>
      </c>
      <c r="AL23" s="166">
        <f t="shared" si="2"/>
        <v>1</v>
      </c>
      <c r="AM23" s="166">
        <f t="shared" si="2"/>
        <v>1</v>
      </c>
      <c r="AO23" s="293" t="s">
        <v>27</v>
      </c>
      <c r="AP23" s="211" cm="1">
        <f t="array" ref="AP23">bdRateExtend($C23:$C26,D23:D26,$U23:$U26,V23:V26)</f>
        <v>0</v>
      </c>
      <c r="AQ23" s="211" cm="1">
        <f t="array" ref="AQ23">bdRateExtend($C23:$C28,D23:D28,$U23:$U28,V23:V28)</f>
        <v>0</v>
      </c>
      <c r="AR23" s="211" cm="1">
        <f t="array" ref="AR23">bdRateExtend($C23:$C28,E23:E28,$U23:$U28,W23:W28)</f>
        <v>0</v>
      </c>
      <c r="AS23" s="211" cm="1">
        <f t="array" ref="AS23">bdRateExtend($C23:$C28,F23:F28,$U23:$U28,X23:X28)</f>
        <v>0</v>
      </c>
      <c r="AT23" s="211" cm="1">
        <f t="array" ref="AT23">bdRateExtend($C23:$C26,H23:H26,$U23:$U26,Z23:Z26)</f>
        <v>0</v>
      </c>
      <c r="AU23" s="211" cm="1">
        <f t="array" ref="AU23">bdRateExtend($C23:$C28,H23:H28,$U23:$U28,Z23:Z28)</f>
        <v>0</v>
      </c>
      <c r="AV23" s="211" cm="1">
        <f t="array" ref="AV23">bdRateExtend($C23:$C26,I23:I26,$U23:$U26,AA23:AA26)</f>
        <v>0</v>
      </c>
      <c r="AW23" s="211" cm="1">
        <f t="array" ref="AW23">bdRateExtend($C23:$C28,I23:I28,$U23:$U28,AA23:AA28)</f>
        <v>0</v>
      </c>
      <c r="AX23" s="211" cm="1">
        <f t="array" ref="AX23">bdRateExtend($C23:$C26,J23:J26,$U23:$U26,AB23:AB26,"None", FALSE,1)</f>
        <v>0</v>
      </c>
      <c r="AY23" s="214" cm="1">
        <f t="array" ref="AY23">bdRateExtend($C23:$C28,J23:J28,$U23:$U28,AB23:AB28,"None", FALSE,TRUE)</f>
        <v>0</v>
      </c>
      <c r="AZ23" s="325" cm="1">
        <f t="array" ref="AZ23">testVMAFRange($C23:$C26,J23:J26,$U23:$U26,AB23:AB26)</f>
        <v>0</v>
      </c>
      <c r="BA23" s="251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1248.2305789602185</v>
      </c>
      <c r="CM23" s="17">
        <v>32.765000000000001</v>
      </c>
      <c r="CN23" s="17">
        <v>32.765000000000001</v>
      </c>
      <c r="CO23" s="17">
        <v>38.904600000000002</v>
      </c>
      <c r="CP23" s="17">
        <v>39.216750000000005</v>
      </c>
      <c r="CQ23" s="17">
        <v>33.551959374999996</v>
      </c>
      <c r="CR23" s="17">
        <v>15.3826</v>
      </c>
      <c r="CS23" s="17">
        <v>11.627649999999999</v>
      </c>
      <c r="CT23" s="17">
        <v>58.157550000000001</v>
      </c>
      <c r="CU23" s="17">
        <v>56.49485</v>
      </c>
      <c r="CV23" s="17">
        <v>28.818550000000002</v>
      </c>
      <c r="CW23" s="17">
        <v>34.402500000000003</v>
      </c>
      <c r="CX23" s="17">
        <v>32.6828</v>
      </c>
      <c r="CY23" s="17">
        <v>38.816450000000003</v>
      </c>
      <c r="CZ23" s="17">
        <v>39.099549999999994</v>
      </c>
      <c r="DA23" s="17">
        <v>33.956607139449702</v>
      </c>
      <c r="DB23" s="17">
        <v>7124.2999999999993</v>
      </c>
      <c r="DC23" s="17">
        <v>3.6572500000000003</v>
      </c>
      <c r="DE23" s="17">
        <v>972.54241212863587</v>
      </c>
      <c r="DF23" s="5">
        <v>14.472999999999999</v>
      </c>
      <c r="DG23" s="5"/>
      <c r="DH23" s="17">
        <v>1345.0684389301032</v>
      </c>
      <c r="DI23" s="5">
        <v>11.943512500000001</v>
      </c>
      <c r="DJ23" s="5"/>
      <c r="DK23" s="5">
        <v>1767.5568000000001</v>
      </c>
      <c r="DL23" s="5">
        <v>69.033600000000007</v>
      </c>
      <c r="DM23" s="5">
        <v>1894.776228196775</v>
      </c>
      <c r="DN23" s="5">
        <v>68.882549999999995</v>
      </c>
      <c r="DO23" s="5">
        <v>1620.3309904361577</v>
      </c>
      <c r="DP23" s="5">
        <v>29.996312499999998</v>
      </c>
      <c r="DQ23" s="5">
        <v>1252.0687402316178</v>
      </c>
      <c r="DR23" s="5">
        <v>34.41845</v>
      </c>
      <c r="DS23" s="5">
        <v>1485.3681186187725</v>
      </c>
      <c r="DT23" s="5">
        <v>33.367699999999999</v>
      </c>
      <c r="DU23" s="5">
        <v>33.367699999999999</v>
      </c>
      <c r="DV23" s="5">
        <v>39.224975000000001</v>
      </c>
      <c r="DW23" s="5">
        <v>39.547274999999999</v>
      </c>
      <c r="DX23" s="5">
        <v>34.61430365445073</v>
      </c>
      <c r="DZ23" s="17">
        <v>1248.2305789602185</v>
      </c>
      <c r="EA23" s="17">
        <v>32.765000000000001</v>
      </c>
      <c r="EB23" s="17">
        <v>32.765000000000001</v>
      </c>
      <c r="EC23" s="17">
        <v>38.904600000000002</v>
      </c>
      <c r="ED23" s="17">
        <v>39.216750000000005</v>
      </c>
      <c r="EE23" s="17">
        <v>33.551959374999996</v>
      </c>
      <c r="EF23" s="17">
        <v>15.3826</v>
      </c>
      <c r="EG23" s="17">
        <v>11.627649999999999</v>
      </c>
      <c r="EH23" s="17">
        <v>58.157550000000001</v>
      </c>
      <c r="EI23" s="17">
        <v>56.49485</v>
      </c>
      <c r="EJ23" s="17">
        <v>28.818550000000002</v>
      </c>
      <c r="EK23" s="17">
        <v>34.402500000000003</v>
      </c>
      <c r="EL23" s="17">
        <v>32.6828</v>
      </c>
      <c r="EM23" s="17">
        <v>38.816450000000003</v>
      </c>
      <c r="EN23" s="17">
        <v>39.099549999999994</v>
      </c>
      <c r="EO23" s="17">
        <v>33.956607139449702</v>
      </c>
      <c r="EP23" s="17">
        <v>7124.2999999999993</v>
      </c>
      <c r="EQ23" s="17">
        <v>3.6572500000000003</v>
      </c>
      <c r="ER23" s="17">
        <v>972.54241212863587</v>
      </c>
      <c r="ES23" s="5">
        <v>14.472999999999999</v>
      </c>
      <c r="ET23" s="5">
        <v>1345.0684389301032</v>
      </c>
      <c r="EU23" s="5">
        <v>11.943512500000001</v>
      </c>
      <c r="EV23" s="8">
        <v>1767.5568000000001</v>
      </c>
      <c r="EW23" s="8">
        <v>69.033600000000007</v>
      </c>
      <c r="EX23" s="8">
        <v>1894.776228196775</v>
      </c>
      <c r="EY23" s="8">
        <v>68.882549999999995</v>
      </c>
      <c r="EZ23" s="8">
        <v>1620.3309904361577</v>
      </c>
      <c r="FA23" s="8">
        <v>29.996312499999998</v>
      </c>
      <c r="FB23" s="8">
        <v>1252.0687402316178</v>
      </c>
      <c r="FC23" s="8">
        <v>34.41845</v>
      </c>
      <c r="FD23" s="5">
        <v>1485.3681186187725</v>
      </c>
      <c r="FE23" s="5">
        <v>33.367699999999999</v>
      </c>
      <c r="FF23" s="5">
        <v>33.367699999999999</v>
      </c>
      <c r="FG23" s="5">
        <v>39.224975000000001</v>
      </c>
      <c r="FH23" s="5">
        <v>39.547274999999999</v>
      </c>
      <c r="FI23" s="5">
        <v>34.61430365445073</v>
      </c>
      <c r="FK23" s="5">
        <v>1248.2305789602185</v>
      </c>
      <c r="FL23" s="5">
        <v>33.551959374999996</v>
      </c>
      <c r="FM23" s="5">
        <v>1620.3309904361577</v>
      </c>
      <c r="FN23" s="5">
        <v>34.94315191195124</v>
      </c>
      <c r="FP23" s="17">
        <v>1248.2305789602185</v>
      </c>
      <c r="FQ23" s="5">
        <v>33.551959374999996</v>
      </c>
      <c r="FR23" s="17">
        <v>1620.3309904361577</v>
      </c>
      <c r="FS23" s="5">
        <v>34.94315191195124</v>
      </c>
    </row>
    <row r="24" spans="1:175" x14ac:dyDescent="0.15">
      <c r="A24" s="290"/>
      <c r="B24" s="47">
        <v>31</v>
      </c>
      <c r="C24" s="166">
        <f>Anchor!L93</f>
        <v>5683.9444000000003</v>
      </c>
      <c r="D24" s="166">
        <f>Anchor!M93</f>
        <v>37.799700000000001</v>
      </c>
      <c r="E24" s="166">
        <f>Anchor!N93</f>
        <v>42.965899999999998</v>
      </c>
      <c r="F24" s="166">
        <f>Anchor!O93</f>
        <v>43.323900000000002</v>
      </c>
      <c r="G24" s="167">
        <f>('Summary (Full)'!$B$34*D24+'Summary (Full)'!$B$35*E24+'Summary (Full)'!$B$36*F24)/'Summary (Full)'!$B$37</f>
        <v>38.467849999999999</v>
      </c>
      <c r="H24" s="166">
        <f>Anchor!P93</f>
        <v>24.412099999999999</v>
      </c>
      <c r="I24" s="166">
        <f>Anchor!Q93</f>
        <v>17.3307</v>
      </c>
      <c r="J24" s="166">
        <f>Anchor!R93</f>
        <v>94.356399999999994</v>
      </c>
      <c r="K24" s="166">
        <f>Anchor!S93</f>
        <v>91.500100000000003</v>
      </c>
      <c r="L24" s="166">
        <f>Anchor!T93</f>
        <v>35.711300000000001</v>
      </c>
      <c r="M24" s="166">
        <f>Anchor!U93</f>
        <v>39.110100000000003</v>
      </c>
      <c r="N24" s="166">
        <f>Anchor!V93</f>
        <v>37.658900000000003</v>
      </c>
      <c r="O24" s="166">
        <f>Anchor!W93</f>
        <v>42.854500000000002</v>
      </c>
      <c r="P24" s="166">
        <f>Anchor!X93</f>
        <v>43.162300000000002</v>
      </c>
      <c r="Q24" s="168">
        <f>10*LOG10(1/(('Summary (Full)'!$B$41/10^(N24/10)+'Summary (Full)'!$B$42/10^(O24/10)+'Summary (Full)'!$B$43/10^(P24/10))/'Summary (Full)'!$B$44))</f>
        <v>38.828043132784408</v>
      </c>
      <c r="R24" s="166">
        <f>Anchor!Y93</f>
        <v>8393</v>
      </c>
      <c r="S24" s="166">
        <f>Anchor!Z93</f>
        <v>3.2989000000000002</v>
      </c>
      <c r="T24" s="169"/>
      <c r="U24" s="166">
        <f>Test!L93</f>
        <v>5683.9444000000003</v>
      </c>
      <c r="V24" s="166">
        <f>Test!M93</f>
        <v>37.799700000000001</v>
      </c>
      <c r="W24" s="166">
        <f>Test!N93</f>
        <v>42.965899999999998</v>
      </c>
      <c r="X24" s="166">
        <f>Test!O93</f>
        <v>43.323900000000002</v>
      </c>
      <c r="Y24" s="166">
        <f>('Summary (Full)'!$B$34*V24+'Summary (Full)'!$B$35*W24+'Summary (Full)'!$B$36*X24)/'Summary (Full)'!$B$37</f>
        <v>38.467849999999999</v>
      </c>
      <c r="Z24" s="166">
        <f>Test!P93</f>
        <v>24.412099999999999</v>
      </c>
      <c r="AA24" s="166">
        <f>Test!Q93</f>
        <v>17.3307</v>
      </c>
      <c r="AB24" s="166">
        <f>Test!R93</f>
        <v>94.356399999999994</v>
      </c>
      <c r="AC24" s="166">
        <f>Test!S93</f>
        <v>91.500100000000003</v>
      </c>
      <c r="AD24" s="166">
        <f>Test!T93</f>
        <v>35.711300000000001</v>
      </c>
      <c r="AE24" s="166">
        <f>Test!U93</f>
        <v>39.110100000000003</v>
      </c>
      <c r="AF24" s="166">
        <f>Test!V93</f>
        <v>37.658900000000003</v>
      </c>
      <c r="AG24" s="166">
        <f>Test!W93</f>
        <v>42.854500000000002</v>
      </c>
      <c r="AH24" s="166">
        <f>Test!X93</f>
        <v>43.162300000000002</v>
      </c>
      <c r="AI24" s="166">
        <f>10*LOG10(1/(('Summary (Full)'!$B$41/10^(AF24/10)+'Summary (Full)'!$B$42/10^(AG24/10)+'Summary (Full)'!$B$43/10^(AH24/10))/'Summary (Full)'!$B$44))</f>
        <v>38.828043132784408</v>
      </c>
      <c r="AJ24" s="166">
        <f>Test!Y93</f>
        <v>8393</v>
      </c>
      <c r="AK24" s="166">
        <f>Test!Z93</f>
        <v>3.2989000000000002</v>
      </c>
      <c r="AL24" s="166">
        <f t="shared" si="2"/>
        <v>1</v>
      </c>
      <c r="AM24" s="166">
        <f t="shared" si="2"/>
        <v>1</v>
      </c>
      <c r="AO24" s="294"/>
      <c r="AP24" s="212"/>
      <c r="AQ24" s="212"/>
      <c r="AR24" s="212"/>
      <c r="AS24" s="212"/>
      <c r="AT24" s="212"/>
      <c r="AU24" s="212"/>
      <c r="AV24" s="212"/>
      <c r="AW24" s="212"/>
      <c r="AX24" s="212"/>
      <c r="AY24" s="215"/>
      <c r="AZ24" s="326"/>
      <c r="BA24" s="252"/>
      <c r="BR24" s="5"/>
      <c r="BS24" s="5"/>
      <c r="BT24" s="5"/>
      <c r="BV24" s="5"/>
      <c r="BX24" s="5"/>
      <c r="BZ24" s="5"/>
      <c r="CB24" s="5"/>
      <c r="CD24" s="5"/>
      <c r="CL24" s="17">
        <v>1361.6467628105906</v>
      </c>
      <c r="CM24" s="17">
        <v>33.109049999999996</v>
      </c>
      <c r="CN24" s="17">
        <v>33.109049999999996</v>
      </c>
      <c r="CO24" s="17">
        <v>39.110025</v>
      </c>
      <c r="CP24" s="17">
        <v>39.441362500000004</v>
      </c>
      <c r="CQ24" s="17">
        <v>33.879880468749995</v>
      </c>
      <c r="CR24" s="17">
        <v>15.839124999999999</v>
      </c>
      <c r="CS24" s="17">
        <v>11.9438625</v>
      </c>
      <c r="CT24" s="17">
        <v>60.876562500000006</v>
      </c>
      <c r="CU24" s="17">
        <v>59.1066875</v>
      </c>
      <c r="CV24" s="17">
        <v>29.2111375</v>
      </c>
      <c r="CW24" s="17">
        <v>34.688924999999998</v>
      </c>
      <c r="CX24" s="17">
        <v>33.02525</v>
      </c>
      <c r="CY24" s="17">
        <v>39.020712500000002</v>
      </c>
      <c r="CZ24" s="17">
        <v>39.323412499999996</v>
      </c>
      <c r="DA24" s="17">
        <v>34.285455396950219</v>
      </c>
      <c r="DB24" s="17">
        <v>7528.0499999999993</v>
      </c>
      <c r="DC24" s="17">
        <v>3.7985375000000001</v>
      </c>
      <c r="DE24" s="17">
        <v>1041.7580158973674</v>
      </c>
      <c r="DF24" s="5">
        <v>14.812999999999999</v>
      </c>
      <c r="DG24" s="5"/>
      <c r="DH24" s="17">
        <v>1444.9758605675149</v>
      </c>
      <c r="DI24" s="5">
        <v>12.21435</v>
      </c>
      <c r="DJ24" s="5"/>
      <c r="DK24" s="5">
        <v>1924.5333000000001</v>
      </c>
      <c r="DL24" s="5">
        <v>71.533900000000003</v>
      </c>
      <c r="DM24" s="5">
        <v>2031.152240731162</v>
      </c>
      <c r="DN24" s="5">
        <v>70.822900000000004</v>
      </c>
      <c r="DO24" s="5">
        <v>1894.776228196775</v>
      </c>
      <c r="DP24" s="5">
        <v>30.7563</v>
      </c>
      <c r="DQ24" s="5">
        <v>1345.0684389301032</v>
      </c>
      <c r="DR24" s="5">
        <v>34.655124999999998</v>
      </c>
      <c r="DS24" s="5">
        <v>1620.3309904361577</v>
      </c>
      <c r="DT24" s="5">
        <v>33.710149999999999</v>
      </c>
      <c r="DU24" s="5">
        <v>33.710149999999999</v>
      </c>
      <c r="DV24" s="5">
        <v>39.429237499999999</v>
      </c>
      <c r="DW24" s="5">
        <v>39.771137499999995</v>
      </c>
      <c r="DX24" s="5">
        <v>34.94315191195124</v>
      </c>
      <c r="DZ24" s="17">
        <v>1361.6467628105906</v>
      </c>
      <c r="EA24" s="17">
        <v>33.109049999999996</v>
      </c>
      <c r="EB24" s="17">
        <v>33.109049999999996</v>
      </c>
      <c r="EC24" s="17">
        <v>39.110025</v>
      </c>
      <c r="ED24" s="17">
        <v>39.441362500000004</v>
      </c>
      <c r="EE24" s="17">
        <v>33.879880468749995</v>
      </c>
      <c r="EF24" s="17">
        <v>15.839124999999999</v>
      </c>
      <c r="EG24" s="17">
        <v>11.9438625</v>
      </c>
      <c r="EH24" s="17">
        <v>60.876562500000006</v>
      </c>
      <c r="EI24" s="17">
        <v>59.1066875</v>
      </c>
      <c r="EJ24" s="17">
        <v>29.2111375</v>
      </c>
      <c r="EK24" s="17">
        <v>34.688924999999998</v>
      </c>
      <c r="EL24" s="17">
        <v>33.02525</v>
      </c>
      <c r="EM24" s="17">
        <v>39.020712500000002</v>
      </c>
      <c r="EN24" s="17">
        <v>39.323412499999996</v>
      </c>
      <c r="EO24" s="17">
        <v>34.285455396950219</v>
      </c>
      <c r="EP24" s="17">
        <v>7528.0499999999993</v>
      </c>
      <c r="EQ24" s="17">
        <v>3.7985375000000001</v>
      </c>
      <c r="ER24" s="17">
        <v>1041.7580158973674</v>
      </c>
      <c r="ES24" s="5">
        <v>14.812999999999999</v>
      </c>
      <c r="ET24" s="5">
        <v>1444.9758605675149</v>
      </c>
      <c r="EU24" s="5">
        <v>12.21435</v>
      </c>
      <c r="EV24" s="8">
        <v>1924.5333000000001</v>
      </c>
      <c r="EW24" s="8">
        <v>71.533900000000003</v>
      </c>
      <c r="EX24" s="8">
        <v>2031.152240731162</v>
      </c>
      <c r="EY24" s="8">
        <v>70.822900000000004</v>
      </c>
      <c r="EZ24" s="8">
        <v>1894.776228196775</v>
      </c>
      <c r="FA24" s="8">
        <v>30.7563</v>
      </c>
      <c r="FB24" s="8">
        <v>1345.0684389301032</v>
      </c>
      <c r="FC24" s="8">
        <v>34.655124999999998</v>
      </c>
      <c r="FD24" s="5">
        <v>1620.3309904361577</v>
      </c>
      <c r="FE24" s="5">
        <v>33.710149999999999</v>
      </c>
      <c r="FF24" s="5">
        <v>33.710149999999999</v>
      </c>
      <c r="FG24" s="5">
        <v>39.429237499999999</v>
      </c>
      <c r="FH24" s="5">
        <v>39.771137499999995</v>
      </c>
      <c r="FI24" s="5">
        <v>34.94315191195124</v>
      </c>
      <c r="FK24" s="5">
        <v>1361.6467628105906</v>
      </c>
      <c r="FL24" s="5">
        <v>33.879880468749995</v>
      </c>
      <c r="FM24" s="5">
        <v>1767.5568000000001</v>
      </c>
      <c r="FN24" s="5">
        <v>35.272000169451751</v>
      </c>
      <c r="FP24" s="17">
        <v>1361.6467628105906</v>
      </c>
      <c r="FQ24" s="5">
        <v>33.879880468749995</v>
      </c>
      <c r="FR24" s="17">
        <v>1767.5568000000001</v>
      </c>
      <c r="FS24" s="5">
        <v>35.272000169451751</v>
      </c>
    </row>
    <row r="25" spans="1:175" ht="13" customHeight="1" x14ac:dyDescent="0.15">
      <c r="A25" s="290"/>
      <c r="B25" s="47">
        <v>39</v>
      </c>
      <c r="C25" s="166">
        <f>Anchor!L94</f>
        <v>3350.9002</v>
      </c>
      <c r="D25" s="166">
        <f>Anchor!M94</f>
        <v>36.304299999999998</v>
      </c>
      <c r="E25" s="166">
        <f>Anchor!N94</f>
        <v>41.4559</v>
      </c>
      <c r="F25" s="166">
        <f>Anchor!O94</f>
        <v>41.881100000000004</v>
      </c>
      <c r="G25" s="167">
        <f>('Summary (Full)'!$B$34*D25+'Summary (Full)'!$B$35*E25+'Summary (Full)'!$B$36*F25)/'Summary (Full)'!$B$37</f>
        <v>36.974824999999996</v>
      </c>
      <c r="H25" s="166">
        <f>Anchor!P94</f>
        <v>21.3065</v>
      </c>
      <c r="I25" s="166">
        <f>Anchor!Q94</f>
        <v>15.4489</v>
      </c>
      <c r="J25" s="166">
        <f>Anchor!R94</f>
        <v>85.289299999999997</v>
      </c>
      <c r="K25" s="166">
        <f>Anchor!S94</f>
        <v>82.452600000000004</v>
      </c>
      <c r="L25" s="166">
        <f>Anchor!T94</f>
        <v>33.354300000000002</v>
      </c>
      <c r="M25" s="166">
        <f>Anchor!U94</f>
        <v>37.5976</v>
      </c>
      <c r="N25" s="166">
        <f>Anchor!V94</f>
        <v>36.1892</v>
      </c>
      <c r="O25" s="166">
        <f>Anchor!W94</f>
        <v>41.348700000000001</v>
      </c>
      <c r="P25" s="166">
        <f>Anchor!X94</f>
        <v>41.730400000000003</v>
      </c>
      <c r="Q25" s="168">
        <f>10*LOG10(1/(('Summary (Full)'!$B$41/10^(N25/10)+'Summary (Full)'!$B$42/10^(O25/10)+'Summary (Full)'!$B$43/10^(P25/10))/'Summary (Full)'!$B$44))</f>
        <v>37.358264685103627</v>
      </c>
      <c r="R25" s="166">
        <f>Anchor!Y94</f>
        <v>8866.2999999999993</v>
      </c>
      <c r="S25" s="166">
        <f>Anchor!Z94</f>
        <v>2.7437999999999998</v>
      </c>
      <c r="T25" s="169"/>
      <c r="U25" s="166">
        <f>Test!L94</f>
        <v>3350.9002</v>
      </c>
      <c r="V25" s="166">
        <f>Test!M94</f>
        <v>36.304299999999998</v>
      </c>
      <c r="W25" s="166">
        <f>Test!N94</f>
        <v>41.4559</v>
      </c>
      <c r="X25" s="166">
        <f>Test!O94</f>
        <v>41.881100000000004</v>
      </c>
      <c r="Y25" s="166">
        <f>('Summary (Full)'!$B$34*V25+'Summary (Full)'!$B$35*W25+'Summary (Full)'!$B$36*X25)/'Summary (Full)'!$B$37</f>
        <v>36.974824999999996</v>
      </c>
      <c r="Z25" s="166">
        <f>Test!P94</f>
        <v>21.3065</v>
      </c>
      <c r="AA25" s="166">
        <f>Test!Q94</f>
        <v>15.4489</v>
      </c>
      <c r="AB25" s="166">
        <f>Test!R94</f>
        <v>85.289299999999997</v>
      </c>
      <c r="AC25" s="166">
        <f>Test!S94</f>
        <v>82.452600000000004</v>
      </c>
      <c r="AD25" s="166">
        <f>Test!T94</f>
        <v>33.354300000000002</v>
      </c>
      <c r="AE25" s="166">
        <f>Test!U94</f>
        <v>37.5976</v>
      </c>
      <c r="AF25" s="166">
        <f>Test!V94</f>
        <v>36.1892</v>
      </c>
      <c r="AG25" s="166">
        <f>Test!W94</f>
        <v>41.348700000000001</v>
      </c>
      <c r="AH25" s="166">
        <f>Test!X94</f>
        <v>41.730400000000003</v>
      </c>
      <c r="AI25" s="166">
        <f>10*LOG10(1/(('Summary (Full)'!$B$41/10^(AF25/10)+'Summary (Full)'!$B$42/10^(AG25/10)+'Summary (Full)'!$B$43/10^(AH25/10))/'Summary (Full)'!$B$44))</f>
        <v>37.358264685103627</v>
      </c>
      <c r="AJ25" s="166">
        <f>Test!Y94</f>
        <v>8866.2999999999993</v>
      </c>
      <c r="AK25" s="166">
        <f>Test!Z94</f>
        <v>2.7437999999999998</v>
      </c>
      <c r="AL25" s="166">
        <f t="shared" si="2"/>
        <v>1</v>
      </c>
      <c r="AM25" s="166">
        <f t="shared" si="2"/>
        <v>1</v>
      </c>
      <c r="AO25" s="294" t="s">
        <v>28</v>
      </c>
      <c r="AP25" s="212" cm="1">
        <f t="array" ref="AP25">bdRateExtend($C24:$C27,D24:D27,$U24:$U27,V24:V27)</f>
        <v>0</v>
      </c>
      <c r="AQ25" s="212"/>
      <c r="AR25" s="212"/>
      <c r="AS25" s="212"/>
      <c r="AT25" s="212" cm="1">
        <f t="array" ref="AT25">bdRateExtend($C24:$C27,H24:H27,$U24:$U27,Z24:Z27)</f>
        <v>0</v>
      </c>
      <c r="AU25" s="212"/>
      <c r="AV25" s="212" cm="1">
        <f t="array" ref="AV25">bdRateExtend($C24:$C27,I24:I27,$U24:$U27,AA24:AA27)</f>
        <v>0</v>
      </c>
      <c r="AW25" s="212"/>
      <c r="AX25" s="212" cm="1">
        <f t="array" ref="AX25">bdRateExtend($C24:$C27,J24:J27,$U24:$U27,AB24:AB27,"None", FALSE,1)</f>
        <v>0</v>
      </c>
      <c r="AY25" s="215"/>
      <c r="AZ25" s="326" cm="1">
        <f t="array" ref="AZ25">testVMAFRange($C24:$C27,J24:J27,$U24:$U27,AB24:AB27)</f>
        <v>0</v>
      </c>
      <c r="BA25" s="252"/>
      <c r="BR25" s="5"/>
      <c r="BS25" s="5"/>
      <c r="BT25" s="5"/>
      <c r="BV25" s="5"/>
      <c r="BX25" s="5"/>
      <c r="BZ25" s="5"/>
      <c r="CB25" s="5"/>
      <c r="CD25" s="5"/>
      <c r="CL25" s="17">
        <v>1485.3681186187725</v>
      </c>
      <c r="CM25" s="17">
        <v>33.453099999999999</v>
      </c>
      <c r="CN25" s="17">
        <v>33.453099999999999</v>
      </c>
      <c r="CO25" s="17">
        <v>39.315449999999998</v>
      </c>
      <c r="CP25" s="17">
        <v>39.665975000000003</v>
      </c>
      <c r="CQ25" s="17">
        <v>34.207801562499995</v>
      </c>
      <c r="CR25" s="17">
        <v>16.295650000000002</v>
      </c>
      <c r="CS25" s="17">
        <v>12.260075000000001</v>
      </c>
      <c r="CT25" s="17">
        <v>63.595575000000004</v>
      </c>
      <c r="CU25" s="17">
        <v>61.718525</v>
      </c>
      <c r="CV25" s="17">
        <v>29.603725000000001</v>
      </c>
      <c r="CW25" s="17">
        <v>34.975349999999999</v>
      </c>
      <c r="CX25" s="17">
        <v>33.367699999999999</v>
      </c>
      <c r="CY25" s="17">
        <v>39.224975000000001</v>
      </c>
      <c r="CZ25" s="17">
        <v>39.547274999999999</v>
      </c>
      <c r="DA25" s="17">
        <v>34.61430365445073</v>
      </c>
      <c r="DB25" s="17">
        <v>7931.7999999999993</v>
      </c>
      <c r="DC25" s="17">
        <v>3.9398250000000004</v>
      </c>
      <c r="DE25" s="17">
        <v>1115.8996771267543</v>
      </c>
      <c r="DF25" s="5">
        <v>15.152999999999999</v>
      </c>
      <c r="DG25" s="5"/>
      <c r="DH25" s="17">
        <v>1552.3040889158278</v>
      </c>
      <c r="DI25" s="5">
        <v>12.4851875</v>
      </c>
      <c r="DJ25" s="5"/>
      <c r="DK25" s="5">
        <v>2031.152240731162</v>
      </c>
      <c r="DL25" s="5">
        <v>73.062725</v>
      </c>
      <c r="DM25" s="5">
        <v>2177.3438803132217</v>
      </c>
      <c r="DN25" s="5">
        <v>72.763249999999999</v>
      </c>
      <c r="DO25" s="5">
        <v>2031.152240731162</v>
      </c>
      <c r="DP25" s="5">
        <v>31.123699999999999</v>
      </c>
      <c r="DQ25" s="5">
        <v>1444.9758605675149</v>
      </c>
      <c r="DR25" s="5">
        <v>34.891800000000003</v>
      </c>
      <c r="DS25" s="5">
        <v>1767.5568000000001</v>
      </c>
      <c r="DT25" s="5">
        <v>34.052599999999998</v>
      </c>
      <c r="DU25" s="5">
        <v>34.052599999999998</v>
      </c>
      <c r="DV25" s="5">
        <v>39.633499999999998</v>
      </c>
      <c r="DW25" s="5">
        <v>39.994999999999997</v>
      </c>
      <c r="DX25" s="5">
        <v>35.272000169451751</v>
      </c>
      <c r="DZ25" s="17">
        <v>1485.3681186187725</v>
      </c>
      <c r="EA25" s="17">
        <v>33.453099999999999</v>
      </c>
      <c r="EB25" s="17">
        <v>33.453099999999999</v>
      </c>
      <c r="EC25" s="17">
        <v>39.315449999999998</v>
      </c>
      <c r="ED25" s="17">
        <v>39.665975000000003</v>
      </c>
      <c r="EE25" s="17">
        <v>34.207801562499995</v>
      </c>
      <c r="EF25" s="17">
        <v>16.295650000000002</v>
      </c>
      <c r="EG25" s="17">
        <v>12.260075000000001</v>
      </c>
      <c r="EH25" s="17">
        <v>63.595575000000004</v>
      </c>
      <c r="EI25" s="17">
        <v>61.718525</v>
      </c>
      <c r="EJ25" s="17">
        <v>29.603725000000001</v>
      </c>
      <c r="EK25" s="17">
        <v>34.975349999999999</v>
      </c>
      <c r="EL25" s="17">
        <v>33.367699999999999</v>
      </c>
      <c r="EM25" s="17">
        <v>39.224975000000001</v>
      </c>
      <c r="EN25" s="17">
        <v>39.547274999999999</v>
      </c>
      <c r="EO25" s="17">
        <v>34.61430365445073</v>
      </c>
      <c r="EP25" s="17">
        <v>7931.7999999999993</v>
      </c>
      <c r="EQ25" s="17">
        <v>3.9398250000000004</v>
      </c>
      <c r="ER25" s="17">
        <v>1115.8996771267543</v>
      </c>
      <c r="ES25" s="5">
        <v>15.152999999999999</v>
      </c>
      <c r="ET25" s="5">
        <v>1552.3040889158278</v>
      </c>
      <c r="EU25" s="5">
        <v>12.4851875</v>
      </c>
      <c r="EV25" s="8">
        <v>2031.152240731162</v>
      </c>
      <c r="EW25" s="8">
        <v>73.062725</v>
      </c>
      <c r="EX25" s="8">
        <v>2177.3438803132217</v>
      </c>
      <c r="EY25" s="8">
        <v>72.763249999999999</v>
      </c>
      <c r="EZ25" s="8">
        <v>2031.152240731162</v>
      </c>
      <c r="FA25" s="8">
        <v>31.123699999999999</v>
      </c>
      <c r="FB25" s="8">
        <v>1444.9758605675149</v>
      </c>
      <c r="FC25" s="8">
        <v>34.891800000000003</v>
      </c>
      <c r="FD25" s="5">
        <v>1767.5568000000001</v>
      </c>
      <c r="FE25" s="5">
        <v>34.052599999999998</v>
      </c>
      <c r="FF25" s="5">
        <v>34.052599999999998</v>
      </c>
      <c r="FG25" s="5">
        <v>39.633499999999998</v>
      </c>
      <c r="FH25" s="5">
        <v>39.994999999999997</v>
      </c>
      <c r="FI25" s="5">
        <v>35.272000169451751</v>
      </c>
      <c r="FK25" s="5">
        <v>1485.3681186187725</v>
      </c>
      <c r="FL25" s="5">
        <v>34.207801562499995</v>
      </c>
      <c r="FM25" s="5">
        <v>1894.776228196775</v>
      </c>
      <c r="FN25" s="5">
        <v>35.551643278354106</v>
      </c>
      <c r="FP25" s="17">
        <v>1485.3681186187725</v>
      </c>
      <c r="FQ25" s="5">
        <v>34.207801562499995</v>
      </c>
      <c r="FR25" s="17">
        <v>1894.776228196775</v>
      </c>
      <c r="FS25" s="5">
        <v>35.551643278354106</v>
      </c>
    </row>
    <row r="26" spans="1:175" x14ac:dyDescent="0.15">
      <c r="A26" s="290"/>
      <c r="B26" s="47">
        <v>47</v>
      </c>
      <c r="C26" s="166">
        <f>Anchor!L95</f>
        <v>1924.5333000000001</v>
      </c>
      <c r="D26" s="166">
        <f>Anchor!M95</f>
        <v>34.3872</v>
      </c>
      <c r="E26" s="166">
        <f>Anchor!N95</f>
        <v>39.893799999999999</v>
      </c>
      <c r="F26" s="166">
        <f>Anchor!O95</f>
        <v>40.298200000000001</v>
      </c>
      <c r="G26" s="167">
        <f>('Summary (Full)'!$B$34*D26+'Summary (Full)'!$B$35*E26+'Summary (Full)'!$B$36*F26)/'Summary (Full)'!$B$37</f>
        <v>35.100799999999992</v>
      </c>
      <c r="H26" s="166">
        <f>Anchor!P95</f>
        <v>17.995200000000001</v>
      </c>
      <c r="I26" s="166">
        <f>Anchor!Q95</f>
        <v>13.297700000000001</v>
      </c>
      <c r="J26" s="166">
        <f>Anchor!R95</f>
        <v>71.533900000000003</v>
      </c>
      <c r="K26" s="166">
        <f>Anchor!S95</f>
        <v>69.036100000000005</v>
      </c>
      <c r="L26" s="166">
        <f>Anchor!T95</f>
        <v>30.756399999999999</v>
      </c>
      <c r="M26" s="166">
        <f>Anchor!U95</f>
        <v>35.838500000000003</v>
      </c>
      <c r="N26" s="166">
        <f>Anchor!V95</f>
        <v>34.285800000000002</v>
      </c>
      <c r="O26" s="166">
        <f>Anchor!W95</f>
        <v>39.788400000000003</v>
      </c>
      <c r="P26" s="166">
        <f>Anchor!X95</f>
        <v>40.154299999999999</v>
      </c>
      <c r="Q26" s="168">
        <f>10*LOG10(1/(('Summary (Full)'!$B$41/10^(N26/10)+'Summary (Full)'!$B$42/10^(O26/10)+'Summary (Full)'!$B$43/10^(P26/10))/'Summary (Full)'!$B$44))</f>
        <v>35.496198883332902</v>
      </c>
      <c r="R26" s="166">
        <f>Anchor!Y95</f>
        <v>7622.9</v>
      </c>
      <c r="S26" s="166">
        <f>Anchor!Z95</f>
        <v>2.2486999999999999</v>
      </c>
      <c r="T26" s="169"/>
      <c r="U26" s="166">
        <f>Test!L95</f>
        <v>1924.5333000000001</v>
      </c>
      <c r="V26" s="166">
        <f>Test!M95</f>
        <v>34.3872</v>
      </c>
      <c r="W26" s="166">
        <f>Test!N95</f>
        <v>39.893799999999999</v>
      </c>
      <c r="X26" s="166">
        <f>Test!O95</f>
        <v>40.298200000000001</v>
      </c>
      <c r="Y26" s="166">
        <f>('Summary (Full)'!$B$34*V26+'Summary (Full)'!$B$35*W26+'Summary (Full)'!$B$36*X26)/'Summary (Full)'!$B$37</f>
        <v>35.100799999999992</v>
      </c>
      <c r="Z26" s="166">
        <f>Test!P95</f>
        <v>17.995200000000001</v>
      </c>
      <c r="AA26" s="166">
        <f>Test!Q95</f>
        <v>13.297700000000001</v>
      </c>
      <c r="AB26" s="166">
        <f>Test!R95</f>
        <v>71.533900000000003</v>
      </c>
      <c r="AC26" s="166">
        <f>Test!S95</f>
        <v>69.036100000000005</v>
      </c>
      <c r="AD26" s="166">
        <f>Test!T95</f>
        <v>30.756399999999999</v>
      </c>
      <c r="AE26" s="166">
        <f>Test!U95</f>
        <v>35.838500000000003</v>
      </c>
      <c r="AF26" s="166">
        <f>Test!V95</f>
        <v>34.285800000000002</v>
      </c>
      <c r="AG26" s="166">
        <f>Test!W95</f>
        <v>39.788400000000003</v>
      </c>
      <c r="AH26" s="166">
        <f>Test!X95</f>
        <v>40.154299999999999</v>
      </c>
      <c r="AI26" s="166">
        <f>10*LOG10(1/(('Summary (Full)'!$B$41/10^(AF26/10)+'Summary (Full)'!$B$42/10^(AG26/10)+'Summary (Full)'!$B$43/10^(AH26/10))/'Summary (Full)'!$B$44))</f>
        <v>35.496198883332902</v>
      </c>
      <c r="AJ26" s="166">
        <f>Test!Y95</f>
        <v>7622.9</v>
      </c>
      <c r="AK26" s="166">
        <f>Test!Z95</f>
        <v>2.2486999999999999</v>
      </c>
      <c r="AL26" s="166">
        <f t="shared" si="2"/>
        <v>1</v>
      </c>
      <c r="AM26" s="166">
        <f t="shared" si="2"/>
        <v>1</v>
      </c>
      <c r="AO26" s="294"/>
      <c r="AP26" s="212"/>
      <c r="AQ26" s="212"/>
      <c r="AR26" s="212"/>
      <c r="AS26" s="212"/>
      <c r="AT26" s="212"/>
      <c r="AU26" s="212"/>
      <c r="AV26" s="212"/>
      <c r="AW26" s="212"/>
      <c r="AX26" s="212"/>
      <c r="AY26" s="215"/>
      <c r="AZ26" s="326"/>
      <c r="BA26" s="252"/>
      <c r="BR26" s="5"/>
      <c r="BS26" s="5"/>
      <c r="BT26" s="5"/>
      <c r="BV26" s="5"/>
      <c r="BX26" s="5"/>
      <c r="BZ26" s="5"/>
      <c r="CB26" s="5"/>
      <c r="CD26" s="5"/>
      <c r="CL26" s="17">
        <v>1620.3309904361577</v>
      </c>
      <c r="CM26" s="17">
        <v>33.797149999999995</v>
      </c>
      <c r="CN26" s="17">
        <v>33.797149999999995</v>
      </c>
      <c r="CO26" s="17">
        <v>39.520875000000004</v>
      </c>
      <c r="CP26" s="17">
        <v>39.890587500000002</v>
      </c>
      <c r="CQ26" s="17">
        <v>34.535722656249995</v>
      </c>
      <c r="CR26" s="17">
        <v>16.752175000000001</v>
      </c>
      <c r="CS26" s="17">
        <v>12.576287499999999</v>
      </c>
      <c r="CT26" s="17">
        <v>66.314587500000002</v>
      </c>
      <c r="CU26" s="17">
        <v>64.330362500000007</v>
      </c>
      <c r="CV26" s="17">
        <v>29.996312499999998</v>
      </c>
      <c r="CW26" s="17">
        <v>35.261775</v>
      </c>
      <c r="CX26" s="17">
        <v>33.710149999999999</v>
      </c>
      <c r="CY26" s="17">
        <v>39.429237499999999</v>
      </c>
      <c r="CZ26" s="17">
        <v>39.771137499999995</v>
      </c>
      <c r="DA26" s="17">
        <v>34.94315191195124</v>
      </c>
      <c r="DB26" s="17">
        <v>8335.5499999999993</v>
      </c>
      <c r="DC26" s="17">
        <v>4.0811125000000006</v>
      </c>
      <c r="DE26" s="17">
        <v>1195.3179821121455</v>
      </c>
      <c r="DF26" s="5">
        <v>15.492999999999999</v>
      </c>
      <c r="DG26" s="5"/>
      <c r="DH26" s="17">
        <v>1667.6043179838382</v>
      </c>
      <c r="DI26" s="5">
        <v>12.756025000000001</v>
      </c>
      <c r="DJ26" s="5"/>
      <c r="DK26" s="5">
        <v>2177.3438803132217</v>
      </c>
      <c r="DL26" s="5">
        <v>75.077287499999997</v>
      </c>
      <c r="DM26" s="5">
        <v>2334.0576240759119</v>
      </c>
      <c r="DN26" s="5">
        <v>74.703599999999994</v>
      </c>
      <c r="DO26" s="5">
        <v>2177.3438803132217</v>
      </c>
      <c r="DP26" s="5">
        <v>31.491099999999999</v>
      </c>
      <c r="DQ26" s="5">
        <v>1552.3040889158278</v>
      </c>
      <c r="DR26" s="5">
        <v>35.128475000000002</v>
      </c>
      <c r="DS26" s="5">
        <v>1894.776228196775</v>
      </c>
      <c r="DT26" s="5">
        <v>34.340924999999999</v>
      </c>
      <c r="DU26" s="5">
        <v>34.340924999999999</v>
      </c>
      <c r="DV26" s="5">
        <v>39.848812500000001</v>
      </c>
      <c r="DW26" s="5">
        <v>40.216724999999997</v>
      </c>
      <c r="DX26" s="5">
        <v>35.551643278354106</v>
      </c>
      <c r="DZ26" s="17">
        <v>1620.3309904361577</v>
      </c>
      <c r="EA26" s="17">
        <v>33.797149999999995</v>
      </c>
      <c r="EB26" s="17">
        <v>33.797149999999995</v>
      </c>
      <c r="EC26" s="17">
        <v>39.520875000000004</v>
      </c>
      <c r="ED26" s="17">
        <v>39.890587500000002</v>
      </c>
      <c r="EE26" s="17">
        <v>34.535722656249995</v>
      </c>
      <c r="EF26" s="17">
        <v>16.752175000000001</v>
      </c>
      <c r="EG26" s="17">
        <v>12.576287499999999</v>
      </c>
      <c r="EH26" s="17">
        <v>66.314587500000002</v>
      </c>
      <c r="EI26" s="17">
        <v>64.330362500000007</v>
      </c>
      <c r="EJ26" s="17">
        <v>29.996312499999998</v>
      </c>
      <c r="EK26" s="17">
        <v>35.261775</v>
      </c>
      <c r="EL26" s="17">
        <v>33.710149999999999</v>
      </c>
      <c r="EM26" s="17">
        <v>39.429237499999999</v>
      </c>
      <c r="EN26" s="17">
        <v>39.771137499999995</v>
      </c>
      <c r="EO26" s="17">
        <v>34.94315191195124</v>
      </c>
      <c r="EP26" s="17">
        <v>8335.5499999999993</v>
      </c>
      <c r="EQ26" s="17">
        <v>4.0811125000000006</v>
      </c>
      <c r="ER26" s="17">
        <v>1195.3179821121455</v>
      </c>
      <c r="ES26" s="5">
        <v>15.492999999999999</v>
      </c>
      <c r="ET26" s="5">
        <v>1667.6043179838382</v>
      </c>
      <c r="EU26" s="5">
        <v>12.756025000000001</v>
      </c>
      <c r="EV26" s="8">
        <v>2177.3438803132217</v>
      </c>
      <c r="EW26" s="8">
        <v>75.077287499999997</v>
      </c>
      <c r="EX26" s="8">
        <v>2334.0576240759119</v>
      </c>
      <c r="EY26" s="8">
        <v>74.703599999999994</v>
      </c>
      <c r="EZ26" s="8">
        <v>2177.3438803132217</v>
      </c>
      <c r="FA26" s="8">
        <v>31.491099999999999</v>
      </c>
      <c r="FB26" s="8">
        <v>1552.3040889158278</v>
      </c>
      <c r="FC26" s="8">
        <v>35.128475000000002</v>
      </c>
      <c r="FD26" s="5">
        <v>1894.776228196775</v>
      </c>
      <c r="FE26" s="5">
        <v>34.340924999999999</v>
      </c>
      <c r="FF26" s="5">
        <v>34.340924999999999</v>
      </c>
      <c r="FG26" s="5">
        <v>39.848812500000001</v>
      </c>
      <c r="FH26" s="5">
        <v>40.216724999999997</v>
      </c>
      <c r="FI26" s="5">
        <v>35.551643278354106</v>
      </c>
      <c r="FK26" s="5">
        <v>1620.3309904361577</v>
      </c>
      <c r="FL26" s="5">
        <v>34.535722656249995</v>
      </c>
      <c r="FM26" s="5">
        <v>2031.152240731162</v>
      </c>
      <c r="FN26" s="5">
        <v>35.831286387256462</v>
      </c>
      <c r="FP26" s="17">
        <v>1620.3309904361577</v>
      </c>
      <c r="FQ26" s="5">
        <v>34.535722656249995</v>
      </c>
      <c r="FR26" s="17">
        <v>2031.152240731162</v>
      </c>
      <c r="FS26" s="5">
        <v>35.831286387256462</v>
      </c>
    </row>
    <row r="27" spans="1:175" ht="13" customHeight="1" x14ac:dyDescent="0.15">
      <c r="A27" s="290"/>
      <c r="B27" s="47">
        <v>55</v>
      </c>
      <c r="C27" s="166">
        <f>Anchor!L96</f>
        <v>1084.9150999999999</v>
      </c>
      <c r="D27" s="166">
        <f>Anchor!M96</f>
        <v>32.2376</v>
      </c>
      <c r="E27" s="166">
        <f>Anchor!N96</f>
        <v>38.441600000000001</v>
      </c>
      <c r="F27" s="166">
        <f>Anchor!O96</f>
        <v>38.713099999999997</v>
      </c>
      <c r="G27" s="167">
        <f>('Summary (Full)'!$B$34*D27+'Summary (Full)'!$B$35*E27+'Summary (Full)'!$B$36*F27)/'Summary (Full)'!$B$37</f>
        <v>33.030068749999998</v>
      </c>
      <c r="H27" s="166">
        <f>Anchor!P96</f>
        <v>14.7849</v>
      </c>
      <c r="I27" s="166">
        <f>Anchor!Q96</f>
        <v>11.131</v>
      </c>
      <c r="J27" s="166">
        <f>Anchor!R96</f>
        <v>54.495100000000001</v>
      </c>
      <c r="K27" s="166">
        <f>Anchor!S96</f>
        <v>52.653100000000002</v>
      </c>
      <c r="L27" s="166">
        <f>Anchor!T96</f>
        <v>28.173300000000001</v>
      </c>
      <c r="M27" s="166">
        <f>Anchor!U96</f>
        <v>33.945099999999996</v>
      </c>
      <c r="N27" s="166">
        <f>Anchor!V96</f>
        <v>32.139200000000002</v>
      </c>
      <c r="O27" s="166">
        <f>Anchor!W96</f>
        <v>38.3401</v>
      </c>
      <c r="P27" s="166">
        <f>Anchor!X96</f>
        <v>38.578600000000002</v>
      </c>
      <c r="Q27" s="168">
        <f>10*LOG10(1/(('Summary (Full)'!$B$41/10^(N27/10)+'Summary (Full)'!$B$42/10^(O27/10)+'Summary (Full)'!$B$43/10^(P27/10))/'Summary (Full)'!$B$44))</f>
        <v>33.420697423473435</v>
      </c>
      <c r="R27" s="166">
        <f>Anchor!Y96</f>
        <v>6290.8</v>
      </c>
      <c r="S27" s="166">
        <f>Anchor!Z96</f>
        <v>1.9499</v>
      </c>
      <c r="T27" s="169"/>
      <c r="U27" s="166">
        <f>Test!L96</f>
        <v>1084.9150999999999</v>
      </c>
      <c r="V27" s="166">
        <f>Test!M96</f>
        <v>32.2376</v>
      </c>
      <c r="W27" s="166">
        <f>Test!N96</f>
        <v>38.441600000000001</v>
      </c>
      <c r="X27" s="166">
        <f>Test!O96</f>
        <v>38.713099999999997</v>
      </c>
      <c r="Y27" s="166">
        <f>('Summary (Full)'!$B$34*V27+'Summary (Full)'!$B$35*W27+'Summary (Full)'!$B$36*X27)/'Summary (Full)'!$B$37</f>
        <v>33.030068749999998</v>
      </c>
      <c r="Z27" s="166">
        <f>Test!P96</f>
        <v>14.7849</v>
      </c>
      <c r="AA27" s="166">
        <f>Test!Q96</f>
        <v>11.131</v>
      </c>
      <c r="AB27" s="166">
        <f>Test!R96</f>
        <v>54.495100000000001</v>
      </c>
      <c r="AC27" s="166">
        <f>Test!S96</f>
        <v>52.653100000000002</v>
      </c>
      <c r="AD27" s="166">
        <f>Test!T96</f>
        <v>28.173300000000001</v>
      </c>
      <c r="AE27" s="166">
        <f>Test!U96</f>
        <v>33.945099999999996</v>
      </c>
      <c r="AF27" s="166">
        <f>Test!V96</f>
        <v>32.139200000000002</v>
      </c>
      <c r="AG27" s="166">
        <f>Test!W96</f>
        <v>38.3401</v>
      </c>
      <c r="AH27" s="166">
        <f>Test!X96</f>
        <v>38.578600000000002</v>
      </c>
      <c r="AI27" s="166">
        <f>10*LOG10(1/(('Summary (Full)'!$B$41/10^(AF27/10)+'Summary (Full)'!$B$42/10^(AG27/10)+'Summary (Full)'!$B$43/10^(AH27/10))/'Summary (Full)'!$B$44))</f>
        <v>33.420697423473435</v>
      </c>
      <c r="AJ27" s="166">
        <f>Test!Y96</f>
        <v>6290.8</v>
      </c>
      <c r="AK27" s="166">
        <f>Test!Z96</f>
        <v>1.9499</v>
      </c>
      <c r="AL27" s="166">
        <f t="shared" si="2"/>
        <v>1</v>
      </c>
      <c r="AM27" s="166">
        <f t="shared" si="2"/>
        <v>1</v>
      </c>
      <c r="AO27" s="294" t="s">
        <v>29</v>
      </c>
      <c r="AP27" s="212" cm="1">
        <f t="array" ref="AP27">bdRateExtend($C25:$C28,D25:D28,$U25:$U28,V25:V28)</f>
        <v>0</v>
      </c>
      <c r="AQ27" s="212"/>
      <c r="AR27" s="212"/>
      <c r="AS27" s="212"/>
      <c r="AT27" s="212" cm="1">
        <f t="array" ref="AT27">bdRateExtend($C25:$C28,H25:H28,$U25:$U28,Z25:Z28)</f>
        <v>0</v>
      </c>
      <c r="AU27" s="212"/>
      <c r="AV27" s="212" cm="1">
        <f t="array" ref="AV27">bdRateExtend($C25:$C28,I25:I28,$U25:$U28,AA25:AA28)</f>
        <v>0</v>
      </c>
      <c r="AW27" s="212"/>
      <c r="AX27" s="212" cm="1">
        <f t="array" ref="AX27">bdRateExtend($C25:$C28,J25:J28,$U25:$U28,AB25:AB28,"None", FALSE,1)</f>
        <v>0</v>
      </c>
      <c r="AY27" s="215"/>
      <c r="AZ27" s="326" cm="1">
        <f t="array" ref="AZ27">testVMAFRange($C25:$C28,J25:J28,$U25:$U28,AB25:AB28)</f>
        <v>0</v>
      </c>
      <c r="BA27" s="252"/>
      <c r="BR27" s="5"/>
      <c r="BS27" s="5"/>
      <c r="BT27" s="5"/>
      <c r="BV27" s="5"/>
      <c r="BX27" s="5"/>
      <c r="BZ27" s="5"/>
      <c r="CB27" s="5"/>
      <c r="CD27" s="5"/>
      <c r="CL27" s="17">
        <v>1767.5568000000001</v>
      </c>
      <c r="CM27" s="17">
        <v>34.141199999999998</v>
      </c>
      <c r="CN27" s="17">
        <v>34.141199999999998</v>
      </c>
      <c r="CO27" s="17">
        <v>39.726300000000002</v>
      </c>
      <c r="CP27" s="17">
        <v>40.115200000000002</v>
      </c>
      <c r="CQ27" s="17">
        <v>34.863643749999994</v>
      </c>
      <c r="CR27" s="17">
        <v>17.2087</v>
      </c>
      <c r="CS27" s="17">
        <v>12.8925</v>
      </c>
      <c r="CT27" s="17">
        <v>69.033600000000007</v>
      </c>
      <c r="CU27" s="17">
        <v>66.9422</v>
      </c>
      <c r="CV27" s="17">
        <v>30.3889</v>
      </c>
      <c r="CW27" s="17">
        <v>35.548200000000001</v>
      </c>
      <c r="CX27" s="17">
        <v>34.052599999999998</v>
      </c>
      <c r="CY27" s="17">
        <v>39.633499999999998</v>
      </c>
      <c r="CZ27" s="17">
        <v>39.994999999999997</v>
      </c>
      <c r="DA27" s="17">
        <v>35.272000169451751</v>
      </c>
      <c r="DB27" s="17">
        <v>8739.2999999999993</v>
      </c>
      <c r="DC27" s="17">
        <v>4.2224000000000004</v>
      </c>
      <c r="DE27" s="17">
        <v>1280.3884682891237</v>
      </c>
      <c r="DF27" s="5">
        <v>15.832999999999998</v>
      </c>
      <c r="DG27" s="5"/>
      <c r="DH27" s="17">
        <v>1791.468682724786</v>
      </c>
      <c r="DI27" s="5">
        <v>13.0268625</v>
      </c>
      <c r="DJ27" s="5"/>
      <c r="DK27" s="5">
        <v>2334.0576240759119</v>
      </c>
      <c r="DL27" s="5">
        <v>77.091849999999994</v>
      </c>
      <c r="DM27" s="5">
        <v>2502.0507976549784</v>
      </c>
      <c r="DN27" s="5">
        <v>76.643950000000004</v>
      </c>
      <c r="DO27" s="5">
        <v>2334.0576240759119</v>
      </c>
      <c r="DP27" s="5">
        <v>31.858499999999999</v>
      </c>
      <c r="DQ27" s="5">
        <v>1667.6043179838382</v>
      </c>
      <c r="DR27" s="5">
        <v>35.36515</v>
      </c>
      <c r="DS27" s="5">
        <v>2031.152240731162</v>
      </c>
      <c r="DT27" s="5">
        <v>34.629249999999999</v>
      </c>
      <c r="DU27" s="5">
        <v>34.629249999999999</v>
      </c>
      <c r="DV27" s="5">
        <v>40.064124999999997</v>
      </c>
      <c r="DW27" s="5">
        <v>40.438449999999996</v>
      </c>
      <c r="DX27" s="5">
        <v>35.831286387256462</v>
      </c>
      <c r="DZ27" s="17">
        <v>1767.5568000000001</v>
      </c>
      <c r="EA27" s="17">
        <v>34.141199999999998</v>
      </c>
      <c r="EB27" s="17">
        <v>34.141199999999998</v>
      </c>
      <c r="EC27" s="17">
        <v>39.726300000000002</v>
      </c>
      <c r="ED27" s="17">
        <v>40.115200000000002</v>
      </c>
      <c r="EE27" s="17">
        <v>34.863643749999994</v>
      </c>
      <c r="EF27" s="17">
        <v>17.2087</v>
      </c>
      <c r="EG27" s="17">
        <v>12.8925</v>
      </c>
      <c r="EH27" s="17">
        <v>69.033600000000007</v>
      </c>
      <c r="EI27" s="17">
        <v>66.9422</v>
      </c>
      <c r="EJ27" s="17">
        <v>30.3889</v>
      </c>
      <c r="EK27" s="17">
        <v>35.548200000000001</v>
      </c>
      <c r="EL27" s="17">
        <v>34.052599999999998</v>
      </c>
      <c r="EM27" s="17">
        <v>39.633499999999998</v>
      </c>
      <c r="EN27" s="17">
        <v>39.994999999999997</v>
      </c>
      <c r="EO27" s="17">
        <v>35.272000169451751</v>
      </c>
      <c r="EP27" s="17">
        <v>8739.2999999999993</v>
      </c>
      <c r="EQ27" s="17">
        <v>4.2224000000000004</v>
      </c>
      <c r="ER27" s="17">
        <v>1280.3884682891237</v>
      </c>
      <c r="ES27" s="5">
        <v>15.832999999999998</v>
      </c>
      <c r="ET27" s="5">
        <v>1791.468682724786</v>
      </c>
      <c r="EU27" s="5">
        <v>13.0268625</v>
      </c>
      <c r="EV27" s="8">
        <v>2334.0576240759119</v>
      </c>
      <c r="EW27" s="8">
        <v>77.091849999999994</v>
      </c>
      <c r="EX27" s="8">
        <v>2502.0507976549784</v>
      </c>
      <c r="EY27" s="8">
        <v>76.643950000000004</v>
      </c>
      <c r="EZ27" s="8">
        <v>2334.0576240759119</v>
      </c>
      <c r="FA27" s="8">
        <v>31.858499999999999</v>
      </c>
      <c r="FB27" s="8">
        <v>1667.6043179838382</v>
      </c>
      <c r="FC27" s="8">
        <v>35.36515</v>
      </c>
      <c r="FD27" s="5">
        <v>2031.152240731162</v>
      </c>
      <c r="FE27" s="5">
        <v>34.629249999999999</v>
      </c>
      <c r="FF27" s="5">
        <v>34.629249999999999</v>
      </c>
      <c r="FG27" s="5">
        <v>40.064124999999997</v>
      </c>
      <c r="FH27" s="5">
        <v>40.438449999999996</v>
      </c>
      <c r="FI27" s="5">
        <v>35.831286387256462</v>
      </c>
      <c r="FK27" s="5">
        <v>1767.5568000000001</v>
      </c>
      <c r="FL27" s="5">
        <v>34.863643749999994</v>
      </c>
      <c r="FM27" s="5">
        <v>2177.3438803132217</v>
      </c>
      <c r="FN27" s="5">
        <v>36.110929496158818</v>
      </c>
      <c r="FP27" s="17">
        <v>1767.5568000000001</v>
      </c>
      <c r="FQ27" s="5">
        <v>34.863643749999994</v>
      </c>
      <c r="FR27" s="17">
        <v>2177.3438803132217</v>
      </c>
      <c r="FS27" s="5">
        <v>36.110929496158818</v>
      </c>
    </row>
    <row r="28" spans="1:175" ht="14" thickBot="1" x14ac:dyDescent="0.2">
      <c r="A28" s="290"/>
      <c r="B28" s="47">
        <v>63</v>
      </c>
      <c r="C28" s="166">
        <f>Anchor!L97</f>
        <v>528.0258</v>
      </c>
      <c r="D28" s="166">
        <f>Anchor!M97</f>
        <v>29.635999999999999</v>
      </c>
      <c r="E28" s="166">
        <f>Anchor!N97</f>
        <v>36.8718</v>
      </c>
      <c r="F28" s="166">
        <f>Anchor!O97</f>
        <v>36.984999999999999</v>
      </c>
      <c r="G28" s="167">
        <f>('Summary (Full)'!$B$34*D28+'Summary (Full)'!$B$35*E28+'Summary (Full)'!$B$36*F28)/'Summary (Full)'!$B$37</f>
        <v>30.547550000000001</v>
      </c>
      <c r="H28" s="166">
        <f>Anchor!P97</f>
        <v>11.3668</v>
      </c>
      <c r="I28" s="166">
        <f>Anchor!Q97</f>
        <v>8.8146000000000004</v>
      </c>
      <c r="J28" s="166">
        <f>Anchor!R97</f>
        <v>34.276200000000003</v>
      </c>
      <c r="K28" s="166">
        <f>Anchor!S97</f>
        <v>33.4071</v>
      </c>
      <c r="L28" s="166">
        <f>Anchor!T97</f>
        <v>25.354700000000001</v>
      </c>
      <c r="M28" s="166">
        <f>Anchor!U97</f>
        <v>31.721900000000002</v>
      </c>
      <c r="N28" s="166">
        <f>Anchor!V97</f>
        <v>29.552</v>
      </c>
      <c r="O28" s="166">
        <f>Anchor!W97</f>
        <v>36.787500000000001</v>
      </c>
      <c r="P28" s="166">
        <f>Anchor!X97</f>
        <v>36.8688</v>
      </c>
      <c r="Q28" s="168">
        <f>10*LOG10(1/(('Summary (Full)'!$B$41/10^(N28/10)+'Summary (Full)'!$B$42/10^(O28/10)+'Summary (Full)'!$B$43/10^(P28/10))/'Summary (Full)'!$B$44))</f>
        <v>30.924243535506243</v>
      </c>
      <c r="R28" s="166">
        <f>Anchor!Y97</f>
        <v>3751.8</v>
      </c>
      <c r="S28" s="166">
        <f>Anchor!Z97</f>
        <v>1.365</v>
      </c>
      <c r="T28" s="169"/>
      <c r="U28" s="166">
        <f>Test!L97</f>
        <v>528.0258</v>
      </c>
      <c r="V28" s="166">
        <f>Test!M97</f>
        <v>29.635999999999999</v>
      </c>
      <c r="W28" s="166">
        <f>Test!N97</f>
        <v>36.8718</v>
      </c>
      <c r="X28" s="166">
        <f>Test!O97</f>
        <v>36.984999999999999</v>
      </c>
      <c r="Y28" s="166">
        <f>('Summary (Full)'!$B$34*V28+'Summary (Full)'!$B$35*W28+'Summary (Full)'!$B$36*X28)/'Summary (Full)'!$B$37</f>
        <v>30.547550000000001</v>
      </c>
      <c r="Z28" s="166">
        <f>Test!P97</f>
        <v>11.3668</v>
      </c>
      <c r="AA28" s="166">
        <f>Test!Q97</f>
        <v>8.8146000000000004</v>
      </c>
      <c r="AB28" s="166">
        <f>Test!R97</f>
        <v>34.276200000000003</v>
      </c>
      <c r="AC28" s="166">
        <f>Test!S97</f>
        <v>33.4071</v>
      </c>
      <c r="AD28" s="166">
        <f>Test!T97</f>
        <v>25.354700000000001</v>
      </c>
      <c r="AE28" s="166">
        <f>Test!U97</f>
        <v>31.721900000000002</v>
      </c>
      <c r="AF28" s="166">
        <f>Test!V97</f>
        <v>29.552</v>
      </c>
      <c r="AG28" s="166">
        <f>Test!W97</f>
        <v>36.787500000000001</v>
      </c>
      <c r="AH28" s="166">
        <f>Test!X97</f>
        <v>36.8688</v>
      </c>
      <c r="AI28" s="166">
        <f>10*LOG10(1/(('Summary (Full)'!$B$41/10^(AF28/10)+'Summary (Full)'!$B$42/10^(AG28/10)+'Summary (Full)'!$B$43/10^(AH28/10))/'Summary (Full)'!$B$44))</f>
        <v>30.924243535506243</v>
      </c>
      <c r="AJ28" s="166">
        <f>Test!Y97</f>
        <v>3751.8</v>
      </c>
      <c r="AK28" s="166">
        <f>Test!Z97</f>
        <v>1.365</v>
      </c>
      <c r="AL28" s="166">
        <f t="shared" si="2"/>
        <v>1</v>
      </c>
      <c r="AM28" s="166">
        <f t="shared" si="2"/>
        <v>1</v>
      </c>
      <c r="AO28" s="303"/>
      <c r="AP28" s="213"/>
      <c r="AQ28" s="213"/>
      <c r="AR28" s="213"/>
      <c r="AS28" s="213"/>
      <c r="AT28" s="213"/>
      <c r="AU28" s="213"/>
      <c r="AV28" s="213"/>
      <c r="AW28" s="213"/>
      <c r="AX28" s="213"/>
      <c r="AY28" s="228"/>
      <c r="AZ28" s="327"/>
      <c r="BA28" s="280"/>
      <c r="BR28" s="5"/>
      <c r="BS28" s="5"/>
      <c r="BT28" s="5"/>
      <c r="BV28" s="5"/>
      <c r="BX28" s="5"/>
      <c r="BZ28" s="5"/>
      <c r="CB28" s="5"/>
      <c r="CD28" s="5"/>
      <c r="CL28" s="17">
        <v>1894.776228196775</v>
      </c>
      <c r="CM28" s="17">
        <v>34.429012499999999</v>
      </c>
      <c r="CN28" s="17">
        <v>34.429012499999999</v>
      </c>
      <c r="CO28" s="17">
        <v>39.942237500000005</v>
      </c>
      <c r="CP28" s="17">
        <v>40.337787500000005</v>
      </c>
      <c r="CQ28" s="17">
        <v>35.142887499999993</v>
      </c>
      <c r="CR28" s="17">
        <v>17.6321625</v>
      </c>
      <c r="CS28" s="17">
        <v>13.1863375</v>
      </c>
      <c r="CT28" s="17">
        <v>71.048162500000004</v>
      </c>
      <c r="CU28" s="17">
        <v>68.882549999999995</v>
      </c>
      <c r="CV28" s="17">
        <v>30.7563</v>
      </c>
      <c r="CW28" s="17">
        <v>35.798437499999999</v>
      </c>
      <c r="CX28" s="17">
        <v>34.340924999999999</v>
      </c>
      <c r="CY28" s="17">
        <v>39.848812500000001</v>
      </c>
      <c r="CZ28" s="17">
        <v>40.216724999999997</v>
      </c>
      <c r="DA28" s="17">
        <v>35.551643278354106</v>
      </c>
      <c r="DB28" s="17">
        <v>8942.6749999999993</v>
      </c>
      <c r="DC28" s="17">
        <v>4.2737250000000007</v>
      </c>
      <c r="DE28" s="17">
        <v>1473.1178444843604</v>
      </c>
      <c r="DF28" s="5">
        <v>16.5698875</v>
      </c>
      <c r="DG28" s="5"/>
      <c r="DH28" s="17">
        <v>1924.5333000000001</v>
      </c>
      <c r="DI28" s="5">
        <v>13.297700000000001</v>
      </c>
      <c r="DJ28" s="5"/>
      <c r="DK28" s="5">
        <v>2502.0507976549784</v>
      </c>
      <c r="DL28" s="5">
        <v>79.106412500000005</v>
      </c>
      <c r="DM28" s="5">
        <v>2682.1352349963713</v>
      </c>
      <c r="DN28" s="5">
        <v>78.584299999999999</v>
      </c>
      <c r="DO28" s="5">
        <v>2502.0507976549784</v>
      </c>
      <c r="DP28" s="5">
        <v>32.225899999999996</v>
      </c>
      <c r="DQ28" s="5">
        <v>1791.468682724786</v>
      </c>
      <c r="DR28" s="5">
        <v>35.601825000000005</v>
      </c>
      <c r="DS28" s="5">
        <v>2177.3438803132217</v>
      </c>
      <c r="DT28" s="5">
        <v>34.917574999999999</v>
      </c>
      <c r="DU28" s="5">
        <v>34.917574999999999</v>
      </c>
      <c r="DV28" s="5">
        <v>40.2794375</v>
      </c>
      <c r="DW28" s="5">
        <v>40.660174999999995</v>
      </c>
      <c r="DX28" s="5">
        <v>36.110929496158818</v>
      </c>
      <c r="DZ28" s="17">
        <v>1894.776228196775</v>
      </c>
      <c r="EA28" s="17">
        <v>34.429012499999999</v>
      </c>
      <c r="EB28" s="17">
        <v>34.429012499999999</v>
      </c>
      <c r="EC28" s="17">
        <v>39.942237500000005</v>
      </c>
      <c r="ED28" s="17">
        <v>40.337787500000005</v>
      </c>
      <c r="EE28" s="17">
        <v>35.142887499999993</v>
      </c>
      <c r="EF28" s="17">
        <v>17.6321625</v>
      </c>
      <c r="EG28" s="17">
        <v>13.1863375</v>
      </c>
      <c r="EH28" s="17">
        <v>71.048162500000004</v>
      </c>
      <c r="EI28" s="17">
        <v>68.882549999999995</v>
      </c>
      <c r="EJ28" s="17">
        <v>30.7563</v>
      </c>
      <c r="EK28" s="17">
        <v>35.798437499999999</v>
      </c>
      <c r="EL28" s="17">
        <v>34.340924999999999</v>
      </c>
      <c r="EM28" s="17">
        <v>39.848812500000001</v>
      </c>
      <c r="EN28" s="17">
        <v>40.216724999999997</v>
      </c>
      <c r="EO28" s="17">
        <v>35.551643278354106</v>
      </c>
      <c r="EP28" s="17">
        <v>8942.6749999999993</v>
      </c>
      <c r="EQ28" s="17">
        <v>4.2737250000000007</v>
      </c>
      <c r="ER28" s="17">
        <v>1473.1178444843604</v>
      </c>
      <c r="ES28" s="5">
        <v>16.5698875</v>
      </c>
      <c r="ET28" s="5">
        <v>1924.5333000000001</v>
      </c>
      <c r="EU28" s="5">
        <v>13.297700000000001</v>
      </c>
      <c r="EV28" s="8">
        <v>2502.0507976549784</v>
      </c>
      <c r="EW28" s="8">
        <v>79.106412500000005</v>
      </c>
      <c r="EX28" s="8">
        <v>2682.1352349963713</v>
      </c>
      <c r="EY28" s="8">
        <v>78.584299999999999</v>
      </c>
      <c r="EZ28" s="8">
        <v>2502.0507976549784</v>
      </c>
      <c r="FA28" s="8">
        <v>32.225899999999996</v>
      </c>
      <c r="FB28" s="8">
        <v>1791.468682724786</v>
      </c>
      <c r="FC28" s="8">
        <v>35.601825000000005</v>
      </c>
      <c r="FD28" s="5">
        <v>2177.3438803132217</v>
      </c>
      <c r="FE28" s="5">
        <v>34.917574999999999</v>
      </c>
      <c r="FF28" s="5">
        <v>34.917574999999999</v>
      </c>
      <c r="FG28" s="5">
        <v>40.2794375</v>
      </c>
      <c r="FH28" s="5">
        <v>40.660174999999995</v>
      </c>
      <c r="FI28" s="5">
        <v>36.110929496158818</v>
      </c>
      <c r="FK28" s="5">
        <v>1894.776228196775</v>
      </c>
      <c r="FL28" s="5">
        <v>35.142887499999993</v>
      </c>
      <c r="FM28" s="5">
        <v>2334.0576240759119</v>
      </c>
      <c r="FN28" s="5">
        <v>36.390572605061166</v>
      </c>
      <c r="FP28" s="17">
        <v>1894.776228196775</v>
      </c>
      <c r="FQ28" s="5">
        <v>35.142887499999993</v>
      </c>
      <c r="FR28" s="17">
        <v>2334.0576240759119</v>
      </c>
      <c r="FS28" s="5">
        <v>36.390572605061166</v>
      </c>
    </row>
    <row r="29" spans="1:175" ht="13" customHeight="1" x14ac:dyDescent="0.15">
      <c r="A29" s="290" t="s">
        <v>9</v>
      </c>
      <c r="B29" s="47">
        <v>23</v>
      </c>
      <c r="C29" s="166">
        <f>Anchor!L98</f>
        <v>6551.3822</v>
      </c>
      <c r="D29" s="166">
        <f>Anchor!M98</f>
        <v>36.257300000000001</v>
      </c>
      <c r="E29" s="166">
        <f>Anchor!N98</f>
        <v>42.5152</v>
      </c>
      <c r="F29" s="166">
        <f>Anchor!O98</f>
        <v>42.918900000000001</v>
      </c>
      <c r="G29" s="167">
        <f>('Summary (Full)'!$B$34*D29+'Summary (Full)'!$B$35*E29+'Summary (Full)'!$B$36*F29)/'Summary (Full)'!$B$37</f>
        <v>37.064768750000006</v>
      </c>
      <c r="H29" s="166">
        <f>Anchor!P98</f>
        <v>25.158300000000001</v>
      </c>
      <c r="I29" s="166">
        <f>Anchor!Q98</f>
        <v>16.1829</v>
      </c>
      <c r="J29" s="166">
        <f>Anchor!R98</f>
        <v>88.381399999999999</v>
      </c>
      <c r="K29" s="166">
        <f>Anchor!S98</f>
        <v>85.837699999999998</v>
      </c>
      <c r="L29" s="166">
        <f>Anchor!T98</f>
        <v>33.424700000000001</v>
      </c>
      <c r="M29" s="166">
        <f>Anchor!U98</f>
        <v>38.335299999999997</v>
      </c>
      <c r="N29" s="166">
        <f>Anchor!V98</f>
        <v>36.008099999999999</v>
      </c>
      <c r="O29" s="166">
        <f>Anchor!W98</f>
        <v>42.370100000000001</v>
      </c>
      <c r="P29" s="166">
        <f>Anchor!X98</f>
        <v>42.707999999999998</v>
      </c>
      <c r="Q29" s="168">
        <f>10*LOG10(1/(('Summary (Full)'!$B$41/10^(N29/10)+'Summary (Full)'!$B$42/10^(O29/10)+'Summary (Full)'!$B$43/10^(P29/10))/'Summary (Full)'!$B$44))</f>
        <v>37.310991421687405</v>
      </c>
      <c r="R29" s="166">
        <f>Anchor!Y98</f>
        <v>6504.9</v>
      </c>
      <c r="S29" s="166">
        <f>Anchor!Z98</f>
        <v>2.1164999999999998</v>
      </c>
      <c r="T29" s="169"/>
      <c r="U29" s="166">
        <f>Test!L98</f>
        <v>6551.3822</v>
      </c>
      <c r="V29" s="166">
        <f>Test!M98</f>
        <v>36.257300000000001</v>
      </c>
      <c r="W29" s="166">
        <f>Test!N98</f>
        <v>42.5152</v>
      </c>
      <c r="X29" s="166">
        <f>Test!O98</f>
        <v>42.918900000000001</v>
      </c>
      <c r="Y29" s="166">
        <f>('Summary (Full)'!$B$34*V29+'Summary (Full)'!$B$35*W29+'Summary (Full)'!$B$36*X29)/'Summary (Full)'!$B$37</f>
        <v>37.064768750000006</v>
      </c>
      <c r="Z29" s="166">
        <f>Test!P98</f>
        <v>25.158300000000001</v>
      </c>
      <c r="AA29" s="166">
        <f>Test!Q98</f>
        <v>16.1829</v>
      </c>
      <c r="AB29" s="166">
        <f>Test!R98</f>
        <v>88.381399999999999</v>
      </c>
      <c r="AC29" s="166">
        <f>Test!S98</f>
        <v>85.837699999999998</v>
      </c>
      <c r="AD29" s="166">
        <f>Test!T98</f>
        <v>33.424700000000001</v>
      </c>
      <c r="AE29" s="166">
        <f>Test!U98</f>
        <v>38.335299999999997</v>
      </c>
      <c r="AF29" s="166">
        <f>Test!V98</f>
        <v>36.008099999999999</v>
      </c>
      <c r="AG29" s="166">
        <f>Test!W98</f>
        <v>42.370100000000001</v>
      </c>
      <c r="AH29" s="166">
        <f>Test!X98</f>
        <v>42.707999999999998</v>
      </c>
      <c r="AI29" s="166">
        <f>10*LOG10(1/(('Summary (Full)'!$B$41/10^(AF29/10)+'Summary (Full)'!$B$42/10^(AG29/10)+'Summary (Full)'!$B$43/10^(AH29/10))/'Summary (Full)'!$B$44))</f>
        <v>37.310991421687405</v>
      </c>
      <c r="AJ29" s="166">
        <f>Test!Y98</f>
        <v>6504.9</v>
      </c>
      <c r="AK29" s="166">
        <f>Test!Z98</f>
        <v>2.1164999999999998</v>
      </c>
      <c r="AL29" s="166">
        <f t="shared" si="2"/>
        <v>1</v>
      </c>
      <c r="AM29" s="166">
        <f t="shared" si="2"/>
        <v>1</v>
      </c>
      <c r="AO29" s="293" t="s">
        <v>27</v>
      </c>
      <c r="AP29" s="211" cm="1">
        <f t="array" ref="AP29">bdRateExtend($C29:$C32,D29:D32,$U29:$U32,V29:V32)</f>
        <v>0</v>
      </c>
      <c r="AQ29" s="211" cm="1">
        <f t="array" ref="AQ29">bdRateExtend($C29:$C34,D29:D34,$U29:$U34,V29:V34)</f>
        <v>0</v>
      </c>
      <c r="AR29" s="211" cm="1">
        <f t="array" ref="AR29">bdRateExtend($C29:$C34,E29:E34,$U29:$U34,W29:W34)</f>
        <v>0</v>
      </c>
      <c r="AS29" s="211" cm="1">
        <f t="array" ref="AS29">bdRateExtend($C29:$C34,F29:F34,$U29:$U34,X29:X34)</f>
        <v>0</v>
      </c>
      <c r="AT29" s="211" cm="1">
        <f t="array" ref="AT29">bdRateExtend($C29:$C32,H29:H32,$U29:$U32,Z29:Z32)</f>
        <v>0</v>
      </c>
      <c r="AU29" s="211" cm="1">
        <f t="array" ref="AU29">bdRateExtend($C29:$C34,H29:H34,$U29:$U34,Z29:Z34)</f>
        <v>0</v>
      </c>
      <c r="AV29" s="211" cm="1">
        <f t="array" ref="AV29">bdRateExtend($C29:$C32,I29:I32,$U29:$U32,AA29:AA32)</f>
        <v>0</v>
      </c>
      <c r="AW29" s="211" cm="1">
        <f t="array" ref="AW29">bdRateExtend($C29:$C34,I29:I34,$U29:$U34,AA29:AA34)</f>
        <v>0</v>
      </c>
      <c r="AX29" s="211" cm="1">
        <f t="array" ref="AX29">bdRateExtend($C29:$C32,J29:J32,$U29:$U32,AB29:AB32,"None", FALSE,1)</f>
        <v>0</v>
      </c>
      <c r="AY29" s="214" cm="1">
        <f t="array" ref="AY29">bdRateExtend($C29:$C34,J29:J34,$U29:$U34,AB29:AB34,"None", FALSE,TRUE)</f>
        <v>0</v>
      </c>
      <c r="AZ29" s="325" cm="1">
        <f t="array" ref="AZ29">testVMAFRange($C29:$C32,J29:J32,$U29:$U32,AB29:AB32)</f>
        <v>0</v>
      </c>
      <c r="BA29" s="251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2031.152240731162</v>
      </c>
      <c r="CM29" s="17">
        <v>34.716825</v>
      </c>
      <c r="CN29" s="17">
        <v>34.716825</v>
      </c>
      <c r="CO29" s="17">
        <v>40.158175</v>
      </c>
      <c r="CP29" s="17">
        <v>40.560375000000001</v>
      </c>
      <c r="CQ29" s="17">
        <v>35.422131249999993</v>
      </c>
      <c r="CR29" s="17">
        <v>18.055624999999999</v>
      </c>
      <c r="CS29" s="17">
        <v>13.480174999999999</v>
      </c>
      <c r="CT29" s="17">
        <v>73.062725</v>
      </c>
      <c r="CU29" s="17">
        <v>70.822900000000004</v>
      </c>
      <c r="CV29" s="17">
        <v>31.123699999999999</v>
      </c>
      <c r="CW29" s="17">
        <v>36.048675000000003</v>
      </c>
      <c r="CX29" s="17">
        <v>34.629249999999999</v>
      </c>
      <c r="CY29" s="17">
        <v>40.064124999999997</v>
      </c>
      <c r="CZ29" s="17">
        <v>40.438449999999996</v>
      </c>
      <c r="DA29" s="17">
        <v>35.831286387256462</v>
      </c>
      <c r="DB29" s="17">
        <v>9146.0499999999993</v>
      </c>
      <c r="DC29" s="17">
        <v>4.3250500000000001</v>
      </c>
      <c r="DE29" s="17">
        <v>1579.1999047988754</v>
      </c>
      <c r="DF29" s="5">
        <v>16.971374999999998</v>
      </c>
      <c r="DG29" s="5"/>
      <c r="DH29" s="17">
        <v>2062.6708825885385</v>
      </c>
      <c r="DI29" s="5">
        <v>13.566600000000001</v>
      </c>
      <c r="DJ29" s="5"/>
      <c r="DK29" s="5">
        <v>2682.1352349963713</v>
      </c>
      <c r="DL29" s="5">
        <v>81.120975000000001</v>
      </c>
      <c r="DM29" s="5">
        <v>2875.1812015772857</v>
      </c>
      <c r="DN29" s="5">
        <v>80.524650000000008</v>
      </c>
      <c r="DO29" s="5">
        <v>2682.1352349963713</v>
      </c>
      <c r="DP29" s="5">
        <v>32.593299999999999</v>
      </c>
      <c r="DQ29" s="5">
        <v>1894.776228196775</v>
      </c>
      <c r="DR29" s="5">
        <v>35.798437499999999</v>
      </c>
      <c r="DS29" s="5">
        <v>2334.0576240759119</v>
      </c>
      <c r="DT29" s="5">
        <v>35.2059</v>
      </c>
      <c r="DU29" s="5">
        <v>35.2059</v>
      </c>
      <c r="DV29" s="5">
        <v>40.494749999999996</v>
      </c>
      <c r="DW29" s="5">
        <v>40.881900000000002</v>
      </c>
      <c r="DX29" s="5">
        <v>36.390572605061166</v>
      </c>
      <c r="DZ29" s="17">
        <v>2031.152240731162</v>
      </c>
      <c r="EA29" s="17">
        <v>34.716825</v>
      </c>
      <c r="EB29" s="17">
        <v>34.716825</v>
      </c>
      <c r="EC29" s="17">
        <v>40.158175</v>
      </c>
      <c r="ED29" s="17">
        <v>40.560375000000001</v>
      </c>
      <c r="EE29" s="17">
        <v>35.422131249999993</v>
      </c>
      <c r="EF29" s="17">
        <v>18.055624999999999</v>
      </c>
      <c r="EG29" s="17">
        <v>13.480174999999999</v>
      </c>
      <c r="EH29" s="17">
        <v>73.062725</v>
      </c>
      <c r="EI29" s="17">
        <v>70.822900000000004</v>
      </c>
      <c r="EJ29" s="17">
        <v>31.123699999999999</v>
      </c>
      <c r="EK29" s="17">
        <v>36.048675000000003</v>
      </c>
      <c r="EL29" s="17">
        <v>34.629249999999999</v>
      </c>
      <c r="EM29" s="17">
        <v>40.064124999999997</v>
      </c>
      <c r="EN29" s="17">
        <v>40.438449999999996</v>
      </c>
      <c r="EO29" s="17">
        <v>35.831286387256462</v>
      </c>
      <c r="EP29" s="17">
        <v>9146.0499999999993</v>
      </c>
      <c r="EQ29" s="17">
        <v>4.3250500000000001</v>
      </c>
      <c r="ER29" s="17">
        <v>1579.1999047988754</v>
      </c>
      <c r="ES29" s="5">
        <v>16.971374999999998</v>
      </c>
      <c r="ET29" s="5">
        <v>2062.6708825885385</v>
      </c>
      <c r="EU29" s="5">
        <v>13.566600000000001</v>
      </c>
      <c r="EV29" s="8">
        <v>2682.1352349963713</v>
      </c>
      <c r="EW29" s="8">
        <v>81.120975000000001</v>
      </c>
      <c r="EX29" s="8">
        <v>2875.1812015772857</v>
      </c>
      <c r="EY29" s="8">
        <v>80.524650000000008</v>
      </c>
      <c r="EZ29" s="8">
        <v>2682.1352349963713</v>
      </c>
      <c r="FA29" s="8">
        <v>32.593299999999999</v>
      </c>
      <c r="FB29" s="8">
        <v>1894.776228196775</v>
      </c>
      <c r="FC29" s="8">
        <v>35.798437499999999</v>
      </c>
      <c r="FD29" s="5">
        <v>2334.0576240759119</v>
      </c>
      <c r="FE29" s="5">
        <v>35.2059</v>
      </c>
      <c r="FF29" s="5">
        <v>35.2059</v>
      </c>
      <c r="FG29" s="5">
        <v>40.494749999999996</v>
      </c>
      <c r="FH29" s="5">
        <v>40.881900000000002</v>
      </c>
      <c r="FI29" s="5">
        <v>36.390572605061166</v>
      </c>
      <c r="FK29" s="5">
        <v>2031.152240731162</v>
      </c>
      <c r="FL29" s="5">
        <v>35.422131249999993</v>
      </c>
      <c r="FM29" s="5">
        <v>2502.0507976549784</v>
      </c>
      <c r="FN29" s="5">
        <v>36.670215713963522</v>
      </c>
      <c r="FP29" s="17">
        <v>2031.152240731162</v>
      </c>
      <c r="FQ29" s="5">
        <v>35.422131249999993</v>
      </c>
      <c r="FR29" s="17">
        <v>2502.0507976549784</v>
      </c>
      <c r="FS29" s="5">
        <v>36.670215713963522</v>
      </c>
    </row>
    <row r="30" spans="1:175" x14ac:dyDescent="0.15">
      <c r="A30" s="290"/>
      <c r="B30" s="47">
        <v>31</v>
      </c>
      <c r="C30" s="166">
        <f>Anchor!L99</f>
        <v>4051.7561999999998</v>
      </c>
      <c r="D30" s="166">
        <f>Anchor!M99</f>
        <v>35.486699999999999</v>
      </c>
      <c r="E30" s="166">
        <f>Anchor!N99</f>
        <v>41.549799999999998</v>
      </c>
      <c r="F30" s="166">
        <f>Anchor!O99</f>
        <v>41.9465</v>
      </c>
      <c r="G30" s="167">
        <f>('Summary (Full)'!$B$34*D30+'Summary (Full)'!$B$35*E30+'Summary (Full)'!$B$36*F30)/'Summary (Full)'!$B$37</f>
        <v>36.269381250000002</v>
      </c>
      <c r="H30" s="166">
        <f>Anchor!P99</f>
        <v>22.487200000000001</v>
      </c>
      <c r="I30" s="166">
        <f>Anchor!Q99</f>
        <v>15.1114</v>
      </c>
      <c r="J30" s="166">
        <f>Anchor!R99</f>
        <v>82.106999999999999</v>
      </c>
      <c r="K30" s="166">
        <f>Anchor!S99</f>
        <v>79.523799999999994</v>
      </c>
      <c r="L30" s="166">
        <f>Anchor!T99</f>
        <v>32.273899999999998</v>
      </c>
      <c r="M30" s="166">
        <f>Anchor!U99</f>
        <v>37.379199999999997</v>
      </c>
      <c r="N30" s="166">
        <f>Anchor!V99</f>
        <v>35.282200000000003</v>
      </c>
      <c r="O30" s="166">
        <f>Anchor!W99</f>
        <v>41.426699999999997</v>
      </c>
      <c r="P30" s="166">
        <f>Anchor!X99</f>
        <v>41.7697</v>
      </c>
      <c r="Q30" s="168">
        <f>10*LOG10(1/(('Summary (Full)'!$B$41/10^(N30/10)+'Summary (Full)'!$B$42/10^(O30/10)+'Summary (Full)'!$B$43/10^(P30/10))/'Summary (Full)'!$B$44))</f>
        <v>36.563080586170571</v>
      </c>
      <c r="R30" s="166">
        <f>Anchor!Y99</f>
        <v>5614.1</v>
      </c>
      <c r="S30" s="166">
        <f>Anchor!Z99</f>
        <v>1.6960999999999999</v>
      </c>
      <c r="T30" s="169"/>
      <c r="U30" s="166">
        <f>Test!L99</f>
        <v>4051.7561999999998</v>
      </c>
      <c r="V30" s="166">
        <f>Test!M99</f>
        <v>35.486699999999999</v>
      </c>
      <c r="W30" s="166">
        <f>Test!N99</f>
        <v>41.549799999999998</v>
      </c>
      <c r="X30" s="166">
        <f>Test!O99</f>
        <v>41.9465</v>
      </c>
      <c r="Y30" s="166">
        <f>('Summary (Full)'!$B$34*V30+'Summary (Full)'!$B$35*W30+'Summary (Full)'!$B$36*X30)/'Summary (Full)'!$B$37</f>
        <v>36.269381250000002</v>
      </c>
      <c r="Z30" s="166">
        <f>Test!P99</f>
        <v>22.487200000000001</v>
      </c>
      <c r="AA30" s="166">
        <f>Test!Q99</f>
        <v>15.1114</v>
      </c>
      <c r="AB30" s="166">
        <f>Test!R99</f>
        <v>82.106999999999999</v>
      </c>
      <c r="AC30" s="166">
        <f>Test!S99</f>
        <v>79.523799999999994</v>
      </c>
      <c r="AD30" s="166">
        <f>Test!T99</f>
        <v>32.273899999999998</v>
      </c>
      <c r="AE30" s="166">
        <f>Test!U99</f>
        <v>37.379199999999997</v>
      </c>
      <c r="AF30" s="166">
        <f>Test!V99</f>
        <v>35.282200000000003</v>
      </c>
      <c r="AG30" s="166">
        <f>Test!W99</f>
        <v>41.426699999999997</v>
      </c>
      <c r="AH30" s="166">
        <f>Test!X99</f>
        <v>41.7697</v>
      </c>
      <c r="AI30" s="166">
        <f>10*LOG10(1/(('Summary (Full)'!$B$41/10^(AF30/10)+'Summary (Full)'!$B$42/10^(AG30/10)+'Summary (Full)'!$B$43/10^(AH30/10))/'Summary (Full)'!$B$44))</f>
        <v>36.563080586170571</v>
      </c>
      <c r="AJ30" s="166">
        <f>Test!Y99</f>
        <v>5614.1</v>
      </c>
      <c r="AK30" s="166">
        <f>Test!Z99</f>
        <v>1.6960999999999999</v>
      </c>
      <c r="AL30" s="166">
        <f t="shared" si="2"/>
        <v>1</v>
      </c>
      <c r="AM30" s="166">
        <f t="shared" si="2"/>
        <v>1</v>
      </c>
      <c r="AO30" s="294"/>
      <c r="AP30" s="212"/>
      <c r="AQ30" s="212"/>
      <c r="AR30" s="212"/>
      <c r="AS30" s="212"/>
      <c r="AT30" s="212"/>
      <c r="AU30" s="212"/>
      <c r="AV30" s="212"/>
      <c r="AW30" s="212"/>
      <c r="AX30" s="212"/>
      <c r="AY30" s="215"/>
      <c r="AZ30" s="326"/>
      <c r="BA30" s="252"/>
      <c r="BR30" s="5"/>
      <c r="BS30" s="5"/>
      <c r="BT30" s="5"/>
      <c r="BV30" s="5"/>
      <c r="BX30" s="5"/>
      <c r="BZ30" s="5"/>
      <c r="CB30" s="5"/>
      <c r="CD30" s="5"/>
      <c r="CL30" s="17">
        <v>2177.3438803132217</v>
      </c>
      <c r="CM30" s="17">
        <v>35.004637500000001</v>
      </c>
      <c r="CN30" s="17">
        <v>35.004637500000001</v>
      </c>
      <c r="CO30" s="17">
        <v>40.374112500000003</v>
      </c>
      <c r="CP30" s="17">
        <v>40.782962499999996</v>
      </c>
      <c r="CQ30" s="17">
        <v>35.701374999999999</v>
      </c>
      <c r="CR30" s="17">
        <v>18.479087499999999</v>
      </c>
      <c r="CS30" s="17">
        <v>13.7740125</v>
      </c>
      <c r="CT30" s="17">
        <v>75.077287499999997</v>
      </c>
      <c r="CU30" s="17">
        <v>72.763249999999999</v>
      </c>
      <c r="CV30" s="17">
        <v>31.491099999999999</v>
      </c>
      <c r="CW30" s="17">
        <v>36.2989125</v>
      </c>
      <c r="CX30" s="17">
        <v>34.917574999999999</v>
      </c>
      <c r="CY30" s="17">
        <v>40.2794375</v>
      </c>
      <c r="CZ30" s="17">
        <v>40.660174999999995</v>
      </c>
      <c r="DA30" s="17">
        <v>36.110929496158818</v>
      </c>
      <c r="DB30" s="17">
        <v>9349.4249999999993</v>
      </c>
      <c r="DC30" s="17">
        <v>4.3763750000000003</v>
      </c>
      <c r="DE30" s="17">
        <v>1692.9211391025624</v>
      </c>
      <c r="DF30" s="5">
        <v>17.372862499999997</v>
      </c>
      <c r="DG30" s="5"/>
      <c r="DH30" s="17">
        <v>2334.0576240759119</v>
      </c>
      <c r="DI30" s="5">
        <v>14.06785</v>
      </c>
      <c r="DJ30" s="5"/>
      <c r="DK30" s="5">
        <v>2875.1812015772857</v>
      </c>
      <c r="DL30" s="5">
        <v>83.135537499999998</v>
      </c>
      <c r="DM30" s="5">
        <v>3082.1215999999999</v>
      </c>
      <c r="DN30" s="5">
        <v>82.465000000000003</v>
      </c>
      <c r="DO30" s="5">
        <v>2875.1812015772857</v>
      </c>
      <c r="DP30" s="5">
        <v>32.960700000000003</v>
      </c>
      <c r="DQ30" s="5">
        <v>2031.152240731162</v>
      </c>
      <c r="DR30" s="5">
        <v>36.048675000000003</v>
      </c>
      <c r="DS30" s="5">
        <v>2502.0507976549784</v>
      </c>
      <c r="DT30" s="5">
        <v>35.494225</v>
      </c>
      <c r="DU30" s="5">
        <v>35.494225</v>
      </c>
      <c r="DV30" s="5">
        <v>40.710062499999999</v>
      </c>
      <c r="DW30" s="5">
        <v>41.103625000000001</v>
      </c>
      <c r="DX30" s="5">
        <v>36.670215713963522</v>
      </c>
      <c r="DZ30" s="17">
        <v>2177.3438803132217</v>
      </c>
      <c r="EA30" s="17">
        <v>35.004637500000001</v>
      </c>
      <c r="EB30" s="17">
        <v>35.004637500000001</v>
      </c>
      <c r="EC30" s="17">
        <v>40.374112500000003</v>
      </c>
      <c r="ED30" s="17">
        <v>40.782962499999996</v>
      </c>
      <c r="EE30" s="17">
        <v>35.701374999999999</v>
      </c>
      <c r="EF30" s="17">
        <v>18.479087499999999</v>
      </c>
      <c r="EG30" s="17">
        <v>13.7740125</v>
      </c>
      <c r="EH30" s="17">
        <v>75.077287499999997</v>
      </c>
      <c r="EI30" s="17">
        <v>72.763249999999999</v>
      </c>
      <c r="EJ30" s="17">
        <v>31.491099999999999</v>
      </c>
      <c r="EK30" s="17">
        <v>36.2989125</v>
      </c>
      <c r="EL30" s="17">
        <v>34.917574999999999</v>
      </c>
      <c r="EM30" s="17">
        <v>40.2794375</v>
      </c>
      <c r="EN30" s="17">
        <v>40.660174999999995</v>
      </c>
      <c r="EO30" s="17">
        <v>36.110929496158818</v>
      </c>
      <c r="EP30" s="17">
        <v>9349.4249999999993</v>
      </c>
      <c r="EQ30" s="17">
        <v>4.3763750000000003</v>
      </c>
      <c r="ER30" s="17">
        <v>1692.9211391025624</v>
      </c>
      <c r="ES30" s="5">
        <v>17.372862499999997</v>
      </c>
      <c r="ET30" s="5">
        <v>2334.0576240759119</v>
      </c>
      <c r="EU30" s="5">
        <v>14.06785</v>
      </c>
      <c r="EV30" s="8">
        <v>2875.1812015772857</v>
      </c>
      <c r="EW30" s="8">
        <v>83.135537499999998</v>
      </c>
      <c r="EX30" s="8">
        <v>3082.1215999999999</v>
      </c>
      <c r="EY30" s="8">
        <v>82.465000000000003</v>
      </c>
      <c r="EZ30" s="8">
        <v>2875.1812015772857</v>
      </c>
      <c r="FA30" s="8">
        <v>32.960700000000003</v>
      </c>
      <c r="FB30" s="8">
        <v>2031.152240731162</v>
      </c>
      <c r="FC30" s="8">
        <v>36.048675000000003</v>
      </c>
      <c r="FD30" s="5">
        <v>2502.0507976549784</v>
      </c>
      <c r="FE30" s="5">
        <v>35.494225</v>
      </c>
      <c r="FF30" s="5">
        <v>35.494225</v>
      </c>
      <c r="FG30" s="5">
        <v>40.710062499999999</v>
      </c>
      <c r="FH30" s="5">
        <v>41.103625000000001</v>
      </c>
      <c r="FI30" s="5">
        <v>36.670215713963522</v>
      </c>
      <c r="FK30" s="5">
        <v>2177.3438803132217</v>
      </c>
      <c r="FL30" s="5">
        <v>35.701374999999999</v>
      </c>
      <c r="FM30" s="5">
        <v>2682.1352349963713</v>
      </c>
      <c r="FN30" s="5">
        <v>36.949858822865878</v>
      </c>
      <c r="FP30" s="17">
        <v>2177.3438803132217</v>
      </c>
      <c r="FQ30" s="5">
        <v>35.701374999999999</v>
      </c>
      <c r="FR30" s="17">
        <v>2682.1352349963713</v>
      </c>
      <c r="FS30" s="5">
        <v>36.949858822865878</v>
      </c>
    </row>
    <row r="31" spans="1:175" ht="13" customHeight="1" x14ac:dyDescent="0.15">
      <c r="A31" s="290"/>
      <c r="B31" s="47">
        <v>39</v>
      </c>
      <c r="C31" s="166">
        <f>Anchor!L100</f>
        <v>2396.8166999999999</v>
      </c>
      <c r="D31" s="166">
        <f>Anchor!M100</f>
        <v>34.319899999999997</v>
      </c>
      <c r="E31" s="166">
        <f>Anchor!N100</f>
        <v>40.251899999999999</v>
      </c>
      <c r="F31" s="166">
        <f>Anchor!O100</f>
        <v>40.6571</v>
      </c>
      <c r="G31" s="167">
        <f>('Summary (Full)'!$B$34*D31+'Summary (Full)'!$B$35*E31+'Summary (Full)'!$B$36*F31)/'Summary (Full)'!$B$37</f>
        <v>35.086725000000001</v>
      </c>
      <c r="H31" s="166">
        <f>Anchor!P100</f>
        <v>19.380299999999998</v>
      </c>
      <c r="I31" s="166">
        <f>Anchor!Q100</f>
        <v>13.612299999999999</v>
      </c>
      <c r="J31" s="166">
        <f>Anchor!R100</f>
        <v>72.000600000000006</v>
      </c>
      <c r="K31" s="166">
        <f>Anchor!S100</f>
        <v>69.521500000000003</v>
      </c>
      <c r="L31" s="166">
        <f>Anchor!T100</f>
        <v>30.681999999999999</v>
      </c>
      <c r="M31" s="166">
        <f>Anchor!U100</f>
        <v>36.073300000000003</v>
      </c>
      <c r="N31" s="166">
        <f>Anchor!V100</f>
        <v>34.161999999999999</v>
      </c>
      <c r="O31" s="166">
        <f>Anchor!W100</f>
        <v>40.139400000000002</v>
      </c>
      <c r="P31" s="166">
        <f>Anchor!X100</f>
        <v>40.5</v>
      </c>
      <c r="Q31" s="168">
        <f>10*LOG10(1/(('Summary (Full)'!$B$41/10^(N31/10)+'Summary (Full)'!$B$42/10^(O31/10)+'Summary (Full)'!$B$43/10^(P31/10))/'Summary (Full)'!$B$44))</f>
        <v>35.426004360066983</v>
      </c>
      <c r="R31" s="166">
        <f>Anchor!Y100</f>
        <v>4639.8</v>
      </c>
      <c r="S31" s="166">
        <f>Anchor!Z100</f>
        <v>1.3428</v>
      </c>
      <c r="T31" s="169"/>
      <c r="U31" s="166">
        <f>Test!L100</f>
        <v>2396.8166999999999</v>
      </c>
      <c r="V31" s="166">
        <f>Test!M100</f>
        <v>34.319899999999997</v>
      </c>
      <c r="W31" s="166">
        <f>Test!N100</f>
        <v>40.251899999999999</v>
      </c>
      <c r="X31" s="166">
        <f>Test!O100</f>
        <v>40.6571</v>
      </c>
      <c r="Y31" s="166">
        <f>('Summary (Full)'!$B$34*V31+'Summary (Full)'!$B$35*W31+'Summary (Full)'!$B$36*X31)/'Summary (Full)'!$B$37</f>
        <v>35.086725000000001</v>
      </c>
      <c r="Z31" s="166">
        <f>Test!P100</f>
        <v>19.380299999999998</v>
      </c>
      <c r="AA31" s="166">
        <f>Test!Q100</f>
        <v>13.612299999999999</v>
      </c>
      <c r="AB31" s="166">
        <f>Test!R100</f>
        <v>72.000600000000006</v>
      </c>
      <c r="AC31" s="166">
        <f>Test!S100</f>
        <v>69.521500000000003</v>
      </c>
      <c r="AD31" s="166">
        <f>Test!T100</f>
        <v>30.681999999999999</v>
      </c>
      <c r="AE31" s="166">
        <f>Test!U100</f>
        <v>36.073300000000003</v>
      </c>
      <c r="AF31" s="166">
        <f>Test!V100</f>
        <v>34.161999999999999</v>
      </c>
      <c r="AG31" s="166">
        <f>Test!W100</f>
        <v>40.139400000000002</v>
      </c>
      <c r="AH31" s="166">
        <f>Test!X100</f>
        <v>40.5</v>
      </c>
      <c r="AI31" s="166">
        <f>10*LOG10(1/(('Summary (Full)'!$B$41/10^(AF31/10)+'Summary (Full)'!$B$42/10^(AG31/10)+'Summary (Full)'!$B$43/10^(AH31/10))/'Summary (Full)'!$B$44))</f>
        <v>35.426004360066983</v>
      </c>
      <c r="AJ31" s="166">
        <f>Test!Y100</f>
        <v>4639.8</v>
      </c>
      <c r="AK31" s="166">
        <f>Test!Z100</f>
        <v>1.3428</v>
      </c>
      <c r="AL31" s="166">
        <f t="shared" si="2"/>
        <v>1</v>
      </c>
      <c r="AM31" s="166">
        <f t="shared" si="2"/>
        <v>1</v>
      </c>
      <c r="AO31" s="294" t="s">
        <v>28</v>
      </c>
      <c r="AP31" s="212" cm="1">
        <f t="array" ref="AP31">bdRateExtend($C30:$C33,D30:D33,$U30:$U33,V30:V33)</f>
        <v>0</v>
      </c>
      <c r="AQ31" s="212"/>
      <c r="AR31" s="212"/>
      <c r="AS31" s="212"/>
      <c r="AT31" s="212" cm="1">
        <f t="array" ref="AT31">bdRateExtend($C30:$C33,H30:H33,$U30:$U33,Z30:Z33)</f>
        <v>0</v>
      </c>
      <c r="AU31" s="212"/>
      <c r="AV31" s="212" cm="1">
        <f t="array" ref="AV31">bdRateExtend($C30:$C33,I30:I33,$U30:$U33,AA30:AA33)</f>
        <v>0</v>
      </c>
      <c r="AW31" s="212"/>
      <c r="AX31" s="212" cm="1">
        <f t="array" ref="AX31">bdRateExtend($C30:$C33,J30:J33,$U30:$U33,AB30:AB33,"None", FALSE,1)</f>
        <v>0</v>
      </c>
      <c r="AY31" s="215"/>
      <c r="AZ31" s="326" cm="1">
        <f t="array" ref="AZ31">testVMAFRange($C30:$C33,J30:J33,$U30:$U33,AB30:AB33)</f>
        <v>0</v>
      </c>
      <c r="BA31" s="252"/>
      <c r="BR31" s="5"/>
      <c r="BS31" s="5"/>
      <c r="BT31" s="5"/>
      <c r="BV31" s="5"/>
      <c r="BX31" s="5"/>
      <c r="BZ31" s="5"/>
      <c r="CB31" s="5"/>
      <c r="CD31" s="5"/>
      <c r="CL31" s="17">
        <v>2334.0576240759119</v>
      </c>
      <c r="CM31" s="17">
        <v>35.292450000000002</v>
      </c>
      <c r="CN31" s="17">
        <v>35.292450000000002</v>
      </c>
      <c r="CO31" s="17">
        <v>40.590050000000005</v>
      </c>
      <c r="CP31" s="17">
        <v>41.005549999999999</v>
      </c>
      <c r="CQ31" s="17">
        <v>35.980618749999998</v>
      </c>
      <c r="CR31" s="17">
        <v>18.902549999999998</v>
      </c>
      <c r="CS31" s="17">
        <v>14.06785</v>
      </c>
      <c r="CT31" s="17">
        <v>77.091849999999994</v>
      </c>
      <c r="CU31" s="17">
        <v>74.703599999999994</v>
      </c>
      <c r="CV31" s="17">
        <v>31.858499999999999</v>
      </c>
      <c r="CW31" s="17">
        <v>36.549149999999997</v>
      </c>
      <c r="CX31" s="17">
        <v>35.2059</v>
      </c>
      <c r="CY31" s="17">
        <v>40.494749999999996</v>
      </c>
      <c r="CZ31" s="17">
        <v>40.881900000000002</v>
      </c>
      <c r="DA31" s="17">
        <v>36.390572605061166</v>
      </c>
      <c r="DB31" s="17">
        <v>9552.7999999999993</v>
      </c>
      <c r="DC31" s="17">
        <v>4.4276999999999997</v>
      </c>
      <c r="DE31" s="17">
        <v>1814.8316590642937</v>
      </c>
      <c r="DF31" s="5">
        <v>17.774349999999998</v>
      </c>
      <c r="DG31" s="5"/>
      <c r="DH31" s="17">
        <v>2502.0507976549784</v>
      </c>
      <c r="DI31" s="5">
        <v>14.3616875</v>
      </c>
      <c r="DJ31" s="5"/>
      <c r="DK31" s="5">
        <v>3082.1215999999999</v>
      </c>
      <c r="DL31" s="5">
        <v>85.150099999999995</v>
      </c>
      <c r="DM31" s="5">
        <v>3299.5745790455771</v>
      </c>
      <c r="DN31" s="5">
        <v>83.844462500000006</v>
      </c>
      <c r="DO31" s="5">
        <v>3082.1215999999999</v>
      </c>
      <c r="DP31" s="5">
        <v>33.328099999999999</v>
      </c>
      <c r="DQ31" s="5">
        <v>2177.3438803132217</v>
      </c>
      <c r="DR31" s="5">
        <v>36.2989125</v>
      </c>
      <c r="DS31" s="5">
        <v>2682.1352349963713</v>
      </c>
      <c r="DT31" s="5">
        <v>35.782550000000001</v>
      </c>
      <c r="DU31" s="5">
        <v>35.782550000000001</v>
      </c>
      <c r="DV31" s="5">
        <v>40.925375000000003</v>
      </c>
      <c r="DW31" s="5">
        <v>41.32535</v>
      </c>
      <c r="DX31" s="5">
        <v>36.949858822865878</v>
      </c>
      <c r="DZ31" s="17">
        <v>2334.0576240759119</v>
      </c>
      <c r="EA31" s="17">
        <v>35.292450000000002</v>
      </c>
      <c r="EB31" s="17">
        <v>35.292450000000002</v>
      </c>
      <c r="EC31" s="17">
        <v>40.590050000000005</v>
      </c>
      <c r="ED31" s="17">
        <v>41.005549999999999</v>
      </c>
      <c r="EE31" s="17">
        <v>35.980618749999998</v>
      </c>
      <c r="EF31" s="17">
        <v>18.902549999999998</v>
      </c>
      <c r="EG31" s="17">
        <v>14.06785</v>
      </c>
      <c r="EH31" s="17">
        <v>77.091849999999994</v>
      </c>
      <c r="EI31" s="17">
        <v>74.703599999999994</v>
      </c>
      <c r="EJ31" s="17">
        <v>31.858499999999999</v>
      </c>
      <c r="EK31" s="17">
        <v>36.549149999999997</v>
      </c>
      <c r="EL31" s="17">
        <v>35.2059</v>
      </c>
      <c r="EM31" s="17">
        <v>40.494749999999996</v>
      </c>
      <c r="EN31" s="17">
        <v>40.881900000000002</v>
      </c>
      <c r="EO31" s="17">
        <v>36.390572605061166</v>
      </c>
      <c r="EP31" s="17">
        <v>9552.7999999999993</v>
      </c>
      <c r="EQ31" s="17">
        <v>4.4276999999999997</v>
      </c>
      <c r="ER31" s="17">
        <v>1814.8316590642937</v>
      </c>
      <c r="ES31" s="5">
        <v>17.774349999999998</v>
      </c>
      <c r="ET31" s="5">
        <v>2502.0507976549784</v>
      </c>
      <c r="EU31" s="5">
        <v>14.3616875</v>
      </c>
      <c r="EV31" s="8">
        <v>3082.1215999999999</v>
      </c>
      <c r="EW31" s="8">
        <v>85.150099999999995</v>
      </c>
      <c r="EX31" s="8">
        <v>3299.5745790455771</v>
      </c>
      <c r="EY31" s="8">
        <v>83.844462500000006</v>
      </c>
      <c r="EZ31" s="8">
        <v>3082.1215999999999</v>
      </c>
      <c r="FA31" s="8">
        <v>33.328099999999999</v>
      </c>
      <c r="FB31" s="8">
        <v>2177.3438803132217</v>
      </c>
      <c r="FC31" s="8">
        <v>36.2989125</v>
      </c>
      <c r="FD31" s="5">
        <v>2682.1352349963713</v>
      </c>
      <c r="FE31" s="5">
        <v>35.782550000000001</v>
      </c>
      <c r="FF31" s="5">
        <v>35.782550000000001</v>
      </c>
      <c r="FG31" s="5">
        <v>40.925375000000003</v>
      </c>
      <c r="FH31" s="5">
        <v>41.32535</v>
      </c>
      <c r="FI31" s="5">
        <v>36.949858822865878</v>
      </c>
      <c r="FK31" s="5">
        <v>2334.0576240759119</v>
      </c>
      <c r="FL31" s="5">
        <v>35.980618749999998</v>
      </c>
      <c r="FM31" s="5">
        <v>2875.1812015772857</v>
      </c>
      <c r="FN31" s="5">
        <v>37.229501931768233</v>
      </c>
      <c r="FP31" s="17">
        <v>2334.0576240759119</v>
      </c>
      <c r="FQ31" s="5">
        <v>35.980618749999998</v>
      </c>
      <c r="FR31" s="17">
        <v>2875.1812015772857</v>
      </c>
      <c r="FS31" s="5">
        <v>37.229501931768233</v>
      </c>
    </row>
    <row r="32" spans="1:175" x14ac:dyDescent="0.15">
      <c r="A32" s="290"/>
      <c r="B32" s="47">
        <v>47</v>
      </c>
      <c r="C32" s="166">
        <f>Anchor!L101</f>
        <v>1374.1618000000001</v>
      </c>
      <c r="D32" s="166">
        <f>Anchor!M101</f>
        <v>32.724699999999999</v>
      </c>
      <c r="E32" s="166">
        <f>Anchor!N101</f>
        <v>38.882199999999997</v>
      </c>
      <c r="F32" s="166">
        <f>Anchor!O101</f>
        <v>39.231400000000001</v>
      </c>
      <c r="G32" s="167">
        <f>('Summary (Full)'!$B$34*D32+'Summary (Full)'!$B$35*E32+'Summary (Full)'!$B$36*F32)/'Summary (Full)'!$B$37</f>
        <v>33.516212500000002</v>
      </c>
      <c r="H32" s="166">
        <f>Anchor!P101</f>
        <v>16.168399999999998</v>
      </c>
      <c r="I32" s="166">
        <f>Anchor!Q101</f>
        <v>11.8027</v>
      </c>
      <c r="J32" s="166">
        <f>Anchor!R101</f>
        <v>58.005099999999999</v>
      </c>
      <c r="K32" s="166">
        <f>Anchor!S101</f>
        <v>55.913499999999999</v>
      </c>
      <c r="L32" s="166">
        <f>Anchor!T101</f>
        <v>28.7178</v>
      </c>
      <c r="M32" s="166">
        <f>Anchor!U101</f>
        <v>34.5122</v>
      </c>
      <c r="N32" s="166">
        <f>Anchor!V101</f>
        <v>32.597700000000003</v>
      </c>
      <c r="O32" s="166">
        <f>Anchor!W101</f>
        <v>38.773600000000002</v>
      </c>
      <c r="P32" s="166">
        <f>Anchor!X101</f>
        <v>39.086100000000002</v>
      </c>
      <c r="Q32" s="168">
        <f>10*LOG10(1/(('Summary (Full)'!$B$41/10^(N32/10)+'Summary (Full)'!$B$42/10^(O32/10)+'Summary (Full)'!$B$43/10^(P32/10))/'Summary (Full)'!$B$44))</f>
        <v>33.880327723679521</v>
      </c>
      <c r="R32" s="166">
        <f>Anchor!Y101</f>
        <v>3909.6</v>
      </c>
      <c r="S32" s="166">
        <f>Anchor!Z101</f>
        <v>1.1077999999999999</v>
      </c>
      <c r="T32" s="169"/>
      <c r="U32" s="166">
        <f>Test!L101</f>
        <v>1374.1618000000001</v>
      </c>
      <c r="V32" s="166">
        <f>Test!M101</f>
        <v>32.724699999999999</v>
      </c>
      <c r="W32" s="166">
        <f>Test!N101</f>
        <v>38.882199999999997</v>
      </c>
      <c r="X32" s="166">
        <f>Test!O101</f>
        <v>39.231400000000001</v>
      </c>
      <c r="Y32" s="166">
        <f>('Summary (Full)'!$B$34*V32+'Summary (Full)'!$B$35*W32+'Summary (Full)'!$B$36*X32)/'Summary (Full)'!$B$37</f>
        <v>33.516212500000002</v>
      </c>
      <c r="Z32" s="166">
        <f>Test!P101</f>
        <v>16.168399999999998</v>
      </c>
      <c r="AA32" s="166">
        <f>Test!Q101</f>
        <v>11.8027</v>
      </c>
      <c r="AB32" s="166">
        <f>Test!R101</f>
        <v>58.005099999999999</v>
      </c>
      <c r="AC32" s="166">
        <f>Test!S101</f>
        <v>55.913499999999999</v>
      </c>
      <c r="AD32" s="166">
        <f>Test!T101</f>
        <v>28.7178</v>
      </c>
      <c r="AE32" s="166">
        <f>Test!U101</f>
        <v>34.5122</v>
      </c>
      <c r="AF32" s="166">
        <f>Test!V101</f>
        <v>32.597700000000003</v>
      </c>
      <c r="AG32" s="166">
        <f>Test!W101</f>
        <v>38.773600000000002</v>
      </c>
      <c r="AH32" s="166">
        <f>Test!X101</f>
        <v>39.086100000000002</v>
      </c>
      <c r="AI32" s="166">
        <f>10*LOG10(1/(('Summary (Full)'!$B$41/10^(AF32/10)+'Summary (Full)'!$B$42/10^(AG32/10)+'Summary (Full)'!$B$43/10^(AH32/10))/'Summary (Full)'!$B$44))</f>
        <v>33.880327723679521</v>
      </c>
      <c r="AJ32" s="166">
        <f>Test!Y101</f>
        <v>3909.6</v>
      </c>
      <c r="AK32" s="166">
        <f>Test!Z101</f>
        <v>1.1077999999999999</v>
      </c>
      <c r="AL32" s="166">
        <f t="shared" si="2"/>
        <v>1</v>
      </c>
      <c r="AM32" s="166">
        <f t="shared" si="2"/>
        <v>1</v>
      </c>
      <c r="AO32" s="294"/>
      <c r="AP32" s="212"/>
      <c r="AQ32" s="212"/>
      <c r="AR32" s="212"/>
      <c r="AS32" s="212"/>
      <c r="AT32" s="212"/>
      <c r="AU32" s="212"/>
      <c r="AV32" s="212"/>
      <c r="AW32" s="212"/>
      <c r="AX32" s="212"/>
      <c r="AY32" s="215"/>
      <c r="AZ32" s="326"/>
      <c r="BA32" s="252"/>
      <c r="BR32" s="5"/>
      <c r="BS32" s="5"/>
      <c r="BT32" s="5"/>
      <c r="BV32" s="5"/>
      <c r="BX32" s="5"/>
      <c r="BZ32" s="5"/>
      <c r="CB32" s="5"/>
      <c r="CD32" s="5"/>
      <c r="CL32" s="17">
        <v>2502.0507976549784</v>
      </c>
      <c r="CM32" s="17">
        <v>35.580262499999996</v>
      </c>
      <c r="CN32" s="17">
        <v>35.580262499999996</v>
      </c>
      <c r="CO32" s="17">
        <v>40.805987500000001</v>
      </c>
      <c r="CP32" s="17">
        <v>41.228137500000003</v>
      </c>
      <c r="CQ32" s="17">
        <v>36.259862499999997</v>
      </c>
      <c r="CR32" s="17">
        <v>19.326012500000001</v>
      </c>
      <c r="CS32" s="17">
        <v>14.3616875</v>
      </c>
      <c r="CT32" s="17">
        <v>79.106412500000005</v>
      </c>
      <c r="CU32" s="17">
        <v>76.643950000000004</v>
      </c>
      <c r="CV32" s="17">
        <v>32.225899999999996</v>
      </c>
      <c r="CW32" s="17">
        <v>36.799387500000002</v>
      </c>
      <c r="CX32" s="17">
        <v>35.494225</v>
      </c>
      <c r="CY32" s="17">
        <v>40.710062499999999</v>
      </c>
      <c r="CZ32" s="17">
        <v>41.103625000000001</v>
      </c>
      <c r="DA32" s="17">
        <v>36.670215713963522</v>
      </c>
      <c r="DB32" s="17">
        <v>9756.1749999999993</v>
      </c>
      <c r="DC32" s="17">
        <v>4.479025</v>
      </c>
      <c r="DE32" s="17">
        <v>1945.5211909563864</v>
      </c>
      <c r="DF32" s="5">
        <v>18.1758375</v>
      </c>
      <c r="DG32" s="5"/>
      <c r="DH32" s="17">
        <v>2682.1352349963713</v>
      </c>
      <c r="DI32" s="5">
        <v>14.655525000000001</v>
      </c>
      <c r="DJ32" s="5"/>
      <c r="DK32" s="5">
        <v>3299.5745790455771</v>
      </c>
      <c r="DL32" s="5">
        <v>86.549700000000001</v>
      </c>
      <c r="DM32" s="5">
        <v>3532.3695219175684</v>
      </c>
      <c r="DN32" s="5">
        <v>85.223925000000008</v>
      </c>
      <c r="DO32" s="5">
        <v>3299.5745790455771</v>
      </c>
      <c r="DP32" s="5">
        <v>33.706424999999996</v>
      </c>
      <c r="DQ32" s="5">
        <v>2334.0576240759119</v>
      </c>
      <c r="DR32" s="5">
        <v>36.549149999999997</v>
      </c>
      <c r="DS32" s="5">
        <v>2875.1812015772857</v>
      </c>
      <c r="DT32" s="5">
        <v>36.070875000000001</v>
      </c>
      <c r="DU32" s="5">
        <v>36.070875000000001</v>
      </c>
      <c r="DV32" s="5">
        <v>41.140687499999999</v>
      </c>
      <c r="DW32" s="5">
        <v>41.547075</v>
      </c>
      <c r="DX32" s="5">
        <v>37.229501931768233</v>
      </c>
      <c r="DZ32" s="17">
        <v>2502.0507976549784</v>
      </c>
      <c r="EA32" s="17">
        <v>35.580262499999996</v>
      </c>
      <c r="EB32" s="17">
        <v>35.580262499999996</v>
      </c>
      <c r="EC32" s="17">
        <v>40.805987500000001</v>
      </c>
      <c r="ED32" s="17">
        <v>41.228137500000003</v>
      </c>
      <c r="EE32" s="17">
        <v>36.259862499999997</v>
      </c>
      <c r="EF32" s="17">
        <v>19.326012500000001</v>
      </c>
      <c r="EG32" s="17">
        <v>14.3616875</v>
      </c>
      <c r="EH32" s="17">
        <v>79.106412500000005</v>
      </c>
      <c r="EI32" s="17">
        <v>76.643950000000004</v>
      </c>
      <c r="EJ32" s="17">
        <v>32.225899999999996</v>
      </c>
      <c r="EK32" s="17">
        <v>36.799387500000002</v>
      </c>
      <c r="EL32" s="17">
        <v>35.494225</v>
      </c>
      <c r="EM32" s="17">
        <v>40.710062499999999</v>
      </c>
      <c r="EN32" s="17">
        <v>41.103625000000001</v>
      </c>
      <c r="EO32" s="17">
        <v>36.670215713963522</v>
      </c>
      <c r="EP32" s="17">
        <v>9756.1749999999993</v>
      </c>
      <c r="EQ32" s="17">
        <v>4.479025</v>
      </c>
      <c r="ER32" s="17">
        <v>1945.5211909563864</v>
      </c>
      <c r="ES32" s="5">
        <v>18.1758375</v>
      </c>
      <c r="ET32" s="5">
        <v>2682.1352349963713</v>
      </c>
      <c r="EU32" s="5">
        <v>14.655525000000001</v>
      </c>
      <c r="EV32" s="8">
        <v>3299.5745790455771</v>
      </c>
      <c r="EW32" s="8">
        <v>86.549700000000001</v>
      </c>
      <c r="EX32" s="8">
        <v>3532.3695219175684</v>
      </c>
      <c r="EY32" s="8">
        <v>85.223925000000008</v>
      </c>
      <c r="EZ32" s="8">
        <v>3299.5745790455771</v>
      </c>
      <c r="FA32" s="8">
        <v>33.706424999999996</v>
      </c>
      <c r="FB32" s="8">
        <v>2334.0576240759119</v>
      </c>
      <c r="FC32" s="8">
        <v>36.549149999999997</v>
      </c>
      <c r="FD32" s="5">
        <v>2875.1812015772857</v>
      </c>
      <c r="FE32" s="5">
        <v>36.070875000000001</v>
      </c>
      <c r="FF32" s="5">
        <v>36.070875000000001</v>
      </c>
      <c r="FG32" s="5">
        <v>41.140687499999999</v>
      </c>
      <c r="FH32" s="5">
        <v>41.547075</v>
      </c>
      <c r="FI32" s="5">
        <v>37.229501931768233</v>
      </c>
      <c r="FK32" s="5">
        <v>2502.0507976549784</v>
      </c>
      <c r="FL32" s="5">
        <v>36.259862499999997</v>
      </c>
      <c r="FM32" s="5">
        <v>3082.1215999999999</v>
      </c>
      <c r="FN32" s="5">
        <v>37.509145040670589</v>
      </c>
      <c r="FP32" s="17">
        <v>2502.0507976549784</v>
      </c>
      <c r="FQ32" s="5">
        <v>36.259862499999997</v>
      </c>
      <c r="FR32" s="17">
        <v>3082.1215999999999</v>
      </c>
      <c r="FS32" s="5">
        <v>37.509145040670589</v>
      </c>
    </row>
    <row r="33" spans="1:175" ht="13" customHeight="1" x14ac:dyDescent="0.15">
      <c r="A33" s="290"/>
      <c r="B33" s="47">
        <v>55</v>
      </c>
      <c r="C33" s="166">
        <f>Anchor!L102</f>
        <v>763.26750000000004</v>
      </c>
      <c r="D33" s="166">
        <f>Anchor!M102</f>
        <v>30.815100000000001</v>
      </c>
      <c r="E33" s="166">
        <f>Anchor!N102</f>
        <v>37.573399999999999</v>
      </c>
      <c r="F33" s="166">
        <f>Anchor!O102</f>
        <v>37.776800000000001</v>
      </c>
      <c r="G33" s="167">
        <f>('Summary (Full)'!$B$34*D33+'Summary (Full)'!$B$35*E33+'Summary (Full)'!$B$36*F33)/'Summary (Full)'!$B$37</f>
        <v>31.672599999999999</v>
      </c>
      <c r="H33" s="166">
        <f>Anchor!P102</f>
        <v>13.1273</v>
      </c>
      <c r="I33" s="166">
        <f>Anchor!Q102</f>
        <v>9.8866999999999994</v>
      </c>
      <c r="J33" s="166">
        <f>Anchor!R102</f>
        <v>42.277200000000001</v>
      </c>
      <c r="K33" s="166">
        <f>Anchor!S102</f>
        <v>40.849499999999999</v>
      </c>
      <c r="L33" s="166">
        <f>Anchor!T102</f>
        <v>26.569600000000001</v>
      </c>
      <c r="M33" s="166">
        <f>Anchor!U102</f>
        <v>32.772300000000001</v>
      </c>
      <c r="N33" s="166">
        <f>Anchor!V102</f>
        <v>30.7058</v>
      </c>
      <c r="O33" s="166">
        <f>Anchor!W102</f>
        <v>37.471800000000002</v>
      </c>
      <c r="P33" s="166">
        <f>Anchor!X102</f>
        <v>37.641300000000001</v>
      </c>
      <c r="Q33" s="168">
        <f>10*LOG10(1/(('Summary (Full)'!$B$41/10^(N33/10)+'Summary (Full)'!$B$42/10^(O33/10)+'Summary (Full)'!$B$43/10^(P33/10))/'Summary (Full)'!$B$44))</f>
        <v>32.039891210465257</v>
      </c>
      <c r="R33" s="166">
        <f>Anchor!Y102</f>
        <v>3146.6</v>
      </c>
      <c r="S33" s="166">
        <f>Anchor!Z102</f>
        <v>0.96030000000000004</v>
      </c>
      <c r="T33" s="169"/>
      <c r="U33" s="166">
        <f>Test!L102</f>
        <v>763.26750000000004</v>
      </c>
      <c r="V33" s="166">
        <f>Test!M102</f>
        <v>30.815100000000001</v>
      </c>
      <c r="W33" s="166">
        <f>Test!N102</f>
        <v>37.573399999999999</v>
      </c>
      <c r="X33" s="166">
        <f>Test!O102</f>
        <v>37.776800000000001</v>
      </c>
      <c r="Y33" s="166">
        <f>('Summary (Full)'!$B$34*V33+'Summary (Full)'!$B$35*W33+'Summary (Full)'!$B$36*X33)/'Summary (Full)'!$B$37</f>
        <v>31.672599999999999</v>
      </c>
      <c r="Z33" s="166">
        <f>Test!P102</f>
        <v>13.1273</v>
      </c>
      <c r="AA33" s="166">
        <f>Test!Q102</f>
        <v>9.8866999999999994</v>
      </c>
      <c r="AB33" s="166">
        <f>Test!R102</f>
        <v>42.277200000000001</v>
      </c>
      <c r="AC33" s="166">
        <f>Test!S102</f>
        <v>40.849499999999999</v>
      </c>
      <c r="AD33" s="166">
        <f>Test!T102</f>
        <v>26.569600000000001</v>
      </c>
      <c r="AE33" s="166">
        <f>Test!U102</f>
        <v>32.772300000000001</v>
      </c>
      <c r="AF33" s="166">
        <f>Test!V102</f>
        <v>30.7058</v>
      </c>
      <c r="AG33" s="166">
        <f>Test!W102</f>
        <v>37.471800000000002</v>
      </c>
      <c r="AH33" s="166">
        <f>Test!X102</f>
        <v>37.641300000000001</v>
      </c>
      <c r="AI33" s="166">
        <f>10*LOG10(1/(('Summary (Full)'!$B$41/10^(AF33/10)+'Summary (Full)'!$B$42/10^(AG33/10)+'Summary (Full)'!$B$43/10^(AH33/10))/'Summary (Full)'!$B$44))</f>
        <v>32.039891210465257</v>
      </c>
      <c r="AJ33" s="166">
        <f>Test!Y102</f>
        <v>3146.6</v>
      </c>
      <c r="AK33" s="166">
        <f>Test!Z102</f>
        <v>0.96030000000000004</v>
      </c>
      <c r="AL33" s="166">
        <f t="shared" si="2"/>
        <v>1</v>
      </c>
      <c r="AM33" s="166">
        <f t="shared" si="2"/>
        <v>1</v>
      </c>
      <c r="AO33" s="294" t="s">
        <v>29</v>
      </c>
      <c r="AP33" s="212" cm="1">
        <f t="array" ref="AP33">bdRateExtend($C31:$C34,D31:D34,$U31:$U34,V31:V34)</f>
        <v>0</v>
      </c>
      <c r="AQ33" s="212"/>
      <c r="AR33" s="212"/>
      <c r="AS33" s="212"/>
      <c r="AT33" s="212" cm="1">
        <f t="array" ref="AT33">bdRateExtend($C31:$C34,H31:H34,$U31:$U34,Z31:Z34)</f>
        <v>0</v>
      </c>
      <c r="AU33" s="212"/>
      <c r="AV33" s="212" cm="1">
        <f t="array" ref="AV33">bdRateExtend($C31:$C34,I31:I34,$U31:$U34,AA31:AA34)</f>
        <v>0</v>
      </c>
      <c r="AW33" s="212"/>
      <c r="AX33" s="212" cm="1">
        <f t="array" ref="AX33">bdRateExtend($C31:$C34,J31:J34,$U31:$U34,AB31:AB34,"None", FALSE,1)</f>
        <v>0</v>
      </c>
      <c r="AY33" s="215"/>
      <c r="AZ33" s="326" cm="1">
        <f t="array" ref="AZ33">testVMAFRange($C31:$C34,J31:J34,$U31:$U34,AB31:AB34)</f>
        <v>0</v>
      </c>
      <c r="BA33" s="252"/>
      <c r="BR33" s="5"/>
      <c r="BS33" s="5"/>
      <c r="BT33" s="5"/>
      <c r="BV33" s="5"/>
      <c r="BX33" s="5"/>
      <c r="BZ33" s="5"/>
      <c r="CB33" s="5"/>
      <c r="CD33" s="5"/>
      <c r="CL33" s="17">
        <v>2682.1352349963713</v>
      </c>
      <c r="CM33" s="17">
        <v>35.868074999999997</v>
      </c>
      <c r="CN33" s="17">
        <v>35.868074999999997</v>
      </c>
      <c r="CO33" s="17">
        <v>41.021925000000003</v>
      </c>
      <c r="CP33" s="17">
        <v>41.450724999999998</v>
      </c>
      <c r="CQ33" s="17">
        <v>36.539106250000003</v>
      </c>
      <c r="CR33" s="17">
        <v>19.749475</v>
      </c>
      <c r="CS33" s="17">
        <v>14.655525000000001</v>
      </c>
      <c r="CT33" s="17">
        <v>81.120975000000001</v>
      </c>
      <c r="CU33" s="17">
        <v>78.584299999999999</v>
      </c>
      <c r="CV33" s="17">
        <v>32.593299999999999</v>
      </c>
      <c r="CW33" s="17">
        <v>37.049624999999999</v>
      </c>
      <c r="CX33" s="17">
        <v>35.782550000000001</v>
      </c>
      <c r="CY33" s="17">
        <v>40.925375000000003</v>
      </c>
      <c r="CZ33" s="17">
        <v>41.32535</v>
      </c>
      <c r="DA33" s="17">
        <v>36.949858822865878</v>
      </c>
      <c r="DB33" s="17">
        <v>9959.5499999999993</v>
      </c>
      <c r="DC33" s="17">
        <v>4.5303500000000003</v>
      </c>
      <c r="DE33" s="17">
        <v>2085.6219283786791</v>
      </c>
      <c r="DF33" s="5">
        <v>18.577324999999998</v>
      </c>
      <c r="DG33" s="5"/>
      <c r="DH33" s="17">
        <v>2875.1812015772857</v>
      </c>
      <c r="DI33" s="5">
        <v>14.949362499999999</v>
      </c>
      <c r="DJ33" s="5"/>
      <c r="DK33" s="5">
        <v>3532.3695219175684</v>
      </c>
      <c r="DL33" s="5">
        <v>87.949299999999994</v>
      </c>
      <c r="DM33" s="5">
        <v>4218.9871999999996</v>
      </c>
      <c r="DN33" s="5">
        <v>89.122600000000006</v>
      </c>
      <c r="DO33" s="5">
        <v>3532.3695219175684</v>
      </c>
      <c r="DP33" s="5">
        <v>34.08475</v>
      </c>
      <c r="DQ33" s="5">
        <v>2502.0507976549784</v>
      </c>
      <c r="DR33" s="5">
        <v>36.799387500000002</v>
      </c>
      <c r="DS33" s="5">
        <v>3082.1215999999999</v>
      </c>
      <c r="DT33" s="5">
        <v>36.359200000000001</v>
      </c>
      <c r="DU33" s="5">
        <v>36.359200000000001</v>
      </c>
      <c r="DV33" s="5">
        <v>41.356000000000002</v>
      </c>
      <c r="DW33" s="5">
        <v>41.768799999999999</v>
      </c>
      <c r="DX33" s="5">
        <v>37.509145040670589</v>
      </c>
      <c r="DZ33" s="17">
        <v>2682.1352349963713</v>
      </c>
      <c r="EA33" s="17">
        <v>35.868074999999997</v>
      </c>
      <c r="EB33" s="17">
        <v>35.868074999999997</v>
      </c>
      <c r="EC33" s="17">
        <v>41.021925000000003</v>
      </c>
      <c r="ED33" s="17">
        <v>41.450724999999998</v>
      </c>
      <c r="EE33" s="17">
        <v>36.539106250000003</v>
      </c>
      <c r="EF33" s="17">
        <v>19.749475</v>
      </c>
      <c r="EG33" s="17">
        <v>14.655525000000001</v>
      </c>
      <c r="EH33" s="17">
        <v>81.120975000000001</v>
      </c>
      <c r="EI33" s="17">
        <v>78.584299999999999</v>
      </c>
      <c r="EJ33" s="17">
        <v>32.593299999999999</v>
      </c>
      <c r="EK33" s="17">
        <v>37.049624999999999</v>
      </c>
      <c r="EL33" s="17">
        <v>35.782550000000001</v>
      </c>
      <c r="EM33" s="17">
        <v>40.925375000000003</v>
      </c>
      <c r="EN33" s="17">
        <v>41.32535</v>
      </c>
      <c r="EO33" s="17">
        <v>36.949858822865878</v>
      </c>
      <c r="EP33" s="17">
        <v>9959.5499999999993</v>
      </c>
      <c r="EQ33" s="17">
        <v>4.5303500000000003</v>
      </c>
      <c r="ER33" s="17">
        <v>2085.6219283786791</v>
      </c>
      <c r="ES33" s="5">
        <v>18.577324999999998</v>
      </c>
      <c r="ET33" s="5">
        <v>2875.1812015772857</v>
      </c>
      <c r="EU33" s="5">
        <v>14.949362499999999</v>
      </c>
      <c r="EV33" s="8">
        <v>3532.3695219175684</v>
      </c>
      <c r="EW33" s="8">
        <v>87.949299999999994</v>
      </c>
      <c r="EX33" s="8">
        <v>4218.9871999999996</v>
      </c>
      <c r="EY33" s="8">
        <v>89.122600000000006</v>
      </c>
      <c r="EZ33" s="8">
        <v>3532.3695219175684</v>
      </c>
      <c r="FA33" s="8">
        <v>34.08475</v>
      </c>
      <c r="FB33" s="8">
        <v>2502.0507976549784</v>
      </c>
      <c r="FC33" s="8">
        <v>36.799387500000002</v>
      </c>
      <c r="FD33" s="5">
        <v>3082.1215999999999</v>
      </c>
      <c r="FE33" s="5">
        <v>36.359200000000001</v>
      </c>
      <c r="FF33" s="5">
        <v>36.359200000000001</v>
      </c>
      <c r="FG33" s="5">
        <v>41.356000000000002</v>
      </c>
      <c r="FH33" s="5">
        <v>41.768799999999999</v>
      </c>
      <c r="FI33" s="5">
        <v>37.509145040670589</v>
      </c>
      <c r="FK33" s="5">
        <v>2682.1352349963713</v>
      </c>
      <c r="FL33" s="5">
        <v>36.539106250000003</v>
      </c>
      <c r="FM33" s="5">
        <v>3299.5745790455771</v>
      </c>
      <c r="FN33" s="5">
        <v>37.765457961339898</v>
      </c>
      <c r="FP33" s="17">
        <v>2682.1352349963713</v>
      </c>
      <c r="FQ33" s="5">
        <v>36.539106250000003</v>
      </c>
      <c r="FR33" s="17">
        <v>3299.5745790455771</v>
      </c>
      <c r="FS33" s="5">
        <v>37.765457961339898</v>
      </c>
    </row>
    <row r="34" spans="1:175" ht="14" thickBot="1" x14ac:dyDescent="0.2">
      <c r="A34" s="290"/>
      <c r="B34" s="47">
        <v>63</v>
      </c>
      <c r="C34" s="166">
        <f>Anchor!L103</f>
        <v>366.8922</v>
      </c>
      <c r="D34" s="166">
        <f>Anchor!M103</f>
        <v>28.430700000000002</v>
      </c>
      <c r="E34" s="166">
        <f>Anchor!N103</f>
        <v>36.065800000000003</v>
      </c>
      <c r="F34" s="166">
        <f>Anchor!O103</f>
        <v>36.094799999999999</v>
      </c>
      <c r="G34" s="167">
        <f>('Summary (Full)'!$B$34*D34+'Summary (Full)'!$B$35*E34+'Summary (Full)'!$B$36*F34)/'Summary (Full)'!$B$37</f>
        <v>29.386900000000004</v>
      </c>
      <c r="H34" s="166">
        <f>Anchor!P103</f>
        <v>9.9336000000000002</v>
      </c>
      <c r="I34" s="166">
        <f>Anchor!Q103</f>
        <v>7.8160999999999996</v>
      </c>
      <c r="J34" s="166">
        <f>Anchor!R103</f>
        <v>25.0017</v>
      </c>
      <c r="K34" s="166">
        <f>Anchor!S103</f>
        <v>24.4482</v>
      </c>
      <c r="L34" s="166">
        <f>Anchor!T103</f>
        <v>24.095600000000001</v>
      </c>
      <c r="M34" s="166">
        <f>Anchor!U103</f>
        <v>30.6525</v>
      </c>
      <c r="N34" s="166">
        <f>Anchor!V103</f>
        <v>28.342400000000001</v>
      </c>
      <c r="O34" s="166">
        <f>Anchor!W103</f>
        <v>35.979300000000002</v>
      </c>
      <c r="P34" s="166">
        <f>Anchor!X103</f>
        <v>35.973199999999999</v>
      </c>
      <c r="Q34" s="168">
        <f>10*LOG10(1/(('Summary (Full)'!$B$41/10^(N34/10)+'Summary (Full)'!$B$42/10^(O34/10)+'Summary (Full)'!$B$43/10^(P34/10))/'Summary (Full)'!$B$44))</f>
        <v>29.744152823213113</v>
      </c>
      <c r="R34" s="166">
        <f>Anchor!Y103</f>
        <v>1925.8</v>
      </c>
      <c r="S34" s="166">
        <f>Anchor!Z103</f>
        <v>0.65549999999999997</v>
      </c>
      <c r="T34" s="169"/>
      <c r="U34" s="166">
        <f>Test!L103</f>
        <v>366.8922</v>
      </c>
      <c r="V34" s="166">
        <f>Test!M103</f>
        <v>28.430700000000002</v>
      </c>
      <c r="W34" s="166">
        <f>Test!N103</f>
        <v>36.065800000000003</v>
      </c>
      <c r="X34" s="166">
        <f>Test!O103</f>
        <v>36.094799999999999</v>
      </c>
      <c r="Y34" s="166">
        <f>('Summary (Full)'!$B$34*V34+'Summary (Full)'!$B$35*W34+'Summary (Full)'!$B$36*X34)/'Summary (Full)'!$B$37</f>
        <v>29.386900000000004</v>
      </c>
      <c r="Z34" s="166">
        <f>Test!P103</f>
        <v>9.9336000000000002</v>
      </c>
      <c r="AA34" s="166">
        <f>Test!Q103</f>
        <v>7.8160999999999996</v>
      </c>
      <c r="AB34" s="166">
        <f>Test!R103</f>
        <v>25.0017</v>
      </c>
      <c r="AC34" s="166">
        <f>Test!S103</f>
        <v>24.4482</v>
      </c>
      <c r="AD34" s="166">
        <f>Test!T103</f>
        <v>24.095600000000001</v>
      </c>
      <c r="AE34" s="166">
        <f>Test!U103</f>
        <v>30.6525</v>
      </c>
      <c r="AF34" s="166">
        <f>Test!V103</f>
        <v>28.342400000000001</v>
      </c>
      <c r="AG34" s="166">
        <f>Test!W103</f>
        <v>35.979300000000002</v>
      </c>
      <c r="AH34" s="166">
        <f>Test!X103</f>
        <v>35.973199999999999</v>
      </c>
      <c r="AI34" s="166">
        <f>10*LOG10(1/(('Summary (Full)'!$B$41/10^(AF34/10)+'Summary (Full)'!$B$42/10^(AG34/10)+'Summary (Full)'!$B$43/10^(AH34/10))/'Summary (Full)'!$B$44))</f>
        <v>29.744152823213113</v>
      </c>
      <c r="AJ34" s="166">
        <f>Test!Y103</f>
        <v>1925.8</v>
      </c>
      <c r="AK34" s="166">
        <f>Test!Z103</f>
        <v>0.65549999999999997</v>
      </c>
      <c r="AL34" s="166">
        <f t="shared" si="2"/>
        <v>1</v>
      </c>
      <c r="AM34" s="166">
        <f t="shared" si="2"/>
        <v>1</v>
      </c>
      <c r="AO34" s="303"/>
      <c r="AP34" s="213"/>
      <c r="AQ34" s="213"/>
      <c r="AR34" s="213"/>
      <c r="AS34" s="213"/>
      <c r="AT34" s="213"/>
      <c r="AU34" s="213"/>
      <c r="AV34" s="213"/>
      <c r="AW34" s="213"/>
      <c r="AX34" s="213"/>
      <c r="AY34" s="228"/>
      <c r="AZ34" s="327"/>
      <c r="BA34" s="280"/>
      <c r="BR34" s="5"/>
      <c r="BS34" s="5"/>
      <c r="BT34" s="5"/>
      <c r="BV34" s="5"/>
      <c r="BX34" s="5"/>
      <c r="BZ34" s="5"/>
      <c r="CB34" s="5"/>
      <c r="CD34" s="5"/>
      <c r="CL34" s="17">
        <v>2875.1812015772857</v>
      </c>
      <c r="CM34" s="17">
        <v>36.155887499999999</v>
      </c>
      <c r="CN34" s="17">
        <v>36.155887499999999</v>
      </c>
      <c r="CO34" s="17">
        <v>41.237862499999999</v>
      </c>
      <c r="CP34" s="17">
        <v>41.673312499999994</v>
      </c>
      <c r="CQ34" s="17">
        <v>36.818350000000002</v>
      </c>
      <c r="CR34" s="17">
        <v>20.1729375</v>
      </c>
      <c r="CS34" s="17">
        <v>14.949362499999999</v>
      </c>
      <c r="CT34" s="17">
        <v>83.135537499999998</v>
      </c>
      <c r="CU34" s="17">
        <v>80.524650000000008</v>
      </c>
      <c r="CV34" s="17">
        <v>32.960700000000003</v>
      </c>
      <c r="CW34" s="17">
        <v>37.299862500000003</v>
      </c>
      <c r="CX34" s="17">
        <v>36.070875000000001</v>
      </c>
      <c r="CY34" s="17">
        <v>41.140687499999999</v>
      </c>
      <c r="CZ34" s="17">
        <v>41.547075</v>
      </c>
      <c r="DA34" s="17">
        <v>37.229501931768233</v>
      </c>
      <c r="DB34" s="17">
        <v>10162.924999999999</v>
      </c>
      <c r="DC34" s="17">
        <v>4.5816749999999997</v>
      </c>
      <c r="DE34" s="17">
        <v>2235.8115904128022</v>
      </c>
      <c r="DF34" s="5">
        <v>18.978812499999997</v>
      </c>
      <c r="DG34" s="5"/>
      <c r="DH34" s="17">
        <v>3082.1215999999999</v>
      </c>
      <c r="DI34" s="5">
        <v>15.2432</v>
      </c>
      <c r="DJ34" s="5"/>
      <c r="DK34" s="5">
        <v>3781.5888504576133</v>
      </c>
      <c r="DL34" s="5">
        <v>89.3489</v>
      </c>
      <c r="DM34" s="5">
        <v>4967.1471784158903</v>
      </c>
      <c r="DN34" s="5">
        <v>92.121237499999992</v>
      </c>
      <c r="DO34" s="5">
        <v>3781.5888504576133</v>
      </c>
      <c r="DP34" s="5">
        <v>34.463075000000003</v>
      </c>
      <c r="DQ34" s="5">
        <v>2682.1352349963713</v>
      </c>
      <c r="DR34" s="5">
        <v>37.049624999999999</v>
      </c>
      <c r="DS34" s="5">
        <v>3299.5745790455771</v>
      </c>
      <c r="DT34" s="5">
        <v>36.621400000000001</v>
      </c>
      <c r="DU34" s="5">
        <v>36.621400000000001</v>
      </c>
      <c r="DV34" s="5">
        <v>41.578475000000005</v>
      </c>
      <c r="DW34" s="5">
        <v>41.983737499999997</v>
      </c>
      <c r="DX34" s="5">
        <v>37.765457961339898</v>
      </c>
      <c r="DZ34" s="17">
        <v>2875.1812015772857</v>
      </c>
      <c r="EA34" s="17">
        <v>36.155887499999999</v>
      </c>
      <c r="EB34" s="17">
        <v>36.155887499999999</v>
      </c>
      <c r="EC34" s="17">
        <v>41.237862499999999</v>
      </c>
      <c r="ED34" s="17">
        <v>41.673312499999994</v>
      </c>
      <c r="EE34" s="17">
        <v>36.818350000000002</v>
      </c>
      <c r="EF34" s="17">
        <v>20.1729375</v>
      </c>
      <c r="EG34" s="17">
        <v>14.949362499999999</v>
      </c>
      <c r="EH34" s="17">
        <v>83.135537499999998</v>
      </c>
      <c r="EI34" s="17">
        <v>80.524650000000008</v>
      </c>
      <c r="EJ34" s="17">
        <v>32.960700000000003</v>
      </c>
      <c r="EK34" s="17">
        <v>37.299862500000003</v>
      </c>
      <c r="EL34" s="17">
        <v>36.070875000000001</v>
      </c>
      <c r="EM34" s="17">
        <v>41.140687499999999</v>
      </c>
      <c r="EN34" s="17">
        <v>41.547075</v>
      </c>
      <c r="EO34" s="17">
        <v>37.229501931768233</v>
      </c>
      <c r="EP34" s="17">
        <v>10162.924999999999</v>
      </c>
      <c r="EQ34" s="17">
        <v>4.5816749999999997</v>
      </c>
      <c r="ER34" s="17">
        <v>2235.8115904128022</v>
      </c>
      <c r="ES34" s="5">
        <v>18.978812499999997</v>
      </c>
      <c r="ET34" s="5">
        <v>3082.1215999999999</v>
      </c>
      <c r="EU34" s="5">
        <v>15.2432</v>
      </c>
      <c r="EV34" s="8">
        <v>3781.5888504576133</v>
      </c>
      <c r="EW34" s="8">
        <v>89.3489</v>
      </c>
      <c r="EX34" s="8">
        <v>4967.1471784158903</v>
      </c>
      <c r="EY34" s="8">
        <v>92.121237499999992</v>
      </c>
      <c r="EZ34" s="8">
        <v>3781.5888504576133</v>
      </c>
      <c r="FA34" s="8">
        <v>34.463075000000003</v>
      </c>
      <c r="FB34" s="8">
        <v>2682.1352349963713</v>
      </c>
      <c r="FC34" s="8">
        <v>37.049624999999999</v>
      </c>
      <c r="FD34" s="5">
        <v>3299.5745790455771</v>
      </c>
      <c r="FE34" s="5">
        <v>36.621400000000001</v>
      </c>
      <c r="FF34" s="5">
        <v>36.621400000000001</v>
      </c>
      <c r="FG34" s="5">
        <v>41.578475000000005</v>
      </c>
      <c r="FH34" s="5">
        <v>41.983737499999997</v>
      </c>
      <c r="FI34" s="5">
        <v>37.765457961339898</v>
      </c>
      <c r="FK34" s="5">
        <v>2875.1812015772857</v>
      </c>
      <c r="FL34" s="5">
        <v>36.818350000000002</v>
      </c>
      <c r="FM34" s="5">
        <v>3444.857495428404</v>
      </c>
      <c r="FN34" s="5">
        <v>37.933988321310586</v>
      </c>
      <c r="FP34" s="17">
        <v>2875.1812015772857</v>
      </c>
      <c r="FQ34" s="5">
        <v>36.818350000000002</v>
      </c>
      <c r="FR34" s="17">
        <v>3444.857495428404</v>
      </c>
      <c r="FS34" s="5">
        <v>37.933988321310586</v>
      </c>
    </row>
    <row r="35" spans="1:175" ht="13" customHeight="1" x14ac:dyDescent="0.15">
      <c r="A35" s="290" t="s">
        <v>20</v>
      </c>
      <c r="B35" s="47">
        <v>23</v>
      </c>
      <c r="C35" s="166">
        <f>Anchor!L104</f>
        <v>3752.0079999999998</v>
      </c>
      <c r="D35" s="166">
        <f>Anchor!M104</f>
        <v>32.808999999999997</v>
      </c>
      <c r="E35" s="166">
        <f>Anchor!N104</f>
        <v>40.450499999999998</v>
      </c>
      <c r="F35" s="166">
        <f>Anchor!O104</f>
        <v>40.847999999999999</v>
      </c>
      <c r="G35" s="167">
        <f>('Summary (Full)'!$B$34*D35+'Summary (Full)'!$B$35*E35+'Summary (Full)'!$B$36*F35)/'Summary (Full)'!$B$37</f>
        <v>33.789031249999994</v>
      </c>
      <c r="H35" s="166">
        <f>Anchor!P104</f>
        <v>20.6739</v>
      </c>
      <c r="I35" s="166">
        <f>Anchor!Q104</f>
        <v>12.702299999999999</v>
      </c>
      <c r="J35" s="166">
        <f>Anchor!R104</f>
        <v>61.925199999999997</v>
      </c>
      <c r="K35" s="166">
        <f>Anchor!S104</f>
        <v>59.980499999999999</v>
      </c>
      <c r="L35" s="166">
        <f>Anchor!T104</f>
        <v>28.617699999999999</v>
      </c>
      <c r="M35" s="166">
        <f>Anchor!U104</f>
        <v>35.593699999999998</v>
      </c>
      <c r="N35" s="166">
        <f>Anchor!V104</f>
        <v>32.497100000000003</v>
      </c>
      <c r="O35" s="166">
        <f>Anchor!W104</f>
        <v>40.305300000000003</v>
      </c>
      <c r="P35" s="166">
        <f>Anchor!X104</f>
        <v>40.634900000000002</v>
      </c>
      <c r="Q35" s="168">
        <f>10*LOG10(1/(('Summary (Full)'!$B$41/10^(N35/10)+'Summary (Full)'!$B$42/10^(O35/10)+'Summary (Full)'!$B$43/10^(P35/10))/'Summary (Full)'!$B$44))</f>
        <v>33.924594347817624</v>
      </c>
      <c r="R35" s="166">
        <f>Anchor!Y104</f>
        <v>4178.5</v>
      </c>
      <c r="S35" s="166">
        <f>Anchor!Z104</f>
        <v>1.3478000000000001</v>
      </c>
      <c r="T35" s="169"/>
      <c r="U35" s="166">
        <f>Test!L104</f>
        <v>3752.0079999999998</v>
      </c>
      <c r="V35" s="166">
        <f>Test!M104</f>
        <v>32.808999999999997</v>
      </c>
      <c r="W35" s="166">
        <f>Test!N104</f>
        <v>40.450499999999998</v>
      </c>
      <c r="X35" s="166">
        <f>Test!O104</f>
        <v>40.847999999999999</v>
      </c>
      <c r="Y35" s="166">
        <f>('Summary (Full)'!$B$34*V35+'Summary (Full)'!$B$35*W35+'Summary (Full)'!$B$36*X35)/'Summary (Full)'!$B$37</f>
        <v>33.789031249999994</v>
      </c>
      <c r="Z35" s="166">
        <f>Test!P104</f>
        <v>20.6739</v>
      </c>
      <c r="AA35" s="166">
        <f>Test!Q104</f>
        <v>12.702299999999999</v>
      </c>
      <c r="AB35" s="166">
        <f>Test!R104</f>
        <v>61.925199999999997</v>
      </c>
      <c r="AC35" s="166">
        <f>Test!S104</f>
        <v>59.980499999999999</v>
      </c>
      <c r="AD35" s="166">
        <f>Test!T104</f>
        <v>28.617699999999999</v>
      </c>
      <c r="AE35" s="166">
        <f>Test!U104</f>
        <v>35.593699999999998</v>
      </c>
      <c r="AF35" s="166">
        <f>Test!V104</f>
        <v>32.497100000000003</v>
      </c>
      <c r="AG35" s="166">
        <f>Test!W104</f>
        <v>40.305300000000003</v>
      </c>
      <c r="AH35" s="166">
        <f>Test!X104</f>
        <v>40.634900000000002</v>
      </c>
      <c r="AI35" s="166">
        <f>10*LOG10(1/(('Summary (Full)'!$B$41/10^(AF35/10)+'Summary (Full)'!$B$42/10^(AG35/10)+'Summary (Full)'!$B$43/10^(AH35/10))/'Summary (Full)'!$B$44))</f>
        <v>33.924594347817624</v>
      </c>
      <c r="AJ35" s="166">
        <f>Test!Y104</f>
        <v>4178.5</v>
      </c>
      <c r="AK35" s="166">
        <f>Test!Z104</f>
        <v>1.3478000000000001</v>
      </c>
      <c r="AL35" s="166">
        <f t="shared" si="2"/>
        <v>1</v>
      </c>
      <c r="AM35" s="166">
        <f t="shared" si="2"/>
        <v>1</v>
      </c>
      <c r="AO35" s="293" t="s">
        <v>27</v>
      </c>
      <c r="AP35" s="211" cm="1">
        <f t="array" ref="AP35">bdRateExtend($C35:$C38,D35:D38,$U35:$U38,V35:V38)</f>
        <v>0</v>
      </c>
      <c r="AQ35" s="211" cm="1">
        <f t="array" ref="AQ35">bdRateExtend($C35:$C40,D35:D40,$U35:$U40,V35:V40)</f>
        <v>0</v>
      </c>
      <c r="AR35" s="211" cm="1">
        <f t="array" ref="AR35">bdRateExtend($C35:$C40,E35:E40,$U35:$U40,W35:W40)</f>
        <v>0</v>
      </c>
      <c r="AS35" s="211" cm="1">
        <f t="array" ref="AS35">bdRateExtend($C35:$C40,F35:F40,$U35:$U40,X35:X40)</f>
        <v>0</v>
      </c>
      <c r="AT35" s="211" cm="1">
        <f t="array" ref="AT35">bdRateExtend($C35:$C38,H35:H38,$U35:$U38,Z35:Z38)</f>
        <v>0</v>
      </c>
      <c r="AU35" s="211" cm="1">
        <f t="array" ref="AU35">bdRateExtend($C35:$C40,H35:H40,$U35:$U40,Z35:Z40)</f>
        <v>0</v>
      </c>
      <c r="AV35" s="211" cm="1">
        <f t="array" ref="AV35">bdRateExtend($C35:$C38,I35:I38,$U35:$U38,AA35:AA38)</f>
        <v>0</v>
      </c>
      <c r="AW35" s="211" cm="1">
        <f t="array" ref="AW35">bdRateExtend($C35:$C40,I35:I40,$U35:$U40,AA35:AA40)</f>
        <v>0</v>
      </c>
      <c r="AX35" s="211" cm="1">
        <f t="array" ref="AX35">bdRateExtend($C35:$C38,J35:J38,$U35:$U38,AB35:AB38,"None", FALSE,1)</f>
        <v>0</v>
      </c>
      <c r="AY35" s="214" cm="1">
        <f t="array" ref="AY35">bdRateExtend($C35:$C40,J35:J40,$U35:$U40,AB35:AB40,"None", FALSE,TRUE)</f>
        <v>0</v>
      </c>
      <c r="AZ35" s="325" cm="1">
        <f t="array" ref="AZ35">testVMAFRange($C35:$C38,J35:J38,$U35:$U38,AB35:AB38)</f>
        <v>0</v>
      </c>
      <c r="BA35" s="251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3082.1215999999999</v>
      </c>
      <c r="CM35" s="17">
        <v>36.4437</v>
      </c>
      <c r="CN35" s="17">
        <v>36.4437</v>
      </c>
      <c r="CO35" s="17">
        <v>41.453800000000001</v>
      </c>
      <c r="CP35" s="17">
        <v>41.895899999999997</v>
      </c>
      <c r="CQ35" s="17">
        <v>37.097593750000001</v>
      </c>
      <c r="CR35" s="17">
        <v>20.596399999999999</v>
      </c>
      <c r="CS35" s="17">
        <v>15.2432</v>
      </c>
      <c r="CT35" s="17">
        <v>85.150099999999995</v>
      </c>
      <c r="CU35" s="17">
        <v>82.465000000000003</v>
      </c>
      <c r="CV35" s="17">
        <v>33.328099999999999</v>
      </c>
      <c r="CW35" s="17">
        <v>37.5501</v>
      </c>
      <c r="CX35" s="17">
        <v>36.359200000000001</v>
      </c>
      <c r="CY35" s="17">
        <v>41.356000000000002</v>
      </c>
      <c r="CZ35" s="17">
        <v>41.768799999999999</v>
      </c>
      <c r="DA35" s="17">
        <v>37.509145040670589</v>
      </c>
      <c r="DB35" s="17">
        <v>10366.299999999999</v>
      </c>
      <c r="DC35" s="17">
        <v>4.633</v>
      </c>
      <c r="DE35" s="17">
        <v>2396.8166999999999</v>
      </c>
      <c r="DF35" s="5">
        <v>19.380299999999998</v>
      </c>
      <c r="DG35" s="5"/>
      <c r="DH35" s="17">
        <v>3299.5745790455771</v>
      </c>
      <c r="DI35" s="5">
        <v>15.5280875</v>
      </c>
      <c r="DJ35" s="5"/>
      <c r="DK35" s="5">
        <v>4048.3913546344565</v>
      </c>
      <c r="DL35" s="5">
        <v>90.748500000000007</v>
      </c>
      <c r="DM35" s="5">
        <v>5317.5944</v>
      </c>
      <c r="DN35" s="5">
        <v>93.500699999999995</v>
      </c>
      <c r="DO35" s="5">
        <v>4048.3913546344565</v>
      </c>
      <c r="DP35" s="5">
        <v>34.8414</v>
      </c>
      <c r="DQ35" s="5">
        <v>2875.1812015772857</v>
      </c>
      <c r="DR35" s="5">
        <v>37.299862500000003</v>
      </c>
      <c r="DS35" s="5">
        <v>3685.6739231872234</v>
      </c>
      <c r="DT35" s="5">
        <v>37.069249999999997</v>
      </c>
      <c r="DU35" s="5">
        <v>37.069249999999997</v>
      </c>
      <c r="DV35" s="5">
        <v>42.007824999999997</v>
      </c>
      <c r="DW35" s="5">
        <v>42.409175000000005</v>
      </c>
      <c r="DX35" s="5">
        <v>38.210267915075669</v>
      </c>
      <c r="DZ35" s="17">
        <v>3082.1215999999999</v>
      </c>
      <c r="EA35" s="17">
        <v>36.4437</v>
      </c>
      <c r="EB35" s="17">
        <v>36.4437</v>
      </c>
      <c r="EC35" s="17">
        <v>41.453800000000001</v>
      </c>
      <c r="ED35" s="17">
        <v>41.895899999999997</v>
      </c>
      <c r="EE35" s="17">
        <v>37.097593750000001</v>
      </c>
      <c r="EF35" s="17">
        <v>20.596399999999999</v>
      </c>
      <c r="EG35" s="17">
        <v>15.2432</v>
      </c>
      <c r="EH35" s="17">
        <v>85.150099999999995</v>
      </c>
      <c r="EI35" s="17">
        <v>82.465000000000003</v>
      </c>
      <c r="EJ35" s="17">
        <v>33.328099999999999</v>
      </c>
      <c r="EK35" s="17">
        <v>37.5501</v>
      </c>
      <c r="EL35" s="17">
        <v>36.359200000000001</v>
      </c>
      <c r="EM35" s="17">
        <v>41.356000000000002</v>
      </c>
      <c r="EN35" s="17">
        <v>41.768799999999999</v>
      </c>
      <c r="EO35" s="17">
        <v>37.509145040670589</v>
      </c>
      <c r="EP35" s="17">
        <v>10366.299999999999</v>
      </c>
      <c r="EQ35" s="17">
        <v>4.633</v>
      </c>
      <c r="ER35" s="17">
        <v>2396.8166999999999</v>
      </c>
      <c r="ES35" s="5">
        <v>19.380299999999998</v>
      </c>
      <c r="ET35" s="5">
        <v>3299.5745790455771</v>
      </c>
      <c r="EU35" s="5">
        <v>15.5280875</v>
      </c>
      <c r="EV35" s="8">
        <v>4048.3913546344565</v>
      </c>
      <c r="EW35" s="8">
        <v>90.748500000000007</v>
      </c>
      <c r="EX35" s="8">
        <v>5317.5944</v>
      </c>
      <c r="EY35" s="8">
        <v>93.500699999999995</v>
      </c>
      <c r="EZ35" s="8">
        <v>4048.3913546344565</v>
      </c>
      <c r="FA35" s="8">
        <v>34.8414</v>
      </c>
      <c r="FB35" s="8">
        <v>2875.1812015772857</v>
      </c>
      <c r="FC35" s="8">
        <v>37.299862500000003</v>
      </c>
      <c r="FD35" s="5">
        <v>3685.6739231872234</v>
      </c>
      <c r="FE35" s="5">
        <v>37.069249999999997</v>
      </c>
      <c r="FF35" s="5">
        <v>37.069249999999997</v>
      </c>
      <c r="FG35" s="5">
        <v>42.007824999999997</v>
      </c>
      <c r="FH35" s="5">
        <v>42.409175000000005</v>
      </c>
      <c r="FI35" s="5">
        <v>38.210267915075669</v>
      </c>
      <c r="FK35" s="5">
        <v>3082.1215999999999</v>
      </c>
      <c r="FL35" s="5">
        <v>37.097593750000001</v>
      </c>
      <c r="FM35" s="5">
        <v>3685.6739231872234</v>
      </c>
      <c r="FN35" s="5">
        <v>38.210267915075669</v>
      </c>
      <c r="FP35" s="17">
        <v>3082.1215999999999</v>
      </c>
      <c r="FQ35" s="5">
        <v>37.097593750000001</v>
      </c>
      <c r="FR35" s="17">
        <v>3685.6739231872234</v>
      </c>
      <c r="FS35" s="5">
        <v>38.210267915075669</v>
      </c>
    </row>
    <row r="36" spans="1:175" x14ac:dyDescent="0.15">
      <c r="A36" s="290"/>
      <c r="B36" s="47">
        <v>31</v>
      </c>
      <c r="C36" s="166">
        <f>Anchor!L105</f>
        <v>2304.8742000000002</v>
      </c>
      <c r="D36" s="166">
        <f>Anchor!M105</f>
        <v>32.315100000000001</v>
      </c>
      <c r="E36" s="166">
        <f>Anchor!N105</f>
        <v>39.7288</v>
      </c>
      <c r="F36" s="166">
        <f>Anchor!O105</f>
        <v>40.081899999999997</v>
      </c>
      <c r="G36" s="167">
        <f>('Summary (Full)'!$B$34*D36+'Summary (Full)'!$B$35*E36+'Summary (Full)'!$B$36*F36)/'Summary (Full)'!$B$37</f>
        <v>33.263881249999997</v>
      </c>
      <c r="H36" s="166">
        <f>Anchor!P105</f>
        <v>18.663499999999999</v>
      </c>
      <c r="I36" s="166">
        <f>Anchor!Q105</f>
        <v>12.0282</v>
      </c>
      <c r="J36" s="166">
        <f>Anchor!R105</f>
        <v>55.596299999999999</v>
      </c>
      <c r="K36" s="166">
        <f>Anchor!S105</f>
        <v>53.729399999999998</v>
      </c>
      <c r="L36" s="166">
        <f>Anchor!T105</f>
        <v>28.047899999999998</v>
      </c>
      <c r="M36" s="166">
        <f>Anchor!U105</f>
        <v>34.889899999999997</v>
      </c>
      <c r="N36" s="166">
        <f>Anchor!V105</f>
        <v>32.047499999999999</v>
      </c>
      <c r="O36" s="166">
        <f>Anchor!W105</f>
        <v>39.604999999999997</v>
      </c>
      <c r="P36" s="166">
        <f>Anchor!X105</f>
        <v>39.902500000000003</v>
      </c>
      <c r="Q36" s="168">
        <f>10*LOG10(1/(('Summary (Full)'!$B$41/10^(N36/10)+'Summary (Full)'!$B$42/10^(O36/10)+'Summary (Full)'!$B$43/10^(P36/10))/'Summary (Full)'!$B$44))</f>
        <v>33.45475644396349</v>
      </c>
      <c r="R36" s="166">
        <f>Anchor!Y105</f>
        <v>3618.6</v>
      </c>
      <c r="S36" s="166">
        <f>Anchor!Z105</f>
        <v>1.0287999999999999</v>
      </c>
      <c r="T36" s="169"/>
      <c r="U36" s="166">
        <f>Test!L105</f>
        <v>2304.8742000000002</v>
      </c>
      <c r="V36" s="166">
        <f>Test!M105</f>
        <v>32.315100000000001</v>
      </c>
      <c r="W36" s="166">
        <f>Test!N105</f>
        <v>39.7288</v>
      </c>
      <c r="X36" s="166">
        <f>Test!O105</f>
        <v>40.081899999999997</v>
      </c>
      <c r="Y36" s="166">
        <f>('Summary (Full)'!$B$34*V36+'Summary (Full)'!$B$35*W36+'Summary (Full)'!$B$36*X36)/'Summary (Full)'!$B$37</f>
        <v>33.263881249999997</v>
      </c>
      <c r="Z36" s="166">
        <f>Test!P105</f>
        <v>18.663499999999999</v>
      </c>
      <c r="AA36" s="166">
        <f>Test!Q105</f>
        <v>12.0282</v>
      </c>
      <c r="AB36" s="166">
        <f>Test!R105</f>
        <v>55.596299999999999</v>
      </c>
      <c r="AC36" s="166">
        <f>Test!S105</f>
        <v>53.729399999999998</v>
      </c>
      <c r="AD36" s="166">
        <f>Test!T105</f>
        <v>28.047899999999998</v>
      </c>
      <c r="AE36" s="166">
        <f>Test!U105</f>
        <v>34.889899999999997</v>
      </c>
      <c r="AF36" s="166">
        <f>Test!V105</f>
        <v>32.047499999999999</v>
      </c>
      <c r="AG36" s="166">
        <f>Test!W105</f>
        <v>39.604999999999997</v>
      </c>
      <c r="AH36" s="166">
        <f>Test!X105</f>
        <v>39.902500000000003</v>
      </c>
      <c r="AI36" s="166">
        <f>10*LOG10(1/(('Summary (Full)'!$B$41/10^(AF36/10)+'Summary (Full)'!$B$42/10^(AG36/10)+'Summary (Full)'!$B$43/10^(AH36/10))/'Summary (Full)'!$B$44))</f>
        <v>33.45475644396349</v>
      </c>
      <c r="AJ36" s="166">
        <f>Test!Y105</f>
        <v>3618.6</v>
      </c>
      <c r="AK36" s="166">
        <f>Test!Z105</f>
        <v>1.0287999999999999</v>
      </c>
      <c r="AL36" s="166">
        <f t="shared" si="2"/>
        <v>1</v>
      </c>
      <c r="AM36" s="166">
        <f t="shared" si="2"/>
        <v>1</v>
      </c>
      <c r="AO36" s="294"/>
      <c r="AP36" s="212"/>
      <c r="AQ36" s="212"/>
      <c r="AR36" s="212"/>
      <c r="AS36" s="212"/>
      <c r="AT36" s="212"/>
      <c r="AU36" s="212"/>
      <c r="AV36" s="212"/>
      <c r="AW36" s="212"/>
      <c r="AX36" s="212"/>
      <c r="AY36" s="215"/>
      <c r="AZ36" s="326"/>
      <c r="BA36" s="252"/>
      <c r="BR36" s="5"/>
      <c r="BS36" s="5"/>
      <c r="BT36" s="5"/>
      <c r="BV36" s="5"/>
      <c r="BX36" s="5"/>
      <c r="BZ36" s="5"/>
      <c r="CB36" s="5"/>
      <c r="CD36" s="5"/>
      <c r="CL36" s="17">
        <v>3299.5745790455771</v>
      </c>
      <c r="CM36" s="17">
        <v>36.70505</v>
      </c>
      <c r="CN36" s="17">
        <v>36.70505</v>
      </c>
      <c r="CO36" s="17">
        <v>41.6760625</v>
      </c>
      <c r="CP36" s="17">
        <v>42.111274999999999</v>
      </c>
      <c r="CQ36" s="17">
        <v>37.353627343750006</v>
      </c>
      <c r="CR36" s="17">
        <v>21.0167</v>
      </c>
      <c r="CS36" s="17">
        <v>15.5280875</v>
      </c>
      <c r="CT36" s="17">
        <v>86.549700000000001</v>
      </c>
      <c r="CU36" s="17">
        <v>83.844462500000006</v>
      </c>
      <c r="CV36" s="17">
        <v>33.706424999999996</v>
      </c>
      <c r="CW36" s="17">
        <v>37.784649999999999</v>
      </c>
      <c r="CX36" s="17">
        <v>36.621400000000001</v>
      </c>
      <c r="CY36" s="17">
        <v>41.578475000000005</v>
      </c>
      <c r="CZ36" s="17">
        <v>41.983737499999997</v>
      </c>
      <c r="DA36" s="17">
        <v>37.765457961339898</v>
      </c>
      <c r="DB36" s="17">
        <v>10652.074999999999</v>
      </c>
      <c r="DC36" s="17">
        <v>4.7037624999999998</v>
      </c>
      <c r="DE36" s="17">
        <v>2559.3865446831319</v>
      </c>
      <c r="DF36" s="5">
        <v>19.768662499999998</v>
      </c>
      <c r="DG36" s="5"/>
      <c r="DH36" s="17">
        <v>3532.3695219175684</v>
      </c>
      <c r="DI36" s="5">
        <v>15.812975</v>
      </c>
      <c r="DJ36" s="5"/>
      <c r="DK36" s="5">
        <v>4334.0175805457375</v>
      </c>
      <c r="DL36" s="5">
        <v>92.148099999999999</v>
      </c>
      <c r="DM36" s="5">
        <v>6767.0078923377614</v>
      </c>
      <c r="DN36" s="5">
        <v>97.083437500000002</v>
      </c>
      <c r="DO36" s="5">
        <v>4334.0175805457375</v>
      </c>
      <c r="DP36" s="5">
        <v>35.219724999999997</v>
      </c>
      <c r="DQ36" s="5">
        <v>3082.1215999999999</v>
      </c>
      <c r="DR36" s="5">
        <v>37.5501</v>
      </c>
      <c r="DS36" s="5">
        <v>3943.3248795021527</v>
      </c>
      <c r="DT36" s="5">
        <v>37.352975000000001</v>
      </c>
      <c r="DU36" s="5">
        <v>37.352975000000001</v>
      </c>
      <c r="DV36" s="5">
        <v>42.232712499999998</v>
      </c>
      <c r="DW36" s="5">
        <v>42.637287499999999</v>
      </c>
      <c r="DX36" s="5">
        <v>38.486547508840751</v>
      </c>
      <c r="DZ36" s="17">
        <v>3299.5745790455771</v>
      </c>
      <c r="EA36" s="17">
        <v>36.70505</v>
      </c>
      <c r="EB36" s="17">
        <v>36.70505</v>
      </c>
      <c r="EC36" s="17">
        <v>41.6760625</v>
      </c>
      <c r="ED36" s="17">
        <v>42.111274999999999</v>
      </c>
      <c r="EE36" s="17">
        <v>37.353627343750006</v>
      </c>
      <c r="EF36" s="17">
        <v>21.0167</v>
      </c>
      <c r="EG36" s="17">
        <v>15.5280875</v>
      </c>
      <c r="EH36" s="17">
        <v>86.549700000000001</v>
      </c>
      <c r="EI36" s="17">
        <v>83.844462500000006</v>
      </c>
      <c r="EJ36" s="17">
        <v>33.706424999999996</v>
      </c>
      <c r="EK36" s="17">
        <v>37.784649999999999</v>
      </c>
      <c r="EL36" s="17">
        <v>36.621400000000001</v>
      </c>
      <c r="EM36" s="17">
        <v>41.578475000000005</v>
      </c>
      <c r="EN36" s="17">
        <v>41.983737499999997</v>
      </c>
      <c r="EO36" s="17">
        <v>37.765457961339898</v>
      </c>
      <c r="EP36" s="17">
        <v>10652.074999999999</v>
      </c>
      <c r="EQ36" s="17">
        <v>4.7037624999999998</v>
      </c>
      <c r="ER36" s="17">
        <v>2559.3865446831319</v>
      </c>
      <c r="ES36" s="5">
        <v>19.768662499999998</v>
      </c>
      <c r="ET36" s="5">
        <v>3532.3695219175684</v>
      </c>
      <c r="EU36" s="5">
        <v>15.812975</v>
      </c>
      <c r="EV36" s="8">
        <v>4334.0175805457375</v>
      </c>
      <c r="EW36" s="8">
        <v>92.148099999999999</v>
      </c>
      <c r="EX36" s="8">
        <v>6767.0078923377614</v>
      </c>
      <c r="EY36" s="8">
        <v>97.083437500000002</v>
      </c>
      <c r="EZ36" s="8">
        <v>4334.0175805457375</v>
      </c>
      <c r="FA36" s="8">
        <v>35.219724999999997</v>
      </c>
      <c r="FB36" s="8">
        <v>3082.1215999999999</v>
      </c>
      <c r="FC36" s="8">
        <v>37.5501</v>
      </c>
      <c r="FD36" s="5">
        <v>3943.3248795021527</v>
      </c>
      <c r="FE36" s="5">
        <v>37.352975000000001</v>
      </c>
      <c r="FF36" s="5">
        <v>37.352975000000001</v>
      </c>
      <c r="FG36" s="5">
        <v>42.232712499999998</v>
      </c>
      <c r="FH36" s="5">
        <v>42.637287499999999</v>
      </c>
      <c r="FI36" s="5">
        <v>38.486547508840751</v>
      </c>
      <c r="FK36" s="5">
        <v>3299.5745790455771</v>
      </c>
      <c r="FL36" s="5">
        <v>37.353627343750006</v>
      </c>
      <c r="FM36" s="5">
        <v>3943.3248795021527</v>
      </c>
      <c r="FN36" s="5">
        <v>38.486547508840751</v>
      </c>
      <c r="FP36" s="17">
        <v>3299.5745790455771</v>
      </c>
      <c r="FQ36" s="5">
        <v>37.353627343750006</v>
      </c>
      <c r="FR36" s="17">
        <v>3943.3248795021527</v>
      </c>
      <c r="FS36" s="5">
        <v>38.486547508840751</v>
      </c>
    </row>
    <row r="37" spans="1:175" ht="13" customHeight="1" x14ac:dyDescent="0.15">
      <c r="A37" s="290"/>
      <c r="B37" s="47">
        <v>39</v>
      </c>
      <c r="C37" s="166">
        <f>Anchor!L106</f>
        <v>1371.5134</v>
      </c>
      <c r="D37" s="166">
        <f>Anchor!M106</f>
        <v>31.531600000000001</v>
      </c>
      <c r="E37" s="166">
        <f>Anchor!N106</f>
        <v>38.701799999999999</v>
      </c>
      <c r="F37" s="166">
        <f>Anchor!O106</f>
        <v>39.001800000000003</v>
      </c>
      <c r="G37" s="167">
        <f>('Summary (Full)'!$B$34*D37+'Summary (Full)'!$B$35*E37+'Summary (Full)'!$B$36*F37)/'Summary (Full)'!$B$37</f>
        <v>32.446624999999997</v>
      </c>
      <c r="H37" s="166">
        <f>Anchor!P106</f>
        <v>16.172999999999998</v>
      </c>
      <c r="I37" s="166">
        <f>Anchor!Q106</f>
        <v>11.0388</v>
      </c>
      <c r="J37" s="166">
        <f>Anchor!R106</f>
        <v>46.519500000000001</v>
      </c>
      <c r="K37" s="166">
        <f>Anchor!S106</f>
        <v>44.890300000000003</v>
      </c>
      <c r="L37" s="166">
        <f>Anchor!T106</f>
        <v>27.183499999999999</v>
      </c>
      <c r="M37" s="166">
        <f>Anchor!U106</f>
        <v>33.895299999999999</v>
      </c>
      <c r="N37" s="166">
        <f>Anchor!V106</f>
        <v>31.319500000000001</v>
      </c>
      <c r="O37" s="166">
        <f>Anchor!W106</f>
        <v>38.5899</v>
      </c>
      <c r="P37" s="166">
        <f>Anchor!X106</f>
        <v>38.846600000000002</v>
      </c>
      <c r="Q37" s="168">
        <f>10*LOG10(1/(('Summary (Full)'!$B$41/10^(N37/10)+'Summary (Full)'!$B$42/10^(O37/10)+'Summary (Full)'!$B$43/10^(P37/10))/'Summary (Full)'!$B$44))</f>
        <v>32.701962142496015</v>
      </c>
      <c r="R37" s="166">
        <f>Anchor!Y106</f>
        <v>2993.1</v>
      </c>
      <c r="S37" s="166">
        <f>Anchor!Z106</f>
        <v>0.81589999999999996</v>
      </c>
      <c r="T37" s="169"/>
      <c r="U37" s="166">
        <f>Test!L106</f>
        <v>1371.5134</v>
      </c>
      <c r="V37" s="166">
        <f>Test!M106</f>
        <v>31.531600000000001</v>
      </c>
      <c r="W37" s="166">
        <f>Test!N106</f>
        <v>38.701799999999999</v>
      </c>
      <c r="X37" s="166">
        <f>Test!O106</f>
        <v>39.001800000000003</v>
      </c>
      <c r="Y37" s="166">
        <f>('Summary (Full)'!$B$34*V37+'Summary (Full)'!$B$35*W37+'Summary (Full)'!$B$36*X37)/'Summary (Full)'!$B$37</f>
        <v>32.446624999999997</v>
      </c>
      <c r="Z37" s="166">
        <f>Test!P106</f>
        <v>16.172999999999998</v>
      </c>
      <c r="AA37" s="166">
        <f>Test!Q106</f>
        <v>11.0388</v>
      </c>
      <c r="AB37" s="166">
        <f>Test!R106</f>
        <v>46.519500000000001</v>
      </c>
      <c r="AC37" s="166">
        <f>Test!S106</f>
        <v>44.890300000000003</v>
      </c>
      <c r="AD37" s="166">
        <f>Test!T106</f>
        <v>27.183499999999999</v>
      </c>
      <c r="AE37" s="166">
        <f>Test!U106</f>
        <v>33.895299999999999</v>
      </c>
      <c r="AF37" s="166">
        <f>Test!V106</f>
        <v>31.319500000000001</v>
      </c>
      <c r="AG37" s="166">
        <f>Test!W106</f>
        <v>38.5899</v>
      </c>
      <c r="AH37" s="166">
        <f>Test!X106</f>
        <v>38.846600000000002</v>
      </c>
      <c r="AI37" s="166">
        <f>10*LOG10(1/(('Summary (Full)'!$B$41/10^(AF37/10)+'Summary (Full)'!$B$42/10^(AG37/10)+'Summary (Full)'!$B$43/10^(AH37/10))/'Summary (Full)'!$B$44))</f>
        <v>32.701962142496015</v>
      </c>
      <c r="AJ37" s="166">
        <f>Test!Y106</f>
        <v>2993.1</v>
      </c>
      <c r="AK37" s="166">
        <f>Test!Z106</f>
        <v>0.81589999999999996</v>
      </c>
      <c r="AL37" s="166">
        <f t="shared" si="2"/>
        <v>1</v>
      </c>
      <c r="AM37" s="166">
        <f t="shared" si="2"/>
        <v>1</v>
      </c>
      <c r="AO37" s="294" t="s">
        <v>28</v>
      </c>
      <c r="AP37" s="212" cm="1">
        <f t="array" ref="AP37">bdRateExtend($C36:$C39,D36:D39,$U36:$U39,V36:V39)</f>
        <v>0</v>
      </c>
      <c r="AQ37" s="212"/>
      <c r="AR37" s="212"/>
      <c r="AS37" s="212"/>
      <c r="AT37" s="212" cm="1">
        <f t="array" ref="AT37">bdRateExtend($C36:$C39,H36:H39,$U36:$U39,Z36:Z39)</f>
        <v>0</v>
      </c>
      <c r="AU37" s="212"/>
      <c r="AV37" s="212" cm="1">
        <f t="array" ref="AV37">bdRateExtend($C36:$C39,I36:I39,$U36:$U39,AA36:AA39)</f>
        <v>0</v>
      </c>
      <c r="AW37" s="212"/>
      <c r="AX37" s="212" cm="1">
        <f t="array" ref="AX37">bdRateExtend($C36:$C39,J36:J39,$U36:$U39,AB36:AB39,"None", FALSE,1)</f>
        <v>0</v>
      </c>
      <c r="AY37" s="215"/>
      <c r="AZ37" s="326" cm="1">
        <f t="array" ref="AZ37">testVMAFRange($C36:$C39,J36:J39,$U36:$U39,AB36:AB39)</f>
        <v>0</v>
      </c>
      <c r="BA37" s="252"/>
      <c r="BR37" s="5"/>
      <c r="BS37" s="5"/>
      <c r="BT37" s="5"/>
      <c r="BV37" s="5"/>
      <c r="BX37" s="5"/>
      <c r="BZ37" s="5"/>
      <c r="CB37" s="5"/>
      <c r="CD37" s="5"/>
      <c r="CL37" s="17">
        <v>3685.6739231872234</v>
      </c>
      <c r="CM37" s="17">
        <v>37.150224999999999</v>
      </c>
      <c r="CN37" s="17">
        <v>37.150224999999999</v>
      </c>
      <c r="CO37" s="17">
        <v>42.098750000000003</v>
      </c>
      <c r="CP37" s="17">
        <v>42.523099999999999</v>
      </c>
      <c r="CQ37" s="17">
        <v>37.795312500000001</v>
      </c>
      <c r="CR37" s="17">
        <v>21.55575</v>
      </c>
      <c r="CS37" s="17">
        <v>15.933375</v>
      </c>
      <c r="CT37" s="17">
        <v>88.123199999999997</v>
      </c>
      <c r="CU37" s="17">
        <v>85.778275000000008</v>
      </c>
      <c r="CV37" s="17">
        <v>34.274374999999999</v>
      </c>
      <c r="CW37" s="17">
        <v>38.1631</v>
      </c>
      <c r="CX37" s="17">
        <v>37.069249999999997</v>
      </c>
      <c r="CY37" s="17">
        <v>42.007824999999997</v>
      </c>
      <c r="CZ37" s="17">
        <v>42.409175000000005</v>
      </c>
      <c r="DA37" s="17">
        <v>38.210267915075669</v>
      </c>
      <c r="DB37" s="17">
        <v>18133.125</v>
      </c>
      <c r="DC37" s="17">
        <v>8.4692500000000006</v>
      </c>
      <c r="DE37" s="17">
        <v>2732.9830792254888</v>
      </c>
      <c r="DF37" s="5">
        <v>20.157024999999997</v>
      </c>
      <c r="DG37" s="5"/>
      <c r="DH37" s="17">
        <v>3781.5888504576133</v>
      </c>
      <c r="DI37" s="5">
        <v>16.097862500000002</v>
      </c>
      <c r="DJ37" s="5"/>
      <c r="DK37" s="5">
        <v>4639.7955985595518</v>
      </c>
      <c r="DL37" s="5">
        <v>93.547700000000006</v>
      </c>
      <c r="DM37" s="5">
        <v>7239.5124999999998</v>
      </c>
      <c r="DN37" s="5">
        <v>98.220699999999994</v>
      </c>
      <c r="DO37" s="5">
        <v>4639.7955985595518</v>
      </c>
      <c r="DP37" s="5">
        <v>35.598050000000001</v>
      </c>
      <c r="DQ37" s="5">
        <v>3299.5745790455771</v>
      </c>
      <c r="DR37" s="5">
        <v>37.784649999999999</v>
      </c>
      <c r="DS37" s="5">
        <v>4218.9871999999996</v>
      </c>
      <c r="DT37" s="5">
        <v>37.636699999999998</v>
      </c>
      <c r="DU37" s="5">
        <v>37.636699999999998</v>
      </c>
      <c r="DV37" s="5">
        <v>42.457599999999999</v>
      </c>
      <c r="DW37" s="5">
        <v>42.865400000000001</v>
      </c>
      <c r="DX37" s="5">
        <v>38.762827102605833</v>
      </c>
      <c r="DZ37" s="17">
        <v>3685.6739231872234</v>
      </c>
      <c r="EA37" s="17">
        <v>37.150224999999999</v>
      </c>
      <c r="EB37" s="17">
        <v>37.150224999999999</v>
      </c>
      <c r="EC37" s="17">
        <v>42.098750000000003</v>
      </c>
      <c r="ED37" s="17">
        <v>42.523099999999999</v>
      </c>
      <c r="EE37" s="17">
        <v>37.795312500000001</v>
      </c>
      <c r="EF37" s="17">
        <v>21.55575</v>
      </c>
      <c r="EG37" s="17">
        <v>15.933375</v>
      </c>
      <c r="EH37" s="17">
        <v>88.123199999999997</v>
      </c>
      <c r="EI37" s="17">
        <v>85.778275000000008</v>
      </c>
      <c r="EJ37" s="17">
        <v>34.274374999999999</v>
      </c>
      <c r="EK37" s="17">
        <v>38.1631</v>
      </c>
      <c r="EL37" s="17">
        <v>37.069249999999997</v>
      </c>
      <c r="EM37" s="17">
        <v>42.007824999999997</v>
      </c>
      <c r="EN37" s="17">
        <v>42.409175000000005</v>
      </c>
      <c r="EO37" s="17">
        <v>38.210267915075669</v>
      </c>
      <c r="EP37" s="17">
        <v>18133.125</v>
      </c>
      <c r="EQ37" s="17">
        <v>8.4692500000000006</v>
      </c>
      <c r="ER37" s="17">
        <v>2732.9830792254888</v>
      </c>
      <c r="ES37" s="5">
        <v>20.157024999999997</v>
      </c>
      <c r="ET37" s="5">
        <v>3781.5888504576133</v>
      </c>
      <c r="EU37" s="5">
        <v>16.097862500000002</v>
      </c>
      <c r="EV37" s="8">
        <v>4639.7955985595518</v>
      </c>
      <c r="EW37" s="8">
        <v>93.547700000000006</v>
      </c>
      <c r="EX37" s="8">
        <v>7239.5124999999998</v>
      </c>
      <c r="EY37" s="8">
        <v>98.220699999999994</v>
      </c>
      <c r="EZ37" s="8">
        <v>4639.7955985595518</v>
      </c>
      <c r="FA37" s="8">
        <v>35.598050000000001</v>
      </c>
      <c r="FB37" s="8">
        <v>3299.5745790455771</v>
      </c>
      <c r="FC37" s="8">
        <v>37.784649999999999</v>
      </c>
      <c r="FD37" s="5">
        <v>4218.9871999999996</v>
      </c>
      <c r="FE37" s="5">
        <v>37.636699999999998</v>
      </c>
      <c r="FF37" s="5">
        <v>37.636699999999998</v>
      </c>
      <c r="FG37" s="5">
        <v>42.457599999999999</v>
      </c>
      <c r="FH37" s="5">
        <v>42.865400000000001</v>
      </c>
      <c r="FI37" s="5">
        <v>38.762827102605833</v>
      </c>
      <c r="FK37" s="5">
        <v>3685.6739231872234</v>
      </c>
      <c r="FL37" s="5">
        <v>37.795312500000001</v>
      </c>
      <c r="FM37" s="5">
        <v>4218.9871999999996</v>
      </c>
      <c r="FN37" s="5">
        <v>38.762827102605833</v>
      </c>
      <c r="FP37" s="17">
        <v>3685.6739231872234</v>
      </c>
      <c r="FQ37" s="5">
        <v>37.795312500000001</v>
      </c>
      <c r="FR37" s="17">
        <v>4218.9871999999996</v>
      </c>
      <c r="FS37" s="5">
        <v>38.762827102605833</v>
      </c>
    </row>
    <row r="38" spans="1:175" x14ac:dyDescent="0.15">
      <c r="A38" s="290"/>
      <c r="B38" s="47">
        <v>47</v>
      </c>
      <c r="C38" s="166">
        <f>Anchor!L107</f>
        <v>791.28629999999998</v>
      </c>
      <c r="D38" s="166">
        <f>Anchor!M107</f>
        <v>30.359500000000001</v>
      </c>
      <c r="E38" s="166">
        <f>Anchor!N107</f>
        <v>37.564</v>
      </c>
      <c r="F38" s="166">
        <f>Anchor!O107</f>
        <v>37.747399999999999</v>
      </c>
      <c r="G38" s="167">
        <f>('Summary (Full)'!$B$34*D38+'Summary (Full)'!$B$35*E38+'Summary (Full)'!$B$36*F38)/'Summary (Full)'!$B$37</f>
        <v>31.271525000000004</v>
      </c>
      <c r="H38" s="166">
        <f>Anchor!P107</f>
        <v>13.452999999999999</v>
      </c>
      <c r="I38" s="166">
        <f>Anchor!Q107</f>
        <v>9.7241999999999997</v>
      </c>
      <c r="J38" s="166">
        <f>Anchor!R107</f>
        <v>35.775199999999998</v>
      </c>
      <c r="K38" s="166">
        <f>Anchor!S107</f>
        <v>34.519399999999997</v>
      </c>
      <c r="L38" s="166">
        <f>Anchor!T107</f>
        <v>25.956</v>
      </c>
      <c r="M38" s="166">
        <f>Anchor!U107</f>
        <v>32.612200000000001</v>
      </c>
      <c r="N38" s="166">
        <f>Anchor!V107</f>
        <v>30.1995</v>
      </c>
      <c r="O38" s="166">
        <f>Anchor!W107</f>
        <v>37.448099999999997</v>
      </c>
      <c r="P38" s="166">
        <f>Anchor!X107</f>
        <v>37.6023</v>
      </c>
      <c r="Q38" s="168">
        <f>10*LOG10(1/(('Summary (Full)'!$B$41/10^(N38/10)+'Summary (Full)'!$B$42/10^(O38/10)+'Summary (Full)'!$B$43/10^(P38/10))/'Summary (Full)'!$B$44))</f>
        <v>31.575921423192682</v>
      </c>
      <c r="R38" s="166">
        <f>Anchor!Y107</f>
        <v>2440.6</v>
      </c>
      <c r="S38" s="166">
        <f>Anchor!Z107</f>
        <v>0.67369999999999997</v>
      </c>
      <c r="T38" s="169"/>
      <c r="U38" s="166">
        <f>Test!L107</f>
        <v>791.28629999999998</v>
      </c>
      <c r="V38" s="166">
        <f>Test!M107</f>
        <v>30.359500000000001</v>
      </c>
      <c r="W38" s="166">
        <f>Test!N107</f>
        <v>37.564</v>
      </c>
      <c r="X38" s="166">
        <f>Test!O107</f>
        <v>37.747399999999999</v>
      </c>
      <c r="Y38" s="166">
        <f>('Summary (Full)'!$B$34*V38+'Summary (Full)'!$B$35*W38+'Summary (Full)'!$B$36*X38)/'Summary (Full)'!$B$37</f>
        <v>31.271525000000004</v>
      </c>
      <c r="Z38" s="166">
        <f>Test!P107</f>
        <v>13.452999999999999</v>
      </c>
      <c r="AA38" s="166">
        <f>Test!Q107</f>
        <v>9.7241999999999997</v>
      </c>
      <c r="AB38" s="166">
        <f>Test!R107</f>
        <v>35.775199999999998</v>
      </c>
      <c r="AC38" s="166">
        <f>Test!S107</f>
        <v>34.519399999999997</v>
      </c>
      <c r="AD38" s="166">
        <f>Test!T107</f>
        <v>25.956</v>
      </c>
      <c r="AE38" s="166">
        <f>Test!U107</f>
        <v>32.612200000000001</v>
      </c>
      <c r="AF38" s="166">
        <f>Test!V107</f>
        <v>30.1995</v>
      </c>
      <c r="AG38" s="166">
        <f>Test!W107</f>
        <v>37.448099999999997</v>
      </c>
      <c r="AH38" s="166">
        <f>Test!X107</f>
        <v>37.6023</v>
      </c>
      <c r="AI38" s="166">
        <f>10*LOG10(1/(('Summary (Full)'!$B$41/10^(AF38/10)+'Summary (Full)'!$B$42/10^(AG38/10)+'Summary (Full)'!$B$43/10^(AH38/10))/'Summary (Full)'!$B$44))</f>
        <v>31.575921423192682</v>
      </c>
      <c r="AJ38" s="166">
        <f>Test!Y107</f>
        <v>2440.6</v>
      </c>
      <c r="AK38" s="166">
        <f>Test!Z107</f>
        <v>0.67369999999999997</v>
      </c>
      <c r="AL38" s="166">
        <f t="shared" si="2"/>
        <v>1</v>
      </c>
      <c r="AM38" s="166">
        <f t="shared" si="2"/>
        <v>1</v>
      </c>
      <c r="AO38" s="294"/>
      <c r="AP38" s="212"/>
      <c r="AQ38" s="212"/>
      <c r="AR38" s="212"/>
      <c r="AS38" s="212"/>
      <c r="AT38" s="212"/>
      <c r="AU38" s="212"/>
      <c r="AV38" s="212"/>
      <c r="AW38" s="212"/>
      <c r="AX38" s="212"/>
      <c r="AY38" s="215"/>
      <c r="AZ38" s="326"/>
      <c r="BA38" s="252"/>
      <c r="BR38" s="5"/>
      <c r="BS38" s="5"/>
      <c r="BT38" s="5"/>
      <c r="BV38" s="5"/>
      <c r="BX38" s="5"/>
      <c r="BZ38" s="5"/>
      <c r="CB38" s="5"/>
      <c r="CD38" s="5"/>
      <c r="CL38" s="17">
        <v>3943.3248795021527</v>
      </c>
      <c r="CM38" s="17">
        <v>37.433412500000003</v>
      </c>
      <c r="CN38" s="17">
        <v>37.433412500000003</v>
      </c>
      <c r="CO38" s="17">
        <v>42.323925000000003</v>
      </c>
      <c r="CP38" s="17">
        <v>42.751599999999996</v>
      </c>
      <c r="CQ38" s="17">
        <v>38.071456249999997</v>
      </c>
      <c r="CR38" s="17">
        <v>21.984225000000002</v>
      </c>
      <c r="CS38" s="17">
        <v>16.230537500000001</v>
      </c>
      <c r="CT38" s="17">
        <v>89.832850000000008</v>
      </c>
      <c r="CU38" s="17">
        <v>87.450437500000007</v>
      </c>
      <c r="CV38" s="17">
        <v>34.654487499999995</v>
      </c>
      <c r="CW38" s="17">
        <v>38.411149999999999</v>
      </c>
      <c r="CX38" s="17">
        <v>37.352975000000001</v>
      </c>
      <c r="CY38" s="17">
        <v>42.232712499999998</v>
      </c>
      <c r="CZ38" s="17">
        <v>42.637287499999999</v>
      </c>
      <c r="DA38" s="17">
        <v>38.486547508840751</v>
      </c>
      <c r="DB38" s="17">
        <v>18577.362499999999</v>
      </c>
      <c r="DC38" s="17">
        <v>8.6396250000000006</v>
      </c>
      <c r="DE38" s="17">
        <v>2918.3542153291878</v>
      </c>
      <c r="DF38" s="5">
        <v>20.5453875</v>
      </c>
      <c r="DG38" s="5"/>
      <c r="DH38" s="17">
        <v>4048.3913546344565</v>
      </c>
      <c r="DI38" s="5">
        <v>16.382750000000001</v>
      </c>
      <c r="DJ38" s="5"/>
      <c r="DK38" s="5">
        <v>4967.1471784158903</v>
      </c>
      <c r="DL38" s="5">
        <v>94.947299999999998</v>
      </c>
      <c r="DM38" s="5">
        <v>9048.0903999999991</v>
      </c>
      <c r="DN38" s="5">
        <v>99.585300000000004</v>
      </c>
      <c r="DO38" s="5">
        <v>4967.1471784158903</v>
      </c>
      <c r="DP38" s="5">
        <v>35.976375000000004</v>
      </c>
      <c r="DQ38" s="5">
        <v>3532.3695219175684</v>
      </c>
      <c r="DR38" s="5">
        <v>38.019199999999998</v>
      </c>
      <c r="DS38" s="5">
        <v>4513.5769098664869</v>
      </c>
      <c r="DT38" s="5">
        <v>37.892199999999995</v>
      </c>
      <c r="DU38" s="5">
        <v>37.892199999999995</v>
      </c>
      <c r="DV38" s="5">
        <v>42.696412500000001</v>
      </c>
      <c r="DW38" s="5">
        <v>43.093062500000002</v>
      </c>
      <c r="DX38" s="5">
        <v>39.015278389858118</v>
      </c>
      <c r="DZ38" s="17">
        <v>3943.3248795021527</v>
      </c>
      <c r="EA38" s="17">
        <v>37.433412500000003</v>
      </c>
      <c r="EB38" s="17">
        <v>37.433412500000003</v>
      </c>
      <c r="EC38" s="17">
        <v>42.323925000000003</v>
      </c>
      <c r="ED38" s="17">
        <v>42.751599999999996</v>
      </c>
      <c r="EE38" s="17">
        <v>38.071456249999997</v>
      </c>
      <c r="EF38" s="17">
        <v>21.984225000000002</v>
      </c>
      <c r="EG38" s="17">
        <v>16.230537500000001</v>
      </c>
      <c r="EH38" s="17">
        <v>89.832850000000008</v>
      </c>
      <c r="EI38" s="17">
        <v>87.450437500000007</v>
      </c>
      <c r="EJ38" s="17">
        <v>34.654487499999995</v>
      </c>
      <c r="EK38" s="17">
        <v>38.411149999999999</v>
      </c>
      <c r="EL38" s="17">
        <v>37.352975000000001</v>
      </c>
      <c r="EM38" s="17">
        <v>42.232712499999998</v>
      </c>
      <c r="EN38" s="17">
        <v>42.637287499999999</v>
      </c>
      <c r="EO38" s="17">
        <v>38.486547508840751</v>
      </c>
      <c r="EP38" s="17">
        <v>18577.362499999999</v>
      </c>
      <c r="EQ38" s="17">
        <v>8.6396250000000006</v>
      </c>
      <c r="ER38" s="17">
        <v>2918.3542153291878</v>
      </c>
      <c r="ES38" s="5">
        <v>20.5453875</v>
      </c>
      <c r="ET38" s="5">
        <v>4048.3913546344565</v>
      </c>
      <c r="EU38" s="5">
        <v>16.382750000000001</v>
      </c>
      <c r="EV38" s="8">
        <v>4967.1471784158903</v>
      </c>
      <c r="EW38" s="8">
        <v>94.947299999999998</v>
      </c>
      <c r="EX38" s="8">
        <v>9048.0903999999991</v>
      </c>
      <c r="EY38" s="8">
        <v>99.585300000000004</v>
      </c>
      <c r="EZ38" s="8">
        <v>4967.1471784158903</v>
      </c>
      <c r="FA38" s="8">
        <v>35.976375000000004</v>
      </c>
      <c r="FB38" s="8">
        <v>3532.3695219175684</v>
      </c>
      <c r="FC38" s="8">
        <v>38.019199999999998</v>
      </c>
      <c r="FD38" s="5">
        <v>4513.5769098664869</v>
      </c>
      <c r="FE38" s="5">
        <v>37.892199999999995</v>
      </c>
      <c r="FF38" s="5">
        <v>37.892199999999995</v>
      </c>
      <c r="FG38" s="5">
        <v>42.696412500000001</v>
      </c>
      <c r="FH38" s="5">
        <v>43.093062500000002</v>
      </c>
      <c r="FI38" s="5">
        <v>39.015278389858118</v>
      </c>
      <c r="FK38" s="5">
        <v>3943.3248795021527</v>
      </c>
      <c r="FL38" s="5">
        <v>38.071456249999997</v>
      </c>
      <c r="FM38" s="5">
        <v>4513.5769098664869</v>
      </c>
      <c r="FN38" s="5">
        <v>39.015278389858118</v>
      </c>
      <c r="FP38" s="17">
        <v>3943.3248795021527</v>
      </c>
      <c r="FQ38" s="5">
        <v>38.071456249999997</v>
      </c>
      <c r="FR38" s="17">
        <v>4513.5769098664869</v>
      </c>
      <c r="FS38" s="5">
        <v>39.015278389858118</v>
      </c>
    </row>
    <row r="39" spans="1:175" ht="13" customHeight="1" x14ac:dyDescent="0.15">
      <c r="A39" s="290"/>
      <c r="B39" s="47">
        <v>55</v>
      </c>
      <c r="C39" s="166">
        <f>Anchor!L108</f>
        <v>442.75970000000001</v>
      </c>
      <c r="D39" s="166">
        <f>Anchor!M108</f>
        <v>28.813199999999998</v>
      </c>
      <c r="E39" s="166">
        <f>Anchor!N108</f>
        <v>36.376899999999999</v>
      </c>
      <c r="F39" s="166">
        <f>Anchor!O108</f>
        <v>36.4557</v>
      </c>
      <c r="G39" s="167">
        <f>('Summary (Full)'!$B$34*D39+'Summary (Full)'!$B$35*E39+'Summary (Full)'!$B$36*F39)/'Summary (Full)'!$B$37</f>
        <v>29.763587499999996</v>
      </c>
      <c r="H39" s="166">
        <f>Anchor!P108</f>
        <v>10.7685</v>
      </c>
      <c r="I39" s="166">
        <f>Anchor!Q108</f>
        <v>8.2035999999999998</v>
      </c>
      <c r="J39" s="166">
        <f>Anchor!R108</f>
        <v>24.9039</v>
      </c>
      <c r="K39" s="166">
        <f>Anchor!S108</f>
        <v>24.197500000000002</v>
      </c>
      <c r="L39" s="166">
        <f>Anchor!T108</f>
        <v>24.403700000000001</v>
      </c>
      <c r="M39" s="166">
        <f>Anchor!U108</f>
        <v>31.078199999999999</v>
      </c>
      <c r="N39" s="166">
        <f>Anchor!V108</f>
        <v>28.6874</v>
      </c>
      <c r="O39" s="166">
        <f>Anchor!W108</f>
        <v>36.279400000000003</v>
      </c>
      <c r="P39" s="166">
        <f>Anchor!X108</f>
        <v>36.330300000000001</v>
      </c>
      <c r="Q39" s="168">
        <f>10*LOG10(1/(('Summary (Full)'!$B$41/10^(N39/10)+'Summary (Full)'!$B$42/10^(O39/10)+'Summary (Full)'!$B$43/10^(P39/10))/'Summary (Full)'!$B$44))</f>
        <v>30.087842997816267</v>
      </c>
      <c r="R39" s="166">
        <f>Anchor!Y108</f>
        <v>1785.2</v>
      </c>
      <c r="S39" s="166">
        <f>Anchor!Z108</f>
        <v>0.57999999999999996</v>
      </c>
      <c r="T39" s="169"/>
      <c r="U39" s="166">
        <f>Test!L108</f>
        <v>442.75970000000001</v>
      </c>
      <c r="V39" s="166">
        <f>Test!M108</f>
        <v>28.813199999999998</v>
      </c>
      <c r="W39" s="166">
        <f>Test!N108</f>
        <v>36.376899999999999</v>
      </c>
      <c r="X39" s="166">
        <f>Test!O108</f>
        <v>36.4557</v>
      </c>
      <c r="Y39" s="166">
        <f>('Summary (Full)'!$B$34*V39+'Summary (Full)'!$B$35*W39+'Summary (Full)'!$B$36*X39)/'Summary (Full)'!$B$37</f>
        <v>29.763587499999996</v>
      </c>
      <c r="Z39" s="166">
        <f>Test!P108</f>
        <v>10.7685</v>
      </c>
      <c r="AA39" s="166">
        <f>Test!Q108</f>
        <v>8.2035999999999998</v>
      </c>
      <c r="AB39" s="166">
        <f>Test!R108</f>
        <v>24.9039</v>
      </c>
      <c r="AC39" s="166">
        <f>Test!S108</f>
        <v>24.197500000000002</v>
      </c>
      <c r="AD39" s="166">
        <f>Test!T108</f>
        <v>24.403700000000001</v>
      </c>
      <c r="AE39" s="166">
        <f>Test!U108</f>
        <v>31.078199999999999</v>
      </c>
      <c r="AF39" s="166">
        <f>Test!V108</f>
        <v>28.6874</v>
      </c>
      <c r="AG39" s="166">
        <f>Test!W108</f>
        <v>36.279400000000003</v>
      </c>
      <c r="AH39" s="166">
        <f>Test!X108</f>
        <v>36.330300000000001</v>
      </c>
      <c r="AI39" s="166">
        <f>10*LOG10(1/(('Summary (Full)'!$B$41/10^(AF39/10)+'Summary (Full)'!$B$42/10^(AG39/10)+'Summary (Full)'!$B$43/10^(AH39/10))/'Summary (Full)'!$B$44))</f>
        <v>30.087842997816267</v>
      </c>
      <c r="AJ39" s="166">
        <f>Test!Y108</f>
        <v>1785.2</v>
      </c>
      <c r="AK39" s="166">
        <f>Test!Z108</f>
        <v>0.57999999999999996</v>
      </c>
      <c r="AL39" s="166">
        <f t="shared" si="2"/>
        <v>1</v>
      </c>
      <c r="AM39" s="166">
        <f t="shared" si="2"/>
        <v>1</v>
      </c>
      <c r="AO39" s="294" t="s">
        <v>29</v>
      </c>
      <c r="AP39" s="212" cm="1">
        <f t="array" ref="AP39">bdRateExtend($C37:$C40,D37:D40,$U37:$U40,V37:V40)</f>
        <v>0</v>
      </c>
      <c r="AQ39" s="212"/>
      <c r="AR39" s="212"/>
      <c r="AS39" s="212"/>
      <c r="AT39" s="212" cm="1">
        <f t="array" ref="AT39">bdRateExtend($C37:$C40,H37:H40,$U37:$U40,Z37:Z40)</f>
        <v>0</v>
      </c>
      <c r="AU39" s="212"/>
      <c r="AV39" s="212" cm="1">
        <f t="array" ref="AV39">bdRateExtend($C37:$C40,I37:I40,$U37:$U40,AA37:AA40)</f>
        <v>0</v>
      </c>
      <c r="AW39" s="212"/>
      <c r="AX39" s="212" cm="1">
        <f t="array" ref="AX39">bdRateExtend($C37:$C40,J37:J40,$U37:$U40,AB37:AB40,"None", FALSE,1)</f>
        <v>0</v>
      </c>
      <c r="AY39" s="215"/>
      <c r="AZ39" s="326" cm="1">
        <f t="array" ref="AZ39">testVMAFRange($C37:$C40,J37:J40,$U37:$U40,AB37:AB40)</f>
        <v>0</v>
      </c>
      <c r="BA39" s="252"/>
      <c r="BR39" s="5"/>
      <c r="BS39" s="5"/>
      <c r="BT39" s="5"/>
      <c r="BV39" s="5"/>
      <c r="BX39" s="5"/>
      <c r="BZ39" s="5"/>
      <c r="CB39" s="5"/>
      <c r="CD39" s="5"/>
      <c r="CL39" s="17">
        <v>4218.9871999999996</v>
      </c>
      <c r="CM39" s="17">
        <v>37.7166</v>
      </c>
      <c r="CN39" s="17">
        <v>37.7166</v>
      </c>
      <c r="CO39" s="17">
        <v>42.549100000000003</v>
      </c>
      <c r="CP39" s="17">
        <v>42.9801</v>
      </c>
      <c r="CQ39" s="17">
        <v>38.3476</v>
      </c>
      <c r="CR39" s="17">
        <v>22.412700000000001</v>
      </c>
      <c r="CS39" s="17">
        <v>16.527699999999999</v>
      </c>
      <c r="CT39" s="17">
        <v>91.542500000000004</v>
      </c>
      <c r="CU39" s="17">
        <v>89.122600000000006</v>
      </c>
      <c r="CV39" s="17">
        <v>35.034599999999998</v>
      </c>
      <c r="CW39" s="17">
        <v>38.659199999999998</v>
      </c>
      <c r="CX39" s="17">
        <v>37.636699999999998</v>
      </c>
      <c r="CY39" s="17">
        <v>42.457599999999999</v>
      </c>
      <c r="CZ39" s="17">
        <v>42.865400000000001</v>
      </c>
      <c r="DA39" s="17">
        <v>38.762827102605833</v>
      </c>
      <c r="DB39" s="17">
        <v>19021.599999999999</v>
      </c>
      <c r="DC39" s="17">
        <v>8.81</v>
      </c>
      <c r="DE39" s="17">
        <v>3116.2985936024361</v>
      </c>
      <c r="DF39" s="5">
        <v>20.93375</v>
      </c>
      <c r="DG39" s="5"/>
      <c r="DH39" s="17">
        <v>4334.0175805457375</v>
      </c>
      <c r="DI39" s="5">
        <v>16.667637500000001</v>
      </c>
      <c r="DJ39" s="5"/>
      <c r="DK39" s="5">
        <v>5317.5944</v>
      </c>
      <c r="DL39" s="5">
        <v>96.346900000000005</v>
      </c>
      <c r="DM39" s="5">
        <v>11235.1427</v>
      </c>
      <c r="DN39" s="5">
        <v>99.932100000000005</v>
      </c>
      <c r="DO39" s="5">
        <v>5165.9015553538829</v>
      </c>
      <c r="DP39" s="5">
        <v>36.199537499999998</v>
      </c>
      <c r="DQ39" s="5">
        <v>3943.3248795021527</v>
      </c>
      <c r="DR39" s="5">
        <v>38.411149999999999</v>
      </c>
      <c r="DS39" s="5">
        <v>4828.7362714160208</v>
      </c>
      <c r="DT39" s="5">
        <v>38.1477</v>
      </c>
      <c r="DU39" s="5">
        <v>38.1477</v>
      </c>
      <c r="DV39" s="5">
        <v>42.935225000000003</v>
      </c>
      <c r="DW39" s="5">
        <v>43.320725000000003</v>
      </c>
      <c r="DX39" s="5">
        <v>39.267729677110403</v>
      </c>
      <c r="DZ39" s="17">
        <v>4218.9871999999996</v>
      </c>
      <c r="EA39" s="17">
        <v>37.7166</v>
      </c>
      <c r="EB39" s="17">
        <v>37.7166</v>
      </c>
      <c r="EC39" s="17">
        <v>42.549100000000003</v>
      </c>
      <c r="ED39" s="17">
        <v>42.9801</v>
      </c>
      <c r="EE39" s="17">
        <v>38.3476</v>
      </c>
      <c r="EF39" s="17">
        <v>22.412700000000001</v>
      </c>
      <c r="EG39" s="17">
        <v>16.527699999999999</v>
      </c>
      <c r="EH39" s="17">
        <v>91.542500000000004</v>
      </c>
      <c r="EI39" s="17">
        <v>89.122600000000006</v>
      </c>
      <c r="EJ39" s="17">
        <v>35.034599999999998</v>
      </c>
      <c r="EK39" s="17">
        <v>38.659199999999998</v>
      </c>
      <c r="EL39" s="17">
        <v>37.636699999999998</v>
      </c>
      <c r="EM39" s="17">
        <v>42.457599999999999</v>
      </c>
      <c r="EN39" s="17">
        <v>42.865400000000001</v>
      </c>
      <c r="EO39" s="17">
        <v>38.762827102605833</v>
      </c>
      <c r="EP39" s="17">
        <v>19021.599999999999</v>
      </c>
      <c r="EQ39" s="17">
        <v>8.81</v>
      </c>
      <c r="ER39" s="17">
        <v>3116.2985936024361</v>
      </c>
      <c r="ES39" s="5">
        <v>20.93375</v>
      </c>
      <c r="ET39" s="5">
        <v>4334.0175805457375</v>
      </c>
      <c r="EU39" s="5">
        <v>16.667637500000001</v>
      </c>
      <c r="EV39" s="8">
        <v>5317.5944</v>
      </c>
      <c r="EW39" s="8">
        <v>96.346900000000005</v>
      </c>
      <c r="EX39" s="8">
        <v>11235.1427</v>
      </c>
      <c r="EY39" s="8">
        <v>99.932100000000005</v>
      </c>
      <c r="EZ39" s="8">
        <v>5165.9015553538829</v>
      </c>
      <c r="FA39" s="8">
        <v>36.199537499999998</v>
      </c>
      <c r="FB39" s="8">
        <v>3943.3248795021527</v>
      </c>
      <c r="FC39" s="8">
        <v>38.411149999999999</v>
      </c>
      <c r="FD39" s="5">
        <v>4828.7362714160208</v>
      </c>
      <c r="FE39" s="5">
        <v>38.1477</v>
      </c>
      <c r="FF39" s="5">
        <v>38.1477</v>
      </c>
      <c r="FG39" s="5">
        <v>42.935225000000003</v>
      </c>
      <c r="FH39" s="5">
        <v>43.320725000000003</v>
      </c>
      <c r="FI39" s="5">
        <v>39.267729677110403</v>
      </c>
      <c r="FK39" s="5">
        <v>4218.9871999999996</v>
      </c>
      <c r="FL39" s="5">
        <v>38.3476</v>
      </c>
      <c r="FM39" s="5">
        <v>4828.7362714160208</v>
      </c>
      <c r="FN39" s="5">
        <v>39.267729677110403</v>
      </c>
      <c r="FP39" s="17">
        <v>4218.9871999999996</v>
      </c>
      <c r="FQ39" s="5">
        <v>38.3476</v>
      </c>
      <c r="FR39" s="17">
        <v>4828.7362714160208</v>
      </c>
      <c r="FS39" s="5">
        <v>39.267729677110403</v>
      </c>
    </row>
    <row r="40" spans="1:175" ht="14" thickBot="1" x14ac:dyDescent="0.2">
      <c r="A40" s="290"/>
      <c r="B40" s="47">
        <v>63</v>
      </c>
      <c r="C40" s="166">
        <f>Anchor!L109</f>
        <v>213.95099999999999</v>
      </c>
      <c r="D40" s="166">
        <f>Anchor!M109</f>
        <v>26.759499999999999</v>
      </c>
      <c r="E40" s="166">
        <f>Anchor!N109</f>
        <v>35.0062</v>
      </c>
      <c r="F40" s="166">
        <f>Anchor!O109</f>
        <v>34.831099999999999</v>
      </c>
      <c r="G40" s="167">
        <f>('Summary (Full)'!$B$34*D40+'Summary (Full)'!$B$35*E40+'Summary (Full)'!$B$36*F40)/'Summary (Full)'!$B$37</f>
        <v>27.779393749999997</v>
      </c>
      <c r="H40" s="166">
        <f>Anchor!P109</f>
        <v>7.9566999999999997</v>
      </c>
      <c r="I40" s="166">
        <f>Anchor!Q109</f>
        <v>6.5063000000000004</v>
      </c>
      <c r="J40" s="166">
        <f>Anchor!R109</f>
        <v>13.5283</v>
      </c>
      <c r="K40" s="166">
        <f>Anchor!S109</f>
        <v>13.4124</v>
      </c>
      <c r="L40" s="166">
        <f>Anchor!T109</f>
        <v>22.431000000000001</v>
      </c>
      <c r="M40" s="166">
        <f>Anchor!U109</f>
        <v>29.156400000000001</v>
      </c>
      <c r="N40" s="166">
        <f>Anchor!V109</f>
        <v>26.6693</v>
      </c>
      <c r="O40" s="166">
        <f>Anchor!W109</f>
        <v>34.918399999999998</v>
      </c>
      <c r="P40" s="166">
        <f>Anchor!X109</f>
        <v>34.715699999999998</v>
      </c>
      <c r="Q40" s="168">
        <f>10*LOG10(1/(('Summary (Full)'!$B$41/10^(N40/10)+'Summary (Full)'!$B$42/10^(O40/10)+'Summary (Full)'!$B$43/10^(P40/10))/'Summary (Full)'!$B$44))</f>
        <v>28.109608720960424</v>
      </c>
      <c r="R40" s="166">
        <f>Anchor!Y109</f>
        <v>1077.2</v>
      </c>
      <c r="S40" s="166">
        <f>Anchor!Z109</f>
        <v>0.40500000000000003</v>
      </c>
      <c r="T40" s="169"/>
      <c r="U40" s="166">
        <f>Test!L109</f>
        <v>213.95099999999999</v>
      </c>
      <c r="V40" s="166">
        <f>Test!M109</f>
        <v>26.759499999999999</v>
      </c>
      <c r="W40" s="166">
        <f>Test!N109</f>
        <v>35.0062</v>
      </c>
      <c r="X40" s="166">
        <f>Test!O109</f>
        <v>34.831099999999999</v>
      </c>
      <c r="Y40" s="166">
        <f>('Summary (Full)'!$B$34*V40+'Summary (Full)'!$B$35*W40+'Summary (Full)'!$B$36*X40)/'Summary (Full)'!$B$37</f>
        <v>27.779393749999997</v>
      </c>
      <c r="Z40" s="166">
        <f>Test!P109</f>
        <v>7.9566999999999997</v>
      </c>
      <c r="AA40" s="166">
        <f>Test!Q109</f>
        <v>6.5063000000000004</v>
      </c>
      <c r="AB40" s="166">
        <f>Test!R109</f>
        <v>13.5283</v>
      </c>
      <c r="AC40" s="166">
        <f>Test!S109</f>
        <v>13.4124</v>
      </c>
      <c r="AD40" s="166">
        <f>Test!T109</f>
        <v>22.431000000000001</v>
      </c>
      <c r="AE40" s="166">
        <f>Test!U109</f>
        <v>29.156400000000001</v>
      </c>
      <c r="AF40" s="166">
        <f>Test!V109</f>
        <v>26.6693</v>
      </c>
      <c r="AG40" s="166">
        <f>Test!W109</f>
        <v>34.918399999999998</v>
      </c>
      <c r="AH40" s="166">
        <f>Test!X109</f>
        <v>34.715699999999998</v>
      </c>
      <c r="AI40" s="166">
        <f>10*LOG10(1/(('Summary (Full)'!$B$41/10^(AF40/10)+'Summary (Full)'!$B$42/10^(AG40/10)+'Summary (Full)'!$B$43/10^(AH40/10))/'Summary (Full)'!$B$44))</f>
        <v>28.109608720960424</v>
      </c>
      <c r="AJ40" s="166">
        <f>Test!Y109</f>
        <v>1077.2</v>
      </c>
      <c r="AK40" s="166">
        <f>Test!Z109</f>
        <v>0.40500000000000003</v>
      </c>
      <c r="AL40" s="166">
        <f t="shared" si="2"/>
        <v>1</v>
      </c>
      <c r="AM40" s="166">
        <f t="shared" si="2"/>
        <v>1</v>
      </c>
      <c r="AO40" s="303"/>
      <c r="AP40" s="213"/>
      <c r="AQ40" s="213"/>
      <c r="AR40" s="213"/>
      <c r="AS40" s="213"/>
      <c r="AT40" s="213"/>
      <c r="AU40" s="213"/>
      <c r="AV40" s="213"/>
      <c r="AW40" s="213"/>
      <c r="AX40" s="213"/>
      <c r="AY40" s="228"/>
      <c r="AZ40" s="327"/>
      <c r="BA40" s="280"/>
      <c r="BR40" s="5"/>
      <c r="BS40" s="5"/>
      <c r="BT40" s="5"/>
      <c r="BV40" s="5"/>
      <c r="BX40" s="5"/>
      <c r="BZ40" s="5"/>
      <c r="CB40" s="5"/>
      <c r="CD40" s="5"/>
      <c r="CL40" s="17">
        <v>4513.5769098664869</v>
      </c>
      <c r="CM40" s="17">
        <v>37.9709875</v>
      </c>
      <c r="CN40" s="17">
        <v>37.9709875</v>
      </c>
      <c r="CO40" s="17">
        <v>42.788125000000001</v>
      </c>
      <c r="CP40" s="17">
        <v>43.207662499999998</v>
      </c>
      <c r="CQ40" s="17">
        <v>38.599350781250003</v>
      </c>
      <c r="CR40" s="17">
        <v>22.830375</v>
      </c>
      <c r="CS40" s="17">
        <v>16.808599999999998</v>
      </c>
      <c r="CT40" s="17">
        <v>92.553937500000004</v>
      </c>
      <c r="CU40" s="17">
        <v>90.259862499999997</v>
      </c>
      <c r="CV40" s="17">
        <v>35.422912499999995</v>
      </c>
      <c r="CW40" s="17">
        <v>38.893474999999995</v>
      </c>
      <c r="CX40" s="17">
        <v>37.892199999999995</v>
      </c>
      <c r="CY40" s="17">
        <v>42.696412500000001</v>
      </c>
      <c r="CZ40" s="17">
        <v>43.093062500000002</v>
      </c>
      <c r="DA40" s="17">
        <v>39.015278389858118</v>
      </c>
      <c r="DB40" s="17">
        <v>19675.637499999997</v>
      </c>
      <c r="DC40" s="17">
        <v>8.9075500000000005</v>
      </c>
      <c r="DE40" s="17">
        <v>3327.6690243693029</v>
      </c>
      <c r="DF40" s="5">
        <v>21.322112499999999</v>
      </c>
      <c r="DG40" s="5"/>
      <c r="DH40" s="17">
        <v>4639.7955985595518</v>
      </c>
      <c r="DI40" s="5">
        <v>16.952525000000001</v>
      </c>
      <c r="DJ40" s="5"/>
      <c r="DK40" s="5">
        <v>7239.5124999999998</v>
      </c>
      <c r="DL40" s="5">
        <v>99.634</v>
      </c>
      <c r="DM40" s="5">
        <v>12319.891799999999</v>
      </c>
      <c r="DN40" s="5">
        <v>99.943700000000007</v>
      </c>
      <c r="DO40" s="5">
        <v>5526.6093196226511</v>
      </c>
      <c r="DP40" s="5">
        <v>36.587850000000003</v>
      </c>
      <c r="DQ40" s="5">
        <v>4218.9871999999996</v>
      </c>
      <c r="DR40" s="5">
        <v>38.659199999999998</v>
      </c>
      <c r="DS40" s="5">
        <v>5165.9015553538829</v>
      </c>
      <c r="DT40" s="5">
        <v>38.403199999999998</v>
      </c>
      <c r="DU40" s="5">
        <v>38.403199999999998</v>
      </c>
      <c r="DV40" s="5">
        <v>43.174037499999997</v>
      </c>
      <c r="DW40" s="5">
        <v>43.548387500000004</v>
      </c>
      <c r="DX40" s="5">
        <v>39.520180964362687</v>
      </c>
      <c r="DZ40" s="17">
        <v>4513.5769098664869</v>
      </c>
      <c r="EA40" s="17">
        <v>37.9709875</v>
      </c>
      <c r="EB40" s="17">
        <v>37.9709875</v>
      </c>
      <c r="EC40" s="17">
        <v>42.788125000000001</v>
      </c>
      <c r="ED40" s="17">
        <v>43.207662499999998</v>
      </c>
      <c r="EE40" s="17">
        <v>38.599350781250003</v>
      </c>
      <c r="EF40" s="17">
        <v>22.830375</v>
      </c>
      <c r="EG40" s="17">
        <v>16.808599999999998</v>
      </c>
      <c r="EH40" s="17">
        <v>92.553937500000004</v>
      </c>
      <c r="EI40" s="17">
        <v>90.259862499999997</v>
      </c>
      <c r="EJ40" s="17">
        <v>35.422912499999995</v>
      </c>
      <c r="EK40" s="17">
        <v>38.893474999999995</v>
      </c>
      <c r="EL40" s="17">
        <v>37.892199999999995</v>
      </c>
      <c r="EM40" s="17">
        <v>42.696412500000001</v>
      </c>
      <c r="EN40" s="17">
        <v>43.093062500000002</v>
      </c>
      <c r="EO40" s="17">
        <v>39.015278389858118</v>
      </c>
      <c r="EP40" s="17">
        <v>19675.637499999997</v>
      </c>
      <c r="EQ40" s="17">
        <v>8.9075500000000005</v>
      </c>
      <c r="ER40" s="17">
        <v>3327.6690243693029</v>
      </c>
      <c r="ES40" s="5">
        <v>21.322112499999999</v>
      </c>
      <c r="ET40" s="5">
        <v>4639.7955985595518</v>
      </c>
      <c r="EU40" s="5">
        <v>16.952525000000001</v>
      </c>
      <c r="EV40" s="8">
        <v>7239.5124999999998</v>
      </c>
      <c r="EW40" s="8">
        <v>99.634</v>
      </c>
      <c r="EX40" s="8">
        <v>12319.891799999999</v>
      </c>
      <c r="EY40" s="8">
        <v>99.943700000000007</v>
      </c>
      <c r="EZ40" s="8">
        <v>5526.6093196226511</v>
      </c>
      <c r="FA40" s="8">
        <v>36.587850000000003</v>
      </c>
      <c r="FB40" s="8">
        <v>4218.9871999999996</v>
      </c>
      <c r="FC40" s="8">
        <v>38.659199999999998</v>
      </c>
      <c r="FD40" s="5">
        <v>5165.9015553538829</v>
      </c>
      <c r="FE40" s="5">
        <v>38.403199999999998</v>
      </c>
      <c r="FF40" s="5">
        <v>38.403199999999998</v>
      </c>
      <c r="FG40" s="5">
        <v>43.174037499999997</v>
      </c>
      <c r="FH40" s="5">
        <v>43.548387500000004</v>
      </c>
      <c r="FI40" s="5">
        <v>39.520180964362687</v>
      </c>
      <c r="FK40" s="5">
        <v>4513.5769098664869</v>
      </c>
      <c r="FL40" s="5">
        <v>38.599350781250003</v>
      </c>
      <c r="FM40" s="5">
        <v>5165.9015553538829</v>
      </c>
      <c r="FN40" s="5">
        <v>39.520180964362687</v>
      </c>
      <c r="FP40" s="17">
        <v>4513.5769098664869</v>
      </c>
      <c r="FQ40" s="5">
        <v>38.599350781250003</v>
      </c>
      <c r="FR40" s="17">
        <v>5165.9015553538829</v>
      </c>
      <c r="FS40" s="5">
        <v>39.520180964362687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4828.7362714160208</v>
      </c>
      <c r="CM41" s="17">
        <v>38.225375</v>
      </c>
      <c r="CN41" s="17">
        <v>38.225375</v>
      </c>
      <c r="CO41" s="17">
        <v>43.027150000000006</v>
      </c>
      <c r="CP41" s="17">
        <v>43.435225000000003</v>
      </c>
      <c r="CQ41" s="17">
        <v>38.851101562499998</v>
      </c>
      <c r="CR41" s="17">
        <v>23.248049999999999</v>
      </c>
      <c r="CS41" s="17">
        <v>17.089500000000001</v>
      </c>
      <c r="CT41" s="17">
        <v>93.565375000000003</v>
      </c>
      <c r="CU41" s="17">
        <v>91.397125000000003</v>
      </c>
      <c r="CV41" s="17">
        <v>35.811225</v>
      </c>
      <c r="CW41" s="17">
        <v>39.127749999999999</v>
      </c>
      <c r="CX41" s="17">
        <v>38.1477</v>
      </c>
      <c r="CY41" s="17">
        <v>42.935225000000003</v>
      </c>
      <c r="CZ41" s="17">
        <v>43.320725000000003</v>
      </c>
      <c r="DA41" s="17">
        <v>39.267729677110403</v>
      </c>
      <c r="DB41" s="17">
        <v>20329.674999999999</v>
      </c>
      <c r="DC41" s="17">
        <v>9.0051000000000005</v>
      </c>
      <c r="DE41" s="17">
        <v>3553.3761618607086</v>
      </c>
      <c r="DF41" s="5">
        <v>21.710475000000002</v>
      </c>
      <c r="DG41" s="5"/>
      <c r="DH41" s="17">
        <v>4967.1471784158903</v>
      </c>
      <c r="DI41" s="5">
        <v>17.237412500000001</v>
      </c>
      <c r="DJ41" s="5"/>
      <c r="DK41" s="5">
        <v>9048.0903999999991</v>
      </c>
      <c r="DL41" s="5">
        <v>99.942700000000002</v>
      </c>
      <c r="DM41" s="5">
        <v>13128.110092670475</v>
      </c>
      <c r="DN41" s="5">
        <v>99.9450875</v>
      </c>
      <c r="DO41" s="5">
        <v>5912.503411933023</v>
      </c>
      <c r="DP41" s="5">
        <v>36.976162500000001</v>
      </c>
      <c r="DQ41" s="5">
        <v>4513.5769098664869</v>
      </c>
      <c r="DR41" s="5">
        <v>38.893474999999995</v>
      </c>
      <c r="DS41" s="5">
        <v>5526.6093196226511</v>
      </c>
      <c r="DT41" s="5">
        <v>38.658699999999996</v>
      </c>
      <c r="DU41" s="5">
        <v>38.658699999999996</v>
      </c>
      <c r="DV41" s="5">
        <v>43.412849999999999</v>
      </c>
      <c r="DW41" s="5">
        <v>43.776049999999998</v>
      </c>
      <c r="DX41" s="5">
        <v>39.772632251614972</v>
      </c>
      <c r="DZ41" s="17">
        <v>4828.7362714160208</v>
      </c>
      <c r="EA41" s="17">
        <v>38.225375</v>
      </c>
      <c r="EB41" s="17">
        <v>38.225375</v>
      </c>
      <c r="EC41" s="17">
        <v>43.027150000000006</v>
      </c>
      <c r="ED41" s="17">
        <v>43.435225000000003</v>
      </c>
      <c r="EE41" s="17">
        <v>38.851101562499998</v>
      </c>
      <c r="EF41" s="17">
        <v>23.248049999999999</v>
      </c>
      <c r="EG41" s="17">
        <v>17.089500000000001</v>
      </c>
      <c r="EH41" s="17">
        <v>93.565375000000003</v>
      </c>
      <c r="EI41" s="17">
        <v>91.397125000000003</v>
      </c>
      <c r="EJ41" s="17">
        <v>35.811225</v>
      </c>
      <c r="EK41" s="17">
        <v>39.127749999999999</v>
      </c>
      <c r="EL41" s="17">
        <v>38.1477</v>
      </c>
      <c r="EM41" s="17">
        <v>42.935225000000003</v>
      </c>
      <c r="EN41" s="17">
        <v>43.320725000000003</v>
      </c>
      <c r="EO41" s="17">
        <v>39.267729677110403</v>
      </c>
      <c r="EP41" s="17">
        <v>20329.674999999999</v>
      </c>
      <c r="EQ41" s="17">
        <v>9.0051000000000005</v>
      </c>
      <c r="ER41" s="17">
        <v>3553.3761618607086</v>
      </c>
      <c r="ES41" s="5">
        <v>21.710475000000002</v>
      </c>
      <c r="ET41" s="5">
        <v>4967.1471784158903</v>
      </c>
      <c r="EU41" s="5">
        <v>17.237412500000001</v>
      </c>
      <c r="EV41" s="8">
        <v>9048.0903999999991</v>
      </c>
      <c r="EW41" s="8">
        <v>99.942700000000002</v>
      </c>
      <c r="EX41" s="8">
        <v>13128.110092670475</v>
      </c>
      <c r="EY41" s="8">
        <v>99.9450875</v>
      </c>
      <c r="EZ41" s="8">
        <v>5912.503411933023</v>
      </c>
      <c r="FA41" s="8">
        <v>36.976162500000001</v>
      </c>
      <c r="FB41" s="8">
        <v>4513.5769098664869</v>
      </c>
      <c r="FC41" s="8">
        <v>38.893474999999995</v>
      </c>
      <c r="FD41" s="5">
        <v>5526.6093196226511</v>
      </c>
      <c r="FE41" s="5">
        <v>38.658699999999996</v>
      </c>
      <c r="FF41" s="5">
        <v>38.658699999999996</v>
      </c>
      <c r="FG41" s="5">
        <v>43.412849999999999</v>
      </c>
      <c r="FH41" s="5">
        <v>43.776049999999998</v>
      </c>
      <c r="FI41" s="5">
        <v>39.772632251614972</v>
      </c>
      <c r="FK41" s="5">
        <v>4828.7362714160208</v>
      </c>
      <c r="FL41" s="5">
        <v>38.851101562499998</v>
      </c>
      <c r="FM41" s="5">
        <v>5526.6093196226511</v>
      </c>
      <c r="FN41" s="5">
        <v>39.772632251614972</v>
      </c>
      <c r="FP41" s="17">
        <v>4828.7362714160208</v>
      </c>
      <c r="FQ41" s="5">
        <v>38.851101562499998</v>
      </c>
      <c r="FR41" s="17">
        <v>5526.6093196226511</v>
      </c>
      <c r="FS41" s="5">
        <v>39.772632251614972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5165.9015553538829</v>
      </c>
      <c r="CM42" s="17">
        <v>38.4797625</v>
      </c>
      <c r="CN42" s="17">
        <v>38.4797625</v>
      </c>
      <c r="CO42" s="17">
        <v>43.266175000000004</v>
      </c>
      <c r="CP42" s="17">
        <v>43.6627875</v>
      </c>
      <c r="CQ42" s="17">
        <v>39.102852343750001</v>
      </c>
      <c r="CR42" s="17">
        <v>23.665725000000002</v>
      </c>
      <c r="CS42" s="17">
        <v>17.3704</v>
      </c>
      <c r="CT42" s="17">
        <v>94.576812500000003</v>
      </c>
      <c r="CU42" s="17">
        <v>92.534387500000008</v>
      </c>
      <c r="CV42" s="17">
        <v>36.199537499999998</v>
      </c>
      <c r="CW42" s="17">
        <v>39.362025000000003</v>
      </c>
      <c r="CX42" s="17">
        <v>38.403199999999998</v>
      </c>
      <c r="CY42" s="17">
        <v>43.174037499999997</v>
      </c>
      <c r="CZ42" s="17">
        <v>43.548387500000004</v>
      </c>
      <c r="DA42" s="17">
        <v>39.520180964362687</v>
      </c>
      <c r="DB42" s="17">
        <v>20983.712500000001</v>
      </c>
      <c r="DC42" s="17">
        <v>9.1026500000000006</v>
      </c>
      <c r="DE42" s="17">
        <v>3794.3924276162211</v>
      </c>
      <c r="DF42" s="5">
        <v>22.098837500000002</v>
      </c>
      <c r="DG42" s="5"/>
      <c r="DH42" s="17">
        <v>5317.5944</v>
      </c>
      <c r="DI42" s="5">
        <v>17.522300000000001</v>
      </c>
      <c r="DJ42" s="5"/>
      <c r="DK42" s="5">
        <v>11235.1427</v>
      </c>
      <c r="DL42" s="5">
        <v>99.951800000000006</v>
      </c>
      <c r="DM42" s="5">
        <v>19914.990900000001</v>
      </c>
      <c r="DN42" s="5">
        <v>99.956500000000005</v>
      </c>
      <c r="DO42" s="5">
        <v>6325.3424612446643</v>
      </c>
      <c r="DP42" s="5">
        <v>37.364474999999999</v>
      </c>
      <c r="DQ42" s="5">
        <v>4828.7362714160208</v>
      </c>
      <c r="DR42" s="5">
        <v>39.127749999999999</v>
      </c>
      <c r="DS42" s="5">
        <v>5912.503411933023</v>
      </c>
      <c r="DT42" s="5">
        <v>38.914200000000001</v>
      </c>
      <c r="DU42" s="5">
        <v>38.914200000000001</v>
      </c>
      <c r="DV42" s="5">
        <v>43.6516625</v>
      </c>
      <c r="DW42" s="5">
        <v>44.003712499999999</v>
      </c>
      <c r="DX42" s="5">
        <v>40.025083538867257</v>
      </c>
      <c r="DZ42" s="17">
        <v>5165.9015553538829</v>
      </c>
      <c r="EA42" s="17">
        <v>38.4797625</v>
      </c>
      <c r="EB42" s="17">
        <v>38.4797625</v>
      </c>
      <c r="EC42" s="17">
        <v>43.266175000000004</v>
      </c>
      <c r="ED42" s="17">
        <v>43.6627875</v>
      </c>
      <c r="EE42" s="17">
        <v>39.102852343750001</v>
      </c>
      <c r="EF42" s="17">
        <v>23.665725000000002</v>
      </c>
      <c r="EG42" s="17">
        <v>17.3704</v>
      </c>
      <c r="EH42" s="17">
        <v>94.576812500000003</v>
      </c>
      <c r="EI42" s="17">
        <v>92.534387500000008</v>
      </c>
      <c r="EJ42" s="17">
        <v>36.199537499999998</v>
      </c>
      <c r="EK42" s="17">
        <v>39.362025000000003</v>
      </c>
      <c r="EL42" s="17">
        <v>38.403199999999998</v>
      </c>
      <c r="EM42" s="17">
        <v>43.174037499999997</v>
      </c>
      <c r="EN42" s="17">
        <v>43.548387500000004</v>
      </c>
      <c r="EO42" s="17">
        <v>39.520180964362687</v>
      </c>
      <c r="EP42" s="17">
        <v>20983.712500000001</v>
      </c>
      <c r="EQ42" s="17">
        <v>9.1026500000000006</v>
      </c>
      <c r="ER42" s="17">
        <v>3794.3924276162211</v>
      </c>
      <c r="ES42" s="5">
        <v>22.098837500000002</v>
      </c>
      <c r="ET42" s="5">
        <v>5317.5944</v>
      </c>
      <c r="EU42" s="5">
        <v>17.522300000000001</v>
      </c>
      <c r="EV42" s="8">
        <v>11235.1427</v>
      </c>
      <c r="EW42" s="8">
        <v>99.951800000000006</v>
      </c>
      <c r="EX42" s="8">
        <v>19914.990900000001</v>
      </c>
      <c r="EY42" s="8">
        <v>99.956500000000005</v>
      </c>
      <c r="EZ42" s="8">
        <v>6325.3424612446643</v>
      </c>
      <c r="FA42" s="8">
        <v>37.364474999999999</v>
      </c>
      <c r="FB42" s="8">
        <v>4828.7362714160208</v>
      </c>
      <c r="FC42" s="8">
        <v>39.127749999999999</v>
      </c>
      <c r="FD42" s="5">
        <v>5912.503411933023</v>
      </c>
      <c r="FE42" s="5">
        <v>38.914200000000001</v>
      </c>
      <c r="FF42" s="5">
        <v>38.914200000000001</v>
      </c>
      <c r="FG42" s="5">
        <v>43.6516625</v>
      </c>
      <c r="FH42" s="5">
        <v>44.003712499999999</v>
      </c>
      <c r="FI42" s="5">
        <v>40.025083538867257</v>
      </c>
      <c r="FK42" s="5">
        <v>5165.9015553538829</v>
      </c>
      <c r="FL42" s="5">
        <v>39.102852343750001</v>
      </c>
      <c r="FM42" s="5">
        <v>5912.503411933023</v>
      </c>
      <c r="FN42" s="5">
        <v>40.025083538867257</v>
      </c>
      <c r="FP42" s="17">
        <v>5165.9015553538829</v>
      </c>
      <c r="FQ42" s="5">
        <v>39.102852343750001</v>
      </c>
      <c r="FR42" s="17">
        <v>5912.503411933023</v>
      </c>
      <c r="FS42" s="5">
        <v>40.025083538867257</v>
      </c>
    </row>
    <row r="43" spans="1:175" x14ac:dyDescent="0.15">
      <c r="A43" s="305" t="s">
        <v>76</v>
      </c>
      <c r="B43" s="306"/>
      <c r="C43" s="306"/>
      <c r="D43" s="306"/>
      <c r="E43" s="306"/>
      <c r="F43" s="306"/>
      <c r="G43" s="306"/>
      <c r="H43" s="306"/>
      <c r="I43" s="306"/>
      <c r="J43" s="306"/>
      <c r="K43" s="306"/>
      <c r="L43" s="306"/>
      <c r="M43" s="306"/>
      <c r="N43" s="306"/>
      <c r="O43" s="306"/>
      <c r="P43" s="306"/>
      <c r="Q43" s="306"/>
      <c r="R43" s="306"/>
      <c r="S43" s="306"/>
      <c r="T43" s="306"/>
      <c r="U43" s="306"/>
      <c r="V43" s="306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5526.6093196226511</v>
      </c>
      <c r="CM43" s="17">
        <v>38.73415</v>
      </c>
      <c r="CN43" s="17">
        <v>38.73415</v>
      </c>
      <c r="CO43" s="17">
        <v>43.505200000000002</v>
      </c>
      <c r="CP43" s="17">
        <v>43.890349999999998</v>
      </c>
      <c r="CQ43" s="17">
        <v>39.354603124999997</v>
      </c>
      <c r="CR43" s="17">
        <v>24.083400000000001</v>
      </c>
      <c r="CS43" s="17">
        <v>17.651299999999999</v>
      </c>
      <c r="CT43" s="17">
        <v>95.588250000000002</v>
      </c>
      <c r="CU43" s="17">
        <v>93.67165</v>
      </c>
      <c r="CV43" s="17">
        <v>36.587850000000003</v>
      </c>
      <c r="CW43" s="17">
        <v>39.596299999999999</v>
      </c>
      <c r="CX43" s="17">
        <v>38.658699999999996</v>
      </c>
      <c r="CY43" s="17">
        <v>43.412849999999999</v>
      </c>
      <c r="CZ43" s="17">
        <v>43.776049999999998</v>
      </c>
      <c r="DA43" s="17">
        <v>39.772632251614972</v>
      </c>
      <c r="DB43" s="17">
        <v>21637.75</v>
      </c>
      <c r="DC43" s="17">
        <v>9.2002000000000006</v>
      </c>
      <c r="DE43" s="17">
        <v>4051.7561999999998</v>
      </c>
      <c r="DF43" s="5">
        <v>22.487200000000001</v>
      </c>
      <c r="DG43" s="5"/>
      <c r="DH43" s="17">
        <v>5682.9053616955307</v>
      </c>
      <c r="DI43" s="5">
        <v>17.7751625</v>
      </c>
      <c r="DJ43" s="5"/>
      <c r="DK43" s="5">
        <v>12319.891799999999</v>
      </c>
      <c r="DL43" s="5">
        <v>99.956000000000003</v>
      </c>
      <c r="DM43" s="5">
        <v>21410.142046484427</v>
      </c>
      <c r="DN43" s="5">
        <v>99.95761250000001</v>
      </c>
      <c r="DO43" s="5">
        <v>6767.0078923377614</v>
      </c>
      <c r="DP43" s="5">
        <v>37.752787500000004</v>
      </c>
      <c r="DQ43" s="5">
        <v>5165.9015553538829</v>
      </c>
      <c r="DR43" s="5">
        <v>39.362025000000003</v>
      </c>
      <c r="DS43" s="5">
        <v>6325.3424612446643</v>
      </c>
      <c r="DT43" s="5">
        <v>39.169699999999999</v>
      </c>
      <c r="DU43" s="5">
        <v>39.169699999999999</v>
      </c>
      <c r="DV43" s="5">
        <v>43.890474999999995</v>
      </c>
      <c r="DW43" s="5">
        <v>44.231375</v>
      </c>
      <c r="DX43" s="5">
        <v>40.277534826119542</v>
      </c>
      <c r="DZ43" s="17">
        <v>5526.6093196226511</v>
      </c>
      <c r="EA43" s="17">
        <v>38.73415</v>
      </c>
      <c r="EB43" s="17">
        <v>38.73415</v>
      </c>
      <c r="EC43" s="17">
        <v>43.505200000000002</v>
      </c>
      <c r="ED43" s="17">
        <v>43.890349999999998</v>
      </c>
      <c r="EE43" s="17">
        <v>39.354603124999997</v>
      </c>
      <c r="EF43" s="17">
        <v>24.083400000000001</v>
      </c>
      <c r="EG43" s="17">
        <v>17.651299999999999</v>
      </c>
      <c r="EH43" s="17">
        <v>95.588250000000002</v>
      </c>
      <c r="EI43" s="17">
        <v>93.67165</v>
      </c>
      <c r="EJ43" s="17">
        <v>36.587850000000003</v>
      </c>
      <c r="EK43" s="17">
        <v>39.596299999999999</v>
      </c>
      <c r="EL43" s="17">
        <v>38.658699999999996</v>
      </c>
      <c r="EM43" s="17">
        <v>43.412849999999999</v>
      </c>
      <c r="EN43" s="17">
        <v>43.776049999999998</v>
      </c>
      <c r="EO43" s="17">
        <v>39.772632251614972</v>
      </c>
      <c r="EP43" s="17">
        <v>21637.75</v>
      </c>
      <c r="EQ43" s="17">
        <v>9.2002000000000006</v>
      </c>
      <c r="ER43" s="17">
        <v>4051.7561999999998</v>
      </c>
      <c r="ES43" s="5">
        <v>22.487200000000001</v>
      </c>
      <c r="ET43" s="5">
        <v>5682.9053616955307</v>
      </c>
      <c r="EU43" s="5">
        <v>17.7751625</v>
      </c>
      <c r="EV43" s="8">
        <v>12319.891799999999</v>
      </c>
      <c r="EW43" s="8">
        <v>99.956000000000003</v>
      </c>
      <c r="EX43" s="8">
        <v>21410.142046484427</v>
      </c>
      <c r="EY43" s="8">
        <v>99.95761250000001</v>
      </c>
      <c r="EZ43" s="8">
        <v>6767.0078923377614</v>
      </c>
      <c r="FA43" s="8">
        <v>37.752787500000004</v>
      </c>
      <c r="FB43" s="8">
        <v>5165.9015553538829</v>
      </c>
      <c r="FC43" s="8">
        <v>39.362025000000003</v>
      </c>
      <c r="FD43" s="5">
        <v>6325.3424612446643</v>
      </c>
      <c r="FE43" s="5">
        <v>39.169699999999999</v>
      </c>
      <c r="FF43" s="5">
        <v>39.169699999999999</v>
      </c>
      <c r="FG43" s="5">
        <v>43.890474999999995</v>
      </c>
      <c r="FH43" s="5">
        <v>44.231375</v>
      </c>
      <c r="FI43" s="5">
        <v>40.277534826119542</v>
      </c>
      <c r="FK43" s="5">
        <v>5526.6093196226511</v>
      </c>
      <c r="FL43" s="5">
        <v>39.354603124999997</v>
      </c>
      <c r="FM43" s="5">
        <v>6325.3424612446643</v>
      </c>
      <c r="FN43" s="5">
        <v>40.277534826119542</v>
      </c>
      <c r="FP43" s="17">
        <v>5526.6093196226511</v>
      </c>
      <c r="FQ43" s="5">
        <v>39.354603124999997</v>
      </c>
      <c r="FR43" s="17">
        <v>6325.3424612446643</v>
      </c>
      <c r="FS43" s="5">
        <v>40.277534826119542</v>
      </c>
    </row>
    <row r="44" spans="1:175" x14ac:dyDescent="0.15">
      <c r="A44" s="307" t="s">
        <v>13</v>
      </c>
      <c r="B44" s="308"/>
      <c r="C44" s="308"/>
      <c r="D44" s="308"/>
      <c r="E44" s="308"/>
      <c r="F44" s="308"/>
      <c r="G44" s="308"/>
      <c r="H44" s="308"/>
      <c r="I44" s="308"/>
      <c r="J44" s="308"/>
      <c r="K44" s="308"/>
      <c r="L44" s="308"/>
      <c r="M44" s="143"/>
      <c r="N44" s="143"/>
      <c r="O44" s="143"/>
      <c r="P44" s="143"/>
      <c r="Q44" s="308" t="s">
        <v>1</v>
      </c>
      <c r="R44" s="308"/>
      <c r="S44" s="308" t="s">
        <v>22</v>
      </c>
      <c r="T44" s="308"/>
      <c r="U44" s="308" t="s">
        <v>0</v>
      </c>
      <c r="V44" s="308"/>
      <c r="W44" s="308" t="s">
        <v>49</v>
      </c>
      <c r="X44" s="308"/>
      <c r="Y44" s="311" t="s">
        <v>40</v>
      </c>
      <c r="Z44" s="311"/>
      <c r="AA44" s="311" t="s">
        <v>44</v>
      </c>
      <c r="AB44" s="311"/>
      <c r="AC44" s="311" t="s">
        <v>45</v>
      </c>
      <c r="AD44" s="311"/>
      <c r="AE44" s="311"/>
      <c r="AF44" s="311"/>
      <c r="AG44" s="311"/>
      <c r="AH44" s="311"/>
      <c r="AI44" s="322" t="s">
        <v>13</v>
      </c>
      <c r="AJ44" s="322"/>
      <c r="AK44" s="295" t="s">
        <v>42</v>
      </c>
      <c r="AL44" s="296"/>
      <c r="BX44" s="5"/>
      <c r="BZ44" s="5"/>
      <c r="CB44" s="5"/>
      <c r="CD44" s="5"/>
      <c r="CL44" s="17">
        <v>5912.503411933023</v>
      </c>
      <c r="CM44" s="17">
        <v>38.9885375</v>
      </c>
      <c r="CN44" s="17">
        <v>38.9885375</v>
      </c>
      <c r="CO44" s="17">
        <v>43.744225</v>
      </c>
      <c r="CP44" s="17">
        <v>44.117912500000003</v>
      </c>
      <c r="CQ44" s="17">
        <v>39.60635390625</v>
      </c>
      <c r="CR44" s="17">
        <v>24.501075</v>
      </c>
      <c r="CS44" s="17">
        <v>17.932199999999998</v>
      </c>
      <c r="CT44" s="17">
        <v>96.599687500000002</v>
      </c>
      <c r="CU44" s="17">
        <v>94.808912499999991</v>
      </c>
      <c r="CV44" s="17">
        <v>36.976162500000001</v>
      </c>
      <c r="CW44" s="17">
        <v>39.830574999999996</v>
      </c>
      <c r="CX44" s="17">
        <v>38.914200000000001</v>
      </c>
      <c r="CY44" s="17">
        <v>43.6516625</v>
      </c>
      <c r="CZ44" s="17">
        <v>44.003712499999999</v>
      </c>
      <c r="DA44" s="17">
        <v>40.025083538867257</v>
      </c>
      <c r="DB44" s="17">
        <v>22291.787499999999</v>
      </c>
      <c r="DC44" s="17">
        <v>9.2977500000000006</v>
      </c>
      <c r="DE44" s="17">
        <v>4302.5854994640767</v>
      </c>
      <c r="DF44" s="5">
        <v>22.821087500000001</v>
      </c>
      <c r="DG44" s="5"/>
      <c r="DH44" s="17">
        <v>5912.503411933023</v>
      </c>
      <c r="DI44" s="5">
        <v>17.932199999999998</v>
      </c>
      <c r="DJ44" s="5"/>
      <c r="DK44" s="5">
        <v>13128.110092670475</v>
      </c>
      <c r="DL44" s="5">
        <v>99.957137500000002</v>
      </c>
      <c r="DM44" s="5">
        <v>23017.544158186884</v>
      </c>
      <c r="DN44" s="5">
        <v>99.958725000000001</v>
      </c>
      <c r="DO44" s="5">
        <v>7239.5124999999998</v>
      </c>
      <c r="DP44" s="5">
        <v>38.141100000000002</v>
      </c>
      <c r="DQ44" s="5">
        <v>5526.6093196226511</v>
      </c>
      <c r="DR44" s="5">
        <v>39.596299999999999</v>
      </c>
      <c r="DS44" s="5">
        <v>6767.0078923377614</v>
      </c>
      <c r="DT44" s="5">
        <v>39.425200000000004</v>
      </c>
      <c r="DU44" s="5">
        <v>39.425200000000004</v>
      </c>
      <c r="DV44" s="5">
        <v>44.129287499999997</v>
      </c>
      <c r="DW44" s="5">
        <v>44.459037500000001</v>
      </c>
      <c r="DX44" s="5">
        <v>40.529986113371827</v>
      </c>
      <c r="DZ44" s="17">
        <v>5912.503411933023</v>
      </c>
      <c r="EA44" s="17">
        <v>38.9885375</v>
      </c>
      <c r="EB44" s="17">
        <v>38.9885375</v>
      </c>
      <c r="EC44" s="17">
        <v>43.744225</v>
      </c>
      <c r="ED44" s="17">
        <v>44.117912500000003</v>
      </c>
      <c r="EE44" s="17">
        <v>39.60635390625</v>
      </c>
      <c r="EF44" s="17">
        <v>24.501075</v>
      </c>
      <c r="EG44" s="17">
        <v>17.932199999999998</v>
      </c>
      <c r="EH44" s="17">
        <v>96.599687500000002</v>
      </c>
      <c r="EI44" s="17">
        <v>94.808912499999991</v>
      </c>
      <c r="EJ44" s="17">
        <v>36.976162500000001</v>
      </c>
      <c r="EK44" s="17">
        <v>39.830574999999996</v>
      </c>
      <c r="EL44" s="17">
        <v>38.914200000000001</v>
      </c>
      <c r="EM44" s="17">
        <v>43.6516625</v>
      </c>
      <c r="EN44" s="17">
        <v>44.003712499999999</v>
      </c>
      <c r="EO44" s="17">
        <v>40.025083538867257</v>
      </c>
      <c r="EP44" s="17">
        <v>22291.787499999999</v>
      </c>
      <c r="EQ44" s="17">
        <v>9.2977500000000006</v>
      </c>
      <c r="ER44" s="17">
        <v>4302.5854994640767</v>
      </c>
      <c r="ES44" s="5">
        <v>22.821087500000001</v>
      </c>
      <c r="ET44" s="5">
        <v>5912.503411933023</v>
      </c>
      <c r="EU44" s="5">
        <v>17.932199999999998</v>
      </c>
      <c r="EV44" s="8">
        <v>13128.110092670475</v>
      </c>
      <c r="EW44" s="8">
        <v>99.957137500000002</v>
      </c>
      <c r="EX44" s="8">
        <v>23017.544158186884</v>
      </c>
      <c r="EY44" s="8">
        <v>99.958725000000001</v>
      </c>
      <c r="EZ44" s="8">
        <v>7239.5124999999998</v>
      </c>
      <c r="FA44" s="8">
        <v>38.141100000000002</v>
      </c>
      <c r="FB44" s="8">
        <v>5526.6093196226511</v>
      </c>
      <c r="FC44" s="8">
        <v>39.596299999999999</v>
      </c>
      <c r="FD44" s="5">
        <v>6767.0078923377614</v>
      </c>
      <c r="FE44" s="5">
        <v>39.425200000000004</v>
      </c>
      <c r="FF44" s="5">
        <v>39.425200000000004</v>
      </c>
      <c r="FG44" s="5">
        <v>44.129287499999997</v>
      </c>
      <c r="FH44" s="5">
        <v>44.459037500000001</v>
      </c>
      <c r="FI44" s="5">
        <v>40.529986113371827</v>
      </c>
      <c r="FK44" s="5">
        <v>5912.503411933023</v>
      </c>
      <c r="FL44" s="5">
        <v>39.60635390625</v>
      </c>
      <c r="FM44" s="5">
        <v>6767.0078923377614</v>
      </c>
      <c r="FN44" s="5">
        <v>40.529986113371827</v>
      </c>
      <c r="FP44" s="17">
        <v>5912.503411933023</v>
      </c>
      <c r="FQ44" s="5">
        <v>39.60635390625</v>
      </c>
      <c r="FR44" s="17">
        <v>6767.0078923377614</v>
      </c>
      <c r="FS44" s="5">
        <v>40.529986113371827</v>
      </c>
    </row>
    <row r="45" spans="1:175" x14ac:dyDescent="0.15">
      <c r="A45" s="142"/>
      <c r="B45" s="143"/>
      <c r="C45" s="308" t="s">
        <v>13</v>
      </c>
      <c r="D45" s="308"/>
      <c r="E45" s="308"/>
      <c r="F45" s="308"/>
      <c r="G45" s="143"/>
      <c r="H45" s="143"/>
      <c r="I45" s="143"/>
      <c r="J45" s="143"/>
      <c r="K45" s="143"/>
      <c r="L45" s="143"/>
      <c r="M45" s="308" t="s">
        <v>42</v>
      </c>
      <c r="N45" s="308"/>
      <c r="O45" s="308"/>
      <c r="P45" s="308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6325.3424612446643</v>
      </c>
      <c r="CM45" s="17">
        <v>39.242925</v>
      </c>
      <c r="CN45" s="17">
        <v>39.242925</v>
      </c>
      <c r="CO45" s="17">
        <v>43.983249999999998</v>
      </c>
      <c r="CP45" s="17">
        <v>44.345475</v>
      </c>
      <c r="CQ45" s="17">
        <v>39.858104687500003</v>
      </c>
      <c r="CR45" s="17">
        <v>24.918750000000003</v>
      </c>
      <c r="CS45" s="17">
        <v>18.213099999999997</v>
      </c>
      <c r="CT45" s="17">
        <v>97.611125000000001</v>
      </c>
      <c r="CU45" s="17">
        <v>95.946174999999997</v>
      </c>
      <c r="CV45" s="17">
        <v>37.364474999999999</v>
      </c>
      <c r="CW45" s="17">
        <v>40.06485</v>
      </c>
      <c r="CX45" s="17">
        <v>39.169699999999999</v>
      </c>
      <c r="CY45" s="17">
        <v>43.890474999999995</v>
      </c>
      <c r="CZ45" s="17">
        <v>44.231375</v>
      </c>
      <c r="DA45" s="17">
        <v>40.277534826119542</v>
      </c>
      <c r="DB45" s="17">
        <v>22945.825000000001</v>
      </c>
      <c r="DC45" s="17">
        <v>9.3953000000000007</v>
      </c>
      <c r="DE45" s="17">
        <v>4568.9427167899576</v>
      </c>
      <c r="DF45" s="5">
        <v>23.154975</v>
      </c>
      <c r="DG45" s="5"/>
      <c r="DH45" s="17">
        <v>6325.3424612446643</v>
      </c>
      <c r="DI45" s="5">
        <v>18.213099999999997</v>
      </c>
      <c r="DJ45" s="5"/>
      <c r="DK45" s="5">
        <v>13989.349695853389</v>
      </c>
      <c r="DL45" s="5">
        <v>99.958275</v>
      </c>
      <c r="DM45" s="5">
        <v>24745.624663479393</v>
      </c>
      <c r="DN45" s="5">
        <v>99.959837500000006</v>
      </c>
      <c r="DO45" s="5">
        <v>7736.9807931106507</v>
      </c>
      <c r="DP45" s="5">
        <v>38.503425</v>
      </c>
      <c r="DQ45" s="5">
        <v>5912.503411933023</v>
      </c>
      <c r="DR45" s="5">
        <v>39.830574999999996</v>
      </c>
      <c r="DS45" s="5">
        <v>7239.5124999999998</v>
      </c>
      <c r="DT45" s="5">
        <v>39.680700000000002</v>
      </c>
      <c r="DU45" s="5">
        <v>39.680700000000002</v>
      </c>
      <c r="DV45" s="5">
        <v>44.368099999999998</v>
      </c>
      <c r="DW45" s="5">
        <v>44.686700000000002</v>
      </c>
      <c r="DX45" s="5">
        <v>40.782437400624111</v>
      </c>
      <c r="DZ45" s="17">
        <v>6325.3424612446643</v>
      </c>
      <c r="EA45" s="17">
        <v>39.242925</v>
      </c>
      <c r="EB45" s="17">
        <v>39.242925</v>
      </c>
      <c r="EC45" s="17">
        <v>43.983249999999998</v>
      </c>
      <c r="ED45" s="17">
        <v>44.345475</v>
      </c>
      <c r="EE45" s="17">
        <v>39.858104687500003</v>
      </c>
      <c r="EF45" s="17">
        <v>24.918750000000003</v>
      </c>
      <c r="EG45" s="17">
        <v>18.213099999999997</v>
      </c>
      <c r="EH45" s="17">
        <v>97.611125000000001</v>
      </c>
      <c r="EI45" s="17">
        <v>95.946174999999997</v>
      </c>
      <c r="EJ45" s="17">
        <v>37.364474999999999</v>
      </c>
      <c r="EK45" s="17">
        <v>40.06485</v>
      </c>
      <c r="EL45" s="17">
        <v>39.169699999999999</v>
      </c>
      <c r="EM45" s="17">
        <v>43.890474999999995</v>
      </c>
      <c r="EN45" s="17">
        <v>44.231375</v>
      </c>
      <c r="EO45" s="17">
        <v>40.277534826119542</v>
      </c>
      <c r="EP45" s="17">
        <v>22945.825000000001</v>
      </c>
      <c r="EQ45" s="17">
        <v>9.3953000000000007</v>
      </c>
      <c r="ER45" s="17">
        <v>4568.9427167899576</v>
      </c>
      <c r="ES45" s="5">
        <v>23.154975</v>
      </c>
      <c r="ET45" s="5">
        <v>6325.3424612446643</v>
      </c>
      <c r="EU45" s="5">
        <v>18.213099999999997</v>
      </c>
      <c r="EV45" s="8">
        <v>13989.349695853389</v>
      </c>
      <c r="EW45" s="8">
        <v>99.958275</v>
      </c>
      <c r="EX45" s="8">
        <v>24745.624663479393</v>
      </c>
      <c r="EY45" s="8">
        <v>99.959837500000006</v>
      </c>
      <c r="EZ45" s="8">
        <v>7736.9807931106507</v>
      </c>
      <c r="FA45" s="8">
        <v>38.503425</v>
      </c>
      <c r="FB45" s="8">
        <v>5912.503411933023</v>
      </c>
      <c r="FC45" s="8">
        <v>39.830574999999996</v>
      </c>
      <c r="FD45" s="5">
        <v>7239.5124999999998</v>
      </c>
      <c r="FE45" s="5">
        <v>39.680700000000002</v>
      </c>
      <c r="FF45" s="5">
        <v>39.680700000000002</v>
      </c>
      <c r="FG45" s="5">
        <v>44.368099999999998</v>
      </c>
      <c r="FH45" s="5">
        <v>44.686700000000002</v>
      </c>
      <c r="FI45" s="5">
        <v>40.782437400624111</v>
      </c>
      <c r="FK45" s="5">
        <v>6325.3424612446643</v>
      </c>
      <c r="FL45" s="5">
        <v>39.858104687500003</v>
      </c>
      <c r="FM45" s="5">
        <v>7239.5124999999998</v>
      </c>
      <c r="FN45" s="5">
        <v>40.782437400624111</v>
      </c>
      <c r="FP45" s="17">
        <v>6325.3424612446643</v>
      </c>
      <c r="FQ45" s="5">
        <v>39.858104687500003</v>
      </c>
      <c r="FR45" s="17">
        <v>7239.5124999999998</v>
      </c>
      <c r="FS45" s="5">
        <v>40.782437400624111</v>
      </c>
    </row>
    <row r="46" spans="1:175" ht="17" customHeight="1" thickBot="1" x14ac:dyDescent="0.2">
      <c r="A46" s="309" t="s">
        <v>23</v>
      </c>
      <c r="B46" s="310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23" t="s">
        <v>38</v>
      </c>
      <c r="AJ46" s="323"/>
      <c r="AK46" s="297" t="s">
        <v>38</v>
      </c>
      <c r="AL46" s="298"/>
      <c r="BX46" s="5"/>
      <c r="BZ46" s="5"/>
      <c r="CB46" s="5"/>
      <c r="CD46" s="5"/>
      <c r="CL46" s="17">
        <v>6767.0078923377614</v>
      </c>
      <c r="CM46" s="17">
        <v>39.4973125</v>
      </c>
      <c r="CN46" s="17">
        <v>39.4973125</v>
      </c>
      <c r="CO46" s="17">
        <v>44.222275000000003</v>
      </c>
      <c r="CP46" s="17">
        <v>44.573037500000005</v>
      </c>
      <c r="CQ46" s="17">
        <v>40.109855468749998</v>
      </c>
      <c r="CR46" s="17">
        <v>25.336425000000002</v>
      </c>
      <c r="CS46" s="17">
        <v>18.494</v>
      </c>
      <c r="CT46" s="17">
        <v>98.622562500000001</v>
      </c>
      <c r="CU46" s="17">
        <v>97.083437500000002</v>
      </c>
      <c r="CV46" s="17">
        <v>37.752787500000004</v>
      </c>
      <c r="CW46" s="17">
        <v>40.299125000000004</v>
      </c>
      <c r="CX46" s="17">
        <v>39.425200000000004</v>
      </c>
      <c r="CY46" s="17">
        <v>44.129287499999997</v>
      </c>
      <c r="CZ46" s="17">
        <v>44.459037500000001</v>
      </c>
      <c r="DA46" s="17">
        <v>40.529986113371827</v>
      </c>
      <c r="DB46" s="17">
        <v>23599.862500000003</v>
      </c>
      <c r="DC46" s="17">
        <v>9.4928500000000007</v>
      </c>
      <c r="DE46" s="17">
        <v>4851.7891281668153</v>
      </c>
      <c r="DF46" s="5">
        <v>23.4888625</v>
      </c>
      <c r="DG46" s="5"/>
      <c r="DH46" s="17">
        <v>6767.0078923377614</v>
      </c>
      <c r="DI46" s="5">
        <v>18.494</v>
      </c>
      <c r="DJ46" s="5"/>
      <c r="DK46" s="5">
        <v>18539.794771852914</v>
      </c>
      <c r="DL46" s="5">
        <v>99.964224999999999</v>
      </c>
      <c r="DM46" s="5">
        <v>26603.443693970341</v>
      </c>
      <c r="DN46" s="5">
        <v>99.960949999999997</v>
      </c>
      <c r="DO46" s="5">
        <v>8268.6329767319221</v>
      </c>
      <c r="DP46" s="5">
        <v>38.865750000000006</v>
      </c>
      <c r="DQ46" s="5">
        <v>6325.3424612446643</v>
      </c>
      <c r="DR46" s="5">
        <v>40.06485</v>
      </c>
      <c r="DS46" s="5">
        <v>7736.9807931106507</v>
      </c>
      <c r="DT46" s="5">
        <v>39.882550000000002</v>
      </c>
      <c r="DU46" s="5">
        <v>39.882550000000002</v>
      </c>
      <c r="DV46" s="5">
        <v>44.592424999999999</v>
      </c>
      <c r="DW46" s="5">
        <v>44.892150000000001</v>
      </c>
      <c r="DX46" s="5">
        <v>40.986140969059463</v>
      </c>
      <c r="DZ46" s="17">
        <v>6767.0078923377614</v>
      </c>
      <c r="EA46" s="17">
        <v>39.4973125</v>
      </c>
      <c r="EB46" s="17">
        <v>39.4973125</v>
      </c>
      <c r="EC46" s="17">
        <v>44.222275000000003</v>
      </c>
      <c r="ED46" s="17">
        <v>44.573037500000005</v>
      </c>
      <c r="EE46" s="17">
        <v>40.109855468749998</v>
      </c>
      <c r="EF46" s="17">
        <v>25.336425000000002</v>
      </c>
      <c r="EG46" s="17">
        <v>18.494</v>
      </c>
      <c r="EH46" s="17">
        <v>98.622562500000001</v>
      </c>
      <c r="EI46" s="17">
        <v>97.083437500000002</v>
      </c>
      <c r="EJ46" s="17">
        <v>37.752787500000004</v>
      </c>
      <c r="EK46" s="17">
        <v>40.299125000000004</v>
      </c>
      <c r="EL46" s="17">
        <v>39.425200000000004</v>
      </c>
      <c r="EM46" s="17">
        <v>44.129287499999997</v>
      </c>
      <c r="EN46" s="17">
        <v>44.459037500000001</v>
      </c>
      <c r="EO46" s="17">
        <v>40.529986113371827</v>
      </c>
      <c r="EP46" s="17">
        <v>23599.862500000003</v>
      </c>
      <c r="EQ46" s="17">
        <v>9.4928500000000007</v>
      </c>
      <c r="ER46" s="17">
        <v>4851.7891281668153</v>
      </c>
      <c r="ES46" s="5">
        <v>23.4888625</v>
      </c>
      <c r="ET46" s="5">
        <v>6767.0078923377614</v>
      </c>
      <c r="EU46" s="5">
        <v>18.494</v>
      </c>
      <c r="EV46" s="8">
        <v>18539.794771852914</v>
      </c>
      <c r="EW46" s="8">
        <v>99.964224999999999</v>
      </c>
      <c r="EX46" s="8">
        <v>26603.443693970341</v>
      </c>
      <c r="EY46" s="8">
        <v>99.960949999999997</v>
      </c>
      <c r="EZ46" s="8">
        <v>8268.6329767319221</v>
      </c>
      <c r="FA46" s="8">
        <v>38.865750000000006</v>
      </c>
      <c r="FB46" s="8">
        <v>6325.3424612446643</v>
      </c>
      <c r="FC46" s="8">
        <v>40.06485</v>
      </c>
      <c r="FD46" s="5">
        <v>7736.9807931106507</v>
      </c>
      <c r="FE46" s="5">
        <v>39.882550000000002</v>
      </c>
      <c r="FF46" s="5">
        <v>39.882550000000002</v>
      </c>
      <c r="FG46" s="5">
        <v>44.592424999999999</v>
      </c>
      <c r="FH46" s="5">
        <v>44.892150000000001</v>
      </c>
      <c r="FI46" s="5">
        <v>40.986140969059463</v>
      </c>
      <c r="FK46" s="5">
        <v>6767.0078923377614</v>
      </c>
      <c r="FL46" s="5">
        <v>40.109855468749998</v>
      </c>
      <c r="FM46" s="5">
        <v>7736.9807931106507</v>
      </c>
      <c r="FN46" s="5">
        <v>40.986140969059463</v>
      </c>
      <c r="FP46" s="17">
        <v>6767.0078923377614</v>
      </c>
      <c r="FQ46" s="5">
        <v>40.109855468749998</v>
      </c>
      <c r="FR46" s="17">
        <v>7736.9807931106507</v>
      </c>
      <c r="FS46" s="5">
        <v>40.986140969059463</v>
      </c>
    </row>
    <row r="47" spans="1:175" x14ac:dyDescent="0.15">
      <c r="A47" s="293" t="s">
        <v>27</v>
      </c>
      <c r="B47" s="211" cm="1">
        <f t="array" ref="B47">bdRateROI($CL5:$CL501,CM5:CM501,$DZ5:$DZ501,EA5:EA501,CJ11,CJ6,1)</f>
        <v>0</v>
      </c>
      <c r="C47" s="211" cm="1">
        <f t="array" ref="C47">bdRateExtend($CL5:$CL501,CN5:CN501,$DZ5:$DZ501,EB5:EB501)</f>
        <v>0</v>
      </c>
      <c r="D47" s="211" cm="1">
        <f t="array" ref="D47">bdRateExtend($CL5:$CL501,CO5:CO501,$DZ5:$DZ501,EC5:EC501)</f>
        <v>0</v>
      </c>
      <c r="E47" s="211" t="e" cm="1">
        <f t="array" ref="E47">bdRateExtend($CL5:$CL501,CP5:CP501,$DZ5:$DZ501,ED5:ED501)</f>
        <v>#VALUE!</v>
      </c>
      <c r="F47" s="211" cm="1">
        <f t="array" ref="F47">bdRateExtend($CL5:$CL501,CQ5:CQ501,$DZ5:$DZ501,EE5:EE501)</f>
        <v>0</v>
      </c>
      <c r="G47" s="211" t="e" cm="1">
        <f t="array" ref="G47">bdRateExtend($CL5:$CL501,CR5:CR501,$DZ5:$DZ501,EF5:EF501)</f>
        <v>#VALUE!</v>
      </c>
      <c r="H47" s="211" t="e" cm="1">
        <f t="array" ref="H47">bdRateExtend($CL5:$CL501,CS5:CS501,$DZ5:$DZ501,EG5:EG501)</f>
        <v>#VALUE!</v>
      </c>
      <c r="I47" s="211" cm="1">
        <f t="array" ref="I47">bdRateExtend($CL5:$CL501,CT5:CT501,$DZ5:$DZ501,EH5:EH501,"None", FALSE,2)</f>
        <v>0</v>
      </c>
      <c r="J47" s="211" cm="1">
        <f t="array" ref="J47">bdRateExtend($CL5:$CL501,CU5:CU501,$DZ5:$DZ501,EI5:EI501,"None", FALSE,2)</f>
        <v>0</v>
      </c>
      <c r="K47" s="211" t="e" cm="1">
        <f t="array" ref="K47">bdRateExtend($CL5:$CL501,CV5:CV501,$DZ5:$DZ501,EJ5:EJ501)</f>
        <v>#VALUE!</v>
      </c>
      <c r="L47" s="211" cm="1">
        <f t="array" ref="L47">bdRateExtend($CL5:$CL501,CW5:CW501,$DZ5:$DZ501,EK5:EK501)</f>
        <v>0</v>
      </c>
      <c r="M47" s="211" cm="1">
        <f t="array" ref="M47">bdRateExtend($CL5:$CL501,CX5:CX501,$DZ5:$DZ501,EL5:EL501)</f>
        <v>0</v>
      </c>
      <c r="N47" s="211" cm="1">
        <f t="array" ref="N47">bdRateExtend($CL5:$CL501,CY5:CY501,$DZ5:$DZ501,EM5:EM501)</f>
        <v>0</v>
      </c>
      <c r="O47" s="211" t="e" cm="1">
        <f t="array" ref="O47">bdRateExtend($CL5:$CL501,CZ5:CZ501,$DZ5:$DZ501,EN5:EN501)</f>
        <v>#VALUE!</v>
      </c>
      <c r="P47" s="211" cm="1">
        <f t="array" ref="P47">bdRateExtend($CL5:$CL501,DA5:DA501,$DZ5:$DZ501,EO5:EO501)</f>
        <v>0</v>
      </c>
      <c r="Q47" s="211" cm="1">
        <f t="array" ref="Q47">bdRateROI($DE5:$DE501,DF5:DF501,$ER5:$ER501,ES5:ES501,CJ11,CJ6,1)</f>
        <v>0</v>
      </c>
      <c r="R47" s="211" cm="1">
        <f t="array" ref="R47">bdRateExtend($DE5:$DE501,DF5:DF501,$ER5:$ER501,ES5:ES501)</f>
        <v>0</v>
      </c>
      <c r="S47" s="211" cm="1">
        <f t="array" ref="S47">bdRateROI($DH5:$DH501,DI5:DI501,$ET5:$ET501,EU5:EU501,CJ11,CJ6,1)</f>
        <v>0</v>
      </c>
      <c r="T47" s="211" cm="1">
        <f t="array" ref="T47">bdRateExtend($DH5:$DH501,DI5:DI501,$ET5:$ET501,EU5:EU501)</f>
        <v>0</v>
      </c>
      <c r="U47" s="211" cm="1">
        <f t="array" ref="U47">bdRateROI($DK5:$DK501,DL5:DL501,$EV5:$EV501,EW5:EW501,$CJ11,$CJ6,1,2)</f>
        <v>0</v>
      </c>
      <c r="V47" s="211" cm="1">
        <f t="array" ref="V47">bdRateExtend($DK5:$DK501,DL5:DL501,$EV5:$EV501,EW5:EW501,"None", FALSE,2)</f>
        <v>0</v>
      </c>
      <c r="W47" s="211" cm="1">
        <f t="array" ref="W47">bdRateROI(DM5:DM501,DN5:DN501,EX5:EX501,EY5:EY501,$CJ11,$CJ6,1,2)</f>
        <v>0</v>
      </c>
      <c r="X47" s="211" cm="1">
        <f t="array" ref="X47">bdRateExtend(DM5:DM501,DN5:DN501,EX5:EX501,EY5:EY501,"None", FALSE,2)</f>
        <v>0</v>
      </c>
      <c r="Y47" s="211" cm="1">
        <f t="array" ref="Y47">bdRateROI(DO5:DO501,DP5:DP501,EZ5:EZ501,FA5:FA501,$CJ11,$CJ6,1)</f>
        <v>0</v>
      </c>
      <c r="Z47" s="211" cm="1">
        <f t="array" ref="Z47">bdRateExtend(DO5:DO501,DP5:DP501,EZ5:EZ501,FA5:FA501)</f>
        <v>0</v>
      </c>
      <c r="AA47" s="211" cm="1">
        <f t="array" ref="AA47">bdRateROI(DQ5:DQ501,DR5:DR501,FB5:FB501,FC5:FC501,$CJ11,$CJ6,1)</f>
        <v>0</v>
      </c>
      <c r="AB47" s="211" cm="1">
        <f t="array" ref="AB47">bdRateExtend(DQ5:DQ501,DR5:DR501,FB5:FB501,FC5:FC501)</f>
        <v>0</v>
      </c>
      <c r="AC47" s="211" cm="1">
        <f t="array" ref="AC47">bdRateROI(DS5:DS501,DT5:DT501,FD5:FD501,FE5:FE501,$CJ11,$CJ6,1)</f>
        <v>0</v>
      </c>
      <c r="AD47" s="211" cm="1">
        <f t="array" ref="AD47">bdRateExtend(DS5:DS501,DT5:DT501,FD5:FD501,FE5:FE501)</f>
        <v>0</v>
      </c>
      <c r="AE47" s="211" cm="1">
        <f t="array" ref="AE47">bdRateExtend($DS5:$DS501,DU5:DU501,$FD5:$FD501,FF5:FF501)</f>
        <v>0</v>
      </c>
      <c r="AF47" s="211" cm="1">
        <f t="array" ref="AF47">bdRateExtend($DS5:$DS501,DV5:DV501,$FD5:$FD501,FG5:FG501)</f>
        <v>0</v>
      </c>
      <c r="AG47" s="211" t="e" cm="1">
        <f t="array" ref="AG47">bdRateExtend($DS5:$DS501,DW5:DW501,$FD5:$FD501,FH5:FH501)</f>
        <v>#VALUE!</v>
      </c>
      <c r="AH47" s="211" cm="1">
        <f t="array" ref="AH47">bdRateExtend($DS5:$DS501,DX5:DX501,$FD5:$FD501,FI5:FI501)</f>
        <v>0</v>
      </c>
      <c r="AI47" s="211" cm="1">
        <f t="array" ref="AI47">bdRateROI($FK5:$FK501,FL5:FL501,$FP5:$FP501,FQ5:FQ501,$CJ11,$CJ6,1)</f>
        <v>0</v>
      </c>
      <c r="AJ47" s="211" cm="1">
        <f t="array" ref="AJ47">bdRateExtend($FK5:$FK501,FL5:FL501,$FP5:$FP501,FQ5:FQ501)</f>
        <v>0</v>
      </c>
      <c r="AK47" s="211" cm="1">
        <f t="array" ref="AK47">bdRateROI($FM5:$FM501,FN5:FN501,$FR5:$FR501,FS5:FS501,$CJ11,$CJ6,1)</f>
        <v>0</v>
      </c>
      <c r="AL47" s="214" cm="1">
        <f t="array" ref="AL47">bdRateExtend($FM5:$FM501,FN5:FN501,$FR5:$FR501,FS5:FS501)</f>
        <v>0</v>
      </c>
      <c r="BX47" s="5"/>
      <c r="BZ47" s="5"/>
      <c r="CB47" s="5"/>
      <c r="CD47" s="5"/>
      <c r="CL47" s="17">
        <v>7239.5124999999998</v>
      </c>
      <c r="CM47" s="17">
        <v>39.7517</v>
      </c>
      <c r="CN47" s="17">
        <v>39.7517</v>
      </c>
      <c r="CO47" s="17">
        <v>44.461300000000001</v>
      </c>
      <c r="CP47" s="17">
        <v>44.800600000000003</v>
      </c>
      <c r="CQ47" s="17">
        <v>40.361606250000001</v>
      </c>
      <c r="CR47" s="17">
        <v>25.754100000000001</v>
      </c>
      <c r="CS47" s="17">
        <v>18.774899999999999</v>
      </c>
      <c r="CT47" s="17">
        <v>99.634</v>
      </c>
      <c r="CU47" s="17">
        <v>98.220699999999994</v>
      </c>
      <c r="CV47" s="17">
        <v>38.141100000000002</v>
      </c>
      <c r="CW47" s="17">
        <v>40.5334</v>
      </c>
      <c r="CX47" s="17">
        <v>39.680700000000002</v>
      </c>
      <c r="CY47" s="17">
        <v>44.368099999999998</v>
      </c>
      <c r="CZ47" s="17">
        <v>44.686700000000002</v>
      </c>
      <c r="DA47" s="17">
        <v>40.782437400624111</v>
      </c>
      <c r="DB47" s="17">
        <v>24253.9</v>
      </c>
      <c r="DC47" s="17">
        <v>9.5904000000000007</v>
      </c>
      <c r="DE47" s="17">
        <v>5320.6388358446029</v>
      </c>
      <c r="DF47" s="5">
        <v>24.023899999999998</v>
      </c>
      <c r="DG47" s="5"/>
      <c r="DH47" s="17">
        <v>7239.5124999999998</v>
      </c>
      <c r="DI47" s="5">
        <v>18.774899999999999</v>
      </c>
      <c r="DJ47" s="5"/>
      <c r="DK47" s="5">
        <v>19914.990900000001</v>
      </c>
      <c r="DL47" s="5">
        <v>99.965999999999994</v>
      </c>
      <c r="DM47" s="5">
        <v>28600.741585754571</v>
      </c>
      <c r="DN47" s="5">
        <v>99.962062500000002</v>
      </c>
      <c r="DO47" s="5">
        <v>8836.8180214145887</v>
      </c>
      <c r="DP47" s="5">
        <v>39.228075000000004</v>
      </c>
      <c r="DQ47" s="5">
        <v>6767.0078923377614</v>
      </c>
      <c r="DR47" s="5">
        <v>40.299125000000004</v>
      </c>
      <c r="DS47" s="5">
        <v>8268.6329767319221</v>
      </c>
      <c r="DT47" s="5">
        <v>40.084400000000002</v>
      </c>
      <c r="DU47" s="5">
        <v>40.084400000000002</v>
      </c>
      <c r="DV47" s="5">
        <v>44.816749999999999</v>
      </c>
      <c r="DW47" s="5">
        <v>45.0976</v>
      </c>
      <c r="DX47" s="5">
        <v>41.189844537494821</v>
      </c>
      <c r="DZ47" s="17">
        <v>7239.5124999999998</v>
      </c>
      <c r="EA47" s="17">
        <v>39.7517</v>
      </c>
      <c r="EB47" s="17">
        <v>39.7517</v>
      </c>
      <c r="EC47" s="17">
        <v>44.461300000000001</v>
      </c>
      <c r="ED47" s="17">
        <v>44.800600000000003</v>
      </c>
      <c r="EE47" s="17">
        <v>40.361606250000001</v>
      </c>
      <c r="EF47" s="17">
        <v>25.754100000000001</v>
      </c>
      <c r="EG47" s="17">
        <v>18.774899999999999</v>
      </c>
      <c r="EH47" s="17">
        <v>99.634</v>
      </c>
      <c r="EI47" s="17">
        <v>98.220699999999994</v>
      </c>
      <c r="EJ47" s="17">
        <v>38.141100000000002</v>
      </c>
      <c r="EK47" s="17">
        <v>40.5334</v>
      </c>
      <c r="EL47" s="17">
        <v>39.680700000000002</v>
      </c>
      <c r="EM47" s="17">
        <v>44.368099999999998</v>
      </c>
      <c r="EN47" s="17">
        <v>44.686700000000002</v>
      </c>
      <c r="EO47" s="17">
        <v>40.782437400624111</v>
      </c>
      <c r="EP47" s="17">
        <v>24253.9</v>
      </c>
      <c r="EQ47" s="17">
        <v>9.5904000000000007</v>
      </c>
      <c r="ER47" s="17">
        <v>5320.6388358446029</v>
      </c>
      <c r="ES47" s="5">
        <v>24.023899999999998</v>
      </c>
      <c r="ET47" s="5">
        <v>7239.5124999999998</v>
      </c>
      <c r="EU47" s="5">
        <v>18.774899999999999</v>
      </c>
      <c r="EV47" s="8">
        <v>19914.990900000001</v>
      </c>
      <c r="EW47" s="8">
        <v>99.965999999999994</v>
      </c>
      <c r="EX47" s="8">
        <v>28600.741585754571</v>
      </c>
      <c r="EY47" s="8">
        <v>99.962062500000002</v>
      </c>
      <c r="EZ47" s="8">
        <v>8836.8180214145887</v>
      </c>
      <c r="FA47" s="8">
        <v>39.228075000000004</v>
      </c>
      <c r="FB47" s="8">
        <v>6767.0078923377614</v>
      </c>
      <c r="FC47" s="8">
        <v>40.299125000000004</v>
      </c>
      <c r="FD47" s="5">
        <v>8268.6329767319221</v>
      </c>
      <c r="FE47" s="5">
        <v>40.084400000000002</v>
      </c>
      <c r="FF47" s="5">
        <v>40.084400000000002</v>
      </c>
      <c r="FG47" s="5">
        <v>44.816749999999999</v>
      </c>
      <c r="FH47" s="5">
        <v>45.0976</v>
      </c>
      <c r="FI47" s="5">
        <v>41.189844537494821</v>
      </c>
      <c r="FK47" s="5">
        <v>7239.5124999999998</v>
      </c>
      <c r="FL47" s="5">
        <v>40.361606250000001</v>
      </c>
      <c r="FM47" s="5">
        <v>8268.6329767319221</v>
      </c>
      <c r="FN47" s="5">
        <v>41.189844537494821</v>
      </c>
      <c r="FP47" s="17">
        <v>7239.5124999999998</v>
      </c>
      <c r="FQ47" s="5">
        <v>40.361606250000001</v>
      </c>
      <c r="FR47" s="17">
        <v>8268.6329767319221</v>
      </c>
      <c r="FS47" s="5">
        <v>41.189844537494821</v>
      </c>
    </row>
    <row r="48" spans="1:175" x14ac:dyDescent="0.15">
      <c r="A48" s="294"/>
      <c r="B48" s="212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5"/>
      <c r="BX48" s="5"/>
      <c r="BZ48" s="5"/>
      <c r="CB48" s="5"/>
      <c r="CD48" s="5"/>
      <c r="CL48" s="17">
        <v>7736.9807931106507</v>
      </c>
      <c r="CM48" s="17">
        <v>39.953112500000003</v>
      </c>
      <c r="CN48" s="17">
        <v>39.953112500000003</v>
      </c>
      <c r="CO48" s="17">
        <v>44.68535</v>
      </c>
      <c r="CP48" s="17">
        <v>45.005450000000003</v>
      </c>
      <c r="CQ48" s="17">
        <v>40.564648437499997</v>
      </c>
      <c r="CR48" s="17">
        <v>26.127062500000001</v>
      </c>
      <c r="CS48" s="17">
        <v>19.013649999999998</v>
      </c>
      <c r="CT48" s="17">
        <v>99.674250000000001</v>
      </c>
      <c r="CU48" s="17">
        <v>98.436074999999988</v>
      </c>
      <c r="CV48" s="17">
        <v>38.503425</v>
      </c>
      <c r="CW48" s="17">
        <v>40.730850000000004</v>
      </c>
      <c r="CX48" s="17">
        <v>39.882550000000002</v>
      </c>
      <c r="CY48" s="17">
        <v>44.592424999999999</v>
      </c>
      <c r="CZ48" s="17">
        <v>44.892150000000001</v>
      </c>
      <c r="DA48" s="17">
        <v>40.986140969059463</v>
      </c>
      <c r="DB48" s="17">
        <v>24143.175000000003</v>
      </c>
      <c r="DC48" s="17">
        <v>9.7474249999999998</v>
      </c>
      <c r="DE48" s="17">
        <v>5683.9444000000003</v>
      </c>
      <c r="DF48" s="5">
        <v>24.412099999999999</v>
      </c>
      <c r="DG48" s="5"/>
      <c r="DH48" s="17">
        <v>7736.9807931106507</v>
      </c>
      <c r="DI48" s="5">
        <v>19.013649999999998</v>
      </c>
      <c r="DJ48" s="5"/>
      <c r="DK48" s="5">
        <v>21410.142046484427</v>
      </c>
      <c r="DL48" s="5">
        <v>99.966887499999999</v>
      </c>
      <c r="DM48" s="5">
        <v>30747.989946899703</v>
      </c>
      <c r="DN48" s="5">
        <v>99.963175000000007</v>
      </c>
      <c r="DO48" s="5">
        <v>9444.0463089052864</v>
      </c>
      <c r="DP48" s="5">
        <v>39.590400000000002</v>
      </c>
      <c r="DQ48" s="5">
        <v>7239.5124999999998</v>
      </c>
      <c r="DR48" s="5">
        <v>40.5334</v>
      </c>
      <c r="DS48" s="5">
        <v>8836.8180214145887</v>
      </c>
      <c r="DT48" s="5">
        <v>40.286250000000003</v>
      </c>
      <c r="DU48" s="5">
        <v>40.286250000000003</v>
      </c>
      <c r="DV48" s="5">
        <v>45.041074999999999</v>
      </c>
      <c r="DW48" s="5">
        <v>45.303049999999999</v>
      </c>
      <c r="DX48" s="5">
        <v>41.393548105930172</v>
      </c>
      <c r="DZ48" s="17">
        <v>7736.9807931106507</v>
      </c>
      <c r="EA48" s="17">
        <v>39.953112500000003</v>
      </c>
      <c r="EB48" s="17">
        <v>39.953112500000003</v>
      </c>
      <c r="EC48" s="17">
        <v>44.68535</v>
      </c>
      <c r="ED48" s="17">
        <v>45.005450000000003</v>
      </c>
      <c r="EE48" s="17">
        <v>40.564648437499997</v>
      </c>
      <c r="EF48" s="17">
        <v>26.127062500000001</v>
      </c>
      <c r="EG48" s="17">
        <v>19.013649999999998</v>
      </c>
      <c r="EH48" s="17">
        <v>99.674250000000001</v>
      </c>
      <c r="EI48" s="17">
        <v>98.436074999999988</v>
      </c>
      <c r="EJ48" s="17">
        <v>38.503425</v>
      </c>
      <c r="EK48" s="17">
        <v>40.730850000000004</v>
      </c>
      <c r="EL48" s="17">
        <v>39.882550000000002</v>
      </c>
      <c r="EM48" s="17">
        <v>44.592424999999999</v>
      </c>
      <c r="EN48" s="17">
        <v>44.892150000000001</v>
      </c>
      <c r="EO48" s="17">
        <v>40.986140969059463</v>
      </c>
      <c r="EP48" s="17">
        <v>24143.175000000003</v>
      </c>
      <c r="EQ48" s="17">
        <v>9.7474249999999998</v>
      </c>
      <c r="ER48" s="17">
        <v>5683.9444000000003</v>
      </c>
      <c r="ES48" s="5">
        <v>24.412099999999999</v>
      </c>
      <c r="ET48" s="5">
        <v>7736.9807931106507</v>
      </c>
      <c r="EU48" s="5">
        <v>19.013649999999998</v>
      </c>
      <c r="EV48" s="8">
        <v>21410.142046484427</v>
      </c>
      <c r="EW48" s="8">
        <v>99.966887499999999</v>
      </c>
      <c r="EX48" s="8">
        <v>30747.989946899703</v>
      </c>
      <c r="EY48" s="8">
        <v>99.963175000000007</v>
      </c>
      <c r="EZ48" s="8">
        <v>9444.0463089052864</v>
      </c>
      <c r="FA48" s="8">
        <v>39.590400000000002</v>
      </c>
      <c r="FB48" s="8">
        <v>7239.5124999999998</v>
      </c>
      <c r="FC48" s="8">
        <v>40.5334</v>
      </c>
      <c r="FD48" s="5">
        <v>8836.8180214145887</v>
      </c>
      <c r="FE48" s="5">
        <v>40.286250000000003</v>
      </c>
      <c r="FF48" s="5">
        <v>40.286250000000003</v>
      </c>
      <c r="FG48" s="5">
        <v>45.041074999999999</v>
      </c>
      <c r="FH48" s="5">
        <v>45.303049999999999</v>
      </c>
      <c r="FI48" s="5">
        <v>41.393548105930172</v>
      </c>
      <c r="FK48" s="5">
        <v>7736.9807931106507</v>
      </c>
      <c r="FL48" s="5">
        <v>40.564648437499997</v>
      </c>
      <c r="FM48" s="5">
        <v>8836.8180214145887</v>
      </c>
      <c r="FN48" s="5">
        <v>41.393548105930172</v>
      </c>
      <c r="FP48" s="17">
        <v>7736.9807931106507</v>
      </c>
      <c r="FQ48" s="5">
        <v>40.564648437499997</v>
      </c>
      <c r="FR48" s="17">
        <v>8836.8180214145887</v>
      </c>
      <c r="FS48" s="5">
        <v>41.393548105930172</v>
      </c>
    </row>
    <row r="49" spans="1:175" x14ac:dyDescent="0.15">
      <c r="A49" s="294" t="s">
        <v>28</v>
      </c>
      <c r="B49" s="212" cm="1">
        <f t="array" ref="B49">bdRateROI($CL5:$CL501,CM5:CM501,$DZ5:$DZ501,EA5:EA501,CJ10,CJ11,1)</f>
        <v>0</v>
      </c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 cm="1">
        <f t="array" ref="Q49">bdRateROI($DE5:$DE501,DF5:DF501,$ER5:$ER501,ES5:ES501,CJ10,CJ11,1)</f>
        <v>0</v>
      </c>
      <c r="R49" s="212"/>
      <c r="S49" s="212" cm="1">
        <f t="array" ref="S49">bdRateROI($DH5:$DH501,DI5:DI501,$ET5:$ET501,EU5:EU501,CJ10,CJ11,1)</f>
        <v>0</v>
      </c>
      <c r="T49" s="212"/>
      <c r="U49" s="212" cm="1">
        <f t="array" ref="U49">bdRateROI($DK5:$DK501,DL5:DL501,$EV5:$EV501,EW5:EW501,$CJ$10,$CJ$11,1,2)</f>
        <v>0</v>
      </c>
      <c r="V49" s="212"/>
      <c r="W49" s="212" cm="1">
        <f t="array" ref="W49">bdRateROI(DM5:DM501,DN5:DN501,EX5:EX501,EY5:EY501,$CJ$10,$CJ$11,1,2)</f>
        <v>0</v>
      </c>
      <c r="X49" s="212"/>
      <c r="Y49" s="212" cm="1">
        <f t="array" ref="Y49">bdRateROI(DO5:DO501,DP5:DP501,EZ5:EZ501,FA5:FA501,$CJ$10,$CJ$11,1)</f>
        <v>0</v>
      </c>
      <c r="Z49" s="212"/>
      <c r="AA49" s="212" cm="1">
        <f t="array" ref="AA49">bdRateROI(DQ5:DQ501,DR5:DR501,FB5:FB501,FC5:FC501,$CJ$10,$CJ$11,1)</f>
        <v>0</v>
      </c>
      <c r="AB49" s="212"/>
      <c r="AC49" s="212" cm="1">
        <f t="array" ref="AC49">bdRateROI(DS5:DS501,DT5:DT501,FD5:FD501,FE5:FE501,$CJ$10,$CJ$11,1)</f>
        <v>0</v>
      </c>
      <c r="AD49" s="212"/>
      <c r="AE49" s="212"/>
      <c r="AF49" s="212"/>
      <c r="AG49" s="212"/>
      <c r="AH49" s="212"/>
      <c r="AI49" s="212" cm="1">
        <f t="array" ref="AI49">bdRateROI($FK5:$FK501,FL5:FL501,$FP5:$FP501,FQ5:FQ501,$CJ$10,$CJ$11,1)</f>
        <v>0</v>
      </c>
      <c r="AJ49" s="212"/>
      <c r="AK49" s="212" cm="1">
        <f t="array" ref="AK49">bdRateROI($FM5:$FM501,FN5:FN501,$FR5:$FR501,FS5:FS501,$CJ$10,$CJ$11,1)</f>
        <v>0</v>
      </c>
      <c r="AL49" s="215"/>
      <c r="BX49" s="5"/>
      <c r="BZ49" s="5"/>
      <c r="CB49" s="5"/>
      <c r="CD49" s="5"/>
      <c r="CL49" s="17">
        <v>8268.6329767319221</v>
      </c>
      <c r="CM49" s="17">
        <v>40.154525</v>
      </c>
      <c r="CN49" s="17">
        <v>40.154525</v>
      </c>
      <c r="CO49" s="17">
        <v>44.909400000000005</v>
      </c>
      <c r="CP49" s="17">
        <v>45.210300000000004</v>
      </c>
      <c r="CQ49" s="17">
        <v>40.767690625</v>
      </c>
      <c r="CR49" s="17">
        <v>26.500025000000001</v>
      </c>
      <c r="CS49" s="17">
        <v>19.252399999999998</v>
      </c>
      <c r="CT49" s="17">
        <v>99.714500000000001</v>
      </c>
      <c r="CU49" s="17">
        <v>98.651449999999997</v>
      </c>
      <c r="CV49" s="17">
        <v>38.865750000000006</v>
      </c>
      <c r="CW49" s="17">
        <v>40.9283</v>
      </c>
      <c r="CX49" s="17">
        <v>40.084400000000002</v>
      </c>
      <c r="CY49" s="17">
        <v>44.816749999999999</v>
      </c>
      <c r="CZ49" s="17">
        <v>45.0976</v>
      </c>
      <c r="DA49" s="17">
        <v>41.189844537494821</v>
      </c>
      <c r="DB49" s="17">
        <v>24032.45</v>
      </c>
      <c r="DC49" s="17">
        <v>9.9044500000000006</v>
      </c>
      <c r="DE49" s="17">
        <v>6035.0416340096226</v>
      </c>
      <c r="DF49" s="5">
        <v>24.737962499999998</v>
      </c>
      <c r="DG49" s="5"/>
      <c r="DH49" s="17">
        <v>8268.6329767319221</v>
      </c>
      <c r="DI49" s="5">
        <v>19.252399999999998</v>
      </c>
      <c r="DJ49" s="5"/>
      <c r="DK49" s="5">
        <v>23017.544158186884</v>
      </c>
      <c r="DL49" s="5">
        <v>99.967774999999989</v>
      </c>
      <c r="DM49" s="5">
        <v>33056.446558908407</v>
      </c>
      <c r="DN49" s="5">
        <v>99.964287499999998</v>
      </c>
      <c r="DO49" s="5">
        <v>10093.00072363266</v>
      </c>
      <c r="DP49" s="5">
        <v>39.952725000000001</v>
      </c>
      <c r="DQ49" s="5">
        <v>7736.9807931106507</v>
      </c>
      <c r="DR49" s="5">
        <v>40.730850000000004</v>
      </c>
      <c r="DS49" s="5">
        <v>9444.0463089052864</v>
      </c>
      <c r="DT49" s="5">
        <v>40.488100000000003</v>
      </c>
      <c r="DU49" s="5">
        <v>40.488100000000003</v>
      </c>
      <c r="DV49" s="5">
        <v>45.2654</v>
      </c>
      <c r="DW49" s="5">
        <v>45.508499999999998</v>
      </c>
      <c r="DX49" s="5">
        <v>41.597251674365523</v>
      </c>
      <c r="DZ49" s="17">
        <v>8268.6329767319221</v>
      </c>
      <c r="EA49" s="17">
        <v>40.154525</v>
      </c>
      <c r="EB49" s="17">
        <v>40.154525</v>
      </c>
      <c r="EC49" s="17">
        <v>44.909400000000005</v>
      </c>
      <c r="ED49" s="17">
        <v>45.210300000000004</v>
      </c>
      <c r="EE49" s="17">
        <v>40.767690625</v>
      </c>
      <c r="EF49" s="17">
        <v>26.500025000000001</v>
      </c>
      <c r="EG49" s="17">
        <v>19.252399999999998</v>
      </c>
      <c r="EH49" s="17">
        <v>99.714500000000001</v>
      </c>
      <c r="EI49" s="17">
        <v>98.651449999999997</v>
      </c>
      <c r="EJ49" s="17">
        <v>38.865750000000006</v>
      </c>
      <c r="EK49" s="17">
        <v>40.9283</v>
      </c>
      <c r="EL49" s="17">
        <v>40.084400000000002</v>
      </c>
      <c r="EM49" s="17">
        <v>44.816749999999999</v>
      </c>
      <c r="EN49" s="17">
        <v>45.0976</v>
      </c>
      <c r="EO49" s="17">
        <v>41.189844537494821</v>
      </c>
      <c r="EP49" s="17">
        <v>24032.45</v>
      </c>
      <c r="EQ49" s="17">
        <v>9.9044500000000006</v>
      </c>
      <c r="ER49" s="17">
        <v>6035.0416340096226</v>
      </c>
      <c r="ES49" s="5">
        <v>24.737962499999998</v>
      </c>
      <c r="ET49" s="5">
        <v>8268.6329767319221</v>
      </c>
      <c r="EU49" s="5">
        <v>19.252399999999998</v>
      </c>
      <c r="EV49" s="8">
        <v>23017.544158186884</v>
      </c>
      <c r="EW49" s="8">
        <v>99.967774999999989</v>
      </c>
      <c r="EX49" s="8">
        <v>33056.446558908407</v>
      </c>
      <c r="EY49" s="8">
        <v>99.964287499999998</v>
      </c>
      <c r="EZ49" s="8">
        <v>10093.00072363266</v>
      </c>
      <c r="FA49" s="8">
        <v>39.952725000000001</v>
      </c>
      <c r="FB49" s="8">
        <v>7736.9807931106507</v>
      </c>
      <c r="FC49" s="8">
        <v>40.730850000000004</v>
      </c>
      <c r="FD49" s="5">
        <v>9444.0463089052864</v>
      </c>
      <c r="FE49" s="5">
        <v>40.488100000000003</v>
      </c>
      <c r="FF49" s="5">
        <v>40.488100000000003</v>
      </c>
      <c r="FG49" s="5">
        <v>45.2654</v>
      </c>
      <c r="FH49" s="5">
        <v>45.508499999999998</v>
      </c>
      <c r="FI49" s="5">
        <v>41.597251674365523</v>
      </c>
      <c r="FK49" s="5">
        <v>8268.6329767319221</v>
      </c>
      <c r="FL49" s="5">
        <v>40.767690625</v>
      </c>
      <c r="FM49" s="5">
        <v>9444.0463089052864</v>
      </c>
      <c r="FN49" s="5">
        <v>41.597251674365523</v>
      </c>
      <c r="FP49" s="17">
        <v>8268.6329767319221</v>
      </c>
      <c r="FQ49" s="5">
        <v>40.767690625</v>
      </c>
      <c r="FR49" s="17">
        <v>9444.0463089052864</v>
      </c>
      <c r="FS49" s="5">
        <v>41.597251674365523</v>
      </c>
    </row>
    <row r="50" spans="1:175" x14ac:dyDescent="0.15">
      <c r="A50" s="294"/>
      <c r="B50" s="212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5"/>
      <c r="BX50" s="5"/>
      <c r="BZ50" s="5"/>
      <c r="CB50" s="5"/>
      <c r="CD50" s="5"/>
      <c r="CL50" s="17">
        <v>8836.8180214145887</v>
      </c>
      <c r="CM50" s="17">
        <v>40.355937499999996</v>
      </c>
      <c r="CN50" s="17">
        <v>40.355937499999996</v>
      </c>
      <c r="CO50" s="17">
        <v>45.133450000000003</v>
      </c>
      <c r="CP50" s="17">
        <v>45.415150000000004</v>
      </c>
      <c r="CQ50" s="17">
        <v>40.970732812500003</v>
      </c>
      <c r="CR50" s="17">
        <v>26.872987500000001</v>
      </c>
      <c r="CS50" s="17">
        <v>19.491149999999998</v>
      </c>
      <c r="CT50" s="17">
        <v>99.754750000000001</v>
      </c>
      <c r="CU50" s="17">
        <v>98.866825000000006</v>
      </c>
      <c r="CV50" s="17">
        <v>39.228075000000004</v>
      </c>
      <c r="CW50" s="17">
        <v>41.125749999999996</v>
      </c>
      <c r="CX50" s="17">
        <v>40.286250000000003</v>
      </c>
      <c r="CY50" s="17">
        <v>45.041074999999999</v>
      </c>
      <c r="CZ50" s="17">
        <v>45.303049999999999</v>
      </c>
      <c r="DA50" s="17">
        <v>41.393548105930172</v>
      </c>
      <c r="DB50" s="17">
        <v>23921.724999999999</v>
      </c>
      <c r="DC50" s="17">
        <v>10.061475000000002</v>
      </c>
      <c r="DE50" s="17">
        <v>6407.8261434488304</v>
      </c>
      <c r="DF50" s="5">
        <v>25.063824999999998</v>
      </c>
      <c r="DG50" s="5"/>
      <c r="DH50" s="17">
        <v>8836.8180214145887</v>
      </c>
      <c r="DI50" s="5">
        <v>19.491149999999998</v>
      </c>
      <c r="DJ50" s="5"/>
      <c r="DK50" s="5">
        <v>24745.624663479393</v>
      </c>
      <c r="DL50" s="5">
        <v>99.968662499999994</v>
      </c>
      <c r="DM50" s="5">
        <v>35538.214399999997</v>
      </c>
      <c r="DN50" s="5">
        <v>99.965400000000002</v>
      </c>
      <c r="DO50" s="5">
        <v>10786.548506352843</v>
      </c>
      <c r="DP50" s="5">
        <v>40.315049999999999</v>
      </c>
      <c r="DQ50" s="5">
        <v>8268.6329767319221</v>
      </c>
      <c r="DR50" s="5">
        <v>40.9283</v>
      </c>
      <c r="DS50" s="5">
        <v>10093.00072363266</v>
      </c>
      <c r="DT50" s="5">
        <v>40.689949999999996</v>
      </c>
      <c r="DU50" s="5">
        <v>40.689949999999996</v>
      </c>
      <c r="DV50" s="5">
        <v>45.489725</v>
      </c>
      <c r="DW50" s="5">
        <v>45.713950000000004</v>
      </c>
      <c r="DX50" s="5">
        <v>41.800955242800882</v>
      </c>
      <c r="DZ50" s="17">
        <v>8836.8180214145887</v>
      </c>
      <c r="EA50" s="17">
        <v>40.355937499999996</v>
      </c>
      <c r="EB50" s="17">
        <v>40.355937499999996</v>
      </c>
      <c r="EC50" s="17">
        <v>45.133450000000003</v>
      </c>
      <c r="ED50" s="17">
        <v>45.415150000000004</v>
      </c>
      <c r="EE50" s="17">
        <v>40.970732812500003</v>
      </c>
      <c r="EF50" s="17">
        <v>26.872987500000001</v>
      </c>
      <c r="EG50" s="17">
        <v>19.491149999999998</v>
      </c>
      <c r="EH50" s="17">
        <v>99.754750000000001</v>
      </c>
      <c r="EI50" s="17">
        <v>98.866825000000006</v>
      </c>
      <c r="EJ50" s="17">
        <v>39.228075000000004</v>
      </c>
      <c r="EK50" s="17">
        <v>41.125749999999996</v>
      </c>
      <c r="EL50" s="17">
        <v>40.286250000000003</v>
      </c>
      <c r="EM50" s="17">
        <v>45.041074999999999</v>
      </c>
      <c r="EN50" s="17">
        <v>45.303049999999999</v>
      </c>
      <c r="EO50" s="17">
        <v>41.393548105930172</v>
      </c>
      <c r="EP50" s="17">
        <v>23921.724999999999</v>
      </c>
      <c r="EQ50" s="17">
        <v>10.061475000000002</v>
      </c>
      <c r="ER50" s="17">
        <v>6407.8261434488304</v>
      </c>
      <c r="ES50" s="5">
        <v>25.063824999999998</v>
      </c>
      <c r="ET50" s="5">
        <v>8836.8180214145887</v>
      </c>
      <c r="EU50" s="5">
        <v>19.491149999999998</v>
      </c>
      <c r="EV50" s="8">
        <v>24745.624663479393</v>
      </c>
      <c r="EW50" s="8">
        <v>99.968662499999994</v>
      </c>
      <c r="EX50" s="8">
        <v>35538.214399999997</v>
      </c>
      <c r="EY50" s="8">
        <v>99.965400000000002</v>
      </c>
      <c r="EZ50" s="8">
        <v>10786.548506352843</v>
      </c>
      <c r="FA50" s="8">
        <v>40.315049999999999</v>
      </c>
      <c r="FB50" s="8">
        <v>8268.6329767319221</v>
      </c>
      <c r="FC50" s="8">
        <v>40.9283</v>
      </c>
      <c r="FD50" s="5">
        <v>10093.00072363266</v>
      </c>
      <c r="FE50" s="5">
        <v>40.689949999999996</v>
      </c>
      <c r="FF50" s="5">
        <v>40.689949999999996</v>
      </c>
      <c r="FG50" s="5">
        <v>45.489725</v>
      </c>
      <c r="FH50" s="5">
        <v>45.713950000000004</v>
      </c>
      <c r="FI50" s="5">
        <v>41.800955242800882</v>
      </c>
      <c r="FK50" s="5">
        <v>8836.8180214145887</v>
      </c>
      <c r="FL50" s="5">
        <v>40.970732812500003</v>
      </c>
      <c r="FM50" s="5">
        <v>10093.00072363266</v>
      </c>
      <c r="FN50" s="5">
        <v>41.800955242800882</v>
      </c>
      <c r="FP50" s="17">
        <v>8836.8180214145887</v>
      </c>
      <c r="FQ50" s="5">
        <v>40.970732812500003</v>
      </c>
      <c r="FR50" s="17">
        <v>10093.00072363266</v>
      </c>
      <c r="FS50" s="5">
        <v>41.800955242800882</v>
      </c>
    </row>
    <row r="51" spans="1:175" x14ac:dyDescent="0.15">
      <c r="A51" s="294" t="s">
        <v>29</v>
      </c>
      <c r="B51" s="212" cm="1">
        <f t="array" ref="B51">bdRateROI($CL5:$CL501,CM5:CM501,$DZ5:$DZ501,EA5:EA501,CJ5,CJ10,1)</f>
        <v>0</v>
      </c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 cm="1">
        <f t="array" ref="Q51">bdRateROI($DE5:$DE501,DF5:DF501,$ER5:$ER501,ES5:ES501,CJ5,CJ10,1)</f>
        <v>0</v>
      </c>
      <c r="R51" s="212"/>
      <c r="S51" s="212" cm="1">
        <f t="array" ref="S51">bdRateROI($DH5:$DH501,DI5:DI501,$ET5:$ET501,EU5:EU501,CJ5,CJ10,1)</f>
        <v>0</v>
      </c>
      <c r="T51" s="212"/>
      <c r="U51" s="212" cm="1">
        <f t="array" ref="U51">bdRateROI($DK5:$DK501,DL5:DL501,$EV5:$EV501,EW5:EW501,$CJ$5,$CJ$10,1,2)</f>
        <v>0</v>
      </c>
      <c r="V51" s="212"/>
      <c r="W51" s="212" cm="1">
        <f t="array" ref="W51">bdRateROI(DM5:DM501,DN5:DN501,EX5:EX501,EY5:EY501,$CJ$5,$CJ$10,1,2)</f>
        <v>0</v>
      </c>
      <c r="X51" s="212"/>
      <c r="Y51" s="212" cm="1">
        <f t="array" ref="Y51">bdRateROI(DO5:DO501,DP5:DP501,EZ5:EZ501,FA5:FA501,$CJ$5,$CJ$10,1)</f>
        <v>0</v>
      </c>
      <c r="Z51" s="212"/>
      <c r="AA51" s="212" cm="1">
        <f t="array" ref="AA51">bdRateROI(DQ5:DQ501,DR5:DR501,FB5:FB501,FC5:FC501,$CJ$5,$CJ$10,1)</f>
        <v>0</v>
      </c>
      <c r="AB51" s="212"/>
      <c r="AC51" s="212" cm="1">
        <f t="array" ref="AC51">bdRateROI(DS5:DS501,DT5:DT501,FD5:FD501,FE5:FE501,$CJ$5,$CJ$10,1)</f>
        <v>0</v>
      </c>
      <c r="AD51" s="212"/>
      <c r="AE51" s="212"/>
      <c r="AF51" s="212"/>
      <c r="AG51" s="212"/>
      <c r="AH51" s="212"/>
      <c r="AI51" s="212" cm="1">
        <f t="array" ref="AI51">bdRateROI($FK5:$FK501,FL5:FL501,$FP5:$FP501,FQ5:FQ501,$CJ$5,$CJ$10,1)</f>
        <v>0</v>
      </c>
      <c r="AJ51" s="212"/>
      <c r="AK51" s="212" cm="1">
        <f t="array" ref="AK51">bdRateROI($FM5:$FM501,FN5:FN501,$FR5:$FR501,FS5:FS501,$CJ$5,$CJ$10,1)</f>
        <v>0</v>
      </c>
      <c r="AL51" s="215"/>
      <c r="BX51" s="5"/>
      <c r="BZ51" s="5"/>
      <c r="CB51" s="5"/>
      <c r="CD51" s="5"/>
      <c r="CL51" s="17">
        <v>9444.0463089052864</v>
      </c>
      <c r="CM51" s="17">
        <v>40.55735</v>
      </c>
      <c r="CN51" s="17">
        <v>40.55735</v>
      </c>
      <c r="CO51" s="17">
        <v>45.357500000000002</v>
      </c>
      <c r="CP51" s="17">
        <v>45.620000000000005</v>
      </c>
      <c r="CQ51" s="17">
        <v>41.173774999999999</v>
      </c>
      <c r="CR51" s="17">
        <v>27.245950000000001</v>
      </c>
      <c r="CS51" s="17">
        <v>19.729900000000001</v>
      </c>
      <c r="CT51" s="17">
        <v>99.795000000000002</v>
      </c>
      <c r="CU51" s="17">
        <v>99.0822</v>
      </c>
      <c r="CV51" s="17">
        <v>39.590400000000002</v>
      </c>
      <c r="CW51" s="17">
        <v>41.3232</v>
      </c>
      <c r="CX51" s="17">
        <v>40.488100000000003</v>
      </c>
      <c r="CY51" s="17">
        <v>45.2654</v>
      </c>
      <c r="CZ51" s="17">
        <v>45.508499999999998</v>
      </c>
      <c r="DA51" s="17">
        <v>41.597251674365523</v>
      </c>
      <c r="DB51" s="17">
        <v>23811</v>
      </c>
      <c r="DC51" s="17">
        <v>10.218500000000001</v>
      </c>
      <c r="DE51" s="17">
        <v>6936.4309873113971</v>
      </c>
      <c r="DF51" s="5">
        <v>25.519100000000002</v>
      </c>
      <c r="DG51" s="5"/>
      <c r="DH51" s="17">
        <v>9444.0463089052864</v>
      </c>
      <c r="DI51" s="5">
        <v>19.729900000000001</v>
      </c>
      <c r="DJ51" s="5"/>
      <c r="DK51" s="5">
        <v>26603.443693970341</v>
      </c>
      <c r="DL51" s="5">
        <v>99.969549999999998</v>
      </c>
      <c r="DM51" s="5"/>
      <c r="DN51" s="5"/>
      <c r="DO51" s="5">
        <v>11527.753922326712</v>
      </c>
      <c r="DP51" s="5">
        <v>40.677375000000005</v>
      </c>
      <c r="DQ51" s="5">
        <v>8836.8180214145887</v>
      </c>
      <c r="DR51" s="5">
        <v>41.125749999999996</v>
      </c>
      <c r="DS51" s="5">
        <v>11235.1427</v>
      </c>
      <c r="DT51" s="5">
        <v>41.023299999999999</v>
      </c>
      <c r="DU51" s="5">
        <v>41.023299999999999</v>
      </c>
      <c r="DV51" s="5">
        <v>45.912100000000002</v>
      </c>
      <c r="DW51" s="5">
        <v>46.149500000000003</v>
      </c>
      <c r="DX51" s="5">
        <v>42.147501958947359</v>
      </c>
      <c r="DZ51" s="17">
        <v>9444.0463089052864</v>
      </c>
      <c r="EA51" s="17">
        <v>40.55735</v>
      </c>
      <c r="EB51" s="17">
        <v>40.55735</v>
      </c>
      <c r="EC51" s="17">
        <v>45.357500000000002</v>
      </c>
      <c r="ED51" s="17">
        <v>45.620000000000005</v>
      </c>
      <c r="EE51" s="17">
        <v>41.173774999999999</v>
      </c>
      <c r="EF51" s="17">
        <v>27.245950000000001</v>
      </c>
      <c r="EG51" s="17">
        <v>19.729900000000001</v>
      </c>
      <c r="EH51" s="17">
        <v>99.795000000000002</v>
      </c>
      <c r="EI51" s="17">
        <v>99.0822</v>
      </c>
      <c r="EJ51" s="17">
        <v>39.590400000000002</v>
      </c>
      <c r="EK51" s="17">
        <v>41.3232</v>
      </c>
      <c r="EL51" s="17">
        <v>40.488100000000003</v>
      </c>
      <c r="EM51" s="17">
        <v>45.2654</v>
      </c>
      <c r="EN51" s="17">
        <v>45.508499999999998</v>
      </c>
      <c r="EO51" s="17">
        <v>41.597251674365523</v>
      </c>
      <c r="EP51" s="17">
        <v>23811</v>
      </c>
      <c r="EQ51" s="17">
        <v>10.218500000000001</v>
      </c>
      <c r="ER51" s="17">
        <v>6936.4309873113971</v>
      </c>
      <c r="ES51" s="5">
        <v>25.519100000000002</v>
      </c>
      <c r="ET51" s="5">
        <v>9444.0463089052864</v>
      </c>
      <c r="EU51" s="5">
        <v>19.729900000000001</v>
      </c>
      <c r="EV51" s="8">
        <v>26603.443693970341</v>
      </c>
      <c r="EW51" s="8">
        <v>99.969549999999998</v>
      </c>
      <c r="EX51" s="8"/>
      <c r="EY51" s="8"/>
      <c r="EZ51" s="8">
        <v>11527.753922326712</v>
      </c>
      <c r="FA51" s="8">
        <v>40.677375000000005</v>
      </c>
      <c r="FB51" s="8">
        <v>8836.8180214145887</v>
      </c>
      <c r="FC51" s="8">
        <v>41.125749999999996</v>
      </c>
      <c r="FD51" s="5">
        <v>11235.1427</v>
      </c>
      <c r="FE51" s="5">
        <v>41.023299999999999</v>
      </c>
      <c r="FF51" s="5">
        <v>41.023299999999999</v>
      </c>
      <c r="FG51" s="5">
        <v>45.912100000000002</v>
      </c>
      <c r="FH51" s="5">
        <v>46.149500000000003</v>
      </c>
      <c r="FI51" s="5">
        <v>42.147501958947359</v>
      </c>
      <c r="FK51" s="5">
        <v>9444.0463089052864</v>
      </c>
      <c r="FL51" s="5">
        <v>41.173774999999999</v>
      </c>
      <c r="FM51" s="5">
        <v>11235.1427</v>
      </c>
      <c r="FN51" s="5">
        <v>42.147501958947359</v>
      </c>
      <c r="FP51" s="17">
        <v>9444.0463089052864</v>
      </c>
      <c r="FQ51" s="5">
        <v>41.173774999999999</v>
      </c>
      <c r="FR51" s="17">
        <v>11235.1427</v>
      </c>
      <c r="FS51" s="5">
        <v>42.147501958947359</v>
      </c>
    </row>
    <row r="52" spans="1:175" ht="14" thickBot="1" x14ac:dyDescent="0.2">
      <c r="A52" s="303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28"/>
      <c r="BX52" s="5"/>
      <c r="BZ52" s="5"/>
      <c r="CB52" s="5"/>
      <c r="CD52" s="5"/>
      <c r="CL52" s="17">
        <v>10093.00072363266</v>
      </c>
      <c r="CM52" s="17">
        <v>40.758762500000003</v>
      </c>
      <c r="CN52" s="17">
        <v>40.758762500000003</v>
      </c>
      <c r="CO52" s="17">
        <v>45.58155</v>
      </c>
      <c r="CP52" s="17">
        <v>45.824849999999998</v>
      </c>
      <c r="CQ52" s="17">
        <v>41.376817187499995</v>
      </c>
      <c r="CR52" s="17">
        <v>27.6189125</v>
      </c>
      <c r="CS52" s="17">
        <v>19.96865</v>
      </c>
      <c r="CT52" s="17">
        <v>99.835250000000002</v>
      </c>
      <c r="CU52" s="17">
        <v>99.297574999999995</v>
      </c>
      <c r="CV52" s="17">
        <v>39.952725000000001</v>
      </c>
      <c r="CW52" s="17">
        <v>41.520650000000003</v>
      </c>
      <c r="CX52" s="17">
        <v>40.689949999999996</v>
      </c>
      <c r="CY52" s="17">
        <v>45.489725</v>
      </c>
      <c r="CZ52" s="17">
        <v>45.713950000000004</v>
      </c>
      <c r="DA52" s="17">
        <v>41.800955242800882</v>
      </c>
      <c r="DB52" s="17">
        <v>23700.275000000001</v>
      </c>
      <c r="DC52" s="17">
        <v>10.375525</v>
      </c>
      <c r="DE52" s="17">
        <v>7412.9536560409697</v>
      </c>
      <c r="DF52" s="5">
        <v>25.909175000000001</v>
      </c>
      <c r="DG52" s="5"/>
      <c r="DH52" s="17">
        <v>10093.00072363266</v>
      </c>
      <c r="DI52" s="5">
        <v>19.96865</v>
      </c>
      <c r="DJ52" s="5"/>
      <c r="DK52" s="5">
        <v>28600.741585754571</v>
      </c>
      <c r="DL52" s="5">
        <v>99.970437500000003</v>
      </c>
      <c r="DM52" s="5"/>
      <c r="DN52" s="5"/>
      <c r="DO52" s="5">
        <v>12319.891799999999</v>
      </c>
      <c r="DP52" s="5">
        <v>41.039700000000003</v>
      </c>
      <c r="DQ52" s="5">
        <v>9444.0463089052864</v>
      </c>
      <c r="DR52" s="5">
        <v>41.3232</v>
      </c>
      <c r="DS52" s="5">
        <v>12319.891799999999</v>
      </c>
      <c r="DT52" s="5">
        <v>41.295499999999997</v>
      </c>
      <c r="DU52" s="5">
        <v>41.295499999999997</v>
      </c>
      <c r="DV52" s="5">
        <v>46.162700000000001</v>
      </c>
      <c r="DW52" s="5">
        <v>46.330300000000001</v>
      </c>
      <c r="DX52" s="5">
        <v>42.412065948106942</v>
      </c>
      <c r="DZ52" s="17">
        <v>10093.00072363266</v>
      </c>
      <c r="EA52" s="17">
        <v>40.758762500000003</v>
      </c>
      <c r="EB52" s="17">
        <v>40.758762500000003</v>
      </c>
      <c r="EC52" s="17">
        <v>45.58155</v>
      </c>
      <c r="ED52" s="17">
        <v>45.824849999999998</v>
      </c>
      <c r="EE52" s="17">
        <v>41.376817187499995</v>
      </c>
      <c r="EF52" s="17">
        <v>27.6189125</v>
      </c>
      <c r="EG52" s="17">
        <v>19.96865</v>
      </c>
      <c r="EH52" s="17">
        <v>99.835250000000002</v>
      </c>
      <c r="EI52" s="17">
        <v>99.297574999999995</v>
      </c>
      <c r="EJ52" s="17">
        <v>39.952725000000001</v>
      </c>
      <c r="EK52" s="17">
        <v>41.520650000000003</v>
      </c>
      <c r="EL52" s="17">
        <v>40.689949999999996</v>
      </c>
      <c r="EM52" s="17">
        <v>45.489725</v>
      </c>
      <c r="EN52" s="17">
        <v>45.713950000000004</v>
      </c>
      <c r="EO52" s="17">
        <v>41.800955242800882</v>
      </c>
      <c r="EP52" s="17">
        <v>23700.275000000001</v>
      </c>
      <c r="EQ52" s="17">
        <v>10.375525</v>
      </c>
      <c r="ER52" s="17">
        <v>7412.9536560409697</v>
      </c>
      <c r="ES52" s="5">
        <v>25.909175000000001</v>
      </c>
      <c r="ET52" s="5">
        <v>10093.00072363266</v>
      </c>
      <c r="EU52" s="5">
        <v>19.96865</v>
      </c>
      <c r="EV52" s="8">
        <v>28600.741585754571</v>
      </c>
      <c r="EW52" s="8">
        <v>99.970437500000003</v>
      </c>
      <c r="EX52" s="8"/>
      <c r="EY52" s="8"/>
      <c r="EZ52" s="8">
        <v>12319.891799999999</v>
      </c>
      <c r="FA52" s="8">
        <v>41.039700000000003</v>
      </c>
      <c r="FB52" s="8">
        <v>9444.0463089052864</v>
      </c>
      <c r="FC52" s="8">
        <v>41.3232</v>
      </c>
      <c r="FD52" s="5">
        <v>12319.891799999999</v>
      </c>
      <c r="FE52" s="5">
        <v>41.295499999999997</v>
      </c>
      <c r="FF52" s="5">
        <v>41.295499999999997</v>
      </c>
      <c r="FG52" s="5">
        <v>46.162700000000001</v>
      </c>
      <c r="FH52" s="5">
        <v>46.330300000000001</v>
      </c>
      <c r="FI52" s="5">
        <v>42.412065948106942</v>
      </c>
      <c r="FK52" s="5">
        <v>10093.00072363266</v>
      </c>
      <c r="FL52" s="5">
        <v>41.376817187499995</v>
      </c>
      <c r="FM52" s="5">
        <v>12319.891799999999</v>
      </c>
      <c r="FN52" s="5">
        <v>42.412065948106942</v>
      </c>
      <c r="FP52" s="17">
        <v>10093.00072363266</v>
      </c>
      <c r="FQ52" s="5">
        <v>41.376817187499995</v>
      </c>
      <c r="FR52" s="17">
        <v>12319.891799999999</v>
      </c>
      <c r="FS52" s="5">
        <v>42.412065948106942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10786.548506352843</v>
      </c>
      <c r="CM53" s="17">
        <v>40.960175</v>
      </c>
      <c r="CN53" s="17">
        <v>40.960175</v>
      </c>
      <c r="CO53" s="17">
        <v>45.805599999999998</v>
      </c>
      <c r="CP53" s="17">
        <v>46.029699999999998</v>
      </c>
      <c r="CQ53" s="17">
        <v>41.579859374999998</v>
      </c>
      <c r="CR53" s="17">
        <v>27.991875</v>
      </c>
      <c r="CS53" s="17">
        <v>20.2074</v>
      </c>
      <c r="CT53" s="17">
        <v>99.875500000000002</v>
      </c>
      <c r="CU53" s="17">
        <v>99.512950000000004</v>
      </c>
      <c r="CV53" s="17">
        <v>40.315049999999999</v>
      </c>
      <c r="CW53" s="17">
        <v>41.7181</v>
      </c>
      <c r="CX53" s="17">
        <v>40.891799999999996</v>
      </c>
      <c r="CY53" s="17">
        <v>45.71405</v>
      </c>
      <c r="CZ53" s="17">
        <v>45.919400000000003</v>
      </c>
      <c r="DA53" s="17">
        <v>42.004658811236233</v>
      </c>
      <c r="DB53" s="17">
        <v>23589.55</v>
      </c>
      <c r="DC53" s="17">
        <v>10.532550000000001</v>
      </c>
      <c r="DE53" s="17">
        <v>7922.2127355023058</v>
      </c>
      <c r="DF53" s="5">
        <v>26.299250000000001</v>
      </c>
      <c r="DG53" s="5"/>
      <c r="DH53" s="17">
        <v>10786.548506352843</v>
      </c>
      <c r="DI53" s="5">
        <v>20.2074</v>
      </c>
      <c r="DJ53" s="5"/>
      <c r="DK53" s="5">
        <v>30747.989946899703</v>
      </c>
      <c r="DL53" s="5">
        <v>99.971325000000007</v>
      </c>
      <c r="DM53" s="5"/>
      <c r="DN53" s="5"/>
      <c r="DO53" s="5">
        <v>13128.110092670475</v>
      </c>
      <c r="DP53" s="5">
        <v>41.334412499999999</v>
      </c>
      <c r="DQ53" s="5">
        <v>10093.00072363266</v>
      </c>
      <c r="DR53" s="5">
        <v>41.520650000000003</v>
      </c>
      <c r="DS53" s="5">
        <v>13128.110092670475</v>
      </c>
      <c r="DT53" s="5">
        <v>41.432024999999996</v>
      </c>
      <c r="DU53" s="5">
        <v>41.432024999999996</v>
      </c>
      <c r="DV53" s="5">
        <v>46.346775000000001</v>
      </c>
      <c r="DW53" s="5">
        <v>46.500574999999998</v>
      </c>
      <c r="DX53" s="5">
        <v>42.554029828349847</v>
      </c>
      <c r="DZ53" s="17">
        <v>10786.548506352843</v>
      </c>
      <c r="EA53" s="17">
        <v>40.960175</v>
      </c>
      <c r="EB53" s="17">
        <v>40.960175</v>
      </c>
      <c r="EC53" s="17">
        <v>45.805599999999998</v>
      </c>
      <c r="ED53" s="17">
        <v>46.029699999999998</v>
      </c>
      <c r="EE53" s="17">
        <v>41.579859374999998</v>
      </c>
      <c r="EF53" s="17">
        <v>27.991875</v>
      </c>
      <c r="EG53" s="17">
        <v>20.2074</v>
      </c>
      <c r="EH53" s="17">
        <v>99.875500000000002</v>
      </c>
      <c r="EI53" s="17">
        <v>99.512950000000004</v>
      </c>
      <c r="EJ53" s="17">
        <v>40.315049999999999</v>
      </c>
      <c r="EK53" s="17">
        <v>41.7181</v>
      </c>
      <c r="EL53" s="17">
        <v>40.891799999999996</v>
      </c>
      <c r="EM53" s="17">
        <v>45.71405</v>
      </c>
      <c r="EN53" s="17">
        <v>45.919400000000003</v>
      </c>
      <c r="EO53" s="17">
        <v>42.004658811236233</v>
      </c>
      <c r="EP53" s="17">
        <v>23589.55</v>
      </c>
      <c r="EQ53" s="17">
        <v>10.532550000000001</v>
      </c>
      <c r="ER53" s="17">
        <v>7922.2127355023058</v>
      </c>
      <c r="ES53" s="5">
        <v>26.299250000000001</v>
      </c>
      <c r="ET53" s="5">
        <v>10786.548506352843</v>
      </c>
      <c r="EU53" s="5">
        <v>20.2074</v>
      </c>
      <c r="EV53" s="8">
        <v>30747.989946899703</v>
      </c>
      <c r="EW53" s="8">
        <v>99.971325000000007</v>
      </c>
      <c r="EX53" s="8"/>
      <c r="EY53" s="8"/>
      <c r="EZ53" s="8">
        <v>13128.110092670475</v>
      </c>
      <c r="FA53" s="8">
        <v>41.334412499999999</v>
      </c>
      <c r="FB53" s="8">
        <v>10093.00072363266</v>
      </c>
      <c r="FC53" s="8">
        <v>41.520650000000003</v>
      </c>
      <c r="FD53" s="5">
        <v>13128.110092670475</v>
      </c>
      <c r="FE53" s="5">
        <v>41.432024999999996</v>
      </c>
      <c r="FF53" s="5">
        <v>41.432024999999996</v>
      </c>
      <c r="FG53" s="5">
        <v>46.346775000000001</v>
      </c>
      <c r="FH53" s="5">
        <v>46.500574999999998</v>
      </c>
      <c r="FI53" s="5">
        <v>42.554029828349847</v>
      </c>
      <c r="FK53" s="5">
        <v>11235.1427</v>
      </c>
      <c r="FL53" s="5">
        <v>41.719156250000005</v>
      </c>
      <c r="FM53" s="5">
        <v>13128.110092670475</v>
      </c>
      <c r="FN53" s="5">
        <v>42.554029828349847</v>
      </c>
      <c r="FP53" s="17">
        <v>11235.1427</v>
      </c>
      <c r="FQ53" s="5">
        <v>41.719156250000005</v>
      </c>
      <c r="FR53" s="17">
        <v>13128.110092670475</v>
      </c>
      <c r="FS53" s="5">
        <v>42.554029828349847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11235.1427</v>
      </c>
      <c r="CM54" s="17">
        <v>41.090200000000003</v>
      </c>
      <c r="CN54" s="17">
        <v>41.090200000000003</v>
      </c>
      <c r="CO54" s="17">
        <v>45.996400000000001</v>
      </c>
      <c r="CP54" s="17">
        <v>46.247300000000003</v>
      </c>
      <c r="CQ54" s="17">
        <v>41.719156250000005</v>
      </c>
      <c r="CR54" s="17">
        <v>28.049600000000002</v>
      </c>
      <c r="CS54" s="17">
        <v>20.276399999999999</v>
      </c>
      <c r="CT54" s="17">
        <v>99.951800000000006</v>
      </c>
      <c r="CU54" s="17">
        <v>99.932100000000005</v>
      </c>
      <c r="CV54" s="17">
        <v>40.425800000000002</v>
      </c>
      <c r="CW54" s="17">
        <v>41.8386</v>
      </c>
      <c r="CX54" s="17">
        <v>41.023299999999999</v>
      </c>
      <c r="CY54" s="17">
        <v>45.912100000000002</v>
      </c>
      <c r="CZ54" s="17">
        <v>46.149500000000003</v>
      </c>
      <c r="DA54" s="17">
        <v>42.147501958947359</v>
      </c>
      <c r="DB54" s="17">
        <v>45723.1</v>
      </c>
      <c r="DC54" s="17">
        <v>19.532</v>
      </c>
      <c r="DE54" s="17">
        <v>8466.4571692565769</v>
      </c>
      <c r="DF54" s="5">
        <v>26.689325</v>
      </c>
      <c r="DG54" s="5"/>
      <c r="DH54" s="17">
        <v>11527.753922326712</v>
      </c>
      <c r="DI54" s="5">
        <v>20.446149999999999</v>
      </c>
      <c r="DJ54" s="5"/>
      <c r="DK54" s="5">
        <v>33056.446558908407</v>
      </c>
      <c r="DL54" s="5">
        <v>99.972212499999998</v>
      </c>
      <c r="DM54" s="5"/>
      <c r="DN54" s="5"/>
      <c r="DO54" s="5">
        <v>13989.349695853389</v>
      </c>
      <c r="DP54" s="5">
        <v>41.629125000000002</v>
      </c>
      <c r="DQ54" s="5">
        <v>10786.548506352843</v>
      </c>
      <c r="DR54" s="5">
        <v>41.7181</v>
      </c>
      <c r="DS54" s="5">
        <v>13989.349695853389</v>
      </c>
      <c r="DT54" s="5">
        <v>41.568550000000002</v>
      </c>
      <c r="DU54" s="5">
        <v>41.568550000000002</v>
      </c>
      <c r="DV54" s="5">
        <v>46.530850000000001</v>
      </c>
      <c r="DW54" s="5">
        <v>46.670850000000002</v>
      </c>
      <c r="DX54" s="5">
        <v>42.695993708592752</v>
      </c>
      <c r="DZ54" s="17">
        <v>11235.1427</v>
      </c>
      <c r="EA54" s="17">
        <v>41.090200000000003</v>
      </c>
      <c r="EB54" s="17">
        <v>41.090200000000003</v>
      </c>
      <c r="EC54" s="17">
        <v>45.996400000000001</v>
      </c>
      <c r="ED54" s="17">
        <v>46.247300000000003</v>
      </c>
      <c r="EE54" s="17">
        <v>41.719156250000005</v>
      </c>
      <c r="EF54" s="17">
        <v>28.049600000000002</v>
      </c>
      <c r="EG54" s="17">
        <v>20.276399999999999</v>
      </c>
      <c r="EH54" s="17">
        <v>99.951800000000006</v>
      </c>
      <c r="EI54" s="17">
        <v>99.932100000000005</v>
      </c>
      <c r="EJ54" s="17">
        <v>40.425800000000002</v>
      </c>
      <c r="EK54" s="17">
        <v>41.8386</v>
      </c>
      <c r="EL54" s="17">
        <v>41.023299999999999</v>
      </c>
      <c r="EM54" s="17">
        <v>45.912100000000002</v>
      </c>
      <c r="EN54" s="17">
        <v>46.149500000000003</v>
      </c>
      <c r="EO54" s="17">
        <v>42.147501958947359</v>
      </c>
      <c r="EP54" s="17">
        <v>45723.1</v>
      </c>
      <c r="EQ54" s="17">
        <v>19.532</v>
      </c>
      <c r="ER54" s="17">
        <v>8466.4571692565769</v>
      </c>
      <c r="ES54" s="5">
        <v>26.689325</v>
      </c>
      <c r="ET54" s="5">
        <v>11527.753922326712</v>
      </c>
      <c r="EU54" s="5">
        <v>20.446149999999999</v>
      </c>
      <c r="EV54" s="8">
        <v>33056.446558908407</v>
      </c>
      <c r="EW54" s="8">
        <v>99.972212499999998</v>
      </c>
      <c r="EX54" s="8"/>
      <c r="EY54" s="8"/>
      <c r="EZ54" s="8">
        <v>13989.349695853389</v>
      </c>
      <c r="FA54" s="8">
        <v>41.629125000000002</v>
      </c>
      <c r="FB54" s="8">
        <v>10786.548506352843</v>
      </c>
      <c r="FC54" s="8">
        <v>41.7181</v>
      </c>
      <c r="FD54" s="5">
        <v>13989.349695853389</v>
      </c>
      <c r="FE54" s="5">
        <v>41.568550000000002</v>
      </c>
      <c r="FF54" s="5">
        <v>41.568550000000002</v>
      </c>
      <c r="FG54" s="5">
        <v>46.530850000000001</v>
      </c>
      <c r="FH54" s="5">
        <v>46.670850000000002</v>
      </c>
      <c r="FI54" s="5">
        <v>42.695993708592752</v>
      </c>
      <c r="FK54" s="5">
        <v>12319.891799999999</v>
      </c>
      <c r="FL54" s="5">
        <v>41.985943749999997</v>
      </c>
      <c r="FM54" s="5">
        <v>13989.349695853389</v>
      </c>
      <c r="FN54" s="5">
        <v>42.695993708592752</v>
      </c>
      <c r="FP54" s="17">
        <v>12319.891799999999</v>
      </c>
      <c r="FQ54" s="5">
        <v>41.985943749999997</v>
      </c>
      <c r="FR54" s="17">
        <v>13989.349695853389</v>
      </c>
      <c r="FS54" s="5">
        <v>42.695993708592752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12319.891799999999</v>
      </c>
      <c r="CM55" s="17">
        <v>41.363</v>
      </c>
      <c r="CN55" s="17">
        <v>41.363</v>
      </c>
      <c r="CO55" s="17">
        <v>46.253700000000002</v>
      </c>
      <c r="CP55" s="17">
        <v>46.439399999999999</v>
      </c>
      <c r="CQ55" s="17">
        <v>41.985943749999997</v>
      </c>
      <c r="CR55" s="17">
        <v>28.7378</v>
      </c>
      <c r="CS55" s="17">
        <v>20.684899999999999</v>
      </c>
      <c r="CT55" s="17">
        <v>99.956000000000003</v>
      </c>
      <c r="CU55" s="17">
        <v>99.943700000000007</v>
      </c>
      <c r="CV55" s="17">
        <v>41.039700000000003</v>
      </c>
      <c r="CW55" s="17">
        <v>42.113</v>
      </c>
      <c r="CX55" s="17">
        <v>41.295499999999997</v>
      </c>
      <c r="CY55" s="17">
        <v>46.162700000000001</v>
      </c>
      <c r="CZ55" s="17">
        <v>46.330300000000001</v>
      </c>
      <c r="DA55" s="17">
        <v>42.412065948106942</v>
      </c>
      <c r="DB55" s="17">
        <v>23368.1</v>
      </c>
      <c r="DC55" s="17">
        <v>10.8466</v>
      </c>
      <c r="DE55" s="17">
        <v>9048.0903999999991</v>
      </c>
      <c r="DF55" s="5">
        <v>27.0794</v>
      </c>
      <c r="DG55" s="5"/>
      <c r="DH55" s="17">
        <v>12319.891799999999</v>
      </c>
      <c r="DI55" s="5">
        <v>20.684899999999999</v>
      </c>
      <c r="DJ55" s="5"/>
      <c r="DK55" s="5">
        <v>35538.214399999997</v>
      </c>
      <c r="DL55" s="5">
        <v>99.973100000000002</v>
      </c>
      <c r="DM55" s="5"/>
      <c r="DN55" s="5"/>
      <c r="DO55" s="5">
        <v>14907.088951221916</v>
      </c>
      <c r="DP55" s="5">
        <v>41.923837500000005</v>
      </c>
      <c r="DQ55" s="5">
        <v>11235.1427</v>
      </c>
      <c r="DR55" s="5">
        <v>41.8386</v>
      </c>
      <c r="DS55" s="5">
        <v>14907.088951221916</v>
      </c>
      <c r="DT55" s="5">
        <v>41.705075000000001</v>
      </c>
      <c r="DU55" s="5">
        <v>41.705075000000001</v>
      </c>
      <c r="DV55" s="5">
        <v>46.714925000000001</v>
      </c>
      <c r="DW55" s="5">
        <v>46.841125000000005</v>
      </c>
      <c r="DX55" s="5">
        <v>42.837957588835657</v>
      </c>
      <c r="DZ55" s="17">
        <v>12319.891799999999</v>
      </c>
      <c r="EA55" s="17">
        <v>41.363</v>
      </c>
      <c r="EB55" s="17">
        <v>41.363</v>
      </c>
      <c r="EC55" s="17">
        <v>46.253700000000002</v>
      </c>
      <c r="ED55" s="17">
        <v>46.439399999999999</v>
      </c>
      <c r="EE55" s="17">
        <v>41.985943749999997</v>
      </c>
      <c r="EF55" s="17">
        <v>28.7378</v>
      </c>
      <c r="EG55" s="17">
        <v>20.684899999999999</v>
      </c>
      <c r="EH55" s="17">
        <v>99.956000000000003</v>
      </c>
      <c r="EI55" s="17">
        <v>99.943700000000007</v>
      </c>
      <c r="EJ55" s="17">
        <v>41.039700000000003</v>
      </c>
      <c r="EK55" s="17">
        <v>42.113</v>
      </c>
      <c r="EL55" s="17">
        <v>41.295499999999997</v>
      </c>
      <c r="EM55" s="17">
        <v>46.162700000000001</v>
      </c>
      <c r="EN55" s="17">
        <v>46.330300000000001</v>
      </c>
      <c r="EO55" s="17">
        <v>42.412065948106942</v>
      </c>
      <c r="EP55" s="17">
        <v>23368.1</v>
      </c>
      <c r="EQ55" s="17">
        <v>10.8466</v>
      </c>
      <c r="ER55" s="17">
        <v>9048.0903999999991</v>
      </c>
      <c r="ES55" s="5">
        <v>27.0794</v>
      </c>
      <c r="ET55" s="5">
        <v>12319.891799999999</v>
      </c>
      <c r="EU55" s="5">
        <v>20.684899999999999</v>
      </c>
      <c r="EV55" s="8">
        <v>35538.214399999997</v>
      </c>
      <c r="EW55" s="8">
        <v>99.973100000000002</v>
      </c>
      <c r="EX55" s="8"/>
      <c r="EY55" s="8"/>
      <c r="EZ55" s="8">
        <v>14907.088951221916</v>
      </c>
      <c r="FA55" s="8">
        <v>41.923837500000005</v>
      </c>
      <c r="FB55" s="8">
        <v>11235.1427</v>
      </c>
      <c r="FC55" s="8">
        <v>41.8386</v>
      </c>
      <c r="FD55" s="5">
        <v>14907.088951221916</v>
      </c>
      <c r="FE55" s="5">
        <v>41.705075000000001</v>
      </c>
      <c r="FF55" s="5">
        <v>41.705075000000001</v>
      </c>
      <c r="FG55" s="5">
        <v>46.714925000000001</v>
      </c>
      <c r="FH55" s="5">
        <v>46.841125000000005</v>
      </c>
      <c r="FI55" s="5">
        <v>42.837957588835657</v>
      </c>
      <c r="FK55" s="5">
        <v>13128.110092670475</v>
      </c>
      <c r="FL55" s="5">
        <v>42.128149999999998</v>
      </c>
      <c r="FM55" s="5">
        <v>14907.088951221916</v>
      </c>
      <c r="FN55" s="5">
        <v>42.837957588835657</v>
      </c>
      <c r="FP55" s="17">
        <v>13128.110092670475</v>
      </c>
      <c r="FQ55" s="5">
        <v>42.128149999999998</v>
      </c>
      <c r="FR55" s="17">
        <v>14907.088951221916</v>
      </c>
      <c r="FS55" s="5">
        <v>42.837957588835657</v>
      </c>
    </row>
    <row r="56" spans="1:175" x14ac:dyDescent="0.1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13128.110092670475</v>
      </c>
      <c r="CM56" s="17">
        <v>41.500162500000002</v>
      </c>
      <c r="CN56" s="17">
        <v>41.500162500000002</v>
      </c>
      <c r="CO56" s="17">
        <v>46.438225000000003</v>
      </c>
      <c r="CP56" s="17">
        <v>46.609899999999996</v>
      </c>
      <c r="CQ56" s="17">
        <v>42.128149999999998</v>
      </c>
      <c r="CR56" s="17">
        <v>29.036449999999999</v>
      </c>
      <c r="CS56" s="17">
        <v>20.861874999999998</v>
      </c>
      <c r="CT56" s="17">
        <v>99.957137500000002</v>
      </c>
      <c r="CU56" s="17">
        <v>99.9450875</v>
      </c>
      <c r="CV56" s="17">
        <v>41.334412499999999</v>
      </c>
      <c r="CW56" s="17">
        <v>42.260787499999999</v>
      </c>
      <c r="CX56" s="17">
        <v>41.432024999999996</v>
      </c>
      <c r="CY56" s="17">
        <v>46.346775000000001</v>
      </c>
      <c r="CZ56" s="17">
        <v>46.500574999999998</v>
      </c>
      <c r="DA56" s="17">
        <v>42.554029828349847</v>
      </c>
      <c r="DB56" s="17">
        <v>23586.337499999998</v>
      </c>
      <c r="DC56" s="17">
        <v>11.05415</v>
      </c>
      <c r="DE56" s="17">
        <v>9617.733378626097</v>
      </c>
      <c r="DF56" s="5">
        <v>27.399225000000001</v>
      </c>
      <c r="DG56" s="5"/>
      <c r="DH56" s="17">
        <v>13128.110092670475</v>
      </c>
      <c r="DI56" s="5">
        <v>20.861874999999998</v>
      </c>
      <c r="DJ56" s="5"/>
      <c r="DK56" s="5"/>
      <c r="DL56" s="5"/>
      <c r="DM56" s="5"/>
      <c r="DN56" s="5"/>
      <c r="DO56" s="5">
        <v>15885.034389090437</v>
      </c>
      <c r="DP56" s="5">
        <v>42.21855</v>
      </c>
      <c r="DQ56" s="5">
        <v>11527.753922326712</v>
      </c>
      <c r="DR56" s="5">
        <v>41.915549999999996</v>
      </c>
      <c r="DS56" s="5">
        <v>15885.034389090437</v>
      </c>
      <c r="DT56" s="5">
        <v>41.8416</v>
      </c>
      <c r="DU56" s="5">
        <v>41.8416</v>
      </c>
      <c r="DV56" s="5">
        <v>46.899000000000001</v>
      </c>
      <c r="DW56" s="5">
        <v>47.011400000000002</v>
      </c>
      <c r="DX56" s="5">
        <v>42.979921469078562</v>
      </c>
      <c r="DZ56" s="17">
        <v>13128.110092670475</v>
      </c>
      <c r="EA56" s="17">
        <v>41.500162500000002</v>
      </c>
      <c r="EB56" s="17">
        <v>41.500162500000002</v>
      </c>
      <c r="EC56" s="17">
        <v>46.438225000000003</v>
      </c>
      <c r="ED56" s="17">
        <v>46.609899999999996</v>
      </c>
      <c r="EE56" s="17">
        <v>42.128149999999998</v>
      </c>
      <c r="EF56" s="17">
        <v>29.036449999999999</v>
      </c>
      <c r="EG56" s="17">
        <v>20.861874999999998</v>
      </c>
      <c r="EH56" s="17">
        <v>99.957137500000002</v>
      </c>
      <c r="EI56" s="17">
        <v>99.9450875</v>
      </c>
      <c r="EJ56" s="17">
        <v>41.334412499999999</v>
      </c>
      <c r="EK56" s="17">
        <v>42.260787499999999</v>
      </c>
      <c r="EL56" s="17">
        <v>41.432024999999996</v>
      </c>
      <c r="EM56" s="17">
        <v>46.346775000000001</v>
      </c>
      <c r="EN56" s="17">
        <v>46.500574999999998</v>
      </c>
      <c r="EO56" s="17">
        <v>42.554029828349847</v>
      </c>
      <c r="EP56" s="17">
        <v>23586.337499999998</v>
      </c>
      <c r="EQ56" s="17">
        <v>11.05415</v>
      </c>
      <c r="ER56" s="17">
        <v>9617.733378626097</v>
      </c>
      <c r="ES56" s="5">
        <v>27.399225000000001</v>
      </c>
      <c r="ET56" s="5">
        <v>13128.110092670475</v>
      </c>
      <c r="EU56" s="5">
        <v>20.861874999999998</v>
      </c>
      <c r="EV56" s="8"/>
      <c r="EW56" s="8"/>
      <c r="EX56" s="8"/>
      <c r="EY56" s="8"/>
      <c r="EZ56" s="8">
        <v>15885.034389090437</v>
      </c>
      <c r="FA56" s="8">
        <v>42.21855</v>
      </c>
      <c r="FB56" s="8">
        <v>11527.753922326712</v>
      </c>
      <c r="FC56" s="8">
        <v>41.915549999999996</v>
      </c>
      <c r="FD56" s="5">
        <v>15885.034389090437</v>
      </c>
      <c r="FE56" s="5">
        <v>41.8416</v>
      </c>
      <c r="FF56" s="5">
        <v>41.8416</v>
      </c>
      <c r="FG56" s="5">
        <v>46.899000000000001</v>
      </c>
      <c r="FH56" s="5">
        <v>47.011400000000002</v>
      </c>
      <c r="FI56" s="5">
        <v>42.979921469078562</v>
      </c>
      <c r="FK56" s="5">
        <v>13989.349695853389</v>
      </c>
      <c r="FL56" s="5">
        <v>42.270356249999999</v>
      </c>
      <c r="FM56" s="5">
        <v>15885.034389090437</v>
      </c>
      <c r="FN56" s="5">
        <v>42.979921469078562</v>
      </c>
      <c r="FP56" s="17">
        <v>13989.349695853389</v>
      </c>
      <c r="FQ56" s="5">
        <v>42.270356249999999</v>
      </c>
      <c r="FR56" s="17">
        <v>15885.034389090437</v>
      </c>
      <c r="FS56" s="5">
        <v>42.979921469078562</v>
      </c>
    </row>
    <row r="57" spans="1:175" x14ac:dyDescent="0.15">
      <c r="R57" s="110">
        <f>GEOMEAN(R5:R40)</f>
        <v>8770.3498287212697</v>
      </c>
      <c r="S57" s="110">
        <f>GEOMEAN(S5:S40)</f>
        <v>3.4875940916071784</v>
      </c>
      <c r="AJ57" s="110">
        <f>GEOMEAN(AJ5:AJ40)</f>
        <v>8770.3498287212697</v>
      </c>
      <c r="AK57" s="110">
        <f>GEOMEAN(AK5:AK40)</f>
        <v>3.4875940916071784</v>
      </c>
      <c r="AL57" s="110">
        <f>GEOMEAN(AL5:AL40)</f>
        <v>1</v>
      </c>
      <c r="AM57" s="110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13989.349695853389</v>
      </c>
      <c r="CM57" s="17">
        <v>41.637324999999997</v>
      </c>
      <c r="CN57" s="17">
        <v>41.637324999999997</v>
      </c>
      <c r="CO57" s="17">
        <v>46.622750000000003</v>
      </c>
      <c r="CP57" s="17">
        <v>46.7804</v>
      </c>
      <c r="CQ57" s="17">
        <v>42.270356249999999</v>
      </c>
      <c r="CR57" s="17">
        <v>29.335100000000001</v>
      </c>
      <c r="CS57" s="17">
        <v>21.03885</v>
      </c>
      <c r="CT57" s="17">
        <v>99.958275</v>
      </c>
      <c r="CU57" s="17">
        <v>99.946475000000007</v>
      </c>
      <c r="CV57" s="17">
        <v>41.629125000000002</v>
      </c>
      <c r="CW57" s="17">
        <v>42.408574999999999</v>
      </c>
      <c r="CX57" s="17">
        <v>41.568550000000002</v>
      </c>
      <c r="CY57" s="17">
        <v>46.530850000000001</v>
      </c>
      <c r="CZ57" s="17">
        <v>46.670850000000002</v>
      </c>
      <c r="DA57" s="17">
        <v>42.695993708592752</v>
      </c>
      <c r="DB57" s="17">
        <v>23804.574999999997</v>
      </c>
      <c r="DC57" s="17">
        <v>11.261700000000001</v>
      </c>
      <c r="DE57" s="17">
        <v>10223.239518289756</v>
      </c>
      <c r="DF57" s="5">
        <v>27.719049999999999</v>
      </c>
      <c r="DG57" s="5"/>
      <c r="DH57" s="17">
        <v>13989.349695853389</v>
      </c>
      <c r="DI57" s="5">
        <v>21.03885</v>
      </c>
      <c r="DJ57" s="5"/>
      <c r="DK57" s="5"/>
      <c r="DL57" s="5"/>
      <c r="DM57" s="5"/>
      <c r="DN57" s="5"/>
      <c r="DO57" s="5">
        <v>16927.13569820765</v>
      </c>
      <c r="DP57" s="5">
        <v>42.513262499999996</v>
      </c>
      <c r="DQ57" s="5">
        <v>12319.891799999999</v>
      </c>
      <c r="DR57" s="5">
        <v>42.113</v>
      </c>
      <c r="DS57" s="5">
        <v>16927.13569820765</v>
      </c>
      <c r="DT57" s="5">
        <v>41.978124999999999</v>
      </c>
      <c r="DU57" s="5">
        <v>41.978124999999999</v>
      </c>
      <c r="DV57" s="5">
        <v>47.083075000000001</v>
      </c>
      <c r="DW57" s="5">
        <v>47.181674999999998</v>
      </c>
      <c r="DX57" s="5">
        <v>43.121885349321474</v>
      </c>
      <c r="DZ57" s="17">
        <v>13989.349695853389</v>
      </c>
      <c r="EA57" s="17">
        <v>41.637324999999997</v>
      </c>
      <c r="EB57" s="17">
        <v>41.637324999999997</v>
      </c>
      <c r="EC57" s="17">
        <v>46.622750000000003</v>
      </c>
      <c r="ED57" s="17">
        <v>46.7804</v>
      </c>
      <c r="EE57" s="17">
        <v>42.270356249999999</v>
      </c>
      <c r="EF57" s="17">
        <v>29.335100000000001</v>
      </c>
      <c r="EG57" s="17">
        <v>21.03885</v>
      </c>
      <c r="EH57" s="17">
        <v>99.958275</v>
      </c>
      <c r="EI57" s="17">
        <v>99.946475000000007</v>
      </c>
      <c r="EJ57" s="17">
        <v>41.629125000000002</v>
      </c>
      <c r="EK57" s="17">
        <v>42.408574999999999</v>
      </c>
      <c r="EL57" s="17">
        <v>41.568550000000002</v>
      </c>
      <c r="EM57" s="17">
        <v>46.530850000000001</v>
      </c>
      <c r="EN57" s="17">
        <v>46.670850000000002</v>
      </c>
      <c r="EO57" s="17">
        <v>42.695993708592752</v>
      </c>
      <c r="EP57" s="17">
        <v>23804.574999999997</v>
      </c>
      <c r="EQ57" s="17">
        <v>11.261700000000001</v>
      </c>
      <c r="ER57" s="17">
        <v>10223.239518289756</v>
      </c>
      <c r="ES57" s="5">
        <v>27.719049999999999</v>
      </c>
      <c r="ET57" s="5">
        <v>13989.349695853389</v>
      </c>
      <c r="EU57" s="5">
        <v>21.03885</v>
      </c>
      <c r="EV57" s="8"/>
      <c r="EW57" s="8"/>
      <c r="EX57" s="8"/>
      <c r="EY57" s="8"/>
      <c r="EZ57" s="8">
        <v>16927.13569820765</v>
      </c>
      <c r="FA57" s="8">
        <v>42.513262499999996</v>
      </c>
      <c r="FB57" s="8">
        <v>12319.891799999999</v>
      </c>
      <c r="FC57" s="8">
        <v>42.113</v>
      </c>
      <c r="FD57" s="5">
        <v>16927.13569820765</v>
      </c>
      <c r="FE57" s="5">
        <v>41.978124999999999</v>
      </c>
      <c r="FF57" s="5">
        <v>41.978124999999999</v>
      </c>
      <c r="FG57" s="5">
        <v>47.083075000000001</v>
      </c>
      <c r="FH57" s="5">
        <v>47.181674999999998</v>
      </c>
      <c r="FI57" s="5">
        <v>43.121885349321474</v>
      </c>
      <c r="FK57" s="5">
        <v>14907.088951221916</v>
      </c>
      <c r="FL57" s="5">
        <v>42.4125625</v>
      </c>
      <c r="FM57" s="5">
        <v>17259.560494322079</v>
      </c>
      <c r="FN57" s="5">
        <v>43.170741135949875</v>
      </c>
      <c r="FP57" s="17">
        <v>14907.088951221916</v>
      </c>
      <c r="FQ57" s="5">
        <v>42.4125625</v>
      </c>
      <c r="FR57" s="17">
        <v>17259.560494322079</v>
      </c>
      <c r="FS57" s="5">
        <v>43.170741135949875</v>
      </c>
    </row>
    <row r="58" spans="1:175" x14ac:dyDescent="0.15">
      <c r="R58" s="110">
        <f>SUM(R5:R40)</f>
        <v>499272.69999999978</v>
      </c>
      <c r="S58" s="110">
        <f>SUM(S5:S40)</f>
        <v>226.75040000000001</v>
      </c>
      <c r="AJ58" s="110">
        <f>SUM(AJ5:AJ40)</f>
        <v>499272.69999999978</v>
      </c>
      <c r="AK58" s="110">
        <f>SUM(AK5:AK40)</f>
        <v>226.75040000000001</v>
      </c>
      <c r="AL58" s="110">
        <f>AVERAGE(AL5:AL40)</f>
        <v>1</v>
      </c>
      <c r="AM58" s="110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14907.088951221916</v>
      </c>
      <c r="CM58" s="17">
        <v>41.774487499999999</v>
      </c>
      <c r="CN58" s="17">
        <v>41.774487499999999</v>
      </c>
      <c r="CO58" s="17">
        <v>46.807275000000004</v>
      </c>
      <c r="CP58" s="17">
        <v>46.950900000000004</v>
      </c>
      <c r="CQ58" s="17">
        <v>42.4125625</v>
      </c>
      <c r="CR58" s="17">
        <v>29.633749999999999</v>
      </c>
      <c r="CS58" s="17">
        <v>21.215824999999999</v>
      </c>
      <c r="CT58" s="17">
        <v>99.959412499999999</v>
      </c>
      <c r="CU58" s="17">
        <v>99.947862500000014</v>
      </c>
      <c r="CV58" s="17">
        <v>41.923837500000005</v>
      </c>
      <c r="CW58" s="17">
        <v>42.556362499999999</v>
      </c>
      <c r="CX58" s="17">
        <v>41.705075000000001</v>
      </c>
      <c r="CY58" s="17">
        <v>46.714925000000001</v>
      </c>
      <c r="CZ58" s="17">
        <v>46.841125000000005</v>
      </c>
      <c r="DA58" s="17">
        <v>42.837957588835657</v>
      </c>
      <c r="DB58" s="17">
        <v>24022.8125</v>
      </c>
      <c r="DC58" s="17">
        <v>11.469250000000001</v>
      </c>
      <c r="DE58" s="17">
        <v>10866.866665340202</v>
      </c>
      <c r="DF58" s="5">
        <v>28.038875000000001</v>
      </c>
      <c r="DG58" s="5"/>
      <c r="DH58" s="17">
        <v>14907.088951221916</v>
      </c>
      <c r="DI58" s="5">
        <v>21.215824999999999</v>
      </c>
      <c r="DJ58" s="5"/>
      <c r="DK58" s="5"/>
      <c r="DL58" s="5"/>
      <c r="DM58" s="5"/>
      <c r="DN58" s="5"/>
      <c r="DO58" s="5">
        <v>18037.601677609091</v>
      </c>
      <c r="DP58" s="5">
        <v>42.807974999999999</v>
      </c>
      <c r="DQ58" s="5">
        <v>13128.110092670475</v>
      </c>
      <c r="DR58" s="5">
        <v>42.260787499999999</v>
      </c>
      <c r="DS58" s="5">
        <v>18539.794771852914</v>
      </c>
      <c r="DT58" s="5">
        <v>42.176900000000003</v>
      </c>
      <c r="DU58" s="5">
        <v>42.176900000000003</v>
      </c>
      <c r="DV58" s="5">
        <v>47.413424999999997</v>
      </c>
      <c r="DW58" s="5">
        <v>47.563500000000005</v>
      </c>
      <c r="DX58" s="5">
        <v>43.341280998783631</v>
      </c>
      <c r="DZ58" s="17">
        <v>14907.088951221916</v>
      </c>
      <c r="EA58" s="17">
        <v>41.774487499999999</v>
      </c>
      <c r="EB58" s="17">
        <v>41.774487499999999</v>
      </c>
      <c r="EC58" s="17">
        <v>46.807275000000004</v>
      </c>
      <c r="ED58" s="17">
        <v>46.950900000000004</v>
      </c>
      <c r="EE58" s="17">
        <v>42.4125625</v>
      </c>
      <c r="EF58" s="17">
        <v>29.633749999999999</v>
      </c>
      <c r="EG58" s="17">
        <v>21.215824999999999</v>
      </c>
      <c r="EH58" s="17">
        <v>99.959412499999999</v>
      </c>
      <c r="EI58" s="17">
        <v>99.947862500000014</v>
      </c>
      <c r="EJ58" s="17">
        <v>41.923837500000005</v>
      </c>
      <c r="EK58" s="17">
        <v>42.556362499999999</v>
      </c>
      <c r="EL58" s="17">
        <v>41.705075000000001</v>
      </c>
      <c r="EM58" s="17">
        <v>46.714925000000001</v>
      </c>
      <c r="EN58" s="17">
        <v>46.841125000000005</v>
      </c>
      <c r="EO58" s="17">
        <v>42.837957588835657</v>
      </c>
      <c r="EP58" s="17">
        <v>24022.8125</v>
      </c>
      <c r="EQ58" s="17">
        <v>11.469250000000001</v>
      </c>
      <c r="ER58" s="17">
        <v>10866.866665340202</v>
      </c>
      <c r="ES58" s="5">
        <v>28.038875000000001</v>
      </c>
      <c r="ET58" s="5">
        <v>14907.088951221916</v>
      </c>
      <c r="EU58" s="5">
        <v>21.215824999999999</v>
      </c>
      <c r="EV58" s="8"/>
      <c r="EW58" s="8"/>
      <c r="EX58" s="8"/>
      <c r="EY58" s="8"/>
      <c r="EZ58" s="8">
        <v>18037.601677609091</v>
      </c>
      <c r="FA58" s="8">
        <v>42.807974999999999</v>
      </c>
      <c r="FB58" s="8">
        <v>13128.110092670475</v>
      </c>
      <c r="FC58" s="8">
        <v>42.260787499999999</v>
      </c>
      <c r="FD58" s="5">
        <v>18539.794771852914</v>
      </c>
      <c r="FE58" s="5">
        <v>42.176900000000003</v>
      </c>
      <c r="FF58" s="5">
        <v>42.176900000000003</v>
      </c>
      <c r="FG58" s="5">
        <v>47.413424999999997</v>
      </c>
      <c r="FH58" s="5">
        <v>47.563500000000005</v>
      </c>
      <c r="FI58" s="5">
        <v>43.341280998783631</v>
      </c>
      <c r="FK58" s="5">
        <v>15885.034389090437</v>
      </c>
      <c r="FL58" s="5">
        <v>42.554768749999994</v>
      </c>
      <c r="FM58" s="5">
        <v>18539.794771852914</v>
      </c>
      <c r="FN58" s="5">
        <v>43.341280998783631</v>
      </c>
      <c r="FP58" s="17">
        <v>15885.034389090437</v>
      </c>
      <c r="FQ58" s="5">
        <v>42.554768749999994</v>
      </c>
      <c r="FR58" s="17">
        <v>18539.794771852914</v>
      </c>
      <c r="FS58" s="5">
        <v>43.341280998783631</v>
      </c>
    </row>
    <row r="59" spans="1:175" x14ac:dyDescent="0.15">
      <c r="R59" s="110">
        <f>MAX(R5:R40)</f>
        <v>61513.8</v>
      </c>
      <c r="S59" s="110">
        <f>MAX(S5:S40)</f>
        <v>25.0076</v>
      </c>
      <c r="AJ59" s="110">
        <f>MAX(AJ5:AJ40)</f>
        <v>61513.8</v>
      </c>
      <c r="AK59" s="110">
        <f>MAX(AK5:AK40)</f>
        <v>25.0076</v>
      </c>
      <c r="AL59" s="110">
        <f>MAX(AL5:AL40)</f>
        <v>1</v>
      </c>
      <c r="AM59" s="110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15885.034389090437</v>
      </c>
      <c r="CM59" s="17">
        <v>41.911649999999995</v>
      </c>
      <c r="CN59" s="17">
        <v>41.911649999999995</v>
      </c>
      <c r="CO59" s="17">
        <v>46.991799999999998</v>
      </c>
      <c r="CP59" s="17">
        <v>47.121400000000001</v>
      </c>
      <c r="CQ59" s="17">
        <v>42.554768749999994</v>
      </c>
      <c r="CR59" s="17">
        <v>29.932400000000001</v>
      </c>
      <c r="CS59" s="17">
        <v>21.392800000000001</v>
      </c>
      <c r="CT59" s="17">
        <v>99.960550000000012</v>
      </c>
      <c r="CU59" s="17">
        <v>99.949250000000006</v>
      </c>
      <c r="CV59" s="17">
        <v>42.21855</v>
      </c>
      <c r="CW59" s="17">
        <v>42.704149999999998</v>
      </c>
      <c r="CX59" s="17">
        <v>41.8416</v>
      </c>
      <c r="CY59" s="17">
        <v>46.899000000000001</v>
      </c>
      <c r="CZ59" s="17">
        <v>47.011400000000002</v>
      </c>
      <c r="DA59" s="17">
        <v>42.979921469078562</v>
      </c>
      <c r="DB59" s="17">
        <v>24241.05</v>
      </c>
      <c r="DC59" s="17">
        <v>11.6768</v>
      </c>
      <c r="DE59" s="17">
        <v>11527.753922326712</v>
      </c>
      <c r="DF59" s="5">
        <v>28.3648375</v>
      </c>
      <c r="DG59" s="5"/>
      <c r="DH59" s="17">
        <v>15885.034389090437</v>
      </c>
      <c r="DI59" s="5">
        <v>21.392800000000001</v>
      </c>
      <c r="DJ59" s="5"/>
      <c r="DK59" s="5"/>
      <c r="DL59" s="5"/>
      <c r="DM59" s="5"/>
      <c r="DN59" s="5"/>
      <c r="DO59" s="5">
        <v>19220.917234954173</v>
      </c>
      <c r="DP59" s="5">
        <v>43.102687500000002</v>
      </c>
      <c r="DQ59" s="5">
        <v>13989.349695853389</v>
      </c>
      <c r="DR59" s="5">
        <v>42.408574999999999</v>
      </c>
      <c r="DS59" s="5">
        <v>19914.990900000001</v>
      </c>
      <c r="DT59" s="5">
        <v>42.341700000000003</v>
      </c>
      <c r="DU59" s="5">
        <v>42.341700000000003</v>
      </c>
      <c r="DV59" s="5">
        <v>47.627899999999997</v>
      </c>
      <c r="DW59" s="5">
        <v>47.765500000000003</v>
      </c>
      <c r="DX59" s="5">
        <v>43.51182086161738</v>
      </c>
      <c r="DZ59" s="17">
        <v>15885.034389090437</v>
      </c>
      <c r="EA59" s="17">
        <v>41.911649999999995</v>
      </c>
      <c r="EB59" s="17">
        <v>41.911649999999995</v>
      </c>
      <c r="EC59" s="17">
        <v>46.991799999999998</v>
      </c>
      <c r="ED59" s="17">
        <v>47.121400000000001</v>
      </c>
      <c r="EE59" s="17">
        <v>42.554768749999994</v>
      </c>
      <c r="EF59" s="17">
        <v>29.932400000000001</v>
      </c>
      <c r="EG59" s="17">
        <v>21.392800000000001</v>
      </c>
      <c r="EH59" s="17">
        <v>99.960550000000012</v>
      </c>
      <c r="EI59" s="17">
        <v>99.949250000000006</v>
      </c>
      <c r="EJ59" s="17">
        <v>42.21855</v>
      </c>
      <c r="EK59" s="17">
        <v>42.704149999999998</v>
      </c>
      <c r="EL59" s="17">
        <v>41.8416</v>
      </c>
      <c r="EM59" s="17">
        <v>46.899000000000001</v>
      </c>
      <c r="EN59" s="17">
        <v>47.011400000000002</v>
      </c>
      <c r="EO59" s="17">
        <v>42.979921469078562</v>
      </c>
      <c r="EP59" s="17">
        <v>24241.05</v>
      </c>
      <c r="EQ59" s="17">
        <v>11.6768</v>
      </c>
      <c r="ER59" s="17">
        <v>11527.753922326712</v>
      </c>
      <c r="ES59" s="5">
        <v>28.3648375</v>
      </c>
      <c r="ET59" s="5">
        <v>15885.034389090437</v>
      </c>
      <c r="EU59" s="5">
        <v>21.392800000000001</v>
      </c>
      <c r="EV59" s="8"/>
      <c r="EW59" s="8"/>
      <c r="EX59" s="8"/>
      <c r="EY59" s="8"/>
      <c r="EZ59" s="8">
        <v>19220.917234954173</v>
      </c>
      <c r="FA59" s="8">
        <v>43.102687500000002</v>
      </c>
      <c r="FB59" s="8">
        <v>13989.349695853389</v>
      </c>
      <c r="FC59" s="8">
        <v>42.408574999999999</v>
      </c>
      <c r="FD59" s="5">
        <v>19914.990900000001</v>
      </c>
      <c r="FE59" s="5">
        <v>42.341700000000003</v>
      </c>
      <c r="FF59" s="5">
        <v>42.341700000000003</v>
      </c>
      <c r="FG59" s="5">
        <v>47.627899999999997</v>
      </c>
      <c r="FH59" s="5">
        <v>47.765500000000003</v>
      </c>
      <c r="FI59" s="5">
        <v>43.51182086161738</v>
      </c>
      <c r="FK59" s="5">
        <v>17259.560494322079</v>
      </c>
      <c r="FL59" s="5">
        <v>42.745474999999999</v>
      </c>
      <c r="FM59" s="5">
        <v>19914.990900000001</v>
      </c>
      <c r="FN59" s="5">
        <v>43.51182086161738</v>
      </c>
      <c r="FP59" s="17">
        <v>17259.560494322079</v>
      </c>
      <c r="FQ59" s="5">
        <v>42.745474999999999</v>
      </c>
      <c r="FR59" s="17">
        <v>19914.990900000001</v>
      </c>
      <c r="FS59" s="5">
        <v>43.51182086161738</v>
      </c>
    </row>
    <row r="60" spans="1:175" x14ac:dyDescent="0.15">
      <c r="R60" s="110">
        <f>MIN(R5:R40)</f>
        <v>1077.2</v>
      </c>
      <c r="S60" s="110">
        <f>MIN(S5:S40)</f>
        <v>0.40500000000000003</v>
      </c>
      <c r="AJ60" s="110">
        <f>MIN(AJ5:AJ40)</f>
        <v>1077.2</v>
      </c>
      <c r="AK60" s="110">
        <f>MIN(AK5:AK40)</f>
        <v>0.40500000000000003</v>
      </c>
      <c r="AL60" s="110">
        <f>MIN(AL5:AL40)</f>
        <v>1</v>
      </c>
      <c r="AM60" s="110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16927.13569820765</v>
      </c>
      <c r="CM60" s="17">
        <v>42.048812499999997</v>
      </c>
      <c r="CN60" s="17">
        <v>42.048812499999997</v>
      </c>
      <c r="CO60" s="17">
        <v>47.176324999999999</v>
      </c>
      <c r="CP60" s="17">
        <v>47.291899999999998</v>
      </c>
      <c r="CQ60" s="17">
        <v>42.696974999999995</v>
      </c>
      <c r="CR60" s="17">
        <v>30.23105</v>
      </c>
      <c r="CS60" s="17">
        <v>21.569775</v>
      </c>
      <c r="CT60" s="17">
        <v>99.961687500000011</v>
      </c>
      <c r="CU60" s="17">
        <v>99.950637499999999</v>
      </c>
      <c r="CV60" s="17">
        <v>42.513262499999996</v>
      </c>
      <c r="CW60" s="17">
        <v>42.851937499999998</v>
      </c>
      <c r="CX60" s="17">
        <v>41.978124999999999</v>
      </c>
      <c r="CY60" s="17">
        <v>47.083075000000001</v>
      </c>
      <c r="CZ60" s="17">
        <v>47.181674999999998</v>
      </c>
      <c r="DA60" s="17">
        <v>43.121885349321474</v>
      </c>
      <c r="DB60" s="17">
        <v>24459.287499999999</v>
      </c>
      <c r="DC60" s="17">
        <v>11.88435</v>
      </c>
      <c r="DE60" s="17">
        <v>12319.891799999999</v>
      </c>
      <c r="DF60" s="5">
        <v>28.7378</v>
      </c>
      <c r="DG60" s="5"/>
      <c r="DH60" s="17">
        <v>16927.13569820765</v>
      </c>
      <c r="DI60" s="5">
        <v>21.569775</v>
      </c>
      <c r="DJ60" s="5"/>
      <c r="DK60" s="5"/>
      <c r="DL60" s="5"/>
      <c r="DM60" s="5"/>
      <c r="DN60" s="5"/>
      <c r="DO60" s="5">
        <v>20481.861499999999</v>
      </c>
      <c r="DP60" s="5">
        <v>43.397399999999998</v>
      </c>
      <c r="DQ60" s="5">
        <v>14907.088951221916</v>
      </c>
      <c r="DR60" s="5">
        <v>42.556362499999999</v>
      </c>
      <c r="DS60" s="5">
        <v>20481.861499999999</v>
      </c>
      <c r="DT60" s="5">
        <v>42.387700000000002</v>
      </c>
      <c r="DU60" s="5">
        <v>42.387700000000002</v>
      </c>
      <c r="DV60" s="5">
        <v>47.635300000000001</v>
      </c>
      <c r="DW60" s="5">
        <v>47.692500000000003</v>
      </c>
      <c r="DX60" s="5">
        <v>43.547776990050188</v>
      </c>
      <c r="DZ60" s="17">
        <v>16927.13569820765</v>
      </c>
      <c r="EA60" s="17">
        <v>42.048812499999997</v>
      </c>
      <c r="EB60" s="17">
        <v>42.048812499999997</v>
      </c>
      <c r="EC60" s="17">
        <v>47.176324999999999</v>
      </c>
      <c r="ED60" s="17">
        <v>47.291899999999998</v>
      </c>
      <c r="EE60" s="17">
        <v>42.696974999999995</v>
      </c>
      <c r="EF60" s="17">
        <v>30.23105</v>
      </c>
      <c r="EG60" s="17">
        <v>21.569775</v>
      </c>
      <c r="EH60" s="17">
        <v>99.961687500000011</v>
      </c>
      <c r="EI60" s="17">
        <v>99.950637499999999</v>
      </c>
      <c r="EJ60" s="17">
        <v>42.513262499999996</v>
      </c>
      <c r="EK60" s="17">
        <v>42.851937499999998</v>
      </c>
      <c r="EL60" s="17">
        <v>41.978124999999999</v>
      </c>
      <c r="EM60" s="17">
        <v>47.083075000000001</v>
      </c>
      <c r="EN60" s="17">
        <v>47.181674999999998</v>
      </c>
      <c r="EO60" s="17">
        <v>43.121885349321474</v>
      </c>
      <c r="EP60" s="17">
        <v>24459.287499999999</v>
      </c>
      <c r="EQ60" s="17">
        <v>11.88435</v>
      </c>
      <c r="ER60" s="17">
        <v>12319.891799999999</v>
      </c>
      <c r="ES60" s="5">
        <v>28.7378</v>
      </c>
      <c r="ET60" s="5">
        <v>16927.13569820765</v>
      </c>
      <c r="EU60" s="5">
        <v>21.569775</v>
      </c>
      <c r="EV60" s="8"/>
      <c r="EW60" s="8"/>
      <c r="EX60" s="8"/>
      <c r="EY60" s="8"/>
      <c r="EZ60" s="8">
        <v>20481.861499999999</v>
      </c>
      <c r="FA60" s="8">
        <v>43.397399999999998</v>
      </c>
      <c r="FB60" s="8">
        <v>14907.088951221916</v>
      </c>
      <c r="FC60" s="8">
        <v>42.556362499999999</v>
      </c>
      <c r="FD60" s="5">
        <v>20481.861499999999</v>
      </c>
      <c r="FE60" s="5">
        <v>42.387700000000002</v>
      </c>
      <c r="FF60" s="5">
        <v>42.387700000000002</v>
      </c>
      <c r="FG60" s="5">
        <v>47.635300000000001</v>
      </c>
      <c r="FH60" s="5">
        <v>47.692500000000003</v>
      </c>
      <c r="FI60" s="5">
        <v>43.547776990050188</v>
      </c>
      <c r="FK60" s="5">
        <v>18539.794771852914</v>
      </c>
      <c r="FL60" s="5">
        <v>42.916528124999999</v>
      </c>
      <c r="FM60" s="5">
        <v>21410.142046484427</v>
      </c>
      <c r="FN60" s="5">
        <v>43.627420149966788</v>
      </c>
      <c r="FP60" s="17">
        <v>18539.794771852914</v>
      </c>
      <c r="FQ60" s="5">
        <v>42.916528124999999</v>
      </c>
      <c r="FR60" s="17">
        <v>21410.142046484427</v>
      </c>
      <c r="FS60" s="5">
        <v>43.627420149966788</v>
      </c>
    </row>
    <row r="61" spans="1:175" x14ac:dyDescent="0.15">
      <c r="AJ61" s="110">
        <f>AJ57/R57</f>
        <v>1</v>
      </c>
      <c r="AK61" s="110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18539.794771852914</v>
      </c>
      <c r="CM61" s="17">
        <v>42.250362500000001</v>
      </c>
      <c r="CN61" s="17">
        <v>42.250362500000001</v>
      </c>
      <c r="CO61" s="17">
        <v>47.498687499999996</v>
      </c>
      <c r="CP61" s="17">
        <v>47.660687500000002</v>
      </c>
      <c r="CQ61" s="17">
        <v>42.916528124999999</v>
      </c>
      <c r="CR61" s="17">
        <v>30.406762499999999</v>
      </c>
      <c r="CS61" s="17">
        <v>21.710962500000001</v>
      </c>
      <c r="CT61" s="17">
        <v>99.964224999999999</v>
      </c>
      <c r="CU61" s="17">
        <v>99.953450000000004</v>
      </c>
      <c r="CV61" s="17">
        <v>42.758025000000004</v>
      </c>
      <c r="CW61" s="17">
        <v>43.058</v>
      </c>
      <c r="CX61" s="17">
        <v>42.176900000000003</v>
      </c>
      <c r="CY61" s="17">
        <v>47.413424999999997</v>
      </c>
      <c r="CZ61" s="17">
        <v>47.563500000000005</v>
      </c>
      <c r="DA61" s="17">
        <v>43.341280998783631</v>
      </c>
      <c r="DB61" s="17">
        <v>51167.087500000001</v>
      </c>
      <c r="DC61" s="17">
        <v>21.557974999999999</v>
      </c>
      <c r="DE61" s="17">
        <v>13872.909341458302</v>
      </c>
      <c r="DF61" s="5">
        <v>29.318175</v>
      </c>
      <c r="DG61" s="5"/>
      <c r="DH61" s="17">
        <v>18037.601677609091</v>
      </c>
      <c r="DI61" s="5">
        <v>21.746749999999999</v>
      </c>
      <c r="DJ61" s="5"/>
      <c r="DK61" s="5"/>
      <c r="DL61" s="5"/>
      <c r="DM61" s="5"/>
      <c r="DN61" s="5"/>
      <c r="DO61" s="5">
        <v>30747.989946899703</v>
      </c>
      <c r="DP61" s="5">
        <v>44.59675</v>
      </c>
      <c r="DQ61" s="5">
        <v>15885.034389090437</v>
      </c>
      <c r="DR61" s="5">
        <v>42.704149999999998</v>
      </c>
      <c r="DS61" s="5">
        <v>23017.544158186884</v>
      </c>
      <c r="DT61" s="5">
        <v>42.558325000000004</v>
      </c>
      <c r="DU61" s="5">
        <v>42.558325000000004</v>
      </c>
      <c r="DV61" s="5">
        <v>47.967174999999997</v>
      </c>
      <c r="DW61" s="5">
        <v>48.099875000000004</v>
      </c>
      <c r="DX61" s="5">
        <v>43.743019438316196</v>
      </c>
      <c r="DZ61" s="17">
        <v>18539.794771852914</v>
      </c>
      <c r="EA61" s="17">
        <v>42.250362500000001</v>
      </c>
      <c r="EB61" s="17">
        <v>42.250362500000001</v>
      </c>
      <c r="EC61" s="17">
        <v>47.498687499999996</v>
      </c>
      <c r="ED61" s="17">
        <v>47.660687500000002</v>
      </c>
      <c r="EE61" s="17">
        <v>42.916528124999999</v>
      </c>
      <c r="EF61" s="17">
        <v>30.406762499999999</v>
      </c>
      <c r="EG61" s="17">
        <v>21.710962500000001</v>
      </c>
      <c r="EH61" s="17">
        <v>99.964224999999999</v>
      </c>
      <c r="EI61" s="17">
        <v>99.953450000000004</v>
      </c>
      <c r="EJ61" s="17">
        <v>42.758025000000004</v>
      </c>
      <c r="EK61" s="17">
        <v>43.058</v>
      </c>
      <c r="EL61" s="17">
        <v>42.176900000000003</v>
      </c>
      <c r="EM61" s="17">
        <v>47.413424999999997</v>
      </c>
      <c r="EN61" s="17">
        <v>47.563500000000005</v>
      </c>
      <c r="EO61" s="17">
        <v>43.341280998783631</v>
      </c>
      <c r="EP61" s="17">
        <v>51167.087500000001</v>
      </c>
      <c r="EQ61" s="17">
        <v>21.557974999999999</v>
      </c>
      <c r="ER61" s="17">
        <v>13872.909341458302</v>
      </c>
      <c r="ES61" s="5">
        <v>29.318175</v>
      </c>
      <c r="ET61" s="5">
        <v>18037.601677609091</v>
      </c>
      <c r="EU61" s="5">
        <v>21.746749999999999</v>
      </c>
      <c r="EV61" s="8"/>
      <c r="EW61" s="8"/>
      <c r="EX61" s="8"/>
      <c r="EY61" s="8"/>
      <c r="EZ61" s="8">
        <v>30747.989946899703</v>
      </c>
      <c r="FA61" s="8">
        <v>44.59675</v>
      </c>
      <c r="FB61" s="8">
        <v>15885.034389090437</v>
      </c>
      <c r="FC61" s="8">
        <v>42.704149999999998</v>
      </c>
      <c r="FD61" s="5">
        <v>23017.544158186884</v>
      </c>
      <c r="FE61" s="5">
        <v>42.558325000000004</v>
      </c>
      <c r="FF61" s="5">
        <v>42.558325000000004</v>
      </c>
      <c r="FG61" s="5">
        <v>47.967174999999997</v>
      </c>
      <c r="FH61" s="5">
        <v>48.099875000000004</v>
      </c>
      <c r="FI61" s="5">
        <v>43.743019438316196</v>
      </c>
      <c r="FK61" s="5">
        <v>19914.990900000001</v>
      </c>
      <c r="FL61" s="5">
        <v>43.087581249999999</v>
      </c>
      <c r="FM61" s="5">
        <v>23017.544158186884</v>
      </c>
      <c r="FN61" s="5">
        <v>43.743019438316196</v>
      </c>
      <c r="FP61" s="17">
        <v>19914.990900000001</v>
      </c>
      <c r="FQ61" s="5">
        <v>43.087581249999999</v>
      </c>
      <c r="FR61" s="17">
        <v>23017.544158186884</v>
      </c>
      <c r="FS61" s="5">
        <v>43.743019438316196</v>
      </c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19914.990900000001</v>
      </c>
      <c r="CM62" s="17">
        <v>42.4161</v>
      </c>
      <c r="CN62" s="17">
        <v>42.4161</v>
      </c>
      <c r="CO62" s="17">
        <v>47.713299999999997</v>
      </c>
      <c r="CP62" s="17">
        <v>47.8626</v>
      </c>
      <c r="CQ62" s="17">
        <v>43.087581249999999</v>
      </c>
      <c r="CR62" s="17">
        <v>30.743500000000001</v>
      </c>
      <c r="CS62" s="17">
        <v>21.915900000000001</v>
      </c>
      <c r="CT62" s="17">
        <v>99.965999999999994</v>
      </c>
      <c r="CU62" s="17">
        <v>99.956500000000005</v>
      </c>
      <c r="CV62" s="17">
        <v>43.091200000000001</v>
      </c>
      <c r="CW62" s="17">
        <v>43.232199999999999</v>
      </c>
      <c r="CX62" s="17">
        <v>42.341700000000003</v>
      </c>
      <c r="CY62" s="17">
        <v>47.627899999999997</v>
      </c>
      <c r="CZ62" s="17">
        <v>47.765500000000003</v>
      </c>
      <c r="DA62" s="17">
        <v>43.51182086161738</v>
      </c>
      <c r="DB62" s="17">
        <v>51944.800000000003</v>
      </c>
      <c r="DC62" s="17">
        <v>21.8474</v>
      </c>
      <c r="DE62" s="17">
        <v>14746.3097</v>
      </c>
      <c r="DF62" s="5">
        <v>29.638000000000002</v>
      </c>
      <c r="DG62" s="5"/>
      <c r="DH62" s="17">
        <v>19220.917234954173</v>
      </c>
      <c r="DI62" s="5">
        <v>21.923725000000001</v>
      </c>
      <c r="DJ62" s="5"/>
      <c r="DK62" s="5"/>
      <c r="DL62" s="5"/>
      <c r="DM62" s="5"/>
      <c r="DN62" s="5"/>
      <c r="DO62" s="5">
        <v>33056.446558908407</v>
      </c>
      <c r="DP62" s="5">
        <v>44.847674999999995</v>
      </c>
      <c r="DQ62" s="5">
        <v>16927.13569820765</v>
      </c>
      <c r="DR62" s="5">
        <v>42.851937499999998</v>
      </c>
      <c r="DS62" s="5">
        <v>24745.624663479393</v>
      </c>
      <c r="DT62" s="5">
        <v>42.6666375</v>
      </c>
      <c r="DU62" s="5">
        <v>42.6666375</v>
      </c>
      <c r="DV62" s="5">
        <v>48.136812499999998</v>
      </c>
      <c r="DW62" s="5">
        <v>48.267062500000002</v>
      </c>
      <c r="DX62" s="5">
        <v>43.858618726665611</v>
      </c>
      <c r="DZ62" s="17">
        <v>19914.990900000001</v>
      </c>
      <c r="EA62" s="17">
        <v>42.4161</v>
      </c>
      <c r="EB62" s="17">
        <v>42.4161</v>
      </c>
      <c r="EC62" s="17">
        <v>47.713299999999997</v>
      </c>
      <c r="ED62" s="17">
        <v>47.8626</v>
      </c>
      <c r="EE62" s="17">
        <v>43.087581249999999</v>
      </c>
      <c r="EF62" s="17">
        <v>30.743500000000001</v>
      </c>
      <c r="EG62" s="17">
        <v>21.915900000000001</v>
      </c>
      <c r="EH62" s="17">
        <v>99.965999999999994</v>
      </c>
      <c r="EI62" s="17">
        <v>99.956500000000005</v>
      </c>
      <c r="EJ62" s="17">
        <v>43.091200000000001</v>
      </c>
      <c r="EK62" s="17">
        <v>43.232199999999999</v>
      </c>
      <c r="EL62" s="17">
        <v>42.341700000000003</v>
      </c>
      <c r="EM62" s="17">
        <v>47.627899999999997</v>
      </c>
      <c r="EN62" s="17">
        <v>47.765500000000003</v>
      </c>
      <c r="EO62" s="17">
        <v>43.51182086161738</v>
      </c>
      <c r="EP62" s="17">
        <v>51944.800000000003</v>
      </c>
      <c r="EQ62" s="17">
        <v>21.8474</v>
      </c>
      <c r="ER62" s="17">
        <v>14746.3097</v>
      </c>
      <c r="ES62" s="5">
        <v>29.638000000000002</v>
      </c>
      <c r="ET62" s="5">
        <v>19220.917234954173</v>
      </c>
      <c r="EU62" s="5">
        <v>21.923725000000001</v>
      </c>
      <c r="EV62" s="8"/>
      <c r="EW62" s="8"/>
      <c r="EX62" s="8"/>
      <c r="EY62" s="8"/>
      <c r="EZ62" s="8">
        <v>33056.446558908407</v>
      </c>
      <c r="FA62" s="8">
        <v>44.847674999999995</v>
      </c>
      <c r="FB62" s="8">
        <v>16927.13569820765</v>
      </c>
      <c r="FC62" s="8">
        <v>42.851937499999998</v>
      </c>
      <c r="FD62" s="5">
        <v>24745.624663479393</v>
      </c>
      <c r="FE62" s="5">
        <v>42.6666375</v>
      </c>
      <c r="FF62" s="5">
        <v>42.6666375</v>
      </c>
      <c r="FG62" s="5">
        <v>48.136812499999998</v>
      </c>
      <c r="FH62" s="5">
        <v>48.267062500000002</v>
      </c>
      <c r="FI62" s="5">
        <v>43.858618726665611</v>
      </c>
      <c r="FK62" s="5">
        <v>21410.142046484427</v>
      </c>
      <c r="FL62" s="5">
        <v>43.207765625</v>
      </c>
      <c r="FM62" s="5">
        <v>24745.624663479393</v>
      </c>
      <c r="FN62" s="5">
        <v>43.858618726665611</v>
      </c>
      <c r="FP62" s="17">
        <v>21410.142046484427</v>
      </c>
      <c r="FQ62" s="5">
        <v>43.207765625</v>
      </c>
      <c r="FR62" s="17">
        <v>24745.624663479393</v>
      </c>
      <c r="FS62" s="5">
        <v>43.858618726665611</v>
      </c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20481.861499999999</v>
      </c>
      <c r="CM63" s="17">
        <v>42.460299999999997</v>
      </c>
      <c r="CN63" s="17">
        <v>42.460299999999997</v>
      </c>
      <c r="CO63" s="17">
        <v>47.729900000000001</v>
      </c>
      <c r="CP63" s="17">
        <v>47.803400000000003</v>
      </c>
      <c r="CQ63" s="17">
        <v>43.123593749999998</v>
      </c>
      <c r="CR63" s="17">
        <v>31.126999999999999</v>
      </c>
      <c r="CS63" s="17">
        <v>22.1007</v>
      </c>
      <c r="CT63" s="17">
        <v>99.965100000000007</v>
      </c>
      <c r="CU63" s="17">
        <v>99.954800000000006</v>
      </c>
      <c r="CV63" s="17">
        <v>43.397399999999998</v>
      </c>
      <c r="CW63" s="17">
        <v>43.295299999999997</v>
      </c>
      <c r="CX63" s="17">
        <v>42.387700000000002</v>
      </c>
      <c r="CY63" s="17">
        <v>47.635300000000001</v>
      </c>
      <c r="CZ63" s="17">
        <v>47.692500000000003</v>
      </c>
      <c r="DA63" s="17">
        <v>43.547776990050188</v>
      </c>
      <c r="DB63" s="17">
        <v>25114</v>
      </c>
      <c r="DC63" s="17">
        <v>12.507</v>
      </c>
      <c r="DE63" s="17">
        <v>16927.13569820765</v>
      </c>
      <c r="DF63" s="5">
        <v>30.23105</v>
      </c>
      <c r="DG63" s="5"/>
      <c r="DH63" s="17">
        <v>20481.861499999999</v>
      </c>
      <c r="DI63" s="5">
        <v>22.1007</v>
      </c>
      <c r="DJ63" s="5"/>
      <c r="DK63" s="5"/>
      <c r="DL63" s="5"/>
      <c r="DM63" s="5"/>
      <c r="DN63" s="5"/>
      <c r="DO63" s="5">
        <v>35538.214399999997</v>
      </c>
      <c r="DP63" s="5">
        <v>45.098599999999998</v>
      </c>
      <c r="DQ63" s="5">
        <v>18037.601677609091</v>
      </c>
      <c r="DR63" s="5">
        <v>42.999724999999998</v>
      </c>
      <c r="DS63" s="5">
        <v>26603.443693970341</v>
      </c>
      <c r="DT63" s="5">
        <v>42.774950000000004</v>
      </c>
      <c r="DU63" s="5">
        <v>42.774950000000004</v>
      </c>
      <c r="DV63" s="5">
        <v>48.306449999999998</v>
      </c>
      <c r="DW63" s="5">
        <v>48.434250000000006</v>
      </c>
      <c r="DX63" s="5">
        <v>43.974218015015019</v>
      </c>
      <c r="DZ63" s="17">
        <v>20481.861499999999</v>
      </c>
      <c r="EA63" s="17">
        <v>42.460299999999997</v>
      </c>
      <c r="EB63" s="17">
        <v>42.460299999999997</v>
      </c>
      <c r="EC63" s="17">
        <v>47.729900000000001</v>
      </c>
      <c r="ED63" s="17">
        <v>47.803400000000003</v>
      </c>
      <c r="EE63" s="17">
        <v>43.123593749999998</v>
      </c>
      <c r="EF63" s="17">
        <v>31.126999999999999</v>
      </c>
      <c r="EG63" s="17">
        <v>22.1007</v>
      </c>
      <c r="EH63" s="17">
        <v>99.965100000000007</v>
      </c>
      <c r="EI63" s="17">
        <v>99.954800000000006</v>
      </c>
      <c r="EJ63" s="17">
        <v>43.397399999999998</v>
      </c>
      <c r="EK63" s="17">
        <v>43.295299999999997</v>
      </c>
      <c r="EL63" s="17">
        <v>42.387700000000002</v>
      </c>
      <c r="EM63" s="17">
        <v>47.635300000000001</v>
      </c>
      <c r="EN63" s="17">
        <v>47.692500000000003</v>
      </c>
      <c r="EO63" s="17">
        <v>43.547776990050188</v>
      </c>
      <c r="EP63" s="17">
        <v>25114</v>
      </c>
      <c r="EQ63" s="17">
        <v>12.507</v>
      </c>
      <c r="ER63" s="17">
        <v>16927.13569820765</v>
      </c>
      <c r="ES63" s="5">
        <v>30.23105</v>
      </c>
      <c r="ET63" s="5">
        <v>20481.861499999999</v>
      </c>
      <c r="EU63" s="5">
        <v>22.1007</v>
      </c>
      <c r="EV63" s="8"/>
      <c r="EW63" s="8"/>
      <c r="EX63" s="8"/>
      <c r="EY63" s="8"/>
      <c r="EZ63" s="8">
        <v>35538.214399999997</v>
      </c>
      <c r="FA63" s="8">
        <v>45.098599999999998</v>
      </c>
      <c r="FB63" s="8">
        <v>18037.601677609091</v>
      </c>
      <c r="FC63" s="8">
        <v>42.999724999999998</v>
      </c>
      <c r="FD63" s="5">
        <v>26603.443693970341</v>
      </c>
      <c r="FE63" s="5">
        <v>42.774950000000004</v>
      </c>
      <c r="FF63" s="5">
        <v>42.774950000000004</v>
      </c>
      <c r="FG63" s="5">
        <v>48.306449999999998</v>
      </c>
      <c r="FH63" s="5">
        <v>48.434250000000006</v>
      </c>
      <c r="FI63" s="5">
        <v>43.974218015015019</v>
      </c>
      <c r="FK63" s="5">
        <v>23017.544158186884</v>
      </c>
      <c r="FL63" s="5">
        <v>43.327950000000001</v>
      </c>
      <c r="FM63" s="5">
        <v>26603.443693970341</v>
      </c>
      <c r="FN63" s="5">
        <v>43.974218015015019</v>
      </c>
      <c r="FP63" s="17">
        <v>23017.544158186884</v>
      </c>
      <c r="FQ63" s="5">
        <v>43.327950000000001</v>
      </c>
      <c r="FR63" s="17">
        <v>26603.443693970341</v>
      </c>
      <c r="FS63" s="5">
        <v>43.974218015015019</v>
      </c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21410.142046484427</v>
      </c>
      <c r="CM64" s="17">
        <v>42.529287500000002</v>
      </c>
      <c r="CN64" s="17">
        <v>42.529287500000002</v>
      </c>
      <c r="CO64" s="17">
        <v>47.883874999999996</v>
      </c>
      <c r="CP64" s="17">
        <v>48.030349999999999</v>
      </c>
      <c r="CQ64" s="17">
        <v>43.207765625</v>
      </c>
      <c r="CR64" s="17">
        <v>30.993937500000001</v>
      </c>
      <c r="CS64" s="17">
        <v>22.06015</v>
      </c>
      <c r="CT64" s="17">
        <v>99.966887499999999</v>
      </c>
      <c r="CU64" s="17">
        <v>99.95761250000001</v>
      </c>
      <c r="CV64" s="17">
        <v>43.342125000000003</v>
      </c>
      <c r="CW64" s="17">
        <v>43.360849999999999</v>
      </c>
      <c r="CX64" s="17">
        <v>42.4500125</v>
      </c>
      <c r="CY64" s="17">
        <v>47.797537499999997</v>
      </c>
      <c r="CZ64" s="17">
        <v>47.9326875</v>
      </c>
      <c r="DA64" s="17">
        <v>43.627420149966788</v>
      </c>
      <c r="DB64" s="17">
        <v>53140.925000000003</v>
      </c>
      <c r="DC64" s="17">
        <v>22.242425000000001</v>
      </c>
      <c r="DE64" s="17">
        <v>18037.601677609091</v>
      </c>
      <c r="DF64" s="5">
        <v>30.529699999999998</v>
      </c>
      <c r="DG64" s="5"/>
      <c r="DH64" s="17">
        <v>30747.989946899703</v>
      </c>
      <c r="DI64" s="5">
        <v>22.781400000000001</v>
      </c>
      <c r="DJ64" s="5"/>
      <c r="DK64" s="5"/>
      <c r="DL64" s="5"/>
      <c r="DM64" s="5"/>
      <c r="DN64" s="5"/>
      <c r="DO64" s="5"/>
      <c r="DP64" s="5"/>
      <c r="DQ64" s="5">
        <v>19220.917234954173</v>
      </c>
      <c r="DR64" s="5">
        <v>43.147512499999998</v>
      </c>
      <c r="DS64" s="5">
        <v>28600.741585754571</v>
      </c>
      <c r="DT64" s="5">
        <v>42.883262500000001</v>
      </c>
      <c r="DU64" s="5">
        <v>42.883262500000001</v>
      </c>
      <c r="DV64" s="5">
        <v>48.476087499999998</v>
      </c>
      <c r="DW64" s="5">
        <v>48.601437500000003</v>
      </c>
      <c r="DX64" s="5">
        <v>44.089817303364427</v>
      </c>
      <c r="DZ64" s="17">
        <v>21410.142046484427</v>
      </c>
      <c r="EA64" s="17">
        <v>42.529287500000002</v>
      </c>
      <c r="EB64" s="17">
        <v>42.529287500000002</v>
      </c>
      <c r="EC64" s="17">
        <v>47.883874999999996</v>
      </c>
      <c r="ED64" s="17">
        <v>48.030349999999999</v>
      </c>
      <c r="EE64" s="17">
        <v>43.207765625</v>
      </c>
      <c r="EF64" s="17">
        <v>30.993937500000001</v>
      </c>
      <c r="EG64" s="17">
        <v>22.06015</v>
      </c>
      <c r="EH64" s="17">
        <v>99.966887499999999</v>
      </c>
      <c r="EI64" s="17">
        <v>99.95761250000001</v>
      </c>
      <c r="EJ64" s="17">
        <v>43.342125000000003</v>
      </c>
      <c r="EK64" s="17">
        <v>43.360849999999999</v>
      </c>
      <c r="EL64" s="17">
        <v>42.4500125</v>
      </c>
      <c r="EM64" s="17">
        <v>47.797537499999997</v>
      </c>
      <c r="EN64" s="17">
        <v>47.9326875</v>
      </c>
      <c r="EO64" s="17">
        <v>43.627420149966788</v>
      </c>
      <c r="EP64" s="17">
        <v>53140.925000000003</v>
      </c>
      <c r="EQ64" s="17">
        <v>22.242425000000001</v>
      </c>
      <c r="ER64" s="17">
        <v>18037.601677609091</v>
      </c>
      <c r="ES64" s="5">
        <v>30.529699999999998</v>
      </c>
      <c r="ET64" s="5">
        <v>30747.989946899703</v>
      </c>
      <c r="EU64" s="5">
        <v>22.781400000000001</v>
      </c>
      <c r="EV64" s="8"/>
      <c r="EW64" s="8"/>
      <c r="EX64" s="8"/>
      <c r="EY64" s="8"/>
      <c r="EZ64" s="8"/>
      <c r="FA64" s="8"/>
      <c r="FB64" s="8">
        <v>19220.917234954173</v>
      </c>
      <c r="FC64" s="8">
        <v>43.147512499999998</v>
      </c>
      <c r="FD64" s="5">
        <v>28600.741585754571</v>
      </c>
      <c r="FE64" s="5">
        <v>42.883262500000001</v>
      </c>
      <c r="FF64" s="5">
        <v>42.883262500000001</v>
      </c>
      <c r="FG64" s="5">
        <v>48.476087499999998</v>
      </c>
      <c r="FH64" s="5">
        <v>48.601437500000003</v>
      </c>
      <c r="FI64" s="5">
        <v>44.089817303364427</v>
      </c>
      <c r="FK64" s="5">
        <v>24745.624663479393</v>
      </c>
      <c r="FL64" s="5">
        <v>43.448134375000002</v>
      </c>
      <c r="FM64" s="5">
        <v>28600.741585754571</v>
      </c>
      <c r="FN64" s="5">
        <v>44.089817303364427</v>
      </c>
      <c r="FP64" s="17">
        <v>24745.624663479393</v>
      </c>
      <c r="FQ64" s="5">
        <v>43.448134375000002</v>
      </c>
      <c r="FR64" s="17">
        <v>28600.741585754571</v>
      </c>
      <c r="FS64" s="5">
        <v>44.089817303364427</v>
      </c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23017.544158186884</v>
      </c>
      <c r="CM65" s="17">
        <v>42.642474999999997</v>
      </c>
      <c r="CN65" s="17">
        <v>42.642474999999997</v>
      </c>
      <c r="CO65" s="17">
        <v>48.054449999999996</v>
      </c>
      <c r="CP65" s="17">
        <v>48.198099999999997</v>
      </c>
      <c r="CQ65" s="17">
        <v>43.327950000000001</v>
      </c>
      <c r="CR65" s="17">
        <v>31.244375000000002</v>
      </c>
      <c r="CS65" s="17">
        <v>22.2044</v>
      </c>
      <c r="CT65" s="17">
        <v>99.967774999999989</v>
      </c>
      <c r="CU65" s="17">
        <v>99.958725000000001</v>
      </c>
      <c r="CV65" s="17">
        <v>43.593049999999998</v>
      </c>
      <c r="CW65" s="17">
        <v>43.4895</v>
      </c>
      <c r="CX65" s="17">
        <v>42.558325000000004</v>
      </c>
      <c r="CY65" s="17">
        <v>47.967174999999997</v>
      </c>
      <c r="CZ65" s="17">
        <v>48.099875000000004</v>
      </c>
      <c r="DA65" s="17">
        <v>43.743019438316196</v>
      </c>
      <c r="DB65" s="17">
        <v>54337.05</v>
      </c>
      <c r="DC65" s="17">
        <v>22.637450000000001</v>
      </c>
      <c r="DE65" s="17">
        <v>19220.917234954173</v>
      </c>
      <c r="DF65" s="5">
        <v>30.82835</v>
      </c>
      <c r="DG65" s="5"/>
      <c r="DH65" s="17">
        <v>33056.446558908407</v>
      </c>
      <c r="DI65" s="5">
        <v>22.925650000000001</v>
      </c>
      <c r="DJ65" s="5"/>
      <c r="DK65" s="5"/>
      <c r="DL65" s="5"/>
      <c r="DM65" s="5"/>
      <c r="DN65" s="5"/>
      <c r="DO65" s="5"/>
      <c r="DP65" s="5"/>
      <c r="DQ65" s="5">
        <v>19914.990900000001</v>
      </c>
      <c r="DR65" s="5">
        <v>43.232199999999999</v>
      </c>
      <c r="DS65" s="5">
        <v>30747.989946899703</v>
      </c>
      <c r="DT65" s="5">
        <v>42.991574999999997</v>
      </c>
      <c r="DU65" s="5">
        <v>42.991574999999997</v>
      </c>
      <c r="DV65" s="5">
        <v>48.645724999999999</v>
      </c>
      <c r="DW65" s="5">
        <v>48.768625</v>
      </c>
      <c r="DX65" s="5">
        <v>44.205416591713842</v>
      </c>
      <c r="DZ65" s="17">
        <v>23017.544158186884</v>
      </c>
      <c r="EA65" s="17">
        <v>42.642474999999997</v>
      </c>
      <c r="EB65" s="17">
        <v>42.642474999999997</v>
      </c>
      <c r="EC65" s="17">
        <v>48.054449999999996</v>
      </c>
      <c r="ED65" s="17">
        <v>48.198099999999997</v>
      </c>
      <c r="EE65" s="17">
        <v>43.327950000000001</v>
      </c>
      <c r="EF65" s="17">
        <v>31.244375000000002</v>
      </c>
      <c r="EG65" s="17">
        <v>22.2044</v>
      </c>
      <c r="EH65" s="17">
        <v>99.967774999999989</v>
      </c>
      <c r="EI65" s="17">
        <v>99.958725000000001</v>
      </c>
      <c r="EJ65" s="17">
        <v>43.593049999999998</v>
      </c>
      <c r="EK65" s="17">
        <v>43.4895</v>
      </c>
      <c r="EL65" s="17">
        <v>42.558325000000004</v>
      </c>
      <c r="EM65" s="17">
        <v>47.967174999999997</v>
      </c>
      <c r="EN65" s="17">
        <v>48.099875000000004</v>
      </c>
      <c r="EO65" s="17">
        <v>43.743019438316196</v>
      </c>
      <c r="EP65" s="17">
        <v>54337.05</v>
      </c>
      <c r="EQ65" s="17">
        <v>22.637450000000001</v>
      </c>
      <c r="ER65" s="17">
        <v>19220.917234954173</v>
      </c>
      <c r="ES65" s="5">
        <v>30.82835</v>
      </c>
      <c r="ET65" s="5">
        <v>33056.446558908407</v>
      </c>
      <c r="EU65" s="5">
        <v>22.925650000000001</v>
      </c>
      <c r="EV65" s="8"/>
      <c r="EW65" s="8"/>
      <c r="EX65" s="8"/>
      <c r="EY65" s="8"/>
      <c r="EZ65" s="8"/>
      <c r="FA65" s="8"/>
      <c r="FB65" s="8">
        <v>19914.990900000001</v>
      </c>
      <c r="FC65" s="8">
        <v>43.232199999999999</v>
      </c>
      <c r="FD65" s="5">
        <v>30747.989946899703</v>
      </c>
      <c r="FE65" s="5">
        <v>42.991574999999997</v>
      </c>
      <c r="FF65" s="5">
        <v>42.991574999999997</v>
      </c>
      <c r="FG65" s="5">
        <v>48.645724999999999</v>
      </c>
      <c r="FH65" s="5">
        <v>48.768625</v>
      </c>
      <c r="FI65" s="5">
        <v>44.205416591713842</v>
      </c>
      <c r="FK65" s="5">
        <v>26603.443693970341</v>
      </c>
      <c r="FL65" s="5">
        <v>43.568318750000003</v>
      </c>
      <c r="FM65" s="5">
        <v>30747.989946899703</v>
      </c>
      <c r="FN65" s="5">
        <v>44.205416591713842</v>
      </c>
      <c r="FP65" s="17">
        <v>26603.443693970341</v>
      </c>
      <c r="FQ65" s="5">
        <v>43.568318750000003</v>
      </c>
      <c r="FR65" s="17">
        <v>30747.989946899703</v>
      </c>
      <c r="FS65" s="5">
        <v>44.205416591713842</v>
      </c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24745.624663479393</v>
      </c>
      <c r="CM66" s="17">
        <v>42.7556625</v>
      </c>
      <c r="CN66" s="17">
        <v>42.7556625</v>
      </c>
      <c r="CO66" s="17">
        <v>48.225024999999995</v>
      </c>
      <c r="CP66" s="17">
        <v>48.365850000000002</v>
      </c>
      <c r="CQ66" s="17">
        <v>43.448134375000002</v>
      </c>
      <c r="CR66" s="17">
        <v>31.494812500000002</v>
      </c>
      <c r="CS66" s="17">
        <v>22.348649999999999</v>
      </c>
      <c r="CT66" s="17">
        <v>99.968662499999994</v>
      </c>
      <c r="CU66" s="17">
        <v>99.959837500000006</v>
      </c>
      <c r="CV66" s="17">
        <v>43.843975</v>
      </c>
      <c r="CW66" s="17">
        <v>43.61815</v>
      </c>
      <c r="CX66" s="17">
        <v>42.6666375</v>
      </c>
      <c r="CY66" s="17">
        <v>48.136812499999998</v>
      </c>
      <c r="CZ66" s="17">
        <v>48.267062500000002</v>
      </c>
      <c r="DA66" s="17">
        <v>43.858618726665611</v>
      </c>
      <c r="DB66" s="17">
        <v>55533.175000000003</v>
      </c>
      <c r="DC66" s="17">
        <v>23.032475000000002</v>
      </c>
      <c r="DE66" s="17">
        <v>20481.861499999999</v>
      </c>
      <c r="DF66" s="5">
        <v>31.126999999999999</v>
      </c>
      <c r="DG66" s="5"/>
      <c r="DH66" s="17">
        <v>35538.214399999997</v>
      </c>
      <c r="DI66" s="5">
        <v>23.069900000000001</v>
      </c>
      <c r="DJ66" s="5"/>
      <c r="DK66" s="5"/>
      <c r="DL66" s="5"/>
      <c r="DM66" s="5"/>
      <c r="DN66" s="5"/>
      <c r="DO66" s="5"/>
      <c r="DP66" s="5"/>
      <c r="DQ66" s="5">
        <v>20481.861499999999</v>
      </c>
      <c r="DR66" s="5">
        <v>43.295299999999997</v>
      </c>
      <c r="DS66" s="5">
        <v>33056.446558908407</v>
      </c>
      <c r="DT66" s="5">
        <v>43.099887500000001</v>
      </c>
      <c r="DU66" s="5">
        <v>43.099887500000001</v>
      </c>
      <c r="DV66" s="5">
        <v>48.815362499999999</v>
      </c>
      <c r="DW66" s="5">
        <v>48.935812500000004</v>
      </c>
      <c r="DX66" s="5">
        <v>44.32101588006325</v>
      </c>
      <c r="DZ66" s="17">
        <v>24745.624663479393</v>
      </c>
      <c r="EA66" s="17">
        <v>42.7556625</v>
      </c>
      <c r="EB66" s="17">
        <v>42.7556625</v>
      </c>
      <c r="EC66" s="17">
        <v>48.225024999999995</v>
      </c>
      <c r="ED66" s="17">
        <v>48.365850000000002</v>
      </c>
      <c r="EE66" s="17">
        <v>43.448134375000002</v>
      </c>
      <c r="EF66" s="17">
        <v>31.494812500000002</v>
      </c>
      <c r="EG66" s="17">
        <v>22.348649999999999</v>
      </c>
      <c r="EH66" s="17">
        <v>99.968662499999994</v>
      </c>
      <c r="EI66" s="17">
        <v>99.959837500000006</v>
      </c>
      <c r="EJ66" s="17">
        <v>43.843975</v>
      </c>
      <c r="EK66" s="17">
        <v>43.61815</v>
      </c>
      <c r="EL66" s="17">
        <v>42.6666375</v>
      </c>
      <c r="EM66" s="17">
        <v>48.136812499999998</v>
      </c>
      <c r="EN66" s="17">
        <v>48.267062500000002</v>
      </c>
      <c r="EO66" s="17">
        <v>43.858618726665611</v>
      </c>
      <c r="EP66" s="17">
        <v>55533.175000000003</v>
      </c>
      <c r="EQ66" s="17">
        <v>23.032475000000002</v>
      </c>
      <c r="ER66" s="17">
        <v>20481.861499999999</v>
      </c>
      <c r="ES66" s="5">
        <v>31.126999999999999</v>
      </c>
      <c r="ET66" s="5">
        <v>35538.214399999997</v>
      </c>
      <c r="EU66" s="5">
        <v>23.069900000000001</v>
      </c>
      <c r="EV66" s="8"/>
      <c r="EW66" s="8"/>
      <c r="EX66" s="8"/>
      <c r="EY66" s="8"/>
      <c r="EZ66" s="8"/>
      <c r="FA66" s="8"/>
      <c r="FB66" s="8">
        <v>20481.861499999999</v>
      </c>
      <c r="FC66" s="8">
        <v>43.295299999999997</v>
      </c>
      <c r="FD66" s="5">
        <v>33056.446558908407</v>
      </c>
      <c r="FE66" s="5">
        <v>43.099887500000001</v>
      </c>
      <c r="FF66" s="5">
        <v>43.099887500000001</v>
      </c>
      <c r="FG66" s="5">
        <v>48.815362499999999</v>
      </c>
      <c r="FH66" s="5">
        <v>48.935812500000004</v>
      </c>
      <c r="FI66" s="5">
        <v>44.32101588006325</v>
      </c>
      <c r="FK66" s="5">
        <v>28600.741585754571</v>
      </c>
      <c r="FL66" s="5">
        <v>43.688503124999997</v>
      </c>
      <c r="FM66" s="5">
        <v>33056.446558908407</v>
      </c>
      <c r="FN66" s="5">
        <v>44.32101588006325</v>
      </c>
      <c r="FP66" s="17">
        <v>28600.741585754571</v>
      </c>
      <c r="FQ66" s="5">
        <v>43.688503124999997</v>
      </c>
      <c r="FR66" s="17">
        <v>33056.446558908407</v>
      </c>
      <c r="FS66" s="5">
        <v>44.32101588006325</v>
      </c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26603.443693970341</v>
      </c>
      <c r="CM67" s="17">
        <v>42.868849999999995</v>
      </c>
      <c r="CN67" s="17">
        <v>42.868849999999995</v>
      </c>
      <c r="CO67" s="17">
        <v>48.395600000000002</v>
      </c>
      <c r="CP67" s="17">
        <v>48.5336</v>
      </c>
      <c r="CQ67" s="17">
        <v>43.568318750000003</v>
      </c>
      <c r="CR67" s="17">
        <v>31.745249999999999</v>
      </c>
      <c r="CS67" s="17">
        <v>22.492899999999999</v>
      </c>
      <c r="CT67" s="17">
        <v>99.969549999999998</v>
      </c>
      <c r="CU67" s="17">
        <v>99.960949999999997</v>
      </c>
      <c r="CV67" s="17">
        <v>44.094899999999996</v>
      </c>
      <c r="CW67" s="17">
        <v>43.7468</v>
      </c>
      <c r="CX67" s="17">
        <v>42.774950000000004</v>
      </c>
      <c r="CY67" s="17">
        <v>48.306449999999998</v>
      </c>
      <c r="CZ67" s="17">
        <v>48.434250000000006</v>
      </c>
      <c r="DA67" s="17">
        <v>43.974218015015019</v>
      </c>
      <c r="DB67" s="17">
        <v>56729.3</v>
      </c>
      <c r="DC67" s="17">
        <v>23.427500000000002</v>
      </c>
      <c r="DE67" s="17">
        <v>30747.989946899703</v>
      </c>
      <c r="DF67" s="5">
        <v>32.246124999999999</v>
      </c>
      <c r="DG67" s="5"/>
      <c r="DI67" s="5"/>
      <c r="DJ67" s="5"/>
      <c r="DK67" s="5"/>
      <c r="DL67" s="5"/>
      <c r="DM67" s="5"/>
      <c r="DN67" s="5"/>
      <c r="DO67" s="5"/>
      <c r="DP67" s="5"/>
      <c r="DQ67" s="5">
        <v>23017.544158186884</v>
      </c>
      <c r="DR67" s="5">
        <v>43.4895</v>
      </c>
      <c r="DS67" s="5">
        <v>35538.214399999997</v>
      </c>
      <c r="DT67" s="5">
        <v>43.208199999999998</v>
      </c>
      <c r="DU67" s="5">
        <v>43.208199999999998</v>
      </c>
      <c r="DV67" s="5">
        <v>48.984999999999999</v>
      </c>
      <c r="DW67" s="5">
        <v>49.103000000000002</v>
      </c>
      <c r="DX67" s="5">
        <v>44.436615168412658</v>
      </c>
      <c r="DZ67" s="17">
        <v>26603.443693970341</v>
      </c>
      <c r="EA67" s="17">
        <v>42.868849999999995</v>
      </c>
      <c r="EB67" s="17">
        <v>42.868849999999995</v>
      </c>
      <c r="EC67" s="17">
        <v>48.395600000000002</v>
      </c>
      <c r="ED67" s="17">
        <v>48.5336</v>
      </c>
      <c r="EE67" s="17">
        <v>43.568318750000003</v>
      </c>
      <c r="EF67" s="17">
        <v>31.745249999999999</v>
      </c>
      <c r="EG67" s="17">
        <v>22.492899999999999</v>
      </c>
      <c r="EH67" s="17">
        <v>99.969549999999998</v>
      </c>
      <c r="EI67" s="17">
        <v>99.960949999999997</v>
      </c>
      <c r="EJ67" s="17">
        <v>44.094899999999996</v>
      </c>
      <c r="EK67" s="17">
        <v>43.7468</v>
      </c>
      <c r="EL67" s="17">
        <v>42.774950000000004</v>
      </c>
      <c r="EM67" s="17">
        <v>48.306449999999998</v>
      </c>
      <c r="EN67" s="17">
        <v>48.434250000000006</v>
      </c>
      <c r="EO67" s="17">
        <v>43.974218015015019</v>
      </c>
      <c r="EP67" s="17">
        <v>56729.3</v>
      </c>
      <c r="EQ67" s="17">
        <v>23.427500000000002</v>
      </c>
      <c r="ER67" s="17">
        <v>30747.989946899703</v>
      </c>
      <c r="ES67" s="5">
        <v>32.246124999999999</v>
      </c>
      <c r="ET67" s="5"/>
      <c r="EU67" s="5"/>
      <c r="EV67" s="8"/>
      <c r="EW67" s="8"/>
      <c r="EX67" s="8"/>
      <c r="EY67" s="8"/>
      <c r="EZ67" s="8"/>
      <c r="FA67" s="8"/>
      <c r="FB67" s="8">
        <v>23017.544158186884</v>
      </c>
      <c r="FC67" s="8">
        <v>43.4895</v>
      </c>
      <c r="FD67" s="5">
        <v>35538.214399999997</v>
      </c>
      <c r="FE67" s="5">
        <v>43.208199999999998</v>
      </c>
      <c r="FF67" s="5">
        <v>43.208199999999998</v>
      </c>
      <c r="FG67" s="5">
        <v>48.984999999999999</v>
      </c>
      <c r="FH67" s="5">
        <v>49.103000000000002</v>
      </c>
      <c r="FI67" s="5">
        <v>44.436615168412658</v>
      </c>
      <c r="FK67" s="5">
        <v>30747.989946899703</v>
      </c>
      <c r="FL67" s="5">
        <v>43.808687499999998</v>
      </c>
      <c r="FM67" s="5">
        <v>35538.214399999997</v>
      </c>
      <c r="FN67" s="5">
        <v>44.436615168412658</v>
      </c>
      <c r="FP67" s="17">
        <v>30747.989946899703</v>
      </c>
      <c r="FQ67" s="5">
        <v>43.808687499999998</v>
      </c>
      <c r="FR67" s="17">
        <v>35538.214399999997</v>
      </c>
      <c r="FS67" s="5">
        <v>44.436615168412658</v>
      </c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L68" s="17">
        <v>28600.741585754571</v>
      </c>
      <c r="CM68" s="17">
        <v>42.982037499999997</v>
      </c>
      <c r="CN68" s="17">
        <v>42.982037499999997</v>
      </c>
      <c r="CO68" s="17">
        <v>48.566175000000001</v>
      </c>
      <c r="CP68" s="17">
        <v>48.701349999999998</v>
      </c>
      <c r="CQ68" s="17">
        <v>43.688503124999997</v>
      </c>
      <c r="CR68" s="17">
        <v>31.995687499999999</v>
      </c>
      <c r="CS68" s="17">
        <v>22.637150000000002</v>
      </c>
      <c r="CT68" s="17">
        <v>99.970437500000003</v>
      </c>
      <c r="CU68" s="17">
        <v>99.962062500000002</v>
      </c>
      <c r="CV68" s="17">
        <v>44.345824999999998</v>
      </c>
      <c r="CW68" s="17">
        <v>43.875450000000001</v>
      </c>
      <c r="CX68" s="17">
        <v>42.883262500000001</v>
      </c>
      <c r="CY68" s="17">
        <v>48.476087499999998</v>
      </c>
      <c r="CZ68" s="17">
        <v>48.601437500000003</v>
      </c>
      <c r="DA68" s="17">
        <v>44.089817303364427</v>
      </c>
      <c r="DB68" s="17">
        <v>57925.425000000003</v>
      </c>
      <c r="DC68" s="17">
        <v>23.822524999999999</v>
      </c>
      <c r="DE68" s="17">
        <v>33056.446558908407</v>
      </c>
      <c r="DF68" s="5">
        <v>32.496562500000003</v>
      </c>
      <c r="DG68" s="5"/>
      <c r="DI68" s="5"/>
      <c r="DJ68" s="5"/>
      <c r="DK68" s="5"/>
      <c r="DL68" s="5"/>
      <c r="DM68" s="5"/>
      <c r="DN68" s="5"/>
      <c r="DO68" s="5"/>
      <c r="DP68" s="5"/>
      <c r="DQ68" s="5">
        <v>24745.624663479393</v>
      </c>
      <c r="DR68" s="5">
        <v>43.61815</v>
      </c>
      <c r="DS68" s="5"/>
      <c r="DT68" s="5"/>
      <c r="DU68" s="5"/>
      <c r="DV68" s="5"/>
      <c r="DW68" s="5"/>
      <c r="DX68" s="5"/>
      <c r="DZ68" s="17">
        <v>28600.741585754571</v>
      </c>
      <c r="EA68" s="17">
        <v>42.982037499999997</v>
      </c>
      <c r="EB68" s="17">
        <v>42.982037499999997</v>
      </c>
      <c r="EC68" s="17">
        <v>48.566175000000001</v>
      </c>
      <c r="ED68" s="17">
        <v>48.701349999999998</v>
      </c>
      <c r="EE68" s="17">
        <v>43.688503124999997</v>
      </c>
      <c r="EF68" s="17">
        <v>31.995687499999999</v>
      </c>
      <c r="EG68" s="17">
        <v>22.637150000000002</v>
      </c>
      <c r="EH68" s="17">
        <v>99.970437500000003</v>
      </c>
      <c r="EI68" s="17">
        <v>99.962062500000002</v>
      </c>
      <c r="EJ68" s="17">
        <v>44.345824999999998</v>
      </c>
      <c r="EK68" s="17">
        <v>43.875450000000001</v>
      </c>
      <c r="EL68" s="17">
        <v>42.883262500000001</v>
      </c>
      <c r="EM68" s="17">
        <v>48.476087499999998</v>
      </c>
      <c r="EN68" s="17">
        <v>48.601437500000003</v>
      </c>
      <c r="EO68" s="17">
        <v>44.089817303364427</v>
      </c>
      <c r="EP68" s="17">
        <v>57925.425000000003</v>
      </c>
      <c r="EQ68" s="17">
        <v>23.822524999999999</v>
      </c>
      <c r="ER68" s="17">
        <v>33056.446558908407</v>
      </c>
      <c r="ES68" s="5">
        <v>32.496562500000003</v>
      </c>
      <c r="ET68" s="5"/>
      <c r="EU68" s="5"/>
      <c r="EV68" s="8"/>
      <c r="EW68" s="8"/>
      <c r="EX68" s="8"/>
      <c r="EY68" s="8"/>
      <c r="EZ68" s="8"/>
      <c r="FA68" s="8"/>
      <c r="FB68" s="8">
        <v>24745.624663479393</v>
      </c>
      <c r="FC68" s="8">
        <v>43.61815</v>
      </c>
      <c r="FD68" s="5"/>
      <c r="FE68" s="5"/>
      <c r="FF68" s="5"/>
      <c r="FG68" s="5"/>
      <c r="FH68" s="5"/>
      <c r="FI68" s="5"/>
      <c r="FK68" s="5">
        <v>33056.446558908407</v>
      </c>
      <c r="FL68" s="5">
        <v>43.928871874999999</v>
      </c>
      <c r="FM68" s="5"/>
      <c r="FN68" s="5"/>
      <c r="FP68" s="17">
        <v>33056.446558908407</v>
      </c>
      <c r="FQ68" s="5">
        <v>43.928871874999999</v>
      </c>
      <c r="FS68" s="5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CL69" s="17">
        <v>30747.989946899703</v>
      </c>
      <c r="CM69" s="17">
        <v>43.095224999999999</v>
      </c>
      <c r="CN69" s="17">
        <v>43.095224999999999</v>
      </c>
      <c r="CO69" s="17">
        <v>48.736750000000001</v>
      </c>
      <c r="CP69" s="17">
        <v>48.869100000000003</v>
      </c>
      <c r="CQ69" s="17">
        <v>43.808687499999998</v>
      </c>
      <c r="CR69" s="17">
        <v>32.246124999999999</v>
      </c>
      <c r="CS69" s="17">
        <v>22.781400000000001</v>
      </c>
      <c r="CT69" s="17">
        <v>99.971325000000007</v>
      </c>
      <c r="CU69" s="17">
        <v>99.963175000000007</v>
      </c>
      <c r="CV69" s="17">
        <v>44.59675</v>
      </c>
      <c r="CW69" s="17">
        <v>44.004100000000001</v>
      </c>
      <c r="CX69" s="17">
        <v>42.991574999999997</v>
      </c>
      <c r="CY69" s="17">
        <v>48.645724999999999</v>
      </c>
      <c r="CZ69" s="17">
        <v>48.768625</v>
      </c>
      <c r="DA69" s="17">
        <v>44.205416591713842</v>
      </c>
      <c r="DB69" s="17">
        <v>59121.55</v>
      </c>
      <c r="DC69" s="17">
        <v>24.217549999999999</v>
      </c>
      <c r="DE69" s="17">
        <v>35538.214399999997</v>
      </c>
      <c r="DF69" s="5">
        <v>32.747</v>
      </c>
      <c r="DG69" s="5"/>
      <c r="DI69" s="5"/>
      <c r="DJ69" s="5"/>
      <c r="DK69" s="5"/>
      <c r="DL69" s="5"/>
      <c r="DM69" s="5"/>
      <c r="DN69" s="5"/>
      <c r="DO69" s="5"/>
      <c r="DP69" s="5"/>
      <c r="DQ69" s="5">
        <v>26603.443693970341</v>
      </c>
      <c r="DR69" s="5">
        <v>43.7468</v>
      </c>
      <c r="DS69" s="5"/>
      <c r="DT69" s="5"/>
      <c r="DU69" s="5"/>
      <c r="DV69" s="5"/>
      <c r="DW69" s="5"/>
      <c r="DX69" s="5"/>
      <c r="DZ69" s="17">
        <v>30747.989946899703</v>
      </c>
      <c r="EA69" s="17">
        <v>43.095224999999999</v>
      </c>
      <c r="EB69" s="17">
        <v>43.095224999999999</v>
      </c>
      <c r="EC69" s="17">
        <v>48.736750000000001</v>
      </c>
      <c r="ED69" s="17">
        <v>48.869100000000003</v>
      </c>
      <c r="EE69" s="17">
        <v>43.808687499999998</v>
      </c>
      <c r="EF69" s="17">
        <v>32.246124999999999</v>
      </c>
      <c r="EG69" s="17">
        <v>22.781400000000001</v>
      </c>
      <c r="EH69" s="17">
        <v>99.971325000000007</v>
      </c>
      <c r="EI69" s="17">
        <v>99.963175000000007</v>
      </c>
      <c r="EJ69" s="17">
        <v>44.59675</v>
      </c>
      <c r="EK69" s="17">
        <v>44.004100000000001</v>
      </c>
      <c r="EL69" s="17">
        <v>42.991574999999997</v>
      </c>
      <c r="EM69" s="17">
        <v>48.645724999999999</v>
      </c>
      <c r="EN69" s="17">
        <v>48.768625</v>
      </c>
      <c r="EO69" s="17">
        <v>44.205416591713842</v>
      </c>
      <c r="EP69" s="17">
        <v>59121.55</v>
      </c>
      <c r="EQ69" s="17">
        <v>24.217549999999999</v>
      </c>
      <c r="ER69" s="17">
        <v>35538.214399999997</v>
      </c>
      <c r="ES69" s="5">
        <v>32.747</v>
      </c>
      <c r="ET69" s="5"/>
      <c r="EU69" s="5"/>
      <c r="EV69" s="8"/>
      <c r="EW69" s="8"/>
      <c r="EX69" s="8"/>
      <c r="EY69" s="8"/>
      <c r="EZ69" s="8"/>
      <c r="FA69" s="8"/>
      <c r="FB69" s="8">
        <v>26603.443693970341</v>
      </c>
      <c r="FC69" s="8">
        <v>43.7468</v>
      </c>
      <c r="FD69" s="5"/>
      <c r="FE69" s="5"/>
      <c r="FF69" s="5"/>
      <c r="FG69" s="5"/>
      <c r="FH69" s="5"/>
      <c r="FI69" s="5"/>
      <c r="FK69" s="5">
        <v>35538.214399999997</v>
      </c>
      <c r="FL69" s="5">
        <v>44.04905625</v>
      </c>
      <c r="FM69" s="5"/>
      <c r="FN69" s="5"/>
      <c r="FP69" s="17">
        <v>35538.214399999997</v>
      </c>
      <c r="FQ69" s="5">
        <v>44.04905625</v>
      </c>
      <c r="FS69" s="5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CL70" s="17">
        <v>33056.446558908407</v>
      </c>
      <c r="CM70" s="17">
        <v>43.208412499999994</v>
      </c>
      <c r="CN70" s="17">
        <v>43.208412499999994</v>
      </c>
      <c r="CO70" s="17">
        <v>48.907325</v>
      </c>
      <c r="CP70" s="17">
        <v>49.036850000000001</v>
      </c>
      <c r="CQ70" s="17">
        <v>43.928871874999999</v>
      </c>
      <c r="CR70" s="17">
        <v>32.496562500000003</v>
      </c>
      <c r="CS70" s="17">
        <v>22.925650000000001</v>
      </c>
      <c r="CT70" s="17">
        <v>99.972212499999998</v>
      </c>
      <c r="CU70" s="17">
        <v>99.964287499999998</v>
      </c>
      <c r="CV70" s="17">
        <v>44.847674999999995</v>
      </c>
      <c r="CW70" s="17">
        <v>44.132750000000001</v>
      </c>
      <c r="CX70" s="17">
        <v>43.099887500000001</v>
      </c>
      <c r="CY70" s="17">
        <v>48.815362499999999</v>
      </c>
      <c r="CZ70" s="17">
        <v>48.935812500000004</v>
      </c>
      <c r="DA70" s="17">
        <v>44.32101588006325</v>
      </c>
      <c r="DB70" s="17">
        <v>60317.675000000003</v>
      </c>
      <c r="DC70" s="17">
        <v>24.612575</v>
      </c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28600.741585754571</v>
      </c>
      <c r="DR70" s="5">
        <v>43.875450000000001</v>
      </c>
      <c r="DS70" s="5"/>
      <c r="DT70" s="5"/>
      <c r="DU70" s="5"/>
      <c r="DV70" s="5"/>
      <c r="DW70" s="5"/>
      <c r="DX70" s="5"/>
      <c r="DZ70" s="17">
        <v>33056.446558908407</v>
      </c>
      <c r="EA70" s="17">
        <v>43.208412499999994</v>
      </c>
      <c r="EB70" s="17">
        <v>43.208412499999994</v>
      </c>
      <c r="EC70" s="17">
        <v>48.907325</v>
      </c>
      <c r="ED70" s="17">
        <v>49.036850000000001</v>
      </c>
      <c r="EE70" s="17">
        <v>43.928871874999999</v>
      </c>
      <c r="EF70" s="17">
        <v>32.496562500000003</v>
      </c>
      <c r="EG70" s="17">
        <v>22.925650000000001</v>
      </c>
      <c r="EH70" s="17">
        <v>99.972212499999998</v>
      </c>
      <c r="EI70" s="17">
        <v>99.964287499999998</v>
      </c>
      <c r="EJ70" s="17">
        <v>44.847674999999995</v>
      </c>
      <c r="EK70" s="17">
        <v>44.132750000000001</v>
      </c>
      <c r="EL70" s="17">
        <v>43.099887500000001</v>
      </c>
      <c r="EM70" s="17">
        <v>48.815362499999999</v>
      </c>
      <c r="EN70" s="17">
        <v>48.935812500000004</v>
      </c>
      <c r="EO70" s="17">
        <v>44.32101588006325</v>
      </c>
      <c r="EP70" s="17">
        <v>60317.675000000003</v>
      </c>
      <c r="EQ70" s="17">
        <v>24.612575</v>
      </c>
      <c r="ES70" s="5"/>
      <c r="ET70" s="5"/>
      <c r="EU70" s="5"/>
      <c r="EV70" s="8"/>
      <c r="EW70" s="8"/>
      <c r="EX70" s="8"/>
      <c r="EY70" s="8"/>
      <c r="EZ70" s="8"/>
      <c r="FA70" s="8"/>
      <c r="FB70" s="8">
        <v>28600.741585754571</v>
      </c>
      <c r="FC70" s="8">
        <v>43.875450000000001</v>
      </c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CL71" s="17">
        <v>35538.214399999997</v>
      </c>
      <c r="CM71" s="17">
        <v>43.321599999999997</v>
      </c>
      <c r="CN71" s="17">
        <v>43.321599999999997</v>
      </c>
      <c r="CO71" s="17">
        <v>49.0779</v>
      </c>
      <c r="CP71" s="17">
        <v>49.204599999999999</v>
      </c>
      <c r="CQ71" s="17">
        <v>44.04905625</v>
      </c>
      <c r="CR71" s="17">
        <v>32.747</v>
      </c>
      <c r="CS71" s="17">
        <v>23.069900000000001</v>
      </c>
      <c r="CT71" s="17">
        <v>99.973100000000002</v>
      </c>
      <c r="CU71" s="17">
        <v>99.965400000000002</v>
      </c>
      <c r="CV71" s="17">
        <v>45.098599999999998</v>
      </c>
      <c r="CW71" s="17">
        <v>44.261400000000002</v>
      </c>
      <c r="CX71" s="17">
        <v>43.208199999999998</v>
      </c>
      <c r="CY71" s="17">
        <v>48.984999999999999</v>
      </c>
      <c r="CZ71" s="17">
        <v>49.103000000000002</v>
      </c>
      <c r="DA71" s="17">
        <v>44.436615168412658</v>
      </c>
      <c r="DB71" s="17">
        <v>61513.8</v>
      </c>
      <c r="DC71" s="17">
        <v>25.0076</v>
      </c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30747.989946899703</v>
      </c>
      <c r="DR71" s="5">
        <v>44.004100000000001</v>
      </c>
      <c r="DS71" s="5"/>
      <c r="DT71" s="5"/>
      <c r="DU71" s="5"/>
      <c r="DV71" s="5"/>
      <c r="DW71" s="5"/>
      <c r="DX71" s="5"/>
      <c r="DZ71" s="17">
        <v>35538.214399999997</v>
      </c>
      <c r="EA71" s="17">
        <v>43.321599999999997</v>
      </c>
      <c r="EB71" s="17">
        <v>43.321599999999997</v>
      </c>
      <c r="EC71" s="17">
        <v>49.0779</v>
      </c>
      <c r="ED71" s="17">
        <v>49.204599999999999</v>
      </c>
      <c r="EE71" s="17">
        <v>44.04905625</v>
      </c>
      <c r="EF71" s="17">
        <v>32.747</v>
      </c>
      <c r="EG71" s="17">
        <v>23.069900000000001</v>
      </c>
      <c r="EH71" s="17">
        <v>99.973100000000002</v>
      </c>
      <c r="EI71" s="17">
        <v>99.965400000000002</v>
      </c>
      <c r="EJ71" s="17">
        <v>45.098599999999998</v>
      </c>
      <c r="EK71" s="17">
        <v>44.261400000000002</v>
      </c>
      <c r="EL71" s="17">
        <v>43.208199999999998</v>
      </c>
      <c r="EM71" s="17">
        <v>48.984999999999999</v>
      </c>
      <c r="EN71" s="17">
        <v>49.103000000000002</v>
      </c>
      <c r="EO71" s="17">
        <v>44.436615168412658</v>
      </c>
      <c r="EP71" s="17">
        <v>61513.8</v>
      </c>
      <c r="EQ71" s="17">
        <v>25.0076</v>
      </c>
      <c r="ES71" s="5"/>
      <c r="ET71" s="5"/>
      <c r="EU71" s="5"/>
      <c r="EV71" s="8"/>
      <c r="EW71" s="8"/>
      <c r="EX71" s="8"/>
      <c r="EY71" s="8"/>
      <c r="EZ71" s="8"/>
      <c r="FA71" s="8"/>
      <c r="FB71" s="8">
        <v>30747.989946899703</v>
      </c>
      <c r="FC71" s="8">
        <v>44.004100000000001</v>
      </c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33056.446558908407</v>
      </c>
      <c r="DR72" s="5">
        <v>44.132750000000001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33056.446558908407</v>
      </c>
      <c r="FC72" s="8">
        <v>44.132750000000001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>
        <v>35538.214399999997</v>
      </c>
      <c r="DR73" s="5">
        <v>44.261400000000002</v>
      </c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>
        <v>35538.214399999997</v>
      </c>
      <c r="FC73" s="8">
        <v>44.261400000000002</v>
      </c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3087" priority="489" stopIfTrue="1" operator="greaterThan">
      <formula>0.03</formula>
    </cfRule>
    <cfRule type="cellIs" dxfId="3086" priority="490" stopIfTrue="1" operator="lessThan">
      <formula>-0.03</formula>
    </cfRule>
  </conditionalFormatting>
  <conditionalFormatting sqref="AQ5">
    <cfRule type="cellIs" dxfId="3085" priority="507" stopIfTrue="1" operator="greaterThan">
      <formula>0.03</formula>
    </cfRule>
    <cfRule type="cellIs" dxfId="3084" priority="508" stopIfTrue="1" operator="lessThan">
      <formula>-0.03</formula>
    </cfRule>
  </conditionalFormatting>
  <conditionalFormatting sqref="CH5">
    <cfRule type="cellIs" dxfId="3083" priority="509" stopIfTrue="1" operator="greaterThan">
      <formula>0.03</formula>
    </cfRule>
    <cfRule type="cellIs" dxfId="3082" priority="510" stopIfTrue="1" operator="lessThan">
      <formula>-0.03</formula>
    </cfRule>
  </conditionalFormatting>
  <conditionalFormatting sqref="AQ5:AQ10">
    <cfRule type="cellIs" dxfId="3081" priority="511" stopIfTrue="1" operator="greaterThan">
      <formula>0</formula>
    </cfRule>
    <cfRule type="cellIs" dxfId="3080" priority="512" stopIfTrue="1" operator="lessThan">
      <formula>0</formula>
    </cfRule>
  </conditionalFormatting>
  <conditionalFormatting sqref="AR5:AS5">
    <cfRule type="cellIs" dxfId="3079" priority="503" stopIfTrue="1" operator="greaterThan">
      <formula>0.03</formula>
    </cfRule>
    <cfRule type="cellIs" dxfId="3078" priority="504" stopIfTrue="1" operator="lessThan">
      <formula>-0.03</formula>
    </cfRule>
  </conditionalFormatting>
  <conditionalFormatting sqref="AR5:AS10">
    <cfRule type="cellIs" dxfId="3077" priority="505" stopIfTrue="1" operator="greaterThan">
      <formula>0</formula>
    </cfRule>
    <cfRule type="cellIs" dxfId="3076" priority="506" stopIfTrue="1" operator="lessThan">
      <formula>0</formula>
    </cfRule>
  </conditionalFormatting>
  <conditionalFormatting sqref="AU5">
    <cfRule type="cellIs" dxfId="3075" priority="499" stopIfTrue="1" operator="greaterThan">
      <formula>0.03</formula>
    </cfRule>
    <cfRule type="cellIs" dxfId="3074" priority="500" stopIfTrue="1" operator="lessThan">
      <formula>-0.03</formula>
    </cfRule>
  </conditionalFormatting>
  <conditionalFormatting sqref="AU5:AU10">
    <cfRule type="cellIs" dxfId="3073" priority="501" stopIfTrue="1" operator="greaterThan">
      <formula>0</formula>
    </cfRule>
    <cfRule type="cellIs" dxfId="3072" priority="502" stopIfTrue="1" operator="lessThan">
      <formula>0</formula>
    </cfRule>
  </conditionalFormatting>
  <conditionalFormatting sqref="AW5">
    <cfRule type="cellIs" dxfId="3071" priority="495" stopIfTrue="1" operator="greaterThan">
      <formula>0.03</formula>
    </cfRule>
    <cfRule type="cellIs" dxfId="3070" priority="496" stopIfTrue="1" operator="lessThan">
      <formula>-0.03</formula>
    </cfRule>
  </conditionalFormatting>
  <conditionalFormatting sqref="AW5:AW10">
    <cfRule type="cellIs" dxfId="3069" priority="497" stopIfTrue="1" operator="greaterThan">
      <formula>0</formula>
    </cfRule>
    <cfRule type="cellIs" dxfId="3068" priority="498" stopIfTrue="1" operator="lessThan">
      <formula>0</formula>
    </cfRule>
  </conditionalFormatting>
  <conditionalFormatting sqref="AY5">
    <cfRule type="cellIs" dxfId="3067" priority="491" stopIfTrue="1" operator="greaterThan">
      <formula>0.03</formula>
    </cfRule>
    <cfRule type="cellIs" dxfId="3066" priority="492" stopIfTrue="1" operator="lessThan">
      <formula>-0.03</formula>
    </cfRule>
  </conditionalFormatting>
  <conditionalFormatting sqref="AY5:AY10">
    <cfRule type="cellIs" dxfId="3065" priority="493" stopIfTrue="1" operator="greaterThan">
      <formula>0</formula>
    </cfRule>
    <cfRule type="cellIs" dxfId="3064" priority="494" stopIfTrue="1" operator="lessThan">
      <formula>0</formula>
    </cfRule>
  </conditionalFormatting>
  <conditionalFormatting sqref="AP5:AP6">
    <cfRule type="cellIs" dxfId="3063" priority="513" stopIfTrue="1" operator="greaterThan">
      <formula>0</formula>
    </cfRule>
    <cfRule type="cellIs" dxfId="3062" priority="514" operator="lessThan">
      <formula>0</formula>
    </cfRule>
  </conditionalFormatting>
  <conditionalFormatting sqref="AP7">
    <cfRule type="cellIs" dxfId="3061" priority="485" stopIfTrue="1" operator="greaterThan">
      <formula>0.03</formula>
    </cfRule>
    <cfRule type="cellIs" dxfId="3060" priority="486" stopIfTrue="1" operator="lessThan">
      <formula>-0.03</formula>
    </cfRule>
  </conditionalFormatting>
  <conditionalFormatting sqref="AP7:AP8">
    <cfRule type="cellIs" dxfId="3059" priority="487" stopIfTrue="1" operator="greaterThan">
      <formula>0</formula>
    </cfRule>
    <cfRule type="cellIs" dxfId="3058" priority="488" operator="lessThan">
      <formula>0</formula>
    </cfRule>
  </conditionalFormatting>
  <conditionalFormatting sqref="AP9">
    <cfRule type="cellIs" dxfId="3057" priority="481" stopIfTrue="1" operator="greaterThan">
      <formula>0.03</formula>
    </cfRule>
    <cfRule type="cellIs" dxfId="3056" priority="482" stopIfTrue="1" operator="lessThan">
      <formula>-0.03</formula>
    </cfRule>
  </conditionalFormatting>
  <conditionalFormatting sqref="AP9:AP10">
    <cfRule type="cellIs" dxfId="3055" priority="483" stopIfTrue="1" operator="greaterThan">
      <formula>0</formula>
    </cfRule>
    <cfRule type="cellIs" dxfId="3054" priority="484" operator="lessThan">
      <formula>0</formula>
    </cfRule>
  </conditionalFormatting>
  <conditionalFormatting sqref="AT5">
    <cfRule type="cellIs" dxfId="3053" priority="477" stopIfTrue="1" operator="greaterThan">
      <formula>0.03</formula>
    </cfRule>
    <cfRule type="cellIs" dxfId="3052" priority="478" stopIfTrue="1" operator="lessThan">
      <formula>-0.03</formula>
    </cfRule>
  </conditionalFormatting>
  <conditionalFormatting sqref="AT5:AT6">
    <cfRule type="cellIs" dxfId="3051" priority="479" stopIfTrue="1" operator="greaterThan">
      <formula>0</formula>
    </cfRule>
    <cfRule type="cellIs" dxfId="3050" priority="480" operator="lessThan">
      <formula>0</formula>
    </cfRule>
  </conditionalFormatting>
  <conditionalFormatting sqref="AT7">
    <cfRule type="cellIs" dxfId="3049" priority="473" stopIfTrue="1" operator="greaterThan">
      <formula>0.03</formula>
    </cfRule>
    <cfRule type="cellIs" dxfId="3048" priority="474" stopIfTrue="1" operator="lessThan">
      <formula>-0.03</formula>
    </cfRule>
  </conditionalFormatting>
  <conditionalFormatting sqref="AT7:AT8">
    <cfRule type="cellIs" dxfId="3047" priority="475" stopIfTrue="1" operator="greaterThan">
      <formula>0</formula>
    </cfRule>
    <cfRule type="cellIs" dxfId="3046" priority="476" operator="lessThan">
      <formula>0</formula>
    </cfRule>
  </conditionalFormatting>
  <conditionalFormatting sqref="AT9">
    <cfRule type="cellIs" dxfId="3045" priority="469" stopIfTrue="1" operator="greaterThan">
      <formula>0.03</formula>
    </cfRule>
    <cfRule type="cellIs" dxfId="3044" priority="470" stopIfTrue="1" operator="lessThan">
      <formula>-0.03</formula>
    </cfRule>
  </conditionalFormatting>
  <conditionalFormatting sqref="AT9:AT10">
    <cfRule type="cellIs" dxfId="3043" priority="471" stopIfTrue="1" operator="greaterThan">
      <formula>0</formula>
    </cfRule>
    <cfRule type="cellIs" dxfId="3042" priority="472" operator="lessThan">
      <formula>0</formula>
    </cfRule>
  </conditionalFormatting>
  <conditionalFormatting sqref="AV5">
    <cfRule type="cellIs" dxfId="3041" priority="465" stopIfTrue="1" operator="greaterThan">
      <formula>0.03</formula>
    </cfRule>
    <cfRule type="cellIs" dxfId="3040" priority="466" stopIfTrue="1" operator="lessThan">
      <formula>-0.03</formula>
    </cfRule>
  </conditionalFormatting>
  <conditionalFormatting sqref="AV5:AV6">
    <cfRule type="cellIs" dxfId="3039" priority="467" stopIfTrue="1" operator="greaterThan">
      <formula>0</formula>
    </cfRule>
    <cfRule type="cellIs" dxfId="3038" priority="468" operator="lessThan">
      <formula>0</formula>
    </cfRule>
  </conditionalFormatting>
  <conditionalFormatting sqref="AV7">
    <cfRule type="cellIs" dxfId="3037" priority="461" stopIfTrue="1" operator="greaterThan">
      <formula>0.03</formula>
    </cfRule>
    <cfRule type="cellIs" dxfId="3036" priority="462" stopIfTrue="1" operator="lessThan">
      <formula>-0.03</formula>
    </cfRule>
  </conditionalFormatting>
  <conditionalFormatting sqref="AV7:AV8">
    <cfRule type="cellIs" dxfId="3035" priority="463" stopIfTrue="1" operator="greaterThan">
      <formula>0</formula>
    </cfRule>
    <cfRule type="cellIs" dxfId="3034" priority="464" operator="lessThan">
      <formula>0</formula>
    </cfRule>
  </conditionalFormatting>
  <conditionalFormatting sqref="AV9">
    <cfRule type="cellIs" dxfId="3033" priority="457" stopIfTrue="1" operator="greaterThan">
      <formula>0.03</formula>
    </cfRule>
    <cfRule type="cellIs" dxfId="3032" priority="458" stopIfTrue="1" operator="lessThan">
      <formula>-0.03</formula>
    </cfRule>
  </conditionalFormatting>
  <conditionalFormatting sqref="AV9:AV10">
    <cfRule type="cellIs" dxfId="3031" priority="459" stopIfTrue="1" operator="greaterThan">
      <formula>0</formula>
    </cfRule>
    <cfRule type="cellIs" dxfId="3030" priority="460" operator="lessThan">
      <formula>0</formula>
    </cfRule>
  </conditionalFormatting>
  <conditionalFormatting sqref="AX5">
    <cfRule type="cellIs" dxfId="3029" priority="453" stopIfTrue="1" operator="greaterThan">
      <formula>0.03</formula>
    </cfRule>
    <cfRule type="cellIs" dxfId="3028" priority="454" stopIfTrue="1" operator="lessThan">
      <formula>-0.03</formula>
    </cfRule>
  </conditionalFormatting>
  <conditionalFormatting sqref="AX5:AX6">
    <cfRule type="cellIs" dxfId="3027" priority="455" stopIfTrue="1" operator="greaterThan">
      <formula>0</formula>
    </cfRule>
    <cfRule type="cellIs" dxfId="3026" priority="456" operator="lessThan">
      <formula>0</formula>
    </cfRule>
  </conditionalFormatting>
  <conditionalFormatting sqref="AX7">
    <cfRule type="cellIs" dxfId="3025" priority="449" stopIfTrue="1" operator="greaterThan">
      <formula>0.03</formula>
    </cfRule>
    <cfRule type="cellIs" dxfId="3024" priority="450" stopIfTrue="1" operator="lessThan">
      <formula>-0.03</formula>
    </cfRule>
  </conditionalFormatting>
  <conditionalFormatting sqref="AX7:AX8">
    <cfRule type="cellIs" dxfId="3023" priority="451" stopIfTrue="1" operator="greaterThan">
      <formula>0</formula>
    </cfRule>
    <cfRule type="cellIs" dxfId="3022" priority="452" operator="lessThan">
      <formula>0</formula>
    </cfRule>
  </conditionalFormatting>
  <conditionalFormatting sqref="AX9">
    <cfRule type="cellIs" dxfId="3021" priority="445" stopIfTrue="1" operator="greaterThan">
      <formula>0.03</formula>
    </cfRule>
    <cfRule type="cellIs" dxfId="3020" priority="446" stopIfTrue="1" operator="lessThan">
      <formula>-0.03</formula>
    </cfRule>
  </conditionalFormatting>
  <conditionalFormatting sqref="AX9:AX10">
    <cfRule type="cellIs" dxfId="3019" priority="447" stopIfTrue="1" operator="greaterThan">
      <formula>0</formula>
    </cfRule>
    <cfRule type="cellIs" dxfId="3018" priority="448" operator="lessThan">
      <formula>0</formula>
    </cfRule>
  </conditionalFormatting>
  <conditionalFormatting sqref="AP11">
    <cfRule type="cellIs" dxfId="3017" priority="421" stopIfTrue="1" operator="greaterThan">
      <formula>0.03</formula>
    </cfRule>
    <cfRule type="cellIs" dxfId="3016" priority="422" stopIfTrue="1" operator="lessThan">
      <formula>-0.03</formula>
    </cfRule>
  </conditionalFormatting>
  <conditionalFormatting sqref="AQ11">
    <cfRule type="cellIs" dxfId="3015" priority="439" stopIfTrue="1" operator="greaterThan">
      <formula>0.03</formula>
    </cfRule>
    <cfRule type="cellIs" dxfId="3014" priority="440" stopIfTrue="1" operator="lessThan">
      <formula>-0.03</formula>
    </cfRule>
  </conditionalFormatting>
  <conditionalFormatting sqref="AQ11:AQ16">
    <cfRule type="cellIs" dxfId="3013" priority="441" stopIfTrue="1" operator="greaterThan">
      <formula>0</formula>
    </cfRule>
    <cfRule type="cellIs" dxfId="3012" priority="442" stopIfTrue="1" operator="lessThan">
      <formula>0</formula>
    </cfRule>
  </conditionalFormatting>
  <conditionalFormatting sqref="AR11:AS11">
    <cfRule type="cellIs" dxfId="3011" priority="435" stopIfTrue="1" operator="greaterThan">
      <formula>0.03</formula>
    </cfRule>
    <cfRule type="cellIs" dxfId="3010" priority="436" stopIfTrue="1" operator="lessThan">
      <formula>-0.03</formula>
    </cfRule>
  </conditionalFormatting>
  <conditionalFormatting sqref="AR11:AS16">
    <cfRule type="cellIs" dxfId="3009" priority="437" stopIfTrue="1" operator="greaterThan">
      <formula>0</formula>
    </cfRule>
    <cfRule type="cellIs" dxfId="3008" priority="438" stopIfTrue="1" operator="lessThan">
      <formula>0</formula>
    </cfRule>
  </conditionalFormatting>
  <conditionalFormatting sqref="AU11">
    <cfRule type="cellIs" dxfId="3007" priority="431" stopIfTrue="1" operator="greaterThan">
      <formula>0.03</formula>
    </cfRule>
    <cfRule type="cellIs" dxfId="3006" priority="432" stopIfTrue="1" operator="lessThan">
      <formula>-0.03</formula>
    </cfRule>
  </conditionalFormatting>
  <conditionalFormatting sqref="AU11:AU16">
    <cfRule type="cellIs" dxfId="3005" priority="433" stopIfTrue="1" operator="greaterThan">
      <formula>0</formula>
    </cfRule>
    <cfRule type="cellIs" dxfId="3004" priority="434" stopIfTrue="1" operator="lessThan">
      <formula>0</formula>
    </cfRule>
  </conditionalFormatting>
  <conditionalFormatting sqref="AW11">
    <cfRule type="cellIs" dxfId="3003" priority="427" stopIfTrue="1" operator="greaterThan">
      <formula>0.03</formula>
    </cfRule>
    <cfRule type="cellIs" dxfId="3002" priority="428" stopIfTrue="1" operator="lessThan">
      <formula>-0.03</formula>
    </cfRule>
  </conditionalFormatting>
  <conditionalFormatting sqref="AW11:AW16">
    <cfRule type="cellIs" dxfId="3001" priority="429" stopIfTrue="1" operator="greaterThan">
      <formula>0</formula>
    </cfRule>
    <cfRule type="cellIs" dxfId="3000" priority="430" stopIfTrue="1" operator="lessThan">
      <formula>0</formula>
    </cfRule>
  </conditionalFormatting>
  <conditionalFormatting sqref="AY11">
    <cfRule type="cellIs" dxfId="2999" priority="423" stopIfTrue="1" operator="greaterThan">
      <formula>0.03</formula>
    </cfRule>
    <cfRule type="cellIs" dxfId="2998" priority="424" stopIfTrue="1" operator="lessThan">
      <formula>-0.03</formula>
    </cfRule>
  </conditionalFormatting>
  <conditionalFormatting sqref="AY11:AY16">
    <cfRule type="cellIs" dxfId="2997" priority="425" stopIfTrue="1" operator="greaterThan">
      <formula>0</formula>
    </cfRule>
    <cfRule type="cellIs" dxfId="2996" priority="426" stopIfTrue="1" operator="lessThan">
      <formula>0</formula>
    </cfRule>
  </conditionalFormatting>
  <conditionalFormatting sqref="AP11:AP12">
    <cfRule type="cellIs" dxfId="2995" priority="443" stopIfTrue="1" operator="greaterThan">
      <formula>0</formula>
    </cfRule>
    <cfRule type="cellIs" dxfId="2994" priority="444" operator="lessThan">
      <formula>0</formula>
    </cfRule>
  </conditionalFormatting>
  <conditionalFormatting sqref="AP13">
    <cfRule type="cellIs" dxfId="2993" priority="417" stopIfTrue="1" operator="greaterThan">
      <formula>0.03</formula>
    </cfRule>
    <cfRule type="cellIs" dxfId="2992" priority="418" stopIfTrue="1" operator="lessThan">
      <formula>-0.03</formula>
    </cfRule>
  </conditionalFormatting>
  <conditionalFormatting sqref="AP13:AP14">
    <cfRule type="cellIs" dxfId="2991" priority="419" stopIfTrue="1" operator="greaterThan">
      <formula>0</formula>
    </cfRule>
    <cfRule type="cellIs" dxfId="2990" priority="420" operator="lessThan">
      <formula>0</formula>
    </cfRule>
  </conditionalFormatting>
  <conditionalFormatting sqref="AP15">
    <cfRule type="cellIs" dxfId="2989" priority="413" stopIfTrue="1" operator="greaterThan">
      <formula>0.03</formula>
    </cfRule>
    <cfRule type="cellIs" dxfId="2988" priority="414" stopIfTrue="1" operator="lessThan">
      <formula>-0.03</formula>
    </cfRule>
  </conditionalFormatting>
  <conditionalFormatting sqref="AP15:AP16">
    <cfRule type="cellIs" dxfId="2987" priority="415" stopIfTrue="1" operator="greaterThan">
      <formula>0</formula>
    </cfRule>
    <cfRule type="cellIs" dxfId="2986" priority="416" operator="lessThan">
      <formula>0</formula>
    </cfRule>
  </conditionalFormatting>
  <conditionalFormatting sqref="AT11">
    <cfRule type="cellIs" dxfId="2985" priority="409" stopIfTrue="1" operator="greaterThan">
      <formula>0.03</formula>
    </cfRule>
    <cfRule type="cellIs" dxfId="2984" priority="410" stopIfTrue="1" operator="lessThan">
      <formula>-0.03</formula>
    </cfRule>
  </conditionalFormatting>
  <conditionalFormatting sqref="AT11:AT12">
    <cfRule type="cellIs" dxfId="2983" priority="411" stopIfTrue="1" operator="greaterThan">
      <formula>0</formula>
    </cfRule>
    <cfRule type="cellIs" dxfId="2982" priority="412" operator="lessThan">
      <formula>0</formula>
    </cfRule>
  </conditionalFormatting>
  <conditionalFormatting sqref="AT13">
    <cfRule type="cellIs" dxfId="2981" priority="405" stopIfTrue="1" operator="greaterThan">
      <formula>0.03</formula>
    </cfRule>
    <cfRule type="cellIs" dxfId="2980" priority="406" stopIfTrue="1" operator="lessThan">
      <formula>-0.03</formula>
    </cfRule>
  </conditionalFormatting>
  <conditionalFormatting sqref="AT13:AT14">
    <cfRule type="cellIs" dxfId="2979" priority="407" stopIfTrue="1" operator="greaterThan">
      <formula>0</formula>
    </cfRule>
    <cfRule type="cellIs" dxfId="2978" priority="408" operator="lessThan">
      <formula>0</formula>
    </cfRule>
  </conditionalFormatting>
  <conditionalFormatting sqref="AT15">
    <cfRule type="cellIs" dxfId="2977" priority="401" stopIfTrue="1" operator="greaterThan">
      <formula>0.03</formula>
    </cfRule>
    <cfRule type="cellIs" dxfId="2976" priority="402" stopIfTrue="1" operator="lessThan">
      <formula>-0.03</formula>
    </cfRule>
  </conditionalFormatting>
  <conditionalFormatting sqref="AT15:AT16">
    <cfRule type="cellIs" dxfId="2975" priority="403" stopIfTrue="1" operator="greaterThan">
      <formula>0</formula>
    </cfRule>
    <cfRule type="cellIs" dxfId="2974" priority="404" operator="lessThan">
      <formula>0</formula>
    </cfRule>
  </conditionalFormatting>
  <conditionalFormatting sqref="AV11">
    <cfRule type="cellIs" dxfId="2973" priority="397" stopIfTrue="1" operator="greaterThan">
      <formula>0.03</formula>
    </cfRule>
    <cfRule type="cellIs" dxfId="2972" priority="398" stopIfTrue="1" operator="lessThan">
      <formula>-0.03</formula>
    </cfRule>
  </conditionalFormatting>
  <conditionalFormatting sqref="AV11:AV12">
    <cfRule type="cellIs" dxfId="2971" priority="399" stopIfTrue="1" operator="greaterThan">
      <formula>0</formula>
    </cfRule>
    <cfRule type="cellIs" dxfId="2970" priority="400" operator="lessThan">
      <formula>0</formula>
    </cfRule>
  </conditionalFormatting>
  <conditionalFormatting sqref="AV13">
    <cfRule type="cellIs" dxfId="2969" priority="393" stopIfTrue="1" operator="greaterThan">
      <formula>0.03</formula>
    </cfRule>
    <cfRule type="cellIs" dxfId="2968" priority="394" stopIfTrue="1" operator="lessThan">
      <formula>-0.03</formula>
    </cfRule>
  </conditionalFormatting>
  <conditionalFormatting sqref="AV13:AV14">
    <cfRule type="cellIs" dxfId="2967" priority="395" stopIfTrue="1" operator="greaterThan">
      <formula>0</formula>
    </cfRule>
    <cfRule type="cellIs" dxfId="2966" priority="396" operator="lessThan">
      <formula>0</formula>
    </cfRule>
  </conditionalFormatting>
  <conditionalFormatting sqref="AV15">
    <cfRule type="cellIs" dxfId="2965" priority="389" stopIfTrue="1" operator="greaterThan">
      <formula>0.03</formula>
    </cfRule>
    <cfRule type="cellIs" dxfId="2964" priority="390" stopIfTrue="1" operator="lessThan">
      <formula>-0.03</formula>
    </cfRule>
  </conditionalFormatting>
  <conditionalFormatting sqref="AV15:AV16">
    <cfRule type="cellIs" dxfId="2963" priority="391" stopIfTrue="1" operator="greaterThan">
      <formula>0</formula>
    </cfRule>
    <cfRule type="cellIs" dxfId="2962" priority="392" operator="lessThan">
      <formula>0</formula>
    </cfRule>
  </conditionalFormatting>
  <conditionalFormatting sqref="AP17 AP23 AP29 AP35">
    <cfRule type="cellIs" dxfId="2961" priority="369" stopIfTrue="1" operator="greaterThan">
      <formula>0.03</formula>
    </cfRule>
    <cfRule type="cellIs" dxfId="2960" priority="370" stopIfTrue="1" operator="lessThan">
      <formula>-0.03</formula>
    </cfRule>
  </conditionalFormatting>
  <conditionalFormatting sqref="AQ17 AQ23 AQ29 AQ35">
    <cfRule type="cellIs" dxfId="2959" priority="383" stopIfTrue="1" operator="greaterThan">
      <formula>0.03</formula>
    </cfRule>
    <cfRule type="cellIs" dxfId="2958" priority="384" stopIfTrue="1" operator="lessThan">
      <formula>-0.03</formula>
    </cfRule>
  </conditionalFormatting>
  <conditionalFormatting sqref="AQ17:AQ40">
    <cfRule type="cellIs" dxfId="2957" priority="385" stopIfTrue="1" operator="greaterThan">
      <formula>0</formula>
    </cfRule>
    <cfRule type="cellIs" dxfId="2956" priority="386" stopIfTrue="1" operator="lessThan">
      <formula>0</formula>
    </cfRule>
  </conditionalFormatting>
  <conditionalFormatting sqref="AR17:AS17 AR23:AS23 AR29:AS29 AR35:AS35">
    <cfRule type="cellIs" dxfId="2955" priority="379" stopIfTrue="1" operator="greaterThan">
      <formula>0.03</formula>
    </cfRule>
    <cfRule type="cellIs" dxfId="2954" priority="380" stopIfTrue="1" operator="lessThan">
      <formula>-0.03</formula>
    </cfRule>
  </conditionalFormatting>
  <conditionalFormatting sqref="AR17:AS40">
    <cfRule type="cellIs" dxfId="2953" priority="381" stopIfTrue="1" operator="greaterThan">
      <formula>0</formula>
    </cfRule>
    <cfRule type="cellIs" dxfId="2952" priority="382" stopIfTrue="1" operator="lessThan">
      <formula>0</formula>
    </cfRule>
  </conditionalFormatting>
  <conditionalFormatting sqref="AU17 AU23 AU29 AU35">
    <cfRule type="cellIs" dxfId="2951" priority="375" stopIfTrue="1" operator="greaterThan">
      <formula>0.03</formula>
    </cfRule>
    <cfRule type="cellIs" dxfId="2950" priority="376" stopIfTrue="1" operator="lessThan">
      <formula>-0.03</formula>
    </cfRule>
  </conditionalFormatting>
  <conditionalFormatting sqref="AU17:AU40">
    <cfRule type="cellIs" dxfId="2949" priority="377" stopIfTrue="1" operator="greaterThan">
      <formula>0</formula>
    </cfRule>
    <cfRule type="cellIs" dxfId="2948" priority="378" stopIfTrue="1" operator="lessThan">
      <formula>0</formula>
    </cfRule>
  </conditionalFormatting>
  <conditionalFormatting sqref="AW17 AW23 AW29 AW35">
    <cfRule type="cellIs" dxfId="2947" priority="371" stopIfTrue="1" operator="greaterThan">
      <formula>0.03</formula>
    </cfRule>
    <cfRule type="cellIs" dxfId="2946" priority="372" stopIfTrue="1" operator="lessThan">
      <formula>-0.03</formula>
    </cfRule>
  </conditionalFormatting>
  <conditionalFormatting sqref="AW17:AW40">
    <cfRule type="cellIs" dxfId="2945" priority="373" stopIfTrue="1" operator="greaterThan">
      <formula>0</formula>
    </cfRule>
    <cfRule type="cellIs" dxfId="2944" priority="374" stopIfTrue="1" operator="lessThan">
      <formula>0</formula>
    </cfRule>
  </conditionalFormatting>
  <conditionalFormatting sqref="AP17:AP18 AP23:AP24 AP29:AP30 AP35:AP36">
    <cfRule type="cellIs" dxfId="2943" priority="387" stopIfTrue="1" operator="greaterThan">
      <formula>0</formula>
    </cfRule>
    <cfRule type="cellIs" dxfId="2942" priority="388" operator="lessThan">
      <formula>0</formula>
    </cfRule>
  </conditionalFormatting>
  <conditionalFormatting sqref="AP19 AP25 AP31 AP37">
    <cfRule type="cellIs" dxfId="2941" priority="365" stopIfTrue="1" operator="greaterThan">
      <formula>0.03</formula>
    </cfRule>
    <cfRule type="cellIs" dxfId="2940" priority="366" stopIfTrue="1" operator="lessThan">
      <formula>-0.03</formula>
    </cfRule>
  </conditionalFormatting>
  <conditionalFormatting sqref="AP19:AP20 AP25:AP26 AP31:AP32 AP37:AP38">
    <cfRule type="cellIs" dxfId="2939" priority="367" stopIfTrue="1" operator="greaterThan">
      <formula>0</formula>
    </cfRule>
    <cfRule type="cellIs" dxfId="2938" priority="368" operator="lessThan">
      <formula>0</formula>
    </cfRule>
  </conditionalFormatting>
  <conditionalFormatting sqref="AP21 AP27 AP33 AP39">
    <cfRule type="cellIs" dxfId="2937" priority="361" stopIfTrue="1" operator="greaterThan">
      <formula>0.03</formula>
    </cfRule>
    <cfRule type="cellIs" dxfId="2936" priority="362" stopIfTrue="1" operator="lessThan">
      <formula>-0.03</formula>
    </cfRule>
  </conditionalFormatting>
  <conditionalFormatting sqref="AP21:AP22 AP27:AP28 AP33:AP34 AP39:AP40">
    <cfRule type="cellIs" dxfId="2935" priority="363" stopIfTrue="1" operator="greaterThan">
      <formula>0</formula>
    </cfRule>
    <cfRule type="cellIs" dxfId="2934" priority="364" operator="lessThan">
      <formula>0</formula>
    </cfRule>
  </conditionalFormatting>
  <conditionalFormatting sqref="AT17 AT23 AT29 AT35">
    <cfRule type="cellIs" dxfId="2933" priority="357" stopIfTrue="1" operator="greaterThan">
      <formula>0.03</formula>
    </cfRule>
    <cfRule type="cellIs" dxfId="2932" priority="358" stopIfTrue="1" operator="lessThan">
      <formula>-0.03</formula>
    </cfRule>
  </conditionalFormatting>
  <conditionalFormatting sqref="AT17:AT18 AT23:AT24 AT29:AT30 AT35:AT36">
    <cfRule type="cellIs" dxfId="2931" priority="359" stopIfTrue="1" operator="greaterThan">
      <formula>0</formula>
    </cfRule>
    <cfRule type="cellIs" dxfId="2930" priority="360" operator="lessThan">
      <formula>0</formula>
    </cfRule>
  </conditionalFormatting>
  <conditionalFormatting sqref="AT19 AT25 AT31 AT37">
    <cfRule type="cellIs" dxfId="2929" priority="353" stopIfTrue="1" operator="greaterThan">
      <formula>0.03</formula>
    </cfRule>
    <cfRule type="cellIs" dxfId="2928" priority="354" stopIfTrue="1" operator="lessThan">
      <formula>-0.03</formula>
    </cfRule>
  </conditionalFormatting>
  <conditionalFormatting sqref="AT19:AT20 AT25:AT26 AT31:AT32 AT37:AT38">
    <cfRule type="cellIs" dxfId="2927" priority="355" stopIfTrue="1" operator="greaterThan">
      <formula>0</formula>
    </cfRule>
    <cfRule type="cellIs" dxfId="2926" priority="356" operator="lessThan">
      <formula>0</formula>
    </cfRule>
  </conditionalFormatting>
  <conditionalFormatting sqref="AT21 AT27 AT33 AT39">
    <cfRule type="cellIs" dxfId="2925" priority="349" stopIfTrue="1" operator="greaterThan">
      <formula>0.03</formula>
    </cfRule>
    <cfRule type="cellIs" dxfId="2924" priority="350" stopIfTrue="1" operator="lessThan">
      <formula>-0.03</formula>
    </cfRule>
  </conditionalFormatting>
  <conditionalFormatting sqref="AT21:AT22 AT27:AT28 AT33:AT34 AT39:AT40">
    <cfRule type="cellIs" dxfId="2923" priority="351" stopIfTrue="1" operator="greaterThan">
      <formula>0</formula>
    </cfRule>
    <cfRule type="cellIs" dxfId="2922" priority="352" operator="lessThan">
      <formula>0</formula>
    </cfRule>
  </conditionalFormatting>
  <conditionalFormatting sqref="AV17 AV23 AV29 AV35">
    <cfRule type="cellIs" dxfId="2921" priority="345" stopIfTrue="1" operator="greaterThan">
      <formula>0.03</formula>
    </cfRule>
    <cfRule type="cellIs" dxfId="2920" priority="346" stopIfTrue="1" operator="lessThan">
      <formula>-0.03</formula>
    </cfRule>
  </conditionalFormatting>
  <conditionalFormatting sqref="AV17:AV18 AV23:AV24 AV29:AV30 AV35:AV36">
    <cfRule type="cellIs" dxfId="2919" priority="347" stopIfTrue="1" operator="greaterThan">
      <formula>0</formula>
    </cfRule>
    <cfRule type="cellIs" dxfId="2918" priority="348" operator="lessThan">
      <formula>0</formula>
    </cfRule>
  </conditionalFormatting>
  <conditionalFormatting sqref="AV19 AV25 AV31 AV37">
    <cfRule type="cellIs" dxfId="2917" priority="341" stopIfTrue="1" operator="greaterThan">
      <formula>0.03</formula>
    </cfRule>
    <cfRule type="cellIs" dxfId="2916" priority="342" stopIfTrue="1" operator="lessThan">
      <formula>-0.03</formula>
    </cfRule>
  </conditionalFormatting>
  <conditionalFormatting sqref="AV19:AV20 AV25:AV26 AV31:AV32 AV37:AV38">
    <cfRule type="cellIs" dxfId="2915" priority="343" stopIfTrue="1" operator="greaterThan">
      <formula>0</formula>
    </cfRule>
    <cfRule type="cellIs" dxfId="2914" priority="344" operator="lessThan">
      <formula>0</formula>
    </cfRule>
  </conditionalFormatting>
  <conditionalFormatting sqref="AV21 AV27 AV33 AV39">
    <cfRule type="cellIs" dxfId="2913" priority="337" stopIfTrue="1" operator="greaterThan">
      <formula>0.03</formula>
    </cfRule>
    <cfRule type="cellIs" dxfId="2912" priority="338" stopIfTrue="1" operator="lessThan">
      <formula>-0.03</formula>
    </cfRule>
  </conditionalFormatting>
  <conditionalFormatting sqref="AV21:AV22 AV27:AV28 AV33:AV34 AV39:AV40">
    <cfRule type="cellIs" dxfId="2911" priority="339" stopIfTrue="1" operator="greaterThan">
      <formula>0</formula>
    </cfRule>
    <cfRule type="cellIs" dxfId="2910" priority="340" operator="lessThan">
      <formula>0</formula>
    </cfRule>
  </conditionalFormatting>
  <conditionalFormatting sqref="B47">
    <cfRule type="cellIs" dxfId="2909" priority="329" stopIfTrue="1" operator="greaterThan">
      <formula>0.03</formula>
    </cfRule>
    <cfRule type="cellIs" dxfId="2908" priority="330" stopIfTrue="1" operator="lessThan">
      <formula>-0.03</formula>
    </cfRule>
  </conditionalFormatting>
  <conditionalFormatting sqref="C47">
    <cfRule type="cellIs" dxfId="2907" priority="331" stopIfTrue="1" operator="greaterThan">
      <formula>0.03</formula>
    </cfRule>
    <cfRule type="cellIs" dxfId="2906" priority="332" stopIfTrue="1" operator="lessThan">
      <formula>-0.03</formula>
    </cfRule>
  </conditionalFormatting>
  <conditionalFormatting sqref="C47:C52">
    <cfRule type="cellIs" dxfId="2905" priority="333" stopIfTrue="1" operator="greaterThan">
      <formula>0</formula>
    </cfRule>
    <cfRule type="cellIs" dxfId="2904" priority="334" stopIfTrue="1" operator="lessThan">
      <formula>0</formula>
    </cfRule>
  </conditionalFormatting>
  <conditionalFormatting sqref="B47:B48">
    <cfRule type="cellIs" dxfId="2903" priority="335" stopIfTrue="1" operator="greaterThan">
      <formula>0</formula>
    </cfRule>
    <cfRule type="cellIs" dxfId="2902" priority="336" operator="lessThan">
      <formula>0</formula>
    </cfRule>
  </conditionalFormatting>
  <conditionalFormatting sqref="B49">
    <cfRule type="cellIs" dxfId="2901" priority="325" stopIfTrue="1" operator="greaterThan">
      <formula>0.03</formula>
    </cfRule>
    <cfRule type="cellIs" dxfId="2900" priority="326" stopIfTrue="1" operator="lessThan">
      <formula>-0.03</formula>
    </cfRule>
  </conditionalFormatting>
  <conditionalFormatting sqref="B49:B50">
    <cfRule type="cellIs" dxfId="2899" priority="327" stopIfTrue="1" operator="greaterThan">
      <formula>0</formula>
    </cfRule>
    <cfRule type="cellIs" dxfId="2898" priority="328" operator="lessThan">
      <formula>0</formula>
    </cfRule>
  </conditionalFormatting>
  <conditionalFormatting sqref="B51">
    <cfRule type="cellIs" dxfId="2897" priority="321" stopIfTrue="1" operator="greaterThan">
      <formula>0.03</formula>
    </cfRule>
    <cfRule type="cellIs" dxfId="2896" priority="322" stopIfTrue="1" operator="lessThan">
      <formula>-0.03</formula>
    </cfRule>
  </conditionalFormatting>
  <conditionalFormatting sqref="B51:B52">
    <cfRule type="cellIs" dxfId="2895" priority="323" stopIfTrue="1" operator="greaterThan">
      <formula>0</formula>
    </cfRule>
    <cfRule type="cellIs" dxfId="2894" priority="324" operator="lessThan">
      <formula>0</formula>
    </cfRule>
  </conditionalFormatting>
  <conditionalFormatting sqref="D47:P47">
    <cfRule type="cellIs" dxfId="2893" priority="317" stopIfTrue="1" operator="greaterThan">
      <formula>0.03</formula>
    </cfRule>
    <cfRule type="cellIs" dxfId="2892" priority="318" stopIfTrue="1" operator="lessThan">
      <formula>-0.03</formula>
    </cfRule>
  </conditionalFormatting>
  <conditionalFormatting sqref="D47:P52">
    <cfRule type="cellIs" dxfId="2891" priority="319" stopIfTrue="1" operator="greaterThan">
      <formula>0</formula>
    </cfRule>
    <cfRule type="cellIs" dxfId="2890" priority="320" stopIfTrue="1" operator="lessThan">
      <formula>0</formula>
    </cfRule>
  </conditionalFormatting>
  <conditionalFormatting sqref="Q47">
    <cfRule type="cellIs" dxfId="2889" priority="309" stopIfTrue="1" operator="greaterThan">
      <formula>0.03</formula>
    </cfRule>
    <cfRule type="cellIs" dxfId="2888" priority="310" stopIfTrue="1" operator="lessThan">
      <formula>-0.03</formula>
    </cfRule>
  </conditionalFormatting>
  <conditionalFormatting sqref="R47">
    <cfRule type="cellIs" dxfId="2887" priority="311" stopIfTrue="1" operator="greaterThan">
      <formula>0.03</formula>
    </cfRule>
    <cfRule type="cellIs" dxfId="2886" priority="312" stopIfTrue="1" operator="lessThan">
      <formula>-0.03</formula>
    </cfRule>
  </conditionalFormatting>
  <conditionalFormatting sqref="R47:R52">
    <cfRule type="cellIs" dxfId="2885" priority="313" stopIfTrue="1" operator="greaterThan">
      <formula>0</formula>
    </cfRule>
    <cfRule type="cellIs" dxfId="2884" priority="314" stopIfTrue="1" operator="lessThan">
      <formula>0</formula>
    </cfRule>
  </conditionalFormatting>
  <conditionalFormatting sqref="Q47:Q48">
    <cfRule type="cellIs" dxfId="2883" priority="315" stopIfTrue="1" operator="greaterThan">
      <formula>0</formula>
    </cfRule>
    <cfRule type="cellIs" dxfId="2882" priority="316" operator="lessThan">
      <formula>0</formula>
    </cfRule>
  </conditionalFormatting>
  <conditionalFormatting sqref="Q49">
    <cfRule type="cellIs" dxfId="2881" priority="305" stopIfTrue="1" operator="greaterThan">
      <formula>0.03</formula>
    </cfRule>
    <cfRule type="cellIs" dxfId="2880" priority="306" stopIfTrue="1" operator="lessThan">
      <formula>-0.03</formula>
    </cfRule>
  </conditionalFormatting>
  <conditionalFormatting sqref="Q49:Q50">
    <cfRule type="cellIs" dxfId="2879" priority="307" stopIfTrue="1" operator="greaterThan">
      <formula>0</formula>
    </cfRule>
    <cfRule type="cellIs" dxfId="2878" priority="308" operator="lessThan">
      <formula>0</formula>
    </cfRule>
  </conditionalFormatting>
  <conditionalFormatting sqref="Q51">
    <cfRule type="cellIs" dxfId="2877" priority="301" stopIfTrue="1" operator="greaterThan">
      <formula>0.03</formula>
    </cfRule>
    <cfRule type="cellIs" dxfId="2876" priority="302" stopIfTrue="1" operator="lessThan">
      <formula>-0.03</formula>
    </cfRule>
  </conditionalFormatting>
  <conditionalFormatting sqref="Q51:Q52">
    <cfRule type="cellIs" dxfId="2875" priority="303" stopIfTrue="1" operator="greaterThan">
      <formula>0</formula>
    </cfRule>
    <cfRule type="cellIs" dxfId="2874" priority="304" operator="lessThan">
      <formula>0</formula>
    </cfRule>
  </conditionalFormatting>
  <conditionalFormatting sqref="S47">
    <cfRule type="cellIs" dxfId="2873" priority="293" stopIfTrue="1" operator="greaterThan">
      <formula>0.03</formula>
    </cfRule>
    <cfRule type="cellIs" dxfId="2872" priority="294" stopIfTrue="1" operator="lessThan">
      <formula>-0.03</formula>
    </cfRule>
  </conditionalFormatting>
  <conditionalFormatting sqref="T47">
    <cfRule type="cellIs" dxfId="2871" priority="295" stopIfTrue="1" operator="greaterThan">
      <formula>0.03</formula>
    </cfRule>
    <cfRule type="cellIs" dxfId="2870" priority="296" stopIfTrue="1" operator="lessThan">
      <formula>-0.03</formula>
    </cfRule>
  </conditionalFormatting>
  <conditionalFormatting sqref="T47:T52">
    <cfRule type="cellIs" dxfId="2869" priority="297" stopIfTrue="1" operator="greaterThan">
      <formula>0</formula>
    </cfRule>
    <cfRule type="cellIs" dxfId="2868" priority="298" stopIfTrue="1" operator="lessThan">
      <formula>0</formula>
    </cfRule>
  </conditionalFormatting>
  <conditionalFormatting sqref="S47:S48">
    <cfRule type="cellIs" dxfId="2867" priority="299" stopIfTrue="1" operator="greaterThan">
      <formula>0</formula>
    </cfRule>
    <cfRule type="cellIs" dxfId="2866" priority="300" operator="lessThan">
      <formula>0</formula>
    </cfRule>
  </conditionalFormatting>
  <conditionalFormatting sqref="S49">
    <cfRule type="cellIs" dxfId="2865" priority="289" stopIfTrue="1" operator="greaterThan">
      <formula>0.03</formula>
    </cfRule>
    <cfRule type="cellIs" dxfId="2864" priority="290" stopIfTrue="1" operator="lessThan">
      <formula>-0.03</formula>
    </cfRule>
  </conditionalFormatting>
  <conditionalFormatting sqref="S49:S50">
    <cfRule type="cellIs" dxfId="2863" priority="291" stopIfTrue="1" operator="greaterThan">
      <formula>0</formula>
    </cfRule>
    <cfRule type="cellIs" dxfId="2862" priority="292" operator="lessThan">
      <formula>0</formula>
    </cfRule>
  </conditionalFormatting>
  <conditionalFormatting sqref="S51">
    <cfRule type="cellIs" dxfId="2861" priority="285" stopIfTrue="1" operator="greaterThan">
      <formula>0.03</formula>
    </cfRule>
    <cfRule type="cellIs" dxfId="2860" priority="286" stopIfTrue="1" operator="lessThan">
      <formula>-0.03</formula>
    </cfRule>
  </conditionalFormatting>
  <conditionalFormatting sqref="S51:S52">
    <cfRule type="cellIs" dxfId="2859" priority="287" stopIfTrue="1" operator="greaterThan">
      <formula>0</formula>
    </cfRule>
    <cfRule type="cellIs" dxfId="2858" priority="288" operator="lessThan">
      <formula>0</formula>
    </cfRule>
  </conditionalFormatting>
  <conditionalFormatting sqref="U47">
    <cfRule type="cellIs" dxfId="2857" priority="277" stopIfTrue="1" operator="greaterThan">
      <formula>0.03</formula>
    </cfRule>
    <cfRule type="cellIs" dxfId="2856" priority="278" stopIfTrue="1" operator="lessThan">
      <formula>-0.03</formula>
    </cfRule>
  </conditionalFormatting>
  <conditionalFormatting sqref="V47">
    <cfRule type="cellIs" dxfId="2855" priority="279" stopIfTrue="1" operator="greaterThan">
      <formula>0.03</formula>
    </cfRule>
    <cfRule type="cellIs" dxfId="2854" priority="280" stopIfTrue="1" operator="lessThan">
      <formula>-0.03</formula>
    </cfRule>
  </conditionalFormatting>
  <conditionalFormatting sqref="V47:V52">
    <cfRule type="cellIs" dxfId="2853" priority="281" stopIfTrue="1" operator="greaterThan">
      <formula>0</formula>
    </cfRule>
    <cfRule type="cellIs" dxfId="2852" priority="282" stopIfTrue="1" operator="lessThan">
      <formula>0</formula>
    </cfRule>
  </conditionalFormatting>
  <conditionalFormatting sqref="U47:U48">
    <cfRule type="cellIs" dxfId="2851" priority="283" stopIfTrue="1" operator="greaterThan">
      <formula>0</formula>
    </cfRule>
    <cfRule type="cellIs" dxfId="2850" priority="284" operator="lessThan">
      <formula>0</formula>
    </cfRule>
  </conditionalFormatting>
  <conditionalFormatting sqref="U49">
    <cfRule type="cellIs" dxfId="2849" priority="273" stopIfTrue="1" operator="greaterThan">
      <formula>0.03</formula>
    </cfRule>
    <cfRule type="cellIs" dxfId="2848" priority="274" stopIfTrue="1" operator="lessThan">
      <formula>-0.03</formula>
    </cfRule>
  </conditionalFormatting>
  <conditionalFormatting sqref="U49:U50">
    <cfRule type="cellIs" dxfId="2847" priority="275" stopIfTrue="1" operator="greaterThan">
      <formula>0</formula>
    </cfRule>
    <cfRule type="cellIs" dxfId="2846" priority="276" operator="lessThan">
      <formula>0</formula>
    </cfRule>
  </conditionalFormatting>
  <conditionalFormatting sqref="U51">
    <cfRule type="cellIs" dxfId="2845" priority="269" stopIfTrue="1" operator="greaterThan">
      <formula>0.03</formula>
    </cfRule>
    <cfRule type="cellIs" dxfId="2844" priority="270" stopIfTrue="1" operator="lessThan">
      <formula>-0.03</formula>
    </cfRule>
  </conditionalFormatting>
  <conditionalFormatting sqref="U51:U52">
    <cfRule type="cellIs" dxfId="2843" priority="271" stopIfTrue="1" operator="greaterThan">
      <formula>0</formula>
    </cfRule>
    <cfRule type="cellIs" dxfId="2842" priority="272" operator="lessThan">
      <formula>0</formula>
    </cfRule>
  </conditionalFormatting>
  <conditionalFormatting sqref="W47">
    <cfRule type="cellIs" dxfId="2841" priority="261" stopIfTrue="1" operator="greaterThan">
      <formula>0.03</formula>
    </cfRule>
    <cfRule type="cellIs" dxfId="2840" priority="262" stopIfTrue="1" operator="lessThan">
      <formula>-0.03</formula>
    </cfRule>
  </conditionalFormatting>
  <conditionalFormatting sqref="X47">
    <cfRule type="cellIs" dxfId="2839" priority="263" stopIfTrue="1" operator="greaterThan">
      <formula>0.03</formula>
    </cfRule>
    <cfRule type="cellIs" dxfId="2838" priority="264" stopIfTrue="1" operator="lessThan">
      <formula>-0.03</formula>
    </cfRule>
  </conditionalFormatting>
  <conditionalFormatting sqref="X47:X52">
    <cfRule type="cellIs" dxfId="2837" priority="265" stopIfTrue="1" operator="greaterThan">
      <formula>0</formula>
    </cfRule>
    <cfRule type="cellIs" dxfId="2836" priority="266" stopIfTrue="1" operator="lessThan">
      <formula>0</formula>
    </cfRule>
  </conditionalFormatting>
  <conditionalFormatting sqref="W47:W48">
    <cfRule type="cellIs" dxfId="2835" priority="267" stopIfTrue="1" operator="greaterThan">
      <formula>0</formula>
    </cfRule>
    <cfRule type="cellIs" dxfId="2834" priority="268" operator="lessThan">
      <formula>0</formula>
    </cfRule>
  </conditionalFormatting>
  <conditionalFormatting sqref="W49">
    <cfRule type="cellIs" dxfId="2833" priority="257" stopIfTrue="1" operator="greaterThan">
      <formula>0.03</formula>
    </cfRule>
    <cfRule type="cellIs" dxfId="2832" priority="258" stopIfTrue="1" operator="lessThan">
      <formula>-0.03</formula>
    </cfRule>
  </conditionalFormatting>
  <conditionalFormatting sqref="W49:W50">
    <cfRule type="cellIs" dxfId="2831" priority="259" stopIfTrue="1" operator="greaterThan">
      <formula>0</formula>
    </cfRule>
    <cfRule type="cellIs" dxfId="2830" priority="260" operator="lessThan">
      <formula>0</formula>
    </cfRule>
  </conditionalFormatting>
  <conditionalFormatting sqref="W51">
    <cfRule type="cellIs" dxfId="2829" priority="253" stopIfTrue="1" operator="greaterThan">
      <formula>0.03</formula>
    </cfRule>
    <cfRule type="cellIs" dxfId="2828" priority="254" stopIfTrue="1" operator="lessThan">
      <formula>-0.03</formula>
    </cfRule>
  </conditionalFormatting>
  <conditionalFormatting sqref="W51:W52">
    <cfRule type="cellIs" dxfId="2827" priority="255" stopIfTrue="1" operator="greaterThan">
      <formula>0</formula>
    </cfRule>
    <cfRule type="cellIs" dxfId="2826" priority="256" operator="lessThan">
      <formula>0</formula>
    </cfRule>
  </conditionalFormatting>
  <conditionalFormatting sqref="Y47">
    <cfRule type="cellIs" dxfId="2825" priority="245" stopIfTrue="1" operator="greaterThan">
      <formula>0.03</formula>
    </cfRule>
    <cfRule type="cellIs" dxfId="2824" priority="246" stopIfTrue="1" operator="lessThan">
      <formula>-0.03</formula>
    </cfRule>
  </conditionalFormatting>
  <conditionalFormatting sqref="Z47">
    <cfRule type="cellIs" dxfId="2823" priority="247" stopIfTrue="1" operator="greaterThan">
      <formula>0.03</formula>
    </cfRule>
    <cfRule type="cellIs" dxfId="2822" priority="248" stopIfTrue="1" operator="lessThan">
      <formula>-0.03</formula>
    </cfRule>
  </conditionalFormatting>
  <conditionalFormatting sqref="Z47:Z52">
    <cfRule type="cellIs" dxfId="2821" priority="249" stopIfTrue="1" operator="greaterThan">
      <formula>0</formula>
    </cfRule>
    <cfRule type="cellIs" dxfId="2820" priority="250" stopIfTrue="1" operator="lessThan">
      <formula>0</formula>
    </cfRule>
  </conditionalFormatting>
  <conditionalFormatting sqref="Y47:Y48">
    <cfRule type="cellIs" dxfId="2819" priority="251" stopIfTrue="1" operator="greaterThan">
      <formula>0</formula>
    </cfRule>
    <cfRule type="cellIs" dxfId="2818" priority="252" operator="lessThan">
      <formula>0</formula>
    </cfRule>
  </conditionalFormatting>
  <conditionalFormatting sqref="Y49">
    <cfRule type="cellIs" dxfId="2817" priority="241" stopIfTrue="1" operator="greaterThan">
      <formula>0.03</formula>
    </cfRule>
    <cfRule type="cellIs" dxfId="2816" priority="242" stopIfTrue="1" operator="lessThan">
      <formula>-0.03</formula>
    </cfRule>
  </conditionalFormatting>
  <conditionalFormatting sqref="Y49:Y50">
    <cfRule type="cellIs" dxfId="2815" priority="243" stopIfTrue="1" operator="greaterThan">
      <formula>0</formula>
    </cfRule>
    <cfRule type="cellIs" dxfId="2814" priority="244" operator="lessThan">
      <formula>0</formula>
    </cfRule>
  </conditionalFormatting>
  <conditionalFormatting sqref="Y51">
    <cfRule type="cellIs" dxfId="2813" priority="237" stopIfTrue="1" operator="greaterThan">
      <formula>0.03</formula>
    </cfRule>
    <cfRule type="cellIs" dxfId="2812" priority="238" stopIfTrue="1" operator="lessThan">
      <formula>-0.03</formula>
    </cfRule>
  </conditionalFormatting>
  <conditionalFormatting sqref="Y51:Y52">
    <cfRule type="cellIs" dxfId="2811" priority="239" stopIfTrue="1" operator="greaterThan">
      <formula>0</formula>
    </cfRule>
    <cfRule type="cellIs" dxfId="2810" priority="240" operator="lessThan">
      <formula>0</formula>
    </cfRule>
  </conditionalFormatting>
  <conditionalFormatting sqref="AA47">
    <cfRule type="cellIs" dxfId="2809" priority="229" stopIfTrue="1" operator="greaterThan">
      <formula>0.03</formula>
    </cfRule>
    <cfRule type="cellIs" dxfId="2808" priority="230" stopIfTrue="1" operator="lessThan">
      <formula>-0.03</formula>
    </cfRule>
  </conditionalFormatting>
  <conditionalFormatting sqref="AB47">
    <cfRule type="cellIs" dxfId="2807" priority="231" stopIfTrue="1" operator="greaterThan">
      <formula>0.03</formula>
    </cfRule>
    <cfRule type="cellIs" dxfId="2806" priority="232" stopIfTrue="1" operator="lessThan">
      <formula>-0.03</formula>
    </cfRule>
  </conditionalFormatting>
  <conditionalFormatting sqref="AB47:AB52">
    <cfRule type="cellIs" dxfId="2805" priority="233" stopIfTrue="1" operator="greaterThan">
      <formula>0</formula>
    </cfRule>
    <cfRule type="cellIs" dxfId="2804" priority="234" stopIfTrue="1" operator="lessThan">
      <formula>0</formula>
    </cfRule>
  </conditionalFormatting>
  <conditionalFormatting sqref="AA47:AA48">
    <cfRule type="cellIs" dxfId="2803" priority="235" stopIfTrue="1" operator="greaterThan">
      <formula>0</formula>
    </cfRule>
    <cfRule type="cellIs" dxfId="2802" priority="236" operator="lessThan">
      <formula>0</formula>
    </cfRule>
  </conditionalFormatting>
  <conditionalFormatting sqref="AA49">
    <cfRule type="cellIs" dxfId="2801" priority="225" stopIfTrue="1" operator="greaterThan">
      <formula>0.03</formula>
    </cfRule>
    <cfRule type="cellIs" dxfId="2800" priority="226" stopIfTrue="1" operator="lessThan">
      <formula>-0.03</formula>
    </cfRule>
  </conditionalFormatting>
  <conditionalFormatting sqref="AA49:AA50">
    <cfRule type="cellIs" dxfId="2799" priority="227" stopIfTrue="1" operator="greaterThan">
      <formula>0</formula>
    </cfRule>
    <cfRule type="cellIs" dxfId="2798" priority="228" operator="lessThan">
      <formula>0</formula>
    </cfRule>
  </conditionalFormatting>
  <conditionalFormatting sqref="AA51">
    <cfRule type="cellIs" dxfId="2797" priority="221" stopIfTrue="1" operator="greaterThan">
      <formula>0.03</formula>
    </cfRule>
    <cfRule type="cellIs" dxfId="2796" priority="222" stopIfTrue="1" operator="lessThan">
      <formula>-0.03</formula>
    </cfRule>
  </conditionalFormatting>
  <conditionalFormatting sqref="AA51:AA52">
    <cfRule type="cellIs" dxfId="2795" priority="223" stopIfTrue="1" operator="greaterThan">
      <formula>0</formula>
    </cfRule>
    <cfRule type="cellIs" dxfId="2794" priority="224" operator="lessThan">
      <formula>0</formula>
    </cfRule>
  </conditionalFormatting>
  <conditionalFormatting sqref="AC47">
    <cfRule type="cellIs" dxfId="2793" priority="217" stopIfTrue="1" operator="greaterThan">
      <formula>0.03</formula>
    </cfRule>
    <cfRule type="cellIs" dxfId="2792" priority="218" stopIfTrue="1" operator="lessThan">
      <formula>-0.03</formula>
    </cfRule>
  </conditionalFormatting>
  <conditionalFormatting sqref="AC47:AC48">
    <cfRule type="cellIs" dxfId="2791" priority="219" stopIfTrue="1" operator="greaterThan">
      <formula>0</formula>
    </cfRule>
    <cfRule type="cellIs" dxfId="2790" priority="220" operator="lessThan">
      <formula>0</formula>
    </cfRule>
  </conditionalFormatting>
  <conditionalFormatting sqref="AC49">
    <cfRule type="cellIs" dxfId="2789" priority="213" stopIfTrue="1" operator="greaterThan">
      <formula>0.03</formula>
    </cfRule>
    <cfRule type="cellIs" dxfId="2788" priority="214" stopIfTrue="1" operator="lessThan">
      <formula>-0.03</formula>
    </cfRule>
  </conditionalFormatting>
  <conditionalFormatting sqref="AC49:AC50">
    <cfRule type="cellIs" dxfId="2787" priority="215" stopIfTrue="1" operator="greaterThan">
      <formula>0</formula>
    </cfRule>
    <cfRule type="cellIs" dxfId="2786" priority="216" operator="lessThan">
      <formula>0</formula>
    </cfRule>
  </conditionalFormatting>
  <conditionalFormatting sqref="AC51">
    <cfRule type="cellIs" dxfId="2785" priority="209" stopIfTrue="1" operator="greaterThan">
      <formula>0.03</formula>
    </cfRule>
    <cfRule type="cellIs" dxfId="2784" priority="210" stopIfTrue="1" operator="lessThan">
      <formula>-0.03</formula>
    </cfRule>
  </conditionalFormatting>
  <conditionalFormatting sqref="AC51:AC52">
    <cfRule type="cellIs" dxfId="2783" priority="211" stopIfTrue="1" operator="greaterThan">
      <formula>0</formula>
    </cfRule>
    <cfRule type="cellIs" dxfId="2782" priority="212" operator="lessThan">
      <formula>0</formula>
    </cfRule>
  </conditionalFormatting>
  <conditionalFormatting sqref="AI47">
    <cfRule type="cellIs" dxfId="2781" priority="201" stopIfTrue="1" operator="greaterThan">
      <formula>0.03</formula>
    </cfRule>
    <cfRule type="cellIs" dxfId="2780" priority="202" stopIfTrue="1" operator="lessThan">
      <formula>-0.03</formula>
    </cfRule>
  </conditionalFormatting>
  <conditionalFormatting sqref="AJ47">
    <cfRule type="cellIs" dxfId="2779" priority="203" stopIfTrue="1" operator="greaterThan">
      <formula>0.03</formula>
    </cfRule>
    <cfRule type="cellIs" dxfId="2778" priority="204" stopIfTrue="1" operator="lessThan">
      <formula>-0.03</formula>
    </cfRule>
  </conditionalFormatting>
  <conditionalFormatting sqref="AJ47:AJ52">
    <cfRule type="cellIs" dxfId="2777" priority="205" stopIfTrue="1" operator="greaterThan">
      <formula>0</formula>
    </cfRule>
    <cfRule type="cellIs" dxfId="2776" priority="206" stopIfTrue="1" operator="lessThan">
      <formula>0</formula>
    </cfRule>
  </conditionalFormatting>
  <conditionalFormatting sqref="AI47:AI48">
    <cfRule type="cellIs" dxfId="2775" priority="207" stopIfTrue="1" operator="greaterThan">
      <formula>0</formula>
    </cfRule>
    <cfRule type="cellIs" dxfId="2774" priority="208" operator="lessThan">
      <formula>0</formula>
    </cfRule>
  </conditionalFormatting>
  <conditionalFormatting sqref="AI49">
    <cfRule type="cellIs" dxfId="2773" priority="197" stopIfTrue="1" operator="greaterThan">
      <formula>0.03</formula>
    </cfRule>
    <cfRule type="cellIs" dxfId="2772" priority="198" stopIfTrue="1" operator="lessThan">
      <formula>-0.03</formula>
    </cfRule>
  </conditionalFormatting>
  <conditionalFormatting sqref="AI49:AI50">
    <cfRule type="cellIs" dxfId="2771" priority="199" stopIfTrue="1" operator="greaterThan">
      <formula>0</formula>
    </cfRule>
    <cfRule type="cellIs" dxfId="2770" priority="200" operator="lessThan">
      <formula>0</formula>
    </cfRule>
  </conditionalFormatting>
  <conditionalFormatting sqref="AI51">
    <cfRule type="cellIs" dxfId="2769" priority="193" stopIfTrue="1" operator="greaterThan">
      <formula>0.03</formula>
    </cfRule>
    <cfRule type="cellIs" dxfId="2768" priority="194" stopIfTrue="1" operator="lessThan">
      <formula>-0.03</formula>
    </cfRule>
  </conditionalFormatting>
  <conditionalFormatting sqref="AI51:AI52">
    <cfRule type="cellIs" dxfId="2767" priority="195" stopIfTrue="1" operator="greaterThan">
      <formula>0</formula>
    </cfRule>
    <cfRule type="cellIs" dxfId="2766" priority="196" operator="lessThan">
      <formula>0</formula>
    </cfRule>
  </conditionalFormatting>
  <conditionalFormatting sqref="AK47">
    <cfRule type="cellIs" dxfId="2765" priority="185" stopIfTrue="1" operator="greaterThan">
      <formula>0.03</formula>
    </cfRule>
    <cfRule type="cellIs" dxfId="2764" priority="186" stopIfTrue="1" operator="lessThan">
      <formula>-0.03</formula>
    </cfRule>
  </conditionalFormatting>
  <conditionalFormatting sqref="AL47">
    <cfRule type="cellIs" dxfId="2763" priority="187" stopIfTrue="1" operator="greaterThan">
      <formula>0.03</formula>
    </cfRule>
    <cfRule type="cellIs" dxfId="2762" priority="188" stopIfTrue="1" operator="lessThan">
      <formula>-0.03</formula>
    </cfRule>
  </conditionalFormatting>
  <conditionalFormatting sqref="AL47:AL52">
    <cfRule type="cellIs" dxfId="2761" priority="189" stopIfTrue="1" operator="greaterThan">
      <formula>0</formula>
    </cfRule>
    <cfRule type="cellIs" dxfId="2760" priority="190" stopIfTrue="1" operator="lessThan">
      <formula>0</formula>
    </cfRule>
  </conditionalFormatting>
  <conditionalFormatting sqref="AK47:AK48">
    <cfRule type="cellIs" dxfId="2759" priority="191" stopIfTrue="1" operator="greaterThan">
      <formula>0</formula>
    </cfRule>
    <cfRule type="cellIs" dxfId="2758" priority="192" operator="lessThan">
      <formula>0</formula>
    </cfRule>
  </conditionalFormatting>
  <conditionalFormatting sqref="AK49">
    <cfRule type="cellIs" dxfId="2757" priority="181" stopIfTrue="1" operator="greaterThan">
      <formula>0.03</formula>
    </cfRule>
    <cfRule type="cellIs" dxfId="2756" priority="182" stopIfTrue="1" operator="lessThan">
      <formula>-0.03</formula>
    </cfRule>
  </conditionalFormatting>
  <conditionalFormatting sqref="AK49:AK50">
    <cfRule type="cellIs" dxfId="2755" priority="183" stopIfTrue="1" operator="greaterThan">
      <formula>0</formula>
    </cfRule>
    <cfRule type="cellIs" dxfId="2754" priority="184" operator="lessThan">
      <formula>0</formula>
    </cfRule>
  </conditionalFormatting>
  <conditionalFormatting sqref="AK51">
    <cfRule type="cellIs" dxfId="2753" priority="177" stopIfTrue="1" operator="greaterThan">
      <formula>0.03</formula>
    </cfRule>
    <cfRule type="cellIs" dxfId="2752" priority="178" stopIfTrue="1" operator="lessThan">
      <formula>-0.03</formula>
    </cfRule>
  </conditionalFormatting>
  <conditionalFormatting sqref="AK51:AK52">
    <cfRule type="cellIs" dxfId="2751" priority="179" stopIfTrue="1" operator="greaterThan">
      <formula>0</formula>
    </cfRule>
    <cfRule type="cellIs" dxfId="2750" priority="180" operator="lessThan">
      <formula>0</formula>
    </cfRule>
  </conditionalFormatting>
  <conditionalFormatting sqref="AD47:AH47">
    <cfRule type="cellIs" dxfId="2749" priority="173" stopIfTrue="1" operator="greaterThan">
      <formula>0.03</formula>
    </cfRule>
    <cfRule type="cellIs" dxfId="2748" priority="174" stopIfTrue="1" operator="lessThan">
      <formula>-0.03</formula>
    </cfRule>
  </conditionalFormatting>
  <conditionalFormatting sqref="AD47:AH52">
    <cfRule type="cellIs" dxfId="2747" priority="175" stopIfTrue="1" operator="greaterThan">
      <formula>0</formula>
    </cfRule>
    <cfRule type="cellIs" dxfId="2746" priority="176" stopIfTrue="1" operator="lessThan">
      <formula>0</formula>
    </cfRule>
  </conditionalFormatting>
  <conditionalFormatting sqref="BA11">
    <cfRule type="cellIs" dxfId="2745" priority="169" stopIfTrue="1" operator="greaterThan">
      <formula>0.03</formula>
    </cfRule>
    <cfRule type="cellIs" dxfId="2744" priority="170" stopIfTrue="1" operator="lessThan">
      <formula>-0.03</formula>
    </cfRule>
  </conditionalFormatting>
  <conditionalFormatting sqref="BA11:BA16">
    <cfRule type="cellIs" dxfId="2743" priority="171" stopIfTrue="1" operator="greaterThan">
      <formula>0</formula>
    </cfRule>
    <cfRule type="cellIs" dxfId="2742" priority="172" stopIfTrue="1" operator="lessThan">
      <formula>0</formula>
    </cfRule>
  </conditionalFormatting>
  <conditionalFormatting sqref="AZ11">
    <cfRule type="cellIs" dxfId="2741" priority="165" stopIfTrue="1" operator="greaterThan">
      <formula>0.03</formula>
    </cfRule>
    <cfRule type="cellIs" dxfId="2740" priority="166" stopIfTrue="1" operator="lessThan">
      <formula>-0.03</formula>
    </cfRule>
  </conditionalFormatting>
  <conditionalFormatting sqref="AZ11:AZ12">
    <cfRule type="cellIs" dxfId="2739" priority="167" stopIfTrue="1" operator="greaterThan">
      <formula>0</formula>
    </cfRule>
    <cfRule type="cellIs" dxfId="2738" priority="168" operator="lessThan">
      <formula>0</formula>
    </cfRule>
  </conditionalFormatting>
  <conditionalFormatting sqref="AZ13">
    <cfRule type="cellIs" dxfId="2737" priority="161" stopIfTrue="1" operator="greaterThan">
      <formula>0.03</formula>
    </cfRule>
    <cfRule type="cellIs" dxfId="2736" priority="162" stopIfTrue="1" operator="lessThan">
      <formula>-0.03</formula>
    </cfRule>
  </conditionalFormatting>
  <conditionalFormatting sqref="AZ13:AZ14">
    <cfRule type="cellIs" dxfId="2735" priority="163" stopIfTrue="1" operator="greaterThan">
      <formula>0</formula>
    </cfRule>
    <cfRule type="cellIs" dxfId="2734" priority="164" operator="lessThan">
      <formula>0</formula>
    </cfRule>
  </conditionalFormatting>
  <conditionalFormatting sqref="AZ15">
    <cfRule type="cellIs" dxfId="2733" priority="157" stopIfTrue="1" operator="greaterThan">
      <formula>0.03</formula>
    </cfRule>
    <cfRule type="cellIs" dxfId="2732" priority="158" stopIfTrue="1" operator="lessThan">
      <formula>-0.03</formula>
    </cfRule>
  </conditionalFormatting>
  <conditionalFormatting sqref="AZ15:AZ16">
    <cfRule type="cellIs" dxfId="2731" priority="159" stopIfTrue="1" operator="greaterThan">
      <formula>0</formula>
    </cfRule>
    <cfRule type="cellIs" dxfId="2730" priority="160" operator="lessThan">
      <formula>0</formula>
    </cfRule>
  </conditionalFormatting>
  <conditionalFormatting sqref="BA5">
    <cfRule type="cellIs" dxfId="2729" priority="153" stopIfTrue="1" operator="greaterThan">
      <formula>0.03</formula>
    </cfRule>
    <cfRule type="cellIs" dxfId="2728" priority="154" stopIfTrue="1" operator="lessThan">
      <formula>-0.03</formula>
    </cfRule>
  </conditionalFormatting>
  <conditionalFormatting sqref="BA5:BA10">
    <cfRule type="cellIs" dxfId="2727" priority="155" stopIfTrue="1" operator="greaterThan">
      <formula>0</formula>
    </cfRule>
    <cfRule type="cellIs" dxfId="2726" priority="156" stopIfTrue="1" operator="lessThan">
      <formula>0</formula>
    </cfRule>
  </conditionalFormatting>
  <conditionalFormatting sqref="AZ5">
    <cfRule type="cellIs" dxfId="2725" priority="149" stopIfTrue="1" operator="greaterThan">
      <formula>0.03</formula>
    </cfRule>
    <cfRule type="cellIs" dxfId="2724" priority="150" stopIfTrue="1" operator="lessThan">
      <formula>-0.03</formula>
    </cfRule>
  </conditionalFormatting>
  <conditionalFormatting sqref="AZ5:AZ6">
    <cfRule type="cellIs" dxfId="2723" priority="151" stopIfTrue="1" operator="greaterThan">
      <formula>0</formula>
    </cfRule>
    <cfRule type="cellIs" dxfId="2722" priority="152" operator="lessThan">
      <formula>0</formula>
    </cfRule>
  </conditionalFormatting>
  <conditionalFormatting sqref="AZ7">
    <cfRule type="cellIs" dxfId="2721" priority="145" stopIfTrue="1" operator="greaterThan">
      <formula>0.03</formula>
    </cfRule>
    <cfRule type="cellIs" dxfId="2720" priority="146" stopIfTrue="1" operator="lessThan">
      <formula>-0.03</formula>
    </cfRule>
  </conditionalFormatting>
  <conditionalFormatting sqref="AZ7:AZ8">
    <cfRule type="cellIs" dxfId="2719" priority="147" stopIfTrue="1" operator="greaterThan">
      <formula>0</formula>
    </cfRule>
    <cfRule type="cellIs" dxfId="2718" priority="148" operator="lessThan">
      <formula>0</formula>
    </cfRule>
  </conditionalFormatting>
  <conditionalFormatting sqref="AZ9">
    <cfRule type="cellIs" dxfId="2717" priority="141" stopIfTrue="1" operator="greaterThan">
      <formula>0.03</formula>
    </cfRule>
    <cfRule type="cellIs" dxfId="2716" priority="142" stopIfTrue="1" operator="lessThan">
      <formula>-0.03</formula>
    </cfRule>
  </conditionalFormatting>
  <conditionalFormatting sqref="AZ9:AZ10">
    <cfRule type="cellIs" dxfId="2715" priority="143" stopIfTrue="1" operator="greaterThan">
      <formula>0</formula>
    </cfRule>
    <cfRule type="cellIs" dxfId="2714" priority="144" operator="lessThan">
      <formula>0</formula>
    </cfRule>
  </conditionalFormatting>
  <conditionalFormatting sqref="BA17">
    <cfRule type="cellIs" dxfId="2713" priority="137" stopIfTrue="1" operator="greaterThan">
      <formula>0.03</formula>
    </cfRule>
    <cfRule type="cellIs" dxfId="2712" priority="138" stopIfTrue="1" operator="lessThan">
      <formula>-0.03</formula>
    </cfRule>
  </conditionalFormatting>
  <conditionalFormatting sqref="BA17:BA22">
    <cfRule type="cellIs" dxfId="2711" priority="139" stopIfTrue="1" operator="greaterThan">
      <formula>0</formula>
    </cfRule>
    <cfRule type="cellIs" dxfId="2710" priority="140" stopIfTrue="1" operator="lessThan">
      <formula>0</formula>
    </cfRule>
  </conditionalFormatting>
  <conditionalFormatting sqref="AZ17">
    <cfRule type="cellIs" dxfId="2709" priority="133" stopIfTrue="1" operator="greaterThan">
      <formula>0.03</formula>
    </cfRule>
    <cfRule type="cellIs" dxfId="2708" priority="134" stopIfTrue="1" operator="lessThan">
      <formula>-0.03</formula>
    </cfRule>
  </conditionalFormatting>
  <conditionalFormatting sqref="AZ17:AZ18">
    <cfRule type="cellIs" dxfId="2707" priority="135" stopIfTrue="1" operator="greaterThan">
      <formula>0</formula>
    </cfRule>
    <cfRule type="cellIs" dxfId="2706" priority="136" operator="lessThan">
      <formula>0</formula>
    </cfRule>
  </conditionalFormatting>
  <conditionalFormatting sqref="AZ19">
    <cfRule type="cellIs" dxfId="2705" priority="129" stopIfTrue="1" operator="greaterThan">
      <formula>0.03</formula>
    </cfRule>
    <cfRule type="cellIs" dxfId="2704" priority="130" stopIfTrue="1" operator="lessThan">
      <formula>-0.03</formula>
    </cfRule>
  </conditionalFormatting>
  <conditionalFormatting sqref="AZ19:AZ20">
    <cfRule type="cellIs" dxfId="2703" priority="131" stopIfTrue="1" operator="greaterThan">
      <formula>0</formula>
    </cfRule>
    <cfRule type="cellIs" dxfId="2702" priority="132" operator="lessThan">
      <formula>0</formula>
    </cfRule>
  </conditionalFormatting>
  <conditionalFormatting sqref="AZ21">
    <cfRule type="cellIs" dxfId="2701" priority="125" stopIfTrue="1" operator="greaterThan">
      <formula>0.03</formula>
    </cfRule>
    <cfRule type="cellIs" dxfId="2700" priority="126" stopIfTrue="1" operator="lessThan">
      <formula>-0.03</formula>
    </cfRule>
  </conditionalFormatting>
  <conditionalFormatting sqref="AZ21:AZ22">
    <cfRule type="cellIs" dxfId="2699" priority="127" stopIfTrue="1" operator="greaterThan">
      <formula>0</formula>
    </cfRule>
    <cfRule type="cellIs" dxfId="2698" priority="128" operator="lessThan">
      <formula>0</formula>
    </cfRule>
  </conditionalFormatting>
  <conditionalFormatting sqref="BA29">
    <cfRule type="cellIs" dxfId="2697" priority="121" stopIfTrue="1" operator="greaterThan">
      <formula>0.03</formula>
    </cfRule>
    <cfRule type="cellIs" dxfId="2696" priority="122" stopIfTrue="1" operator="lessThan">
      <formula>-0.03</formula>
    </cfRule>
  </conditionalFormatting>
  <conditionalFormatting sqref="BA29:BA34">
    <cfRule type="cellIs" dxfId="2695" priority="123" stopIfTrue="1" operator="greaterThan">
      <formula>0</formula>
    </cfRule>
    <cfRule type="cellIs" dxfId="2694" priority="124" stopIfTrue="1" operator="lessThan">
      <formula>0</formula>
    </cfRule>
  </conditionalFormatting>
  <conditionalFormatting sqref="AZ29">
    <cfRule type="cellIs" dxfId="2693" priority="117" stopIfTrue="1" operator="greaterThan">
      <formula>0.03</formula>
    </cfRule>
    <cfRule type="cellIs" dxfId="2692" priority="118" stopIfTrue="1" operator="lessThan">
      <formula>-0.03</formula>
    </cfRule>
  </conditionalFormatting>
  <conditionalFormatting sqref="AZ29:AZ30">
    <cfRule type="cellIs" dxfId="2691" priority="119" stopIfTrue="1" operator="greaterThan">
      <formula>0</formula>
    </cfRule>
    <cfRule type="cellIs" dxfId="2690" priority="120" operator="lessThan">
      <formula>0</formula>
    </cfRule>
  </conditionalFormatting>
  <conditionalFormatting sqref="AZ31">
    <cfRule type="cellIs" dxfId="2689" priority="113" stopIfTrue="1" operator="greaterThan">
      <formula>0.03</formula>
    </cfRule>
    <cfRule type="cellIs" dxfId="2688" priority="114" stopIfTrue="1" operator="lessThan">
      <formula>-0.03</formula>
    </cfRule>
  </conditionalFormatting>
  <conditionalFormatting sqref="AZ31:AZ32">
    <cfRule type="cellIs" dxfId="2687" priority="115" stopIfTrue="1" operator="greaterThan">
      <formula>0</formula>
    </cfRule>
    <cfRule type="cellIs" dxfId="2686" priority="116" operator="lessThan">
      <formula>0</formula>
    </cfRule>
  </conditionalFormatting>
  <conditionalFormatting sqref="AZ33">
    <cfRule type="cellIs" dxfId="2685" priority="109" stopIfTrue="1" operator="greaterThan">
      <formula>0.03</formula>
    </cfRule>
    <cfRule type="cellIs" dxfId="2684" priority="110" stopIfTrue="1" operator="lessThan">
      <formula>-0.03</formula>
    </cfRule>
  </conditionalFormatting>
  <conditionalFormatting sqref="AZ33:AZ34">
    <cfRule type="cellIs" dxfId="2683" priority="111" stopIfTrue="1" operator="greaterThan">
      <formula>0</formula>
    </cfRule>
    <cfRule type="cellIs" dxfId="2682" priority="112" operator="lessThan">
      <formula>0</formula>
    </cfRule>
  </conditionalFormatting>
  <conditionalFormatting sqref="BA23">
    <cfRule type="cellIs" dxfId="2681" priority="105" stopIfTrue="1" operator="greaterThan">
      <formula>0.03</formula>
    </cfRule>
    <cfRule type="cellIs" dxfId="2680" priority="106" stopIfTrue="1" operator="lessThan">
      <formula>-0.03</formula>
    </cfRule>
  </conditionalFormatting>
  <conditionalFormatting sqref="BA23:BA28">
    <cfRule type="cellIs" dxfId="2679" priority="107" stopIfTrue="1" operator="greaterThan">
      <formula>0</formula>
    </cfRule>
    <cfRule type="cellIs" dxfId="2678" priority="108" stopIfTrue="1" operator="lessThan">
      <formula>0</formula>
    </cfRule>
  </conditionalFormatting>
  <conditionalFormatting sqref="AZ23">
    <cfRule type="cellIs" dxfId="2677" priority="101" stopIfTrue="1" operator="greaterThan">
      <formula>0.03</formula>
    </cfRule>
    <cfRule type="cellIs" dxfId="2676" priority="102" stopIfTrue="1" operator="lessThan">
      <formula>-0.03</formula>
    </cfRule>
  </conditionalFormatting>
  <conditionalFormatting sqref="AZ23:AZ24">
    <cfRule type="cellIs" dxfId="2675" priority="103" stopIfTrue="1" operator="greaterThan">
      <formula>0</formula>
    </cfRule>
    <cfRule type="cellIs" dxfId="2674" priority="104" operator="lessThan">
      <formula>0</formula>
    </cfRule>
  </conditionalFormatting>
  <conditionalFormatting sqref="AZ25">
    <cfRule type="cellIs" dxfId="2673" priority="97" stopIfTrue="1" operator="greaterThan">
      <formula>0.03</formula>
    </cfRule>
    <cfRule type="cellIs" dxfId="2672" priority="98" stopIfTrue="1" operator="lessThan">
      <formula>-0.03</formula>
    </cfRule>
  </conditionalFormatting>
  <conditionalFormatting sqref="AZ25:AZ26">
    <cfRule type="cellIs" dxfId="2671" priority="99" stopIfTrue="1" operator="greaterThan">
      <formula>0</formula>
    </cfRule>
    <cfRule type="cellIs" dxfId="2670" priority="100" operator="lessThan">
      <formula>0</formula>
    </cfRule>
  </conditionalFormatting>
  <conditionalFormatting sqref="AZ27">
    <cfRule type="cellIs" dxfId="2669" priority="93" stopIfTrue="1" operator="greaterThan">
      <formula>0.03</formula>
    </cfRule>
    <cfRule type="cellIs" dxfId="2668" priority="94" stopIfTrue="1" operator="lessThan">
      <formula>-0.03</formula>
    </cfRule>
  </conditionalFormatting>
  <conditionalFormatting sqref="AZ27:AZ28">
    <cfRule type="cellIs" dxfId="2667" priority="95" stopIfTrue="1" operator="greaterThan">
      <formula>0</formula>
    </cfRule>
    <cfRule type="cellIs" dxfId="2666" priority="96" operator="lessThan">
      <formula>0</formula>
    </cfRule>
  </conditionalFormatting>
  <conditionalFormatting sqref="BA35">
    <cfRule type="cellIs" dxfId="2665" priority="89" stopIfTrue="1" operator="greaterThan">
      <formula>0.03</formula>
    </cfRule>
    <cfRule type="cellIs" dxfId="2664" priority="90" stopIfTrue="1" operator="lessThan">
      <formula>-0.03</formula>
    </cfRule>
  </conditionalFormatting>
  <conditionalFormatting sqref="BA35:BA40">
    <cfRule type="cellIs" dxfId="2663" priority="91" stopIfTrue="1" operator="greaterThan">
      <formula>0</formula>
    </cfRule>
    <cfRule type="cellIs" dxfId="2662" priority="92" stopIfTrue="1" operator="lessThan">
      <formula>0</formula>
    </cfRule>
  </conditionalFormatting>
  <conditionalFormatting sqref="AZ35">
    <cfRule type="cellIs" dxfId="2661" priority="85" stopIfTrue="1" operator="greaterThan">
      <formula>0.03</formula>
    </cfRule>
    <cfRule type="cellIs" dxfId="2660" priority="86" stopIfTrue="1" operator="lessThan">
      <formula>-0.03</formula>
    </cfRule>
  </conditionalFormatting>
  <conditionalFormatting sqref="AZ35:AZ36">
    <cfRule type="cellIs" dxfId="2659" priority="87" stopIfTrue="1" operator="greaterThan">
      <formula>0</formula>
    </cfRule>
    <cfRule type="cellIs" dxfId="2658" priority="88" operator="lessThan">
      <formula>0</formula>
    </cfRule>
  </conditionalFormatting>
  <conditionalFormatting sqref="AZ37">
    <cfRule type="cellIs" dxfId="2657" priority="81" stopIfTrue="1" operator="greaterThan">
      <formula>0.03</formula>
    </cfRule>
    <cfRule type="cellIs" dxfId="2656" priority="82" stopIfTrue="1" operator="lessThan">
      <formula>-0.03</formula>
    </cfRule>
  </conditionalFormatting>
  <conditionalFormatting sqref="AZ37:AZ38">
    <cfRule type="cellIs" dxfId="2655" priority="83" stopIfTrue="1" operator="greaterThan">
      <formula>0</formula>
    </cfRule>
    <cfRule type="cellIs" dxfId="2654" priority="84" operator="lessThan">
      <formula>0</formula>
    </cfRule>
  </conditionalFormatting>
  <conditionalFormatting sqref="AZ39">
    <cfRule type="cellIs" dxfId="2653" priority="77" stopIfTrue="1" operator="greaterThan">
      <formula>0.03</formula>
    </cfRule>
    <cfRule type="cellIs" dxfId="2652" priority="78" stopIfTrue="1" operator="lessThan">
      <formula>-0.03</formula>
    </cfRule>
  </conditionalFormatting>
  <conditionalFormatting sqref="AZ39:AZ40">
    <cfRule type="cellIs" dxfId="2651" priority="79" stopIfTrue="1" operator="greaterThan">
      <formula>0</formula>
    </cfRule>
    <cfRule type="cellIs" dxfId="2650" priority="80" operator="lessThan">
      <formula>0</formula>
    </cfRule>
  </conditionalFormatting>
  <conditionalFormatting sqref="AX11">
    <cfRule type="cellIs" dxfId="2649" priority="73" stopIfTrue="1" operator="greaterThan">
      <formula>0.03</formula>
    </cfRule>
    <cfRule type="cellIs" dxfId="2648" priority="74" stopIfTrue="1" operator="lessThan">
      <formula>-0.03</formula>
    </cfRule>
  </conditionalFormatting>
  <conditionalFormatting sqref="AX11:AX12">
    <cfRule type="cellIs" dxfId="2647" priority="75" stopIfTrue="1" operator="greaterThan">
      <formula>0</formula>
    </cfRule>
    <cfRule type="cellIs" dxfId="2646" priority="76" operator="lessThan">
      <formula>0</formula>
    </cfRule>
  </conditionalFormatting>
  <conditionalFormatting sqref="AX13">
    <cfRule type="cellIs" dxfId="2645" priority="69" stopIfTrue="1" operator="greaterThan">
      <formula>0.03</formula>
    </cfRule>
    <cfRule type="cellIs" dxfId="2644" priority="70" stopIfTrue="1" operator="lessThan">
      <formula>-0.03</formula>
    </cfRule>
  </conditionalFormatting>
  <conditionalFormatting sqref="AX13:AX14">
    <cfRule type="cellIs" dxfId="2643" priority="71" stopIfTrue="1" operator="greaterThan">
      <formula>0</formula>
    </cfRule>
    <cfRule type="cellIs" dxfId="2642" priority="72" operator="lessThan">
      <formula>0</formula>
    </cfRule>
  </conditionalFormatting>
  <conditionalFormatting sqref="AX15">
    <cfRule type="cellIs" dxfId="2641" priority="65" stopIfTrue="1" operator="greaterThan">
      <formula>0.03</formula>
    </cfRule>
    <cfRule type="cellIs" dxfId="2640" priority="66" stopIfTrue="1" operator="lessThan">
      <formula>-0.03</formula>
    </cfRule>
  </conditionalFormatting>
  <conditionalFormatting sqref="AX15:AX16">
    <cfRule type="cellIs" dxfId="2639" priority="67" stopIfTrue="1" operator="greaterThan">
      <formula>0</formula>
    </cfRule>
    <cfRule type="cellIs" dxfId="2638" priority="68" operator="lessThan">
      <formula>0</formula>
    </cfRule>
  </conditionalFormatting>
  <conditionalFormatting sqref="AY17">
    <cfRule type="cellIs" dxfId="2637" priority="61" stopIfTrue="1" operator="greaterThan">
      <formula>0.03</formula>
    </cfRule>
    <cfRule type="cellIs" dxfId="2636" priority="62" stopIfTrue="1" operator="lessThan">
      <formula>-0.03</formula>
    </cfRule>
  </conditionalFormatting>
  <conditionalFormatting sqref="AY17:AY22">
    <cfRule type="cellIs" dxfId="2635" priority="63" stopIfTrue="1" operator="greaterThan">
      <formula>0</formula>
    </cfRule>
    <cfRule type="cellIs" dxfId="2634" priority="64" stopIfTrue="1" operator="lessThan">
      <formula>0</formula>
    </cfRule>
  </conditionalFormatting>
  <conditionalFormatting sqref="AX17">
    <cfRule type="cellIs" dxfId="2633" priority="57" stopIfTrue="1" operator="greaterThan">
      <formula>0.03</formula>
    </cfRule>
    <cfRule type="cellIs" dxfId="2632" priority="58" stopIfTrue="1" operator="lessThan">
      <formula>-0.03</formula>
    </cfRule>
  </conditionalFormatting>
  <conditionalFormatting sqref="AX17:AX18">
    <cfRule type="cellIs" dxfId="2631" priority="59" stopIfTrue="1" operator="greaterThan">
      <formula>0</formula>
    </cfRule>
    <cfRule type="cellIs" dxfId="2630" priority="60" operator="lessThan">
      <formula>0</formula>
    </cfRule>
  </conditionalFormatting>
  <conditionalFormatting sqref="AX19">
    <cfRule type="cellIs" dxfId="2629" priority="53" stopIfTrue="1" operator="greaterThan">
      <formula>0.03</formula>
    </cfRule>
    <cfRule type="cellIs" dxfId="2628" priority="54" stopIfTrue="1" operator="lessThan">
      <formula>-0.03</formula>
    </cfRule>
  </conditionalFormatting>
  <conditionalFormatting sqref="AX19:AX20">
    <cfRule type="cellIs" dxfId="2627" priority="55" stopIfTrue="1" operator="greaterThan">
      <formula>0</formula>
    </cfRule>
    <cfRule type="cellIs" dxfId="2626" priority="56" operator="lessThan">
      <formula>0</formula>
    </cfRule>
  </conditionalFormatting>
  <conditionalFormatting sqref="AX21">
    <cfRule type="cellIs" dxfId="2625" priority="49" stopIfTrue="1" operator="greaterThan">
      <formula>0.03</formula>
    </cfRule>
    <cfRule type="cellIs" dxfId="2624" priority="50" stopIfTrue="1" operator="lessThan">
      <formula>-0.03</formula>
    </cfRule>
  </conditionalFormatting>
  <conditionalFormatting sqref="AX21:AX22">
    <cfRule type="cellIs" dxfId="2623" priority="51" stopIfTrue="1" operator="greaterThan">
      <formula>0</formula>
    </cfRule>
    <cfRule type="cellIs" dxfId="2622" priority="52" operator="lessThan">
      <formula>0</formula>
    </cfRule>
  </conditionalFormatting>
  <conditionalFormatting sqref="AY23">
    <cfRule type="cellIs" dxfId="2621" priority="45" stopIfTrue="1" operator="greaterThan">
      <formula>0.03</formula>
    </cfRule>
    <cfRule type="cellIs" dxfId="2620" priority="46" stopIfTrue="1" operator="lessThan">
      <formula>-0.03</formula>
    </cfRule>
  </conditionalFormatting>
  <conditionalFormatting sqref="AY23:AY28">
    <cfRule type="cellIs" dxfId="2619" priority="47" stopIfTrue="1" operator="greaterThan">
      <formula>0</formula>
    </cfRule>
    <cfRule type="cellIs" dxfId="2618" priority="48" stopIfTrue="1" operator="lessThan">
      <formula>0</formula>
    </cfRule>
  </conditionalFormatting>
  <conditionalFormatting sqref="AX23">
    <cfRule type="cellIs" dxfId="2617" priority="41" stopIfTrue="1" operator="greaterThan">
      <formula>0.03</formula>
    </cfRule>
    <cfRule type="cellIs" dxfId="2616" priority="42" stopIfTrue="1" operator="lessThan">
      <formula>-0.03</formula>
    </cfRule>
  </conditionalFormatting>
  <conditionalFormatting sqref="AX23:AX24">
    <cfRule type="cellIs" dxfId="2615" priority="43" stopIfTrue="1" operator="greaterThan">
      <formula>0</formula>
    </cfRule>
    <cfRule type="cellIs" dxfId="2614" priority="44" operator="lessThan">
      <formula>0</formula>
    </cfRule>
  </conditionalFormatting>
  <conditionalFormatting sqref="AX25">
    <cfRule type="cellIs" dxfId="2613" priority="37" stopIfTrue="1" operator="greaterThan">
      <formula>0.03</formula>
    </cfRule>
    <cfRule type="cellIs" dxfId="2612" priority="38" stopIfTrue="1" operator="lessThan">
      <formula>-0.03</formula>
    </cfRule>
  </conditionalFormatting>
  <conditionalFormatting sqref="AX25:AX26">
    <cfRule type="cellIs" dxfId="2611" priority="39" stopIfTrue="1" operator="greaterThan">
      <formula>0</formula>
    </cfRule>
    <cfRule type="cellIs" dxfId="2610" priority="40" operator="lessThan">
      <formula>0</formula>
    </cfRule>
  </conditionalFormatting>
  <conditionalFormatting sqref="AX27">
    <cfRule type="cellIs" dxfId="2609" priority="33" stopIfTrue="1" operator="greaterThan">
      <formula>0.03</formula>
    </cfRule>
    <cfRule type="cellIs" dxfId="2608" priority="34" stopIfTrue="1" operator="lessThan">
      <formula>-0.03</formula>
    </cfRule>
  </conditionalFormatting>
  <conditionalFormatting sqref="AX27:AX28">
    <cfRule type="cellIs" dxfId="2607" priority="35" stopIfTrue="1" operator="greaterThan">
      <formula>0</formula>
    </cfRule>
    <cfRule type="cellIs" dxfId="2606" priority="36" operator="lessThan">
      <formula>0</formula>
    </cfRule>
  </conditionalFormatting>
  <conditionalFormatting sqref="AY29">
    <cfRule type="cellIs" dxfId="2605" priority="29" stopIfTrue="1" operator="greaterThan">
      <formula>0.03</formula>
    </cfRule>
    <cfRule type="cellIs" dxfId="2604" priority="30" stopIfTrue="1" operator="lessThan">
      <formula>-0.03</formula>
    </cfRule>
  </conditionalFormatting>
  <conditionalFormatting sqref="AY29:AY34">
    <cfRule type="cellIs" dxfId="2603" priority="31" stopIfTrue="1" operator="greaterThan">
      <formula>0</formula>
    </cfRule>
    <cfRule type="cellIs" dxfId="2602" priority="32" stopIfTrue="1" operator="lessThan">
      <formula>0</formula>
    </cfRule>
  </conditionalFormatting>
  <conditionalFormatting sqref="AX29">
    <cfRule type="cellIs" dxfId="2601" priority="25" stopIfTrue="1" operator="greaterThan">
      <formula>0.03</formula>
    </cfRule>
    <cfRule type="cellIs" dxfId="2600" priority="26" stopIfTrue="1" operator="lessThan">
      <formula>-0.03</formula>
    </cfRule>
  </conditionalFormatting>
  <conditionalFormatting sqref="AX29:AX30">
    <cfRule type="cellIs" dxfId="2599" priority="27" stopIfTrue="1" operator="greaterThan">
      <formula>0</formula>
    </cfRule>
    <cfRule type="cellIs" dxfId="2598" priority="28" operator="lessThan">
      <formula>0</formula>
    </cfRule>
  </conditionalFormatting>
  <conditionalFormatting sqref="AX31">
    <cfRule type="cellIs" dxfId="2597" priority="21" stopIfTrue="1" operator="greaterThan">
      <formula>0.03</formula>
    </cfRule>
    <cfRule type="cellIs" dxfId="2596" priority="22" stopIfTrue="1" operator="lessThan">
      <formula>-0.03</formula>
    </cfRule>
  </conditionalFormatting>
  <conditionalFormatting sqref="AX31:AX32">
    <cfRule type="cellIs" dxfId="2595" priority="23" stopIfTrue="1" operator="greaterThan">
      <formula>0</formula>
    </cfRule>
    <cfRule type="cellIs" dxfId="2594" priority="24" operator="lessThan">
      <formula>0</formula>
    </cfRule>
  </conditionalFormatting>
  <conditionalFormatting sqref="AX33">
    <cfRule type="cellIs" dxfId="2593" priority="17" stopIfTrue="1" operator="greaterThan">
      <formula>0.03</formula>
    </cfRule>
    <cfRule type="cellIs" dxfId="2592" priority="18" stopIfTrue="1" operator="lessThan">
      <formula>-0.03</formula>
    </cfRule>
  </conditionalFormatting>
  <conditionalFormatting sqref="AX33:AX34">
    <cfRule type="cellIs" dxfId="2591" priority="19" stopIfTrue="1" operator="greaterThan">
      <formula>0</formula>
    </cfRule>
    <cfRule type="cellIs" dxfId="2590" priority="20" operator="lessThan">
      <formula>0</formula>
    </cfRule>
  </conditionalFormatting>
  <conditionalFormatting sqref="AY35">
    <cfRule type="cellIs" dxfId="2589" priority="13" stopIfTrue="1" operator="greaterThan">
      <formula>0.03</formula>
    </cfRule>
    <cfRule type="cellIs" dxfId="2588" priority="14" stopIfTrue="1" operator="lessThan">
      <formula>-0.03</formula>
    </cfRule>
  </conditionalFormatting>
  <conditionalFormatting sqref="AY35:AY40">
    <cfRule type="cellIs" dxfId="2587" priority="15" stopIfTrue="1" operator="greaterThan">
      <formula>0</formula>
    </cfRule>
    <cfRule type="cellIs" dxfId="2586" priority="16" stopIfTrue="1" operator="lessThan">
      <formula>0</formula>
    </cfRule>
  </conditionalFormatting>
  <conditionalFormatting sqref="AX35">
    <cfRule type="cellIs" dxfId="2585" priority="9" stopIfTrue="1" operator="greaterThan">
      <formula>0.03</formula>
    </cfRule>
    <cfRule type="cellIs" dxfId="2584" priority="10" stopIfTrue="1" operator="lessThan">
      <formula>-0.03</formula>
    </cfRule>
  </conditionalFormatting>
  <conditionalFormatting sqref="AX35:AX36">
    <cfRule type="cellIs" dxfId="2583" priority="11" stopIfTrue="1" operator="greaterThan">
      <formula>0</formula>
    </cfRule>
    <cfRule type="cellIs" dxfId="2582" priority="12" operator="lessThan">
      <formula>0</formula>
    </cfRule>
  </conditionalFormatting>
  <conditionalFormatting sqref="AX37">
    <cfRule type="cellIs" dxfId="2581" priority="5" stopIfTrue="1" operator="greaterThan">
      <formula>0.03</formula>
    </cfRule>
    <cfRule type="cellIs" dxfId="2580" priority="6" stopIfTrue="1" operator="lessThan">
      <formula>-0.03</formula>
    </cfRule>
  </conditionalFormatting>
  <conditionalFormatting sqref="AX37:AX38">
    <cfRule type="cellIs" dxfId="2579" priority="7" stopIfTrue="1" operator="greaterThan">
      <formula>0</formula>
    </cfRule>
    <cfRule type="cellIs" dxfId="2578" priority="8" operator="lessThan">
      <formula>0</formula>
    </cfRule>
  </conditionalFormatting>
  <conditionalFormatting sqref="AX39">
    <cfRule type="cellIs" dxfId="2577" priority="1" stopIfTrue="1" operator="greaterThan">
      <formula>0.03</formula>
    </cfRule>
    <cfRule type="cellIs" dxfId="2576" priority="2" stopIfTrue="1" operator="lessThan">
      <formula>-0.03</formula>
    </cfRule>
  </conditionalFormatting>
  <conditionalFormatting sqref="AX39:AX40">
    <cfRule type="cellIs" dxfId="2575" priority="3" stopIfTrue="1" operator="greaterThan">
      <formula>0</formula>
    </cfRule>
    <cfRule type="cellIs" dxfId="2574" priority="4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3B53-872F-6E4A-93FA-DE4D07B65785}">
  <sheetPr codeName="Sheet25"/>
  <dimension ref="A1:FS180"/>
  <sheetViews>
    <sheetView topLeftCell="Y15" zoomScale="110" zoomScaleNormal="110" workbookViewId="0">
      <selection activeCell="CJ5" sqref="CJ5"/>
    </sheetView>
  </sheetViews>
  <sheetFormatPr baseColWidth="10" defaultRowHeight="13" outlineLevelCol="1" x14ac:dyDescent="0.15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16" t="s">
        <v>10</v>
      </c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2"/>
      <c r="U1" s="316" t="s">
        <v>11</v>
      </c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148"/>
      <c r="AM1" s="148"/>
      <c r="AN1" s="2"/>
      <c r="AO1" s="319" t="s">
        <v>21</v>
      </c>
      <c r="AP1" s="320"/>
      <c r="AQ1" s="320"/>
      <c r="AR1" s="320"/>
      <c r="AS1" s="320"/>
      <c r="AT1" s="320"/>
      <c r="AU1" s="320"/>
      <c r="AV1" s="320"/>
      <c r="AW1" s="320"/>
      <c r="AX1" s="320"/>
      <c r="AY1" s="320"/>
      <c r="CH1" s="26"/>
      <c r="CI1" s="27"/>
      <c r="CJ1" s="27"/>
      <c r="CK1" s="25"/>
      <c r="CL1" s="312" t="s">
        <v>12</v>
      </c>
      <c r="CM1" s="312"/>
      <c r="CN1" s="312"/>
      <c r="CO1" s="312"/>
      <c r="CP1" s="312"/>
      <c r="CQ1" s="312"/>
      <c r="CR1" s="312"/>
      <c r="CS1" s="312"/>
      <c r="CT1" s="312"/>
      <c r="CU1" s="312"/>
      <c r="CV1" s="312"/>
      <c r="CW1" s="312"/>
      <c r="CX1" s="312"/>
      <c r="CY1" s="312"/>
      <c r="CZ1" s="312"/>
      <c r="DA1" s="312"/>
      <c r="DB1" s="312"/>
      <c r="DC1" s="312"/>
      <c r="DD1" s="312"/>
      <c r="DE1" s="312"/>
      <c r="DF1" s="312"/>
      <c r="DG1" s="312"/>
      <c r="DH1" s="312"/>
      <c r="DI1" s="312"/>
      <c r="DJ1" s="312"/>
      <c r="DK1" s="312"/>
      <c r="DL1" s="312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2" t="s">
        <v>48</v>
      </c>
      <c r="EA1" s="312"/>
      <c r="EB1" s="312"/>
      <c r="EC1" s="312"/>
      <c r="ED1" s="312"/>
      <c r="EE1" s="312"/>
      <c r="EF1" s="312"/>
      <c r="EG1" s="312"/>
      <c r="EH1" s="312"/>
      <c r="EI1" s="312"/>
      <c r="EJ1" s="312"/>
      <c r="EK1" s="312"/>
      <c r="EL1" s="312"/>
      <c r="EM1" s="312"/>
      <c r="EN1" s="312"/>
      <c r="EO1" s="312"/>
      <c r="EP1" s="312"/>
      <c r="EQ1" s="312"/>
      <c r="ER1" s="312"/>
      <c r="ES1" s="312"/>
      <c r="ET1" s="312"/>
      <c r="EU1" s="312"/>
      <c r="EV1" s="312"/>
      <c r="EW1" s="312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2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148"/>
      <c r="AM2" s="148"/>
      <c r="AN2" s="2"/>
      <c r="AO2" s="321" t="s">
        <v>13</v>
      </c>
      <c r="AP2" s="304"/>
      <c r="AQ2" s="304"/>
      <c r="AR2" s="304"/>
      <c r="AS2" s="304"/>
      <c r="AT2" s="304" t="s">
        <v>1</v>
      </c>
      <c r="AU2" s="304"/>
      <c r="AV2" s="304" t="s">
        <v>22</v>
      </c>
      <c r="AW2" s="304"/>
      <c r="AX2" s="304" t="s">
        <v>0</v>
      </c>
      <c r="AY2" s="304"/>
      <c r="CH2" s="28"/>
      <c r="CI2" s="28"/>
      <c r="CJ2" s="28"/>
      <c r="CK2" s="25"/>
      <c r="CL2" s="313" t="s">
        <v>13</v>
      </c>
      <c r="CM2" s="314"/>
      <c r="CN2" s="314"/>
      <c r="CO2" s="314"/>
      <c r="CP2" s="314"/>
      <c r="CQ2" s="314"/>
      <c r="CR2" s="314"/>
      <c r="CS2" s="314"/>
      <c r="CT2" s="314"/>
      <c r="CU2" s="314"/>
      <c r="CV2" s="314"/>
      <c r="CW2" s="314"/>
      <c r="CX2" s="314"/>
      <c r="CY2" s="314"/>
      <c r="CZ2" s="314"/>
      <c r="DA2" s="314"/>
      <c r="DB2" s="314"/>
      <c r="DC2" s="315"/>
      <c r="DD2" s="145"/>
      <c r="DE2" s="312" t="s">
        <v>14</v>
      </c>
      <c r="DF2" s="312"/>
      <c r="DG2" s="145"/>
      <c r="DH2" s="312" t="s">
        <v>30</v>
      </c>
      <c r="DI2" s="312"/>
      <c r="DJ2" s="145"/>
      <c r="DK2" s="312" t="s">
        <v>15</v>
      </c>
      <c r="DL2" s="312"/>
      <c r="DM2" s="312" t="s">
        <v>43</v>
      </c>
      <c r="DN2" s="312"/>
      <c r="DO2" s="312" t="s">
        <v>40</v>
      </c>
      <c r="DP2" s="312"/>
      <c r="DQ2" s="312" t="s">
        <v>44</v>
      </c>
      <c r="DR2" s="312"/>
      <c r="DS2" s="313" t="s">
        <v>45</v>
      </c>
      <c r="DT2" s="314"/>
      <c r="DU2" s="314"/>
      <c r="DV2" s="314"/>
      <c r="DW2" s="314"/>
      <c r="DX2" s="315"/>
      <c r="DY2" s="2"/>
      <c r="DZ2" s="313" t="s">
        <v>13</v>
      </c>
      <c r="EA2" s="314"/>
      <c r="EB2" s="314"/>
      <c r="EC2" s="314"/>
      <c r="ED2" s="314"/>
      <c r="EE2" s="314"/>
      <c r="EF2" s="314"/>
      <c r="EG2" s="314"/>
      <c r="EH2" s="314"/>
      <c r="EI2" s="314"/>
      <c r="EJ2" s="314"/>
      <c r="EK2" s="314"/>
      <c r="EL2" s="314"/>
      <c r="EM2" s="314"/>
      <c r="EN2" s="314"/>
      <c r="EO2" s="314"/>
      <c r="EP2" s="314"/>
      <c r="EQ2" s="315"/>
      <c r="ER2" s="312" t="s">
        <v>14</v>
      </c>
      <c r="ES2" s="312"/>
      <c r="ET2" s="312" t="s">
        <v>30</v>
      </c>
      <c r="EU2" s="312"/>
      <c r="EV2" s="324" t="s">
        <v>15</v>
      </c>
      <c r="EW2" s="324"/>
      <c r="EX2" s="324" t="s">
        <v>46</v>
      </c>
      <c r="EY2" s="324"/>
      <c r="EZ2" s="324" t="s">
        <v>47</v>
      </c>
      <c r="FA2" s="324"/>
      <c r="FB2" s="324" t="s">
        <v>41</v>
      </c>
      <c r="FC2" s="324"/>
      <c r="FD2" s="313" t="s">
        <v>45</v>
      </c>
      <c r="FE2" s="314"/>
      <c r="FF2" s="314"/>
      <c r="FG2" s="314"/>
      <c r="FH2" s="314"/>
      <c r="FI2" s="315"/>
      <c r="FK2" s="312" t="s">
        <v>106</v>
      </c>
      <c r="FL2" s="312"/>
      <c r="FM2" s="312" t="s">
        <v>107</v>
      </c>
      <c r="FN2" s="312"/>
      <c r="FP2" s="312" t="s">
        <v>105</v>
      </c>
      <c r="FQ2" s="312"/>
      <c r="FR2" s="312" t="s">
        <v>108</v>
      </c>
      <c r="FS2" s="312"/>
    </row>
    <row r="3" spans="1:175" x14ac:dyDescent="0.15">
      <c r="C3" s="148"/>
      <c r="D3" s="316" t="s">
        <v>13</v>
      </c>
      <c r="E3" s="316"/>
      <c r="F3" s="316"/>
      <c r="G3" s="316"/>
      <c r="H3" s="148"/>
      <c r="I3" s="148"/>
      <c r="J3" s="148"/>
      <c r="K3" s="148"/>
      <c r="L3" s="148"/>
      <c r="M3" s="148"/>
      <c r="N3" s="318" t="s">
        <v>42</v>
      </c>
      <c r="O3" s="318"/>
      <c r="P3" s="318"/>
      <c r="Q3" s="318"/>
      <c r="R3" s="148"/>
      <c r="S3" s="148"/>
      <c r="T3" s="2"/>
      <c r="U3" s="148"/>
      <c r="V3" s="316" t="s">
        <v>13</v>
      </c>
      <c r="W3" s="316"/>
      <c r="X3" s="316"/>
      <c r="Y3" s="316"/>
      <c r="Z3" s="148"/>
      <c r="AA3" s="148"/>
      <c r="AB3" s="148"/>
      <c r="AC3" s="148"/>
      <c r="AD3" s="148"/>
      <c r="AE3" s="148"/>
      <c r="AF3" s="317" t="s">
        <v>42</v>
      </c>
      <c r="AG3" s="317"/>
      <c r="AH3" s="317"/>
      <c r="AI3" s="317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3" t="s">
        <v>13</v>
      </c>
      <c r="CO3" s="314"/>
      <c r="CP3" s="314"/>
      <c r="CQ3" s="315"/>
      <c r="CR3" s="145"/>
      <c r="CS3" s="145"/>
      <c r="CT3" s="145"/>
      <c r="CU3" s="145"/>
      <c r="CV3" s="145"/>
      <c r="CW3" s="145"/>
      <c r="CX3" s="313" t="s">
        <v>42</v>
      </c>
      <c r="CY3" s="314"/>
      <c r="CZ3" s="314"/>
      <c r="DA3" s="31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3" t="s">
        <v>13</v>
      </c>
      <c r="EC3" s="314"/>
      <c r="ED3" s="314"/>
      <c r="EE3" s="315"/>
      <c r="EF3" s="145"/>
      <c r="EG3" s="145"/>
      <c r="EH3" s="145"/>
      <c r="EI3" s="145"/>
      <c r="EJ3" s="145"/>
      <c r="EK3" s="145"/>
      <c r="EL3" s="313" t="s">
        <v>42</v>
      </c>
      <c r="EM3" s="314"/>
      <c r="EN3" s="314"/>
      <c r="EO3" s="31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91" t="s">
        <v>23</v>
      </c>
      <c r="AP4" s="292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9" t="s">
        <v>17</v>
      </c>
      <c r="B5" s="47">
        <v>23</v>
      </c>
      <c r="C5" s="166">
        <f>Anchor!L110</f>
        <v>49896.317199999998</v>
      </c>
      <c r="D5" s="166">
        <f>Anchor!M110</f>
        <v>45.575200000000002</v>
      </c>
      <c r="E5" s="166">
        <f>Anchor!N110</f>
        <v>49.362699999999997</v>
      </c>
      <c r="F5" s="166">
        <f>Anchor!O110</f>
        <v>48.739100000000001</v>
      </c>
      <c r="G5" s="167">
        <f>('Summary (Full)'!$B$34*D5+'Summary (Full)'!$B$35*E5+'Summary (Full)'!$B$36*F5)/'Summary (Full)'!$B$37</f>
        <v>46.009662500000005</v>
      </c>
      <c r="H5" s="166">
        <f>Anchor!P110</f>
        <v>29.4986</v>
      </c>
      <c r="I5" s="166">
        <f>Anchor!Q110</f>
        <v>23.236999999999998</v>
      </c>
      <c r="J5" s="166">
        <f>Anchor!R110</f>
        <v>99.977500000000006</v>
      </c>
      <c r="K5" s="166">
        <f>Anchor!S110</f>
        <v>99.973500000000001</v>
      </c>
      <c r="L5" s="166">
        <f>Anchor!T110</f>
        <v>44.726300000000002</v>
      </c>
      <c r="M5" s="166">
        <f>Anchor!U110</f>
        <v>47.346499999999999</v>
      </c>
      <c r="N5" s="166">
        <f>Anchor!V110</f>
        <v>45.491300000000003</v>
      </c>
      <c r="O5" s="166">
        <f>Anchor!W110</f>
        <v>49.178899999999999</v>
      </c>
      <c r="P5" s="166">
        <f>Anchor!X110</f>
        <v>48.565899999999999</v>
      </c>
      <c r="Q5" s="168">
        <f>10*LOG10(1/(('Summary (Full)'!$B$41/10^(N5/10)+'Summary (Full)'!$B$42/10^(O5/10)+'Summary (Full)'!$B$43/10^(P5/10))/'Summary (Full)'!$B$44))</f>
        <v>46.352763437389235</v>
      </c>
      <c r="R5" s="166">
        <f>Anchor!Y110</f>
        <v>46892.6</v>
      </c>
      <c r="S5" s="166">
        <f>Anchor!Z110</f>
        <v>40.399700000000003</v>
      </c>
      <c r="T5" s="169"/>
      <c r="U5" s="166">
        <f>Test!L110</f>
        <v>49896.317199999998</v>
      </c>
      <c r="V5" s="166">
        <f>Test!M110</f>
        <v>45.575200000000002</v>
      </c>
      <c r="W5" s="166">
        <f>Test!N110</f>
        <v>49.362699999999997</v>
      </c>
      <c r="X5" s="166">
        <f>Test!O110</f>
        <v>48.739100000000001</v>
      </c>
      <c r="Y5" s="166">
        <f>('Summary (Full)'!$B$34*V5+'Summary (Full)'!$B$35*W5+'Summary (Full)'!$B$36*X5)/'Summary (Full)'!$B$37</f>
        <v>46.009662500000005</v>
      </c>
      <c r="Z5" s="166">
        <f>Test!P110</f>
        <v>29.4986</v>
      </c>
      <c r="AA5" s="166">
        <f>Test!Q110</f>
        <v>23.236999999999998</v>
      </c>
      <c r="AB5" s="166">
        <f>Test!R110</f>
        <v>99.977500000000006</v>
      </c>
      <c r="AC5" s="166">
        <f>Test!S110</f>
        <v>99.973500000000001</v>
      </c>
      <c r="AD5" s="166">
        <f>Test!T110</f>
        <v>44.726300000000002</v>
      </c>
      <c r="AE5" s="166">
        <f>Test!U110</f>
        <v>47.346499999999999</v>
      </c>
      <c r="AF5" s="166">
        <f>Test!V110</f>
        <v>45.491300000000003</v>
      </c>
      <c r="AG5" s="166">
        <f>Test!W110</f>
        <v>49.178899999999999</v>
      </c>
      <c r="AH5" s="166">
        <f>Test!X110</f>
        <v>48.565899999999999</v>
      </c>
      <c r="AI5" s="166">
        <f>10*LOG10(1/(('Summary (Full)'!$B$41/10^(AF5/10)+'Summary (Full)'!$B$42/10^(AG5/10)+'Summary (Full)'!$B$43/10^(AH5/10))/'Summary (Full)'!$B$44))</f>
        <v>46.352763437389235</v>
      </c>
      <c r="AJ5" s="166">
        <f>Test!Y110</f>
        <v>46892.6</v>
      </c>
      <c r="AK5" s="166">
        <f>Test!Z110</f>
        <v>40.399700000000003</v>
      </c>
      <c r="AL5" s="166">
        <f>AJ5/R5</f>
        <v>1</v>
      </c>
      <c r="AM5" s="166">
        <f>AK5/S5</f>
        <v>1</v>
      </c>
      <c r="AO5" s="293" t="s">
        <v>27</v>
      </c>
      <c r="AP5" s="211" cm="1">
        <f t="array" ref="AP5">bdRateExtend($C5:$C8,D5:D8,$U5:$U8,V5:V8)</f>
        <v>0</v>
      </c>
      <c r="AQ5" s="211" cm="1">
        <f t="array" ref="AQ5">bdRateExtend($C5:$C10,D5:D10,$U5:$U10,V5:V10)</f>
        <v>0</v>
      </c>
      <c r="AR5" s="211" cm="1">
        <f t="array" ref="AR5">bdRateExtend($C5:$C10,E5:E10,$U5:$U10,W5:W10)</f>
        <v>0</v>
      </c>
      <c r="AS5" s="211" cm="1">
        <f t="array" ref="AS5">bdRateExtend($C5:$C10,F5:F10,$U5:$U10,X5:X10)</f>
        <v>0</v>
      </c>
      <c r="AT5" s="211" cm="1">
        <f t="array" ref="AT5">bdRateExtend($C5:$C8,H5:H8,$U5:$U8,Z5:Z8)</f>
        <v>0</v>
      </c>
      <c r="AU5" s="211" cm="1">
        <f t="array" ref="AU5">bdRateExtend($C5:$C10,H5:H10,$U5:$U10,Z5:Z10)</f>
        <v>0</v>
      </c>
      <c r="AV5" s="211" cm="1">
        <f t="array" ref="AV5">bdRateExtend($C5:$C8,I5:I8,$U5:$U8,AA5:AA8)</f>
        <v>0</v>
      </c>
      <c r="AW5" s="211" cm="1">
        <f t="array" ref="AW5">bdRateExtend($C5:$C10,I5:I10,$U5:$U10,AA5:AA10)</f>
        <v>0</v>
      </c>
      <c r="AX5" s="211" cm="1">
        <f t="array" ref="AX5">bdRateExtend($C5:$C8,J5:J8,$U5:$U8,AB5:AB8,"None", FALSE,1)</f>
        <v>0</v>
      </c>
      <c r="AY5" s="214" cm="1">
        <f t="array" ref="AY5">bdRateExtend($C5:$C10,J5:J10,$U5:$U10,AB5:AB10,"None", FALSE,1)</f>
        <v>0</v>
      </c>
      <c r="AZ5" s="325" cm="1">
        <f t="array" ref="AZ5">testVMAFRange($C5:$C8,J5:J8,$U5:$U8,AB5:AB8)</f>
        <v>0</v>
      </c>
      <c r="BA5" s="251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254.58850000000001</v>
      </c>
      <c r="CK5" s="6"/>
      <c r="CL5" s="17" cm="1">
        <f t="array" ref="CL5:DC67">ConvexHullInterpolate(C5:C40,D5:D40,TRUE,6,7,D5:S40)</f>
        <v>254.58850000000001</v>
      </c>
      <c r="CM5" s="17">
        <v>26.149000000000001</v>
      </c>
      <c r="CN5" s="17">
        <v>26.149000000000001</v>
      </c>
      <c r="CO5" s="17">
        <v>30.829000000000001</v>
      </c>
      <c r="CP5" s="17">
        <v>28.306799999999999</v>
      </c>
      <c r="CQ5" s="17">
        <v>26.576362500000002</v>
      </c>
      <c r="CR5" s="17">
        <v>7.6932999999999998</v>
      </c>
      <c r="CS5" s="17">
        <v>7.7835999999999999</v>
      </c>
      <c r="CT5" s="17">
        <v>4.0685000000000002</v>
      </c>
      <c r="CU5" s="17">
        <v>3.9123999999999999</v>
      </c>
      <c r="CV5" s="17">
        <v>21.570399999999999</v>
      </c>
      <c r="CW5" s="17">
        <v>29.981200000000001</v>
      </c>
      <c r="CX5" s="17">
        <v>26.041899999999998</v>
      </c>
      <c r="CY5" s="17">
        <v>30.674600000000002</v>
      </c>
      <c r="CZ5" s="17">
        <v>28.0227</v>
      </c>
      <c r="DA5" s="17">
        <v>26.852960531119173</v>
      </c>
      <c r="DB5" s="17">
        <v>1328.8</v>
      </c>
      <c r="DC5" s="17">
        <v>0.52849999999999997</v>
      </c>
      <c r="DE5" s="17" cm="1">
        <f t="array" ref="DE5:DF54">ConvexHullInterpolate(C5:C40,H5:H40,TRUE,6,7)</f>
        <v>254.58850000000001</v>
      </c>
      <c r="DF5" s="5">
        <v>7.6932999999999998</v>
      </c>
      <c r="DG5" s="5"/>
      <c r="DH5" s="17" cm="1">
        <f t="array" ref="DH5:DI68">ConvexHullInterpolate($C5:$C40,I5:I40,TRUE,6,7)</f>
        <v>254.58850000000001</v>
      </c>
      <c r="DI5" s="5">
        <v>7.7835999999999999</v>
      </c>
      <c r="DJ5" s="5"/>
      <c r="DK5" s="5" cm="1">
        <f t="array" ref="DK5:DL52">ConvexHullInterpolate($C5:$C40,J5:J40,TRUE,6,7)</f>
        <v>254.58850000000001</v>
      </c>
      <c r="DL5" s="5">
        <v>4.0685000000000002</v>
      </c>
      <c r="DM5" s="5" cm="1">
        <f t="array" ref="DM5:DN60">ConvexHullInterpolate($C5:$C40,K5:K40,TRUE,6,7)</f>
        <v>254.58850000000001</v>
      </c>
      <c r="DN5" s="5">
        <v>3.9123999999999999</v>
      </c>
      <c r="DO5" s="5" cm="1">
        <f t="array" ref="DO5:DP63">ConvexHullInterpolate($C5:$C40,L5:L40,TRUE,6,7)</f>
        <v>254.58850000000001</v>
      </c>
      <c r="DP5" s="5">
        <v>21.570399999999999</v>
      </c>
      <c r="DQ5" s="5" cm="1">
        <f t="array" ref="DQ5:DR75">ConvexHullInterpolate($C5:$C40,M5:M40,TRUE,6,7)</f>
        <v>254.58850000000001</v>
      </c>
      <c r="DR5" s="5">
        <v>29.981200000000001</v>
      </c>
      <c r="DS5" s="5" cm="1">
        <f t="array" ref="DS5:DX70">ConvexHullInterpolate($C5:$C40,N5:N40,TRUE,6,7, N5:Q40)</f>
        <v>254.58850000000001</v>
      </c>
      <c r="DT5" s="5">
        <v>26.041899999999998</v>
      </c>
      <c r="DU5" s="5">
        <v>26.041899999999998</v>
      </c>
      <c r="DV5" s="5">
        <v>30.674600000000002</v>
      </c>
      <c r="DW5" s="5">
        <v>28.0227</v>
      </c>
      <c r="DX5" s="5">
        <v>26.852960531119173</v>
      </c>
      <c r="DZ5" s="17" cm="1">
        <f t="array" ref="DZ5:EQ67">ConvexHullInterpolate(U5:U40,V5:V40,TRUE,6,7,V5:AK40)</f>
        <v>254.58850000000001</v>
      </c>
      <c r="EA5" s="17">
        <v>26.149000000000001</v>
      </c>
      <c r="EB5" s="17">
        <v>26.149000000000001</v>
      </c>
      <c r="EC5" s="17">
        <v>30.829000000000001</v>
      </c>
      <c r="ED5" s="17">
        <v>28.306799999999999</v>
      </c>
      <c r="EE5" s="17">
        <v>26.576362500000002</v>
      </c>
      <c r="EF5" s="17">
        <v>7.6932999999999998</v>
      </c>
      <c r="EG5" s="17">
        <v>7.7835999999999999</v>
      </c>
      <c r="EH5" s="17">
        <v>4.0685000000000002</v>
      </c>
      <c r="EI5" s="17">
        <v>3.9123999999999999</v>
      </c>
      <c r="EJ5" s="17">
        <v>21.570399999999999</v>
      </c>
      <c r="EK5" s="17">
        <v>29.981200000000001</v>
      </c>
      <c r="EL5" s="17">
        <v>26.041899999999998</v>
      </c>
      <c r="EM5" s="17">
        <v>30.674600000000002</v>
      </c>
      <c r="EN5" s="17">
        <v>28.0227</v>
      </c>
      <c r="EO5" s="17">
        <v>26.852960531119173</v>
      </c>
      <c r="EP5" s="17">
        <v>1328.8</v>
      </c>
      <c r="EQ5" s="17">
        <v>0.52849999999999997</v>
      </c>
      <c r="ER5" s="17" cm="1">
        <f t="array" ref="ER5:ES54">ConvexHullInterpolate($U5:$U40,Z5:Z40,TRUE,6,7)</f>
        <v>254.58850000000001</v>
      </c>
      <c r="ES5" s="5">
        <v>7.6932999999999998</v>
      </c>
      <c r="ET5" s="5" cm="1">
        <f t="array" ref="ET5:EU68">ConvexHullInterpolate($U5:$U40,AA5:AA40,TRUE,6,7)</f>
        <v>254.58850000000001</v>
      </c>
      <c r="EU5" s="5">
        <v>7.7835999999999999</v>
      </c>
      <c r="EV5" s="8" cm="1">
        <f t="array" ref="EV5:EW52">ConvexHullInterpolate($U5:$U40,AB5:AB40,TRUE,6,7)</f>
        <v>254.58850000000001</v>
      </c>
      <c r="EW5" s="8">
        <v>4.0685000000000002</v>
      </c>
      <c r="EX5" s="8" cm="1">
        <f t="array" ref="EX5:EY60">ConvexHullInterpolate($U5:$U40,AC5:AC40,TRUE,6,7)</f>
        <v>254.58850000000001</v>
      </c>
      <c r="EY5" s="8">
        <v>3.9123999999999999</v>
      </c>
      <c r="EZ5" s="8" cm="1">
        <f t="array" ref="EZ5:FA63">ConvexHullInterpolate($U5:$U40,AD5:AD40,TRUE,6,7)</f>
        <v>254.58850000000001</v>
      </c>
      <c r="FA5" s="8">
        <v>21.570399999999999</v>
      </c>
      <c r="FB5" s="8" cm="1">
        <f t="array" ref="FB5:FC75">ConvexHullInterpolate($U5:$U40,AE5:AE40,TRUE,6,7)</f>
        <v>254.58850000000001</v>
      </c>
      <c r="FC5" s="8">
        <v>29.981200000000001</v>
      </c>
      <c r="FD5" s="5" cm="1">
        <f t="array" ref="FD5:FI70">ConvexHullInterpolate($U5:$U40,AF5:AF40,TRUE,6,7, AF5:AI40)</f>
        <v>254.58850000000001</v>
      </c>
      <c r="FE5" s="5">
        <v>26.041899999999998</v>
      </c>
      <c r="FF5" s="5">
        <v>26.041899999999998</v>
      </c>
      <c r="FG5" s="5">
        <v>30.674600000000002</v>
      </c>
      <c r="FH5" s="5">
        <v>28.0227</v>
      </c>
      <c r="FI5" s="5">
        <v>26.852960531119173</v>
      </c>
      <c r="FK5" s="5" cm="1">
        <f t="array" ref="FK5:FL68">ConvexHullInterpolate($C5:$C40,G5:G40,TRUE,6,7)</f>
        <v>254.58850000000001</v>
      </c>
      <c r="FL5" s="5">
        <v>26.576362500000002</v>
      </c>
      <c r="FM5" s="5" cm="1">
        <f t="array" ref="FM5:FN71">ConvexHullInterpolate($C5:$C40,Q5:Q40,TRUE,6,7)</f>
        <v>254.58850000000001</v>
      </c>
      <c r="FN5" s="5">
        <v>26.852960531119173</v>
      </c>
      <c r="FP5" s="17" cm="1">
        <f t="array" ref="FP5:FQ68">ConvexHullInterpolate($U5:$U40,Y5:Y40,TRUE,6,7)</f>
        <v>254.58850000000001</v>
      </c>
      <c r="FQ5" s="5">
        <v>26.576362500000002</v>
      </c>
      <c r="FR5" s="17" cm="1">
        <f t="array" ref="FR5:FS71">ConvexHullInterpolate($U5:$U40,AI5:AI40,TRUE,6,7)</f>
        <v>254.58850000000001</v>
      </c>
      <c r="FS5" s="5">
        <v>26.852960531119173</v>
      </c>
    </row>
    <row r="6" spans="1:175" x14ac:dyDescent="0.15">
      <c r="A6" s="289"/>
      <c r="B6" s="47">
        <v>31</v>
      </c>
      <c r="C6" s="166">
        <f>Anchor!L111</f>
        <v>29575.539499999999</v>
      </c>
      <c r="D6" s="166">
        <f>Anchor!M111</f>
        <v>43.215200000000003</v>
      </c>
      <c r="E6" s="166">
        <f>Anchor!N111</f>
        <v>47.331200000000003</v>
      </c>
      <c r="F6" s="166">
        <f>Anchor!O111</f>
        <v>46.5824</v>
      </c>
      <c r="G6" s="167">
        <f>('Summary (Full)'!$B$34*D6+'Summary (Full)'!$B$35*E6+'Summary (Full)'!$B$36*F6)/'Summary (Full)'!$B$37</f>
        <v>43.682900000000004</v>
      </c>
      <c r="H6" s="166">
        <f>Anchor!P111</f>
        <v>26.192799999999998</v>
      </c>
      <c r="I6" s="166">
        <f>Anchor!Q111</f>
        <v>21.0702</v>
      </c>
      <c r="J6" s="166">
        <f>Anchor!R111</f>
        <v>99.968800000000002</v>
      </c>
      <c r="K6" s="166">
        <f>Anchor!S111</f>
        <v>99.866</v>
      </c>
      <c r="L6" s="166">
        <f>Anchor!T111</f>
        <v>41.875900000000001</v>
      </c>
      <c r="M6" s="166">
        <f>Anchor!U111</f>
        <v>45.412300000000002</v>
      </c>
      <c r="N6" s="166">
        <f>Anchor!V111</f>
        <v>43.1096</v>
      </c>
      <c r="O6" s="166">
        <f>Anchor!W111</f>
        <v>47.228299999999997</v>
      </c>
      <c r="P6" s="166">
        <f>Anchor!X111</f>
        <v>46.462400000000002</v>
      </c>
      <c r="Q6" s="168">
        <f>10*LOG10(1/(('Summary (Full)'!$B$41/10^(N6/10)+'Summary (Full)'!$B$42/10^(O6/10)+'Summary (Full)'!$B$43/10^(P6/10))/'Summary (Full)'!$B$44))</f>
        <v>44.034181741268235</v>
      </c>
      <c r="R6" s="166">
        <f>Anchor!Y111</f>
        <v>49830.7</v>
      </c>
      <c r="S6" s="166">
        <f>Anchor!Z111</f>
        <v>35.975000000000001</v>
      </c>
      <c r="T6" s="169"/>
      <c r="U6" s="166">
        <f>Test!L111</f>
        <v>29575.539499999999</v>
      </c>
      <c r="V6" s="166">
        <f>Test!M111</f>
        <v>43.215200000000003</v>
      </c>
      <c r="W6" s="166">
        <f>Test!N111</f>
        <v>47.331200000000003</v>
      </c>
      <c r="X6" s="166">
        <f>Test!O111</f>
        <v>46.5824</v>
      </c>
      <c r="Y6" s="166">
        <f>('Summary (Full)'!$B$34*V6+'Summary (Full)'!$B$35*W6+'Summary (Full)'!$B$36*X6)/'Summary (Full)'!$B$37</f>
        <v>43.682900000000004</v>
      </c>
      <c r="Z6" s="166">
        <f>Test!P111</f>
        <v>26.192799999999998</v>
      </c>
      <c r="AA6" s="166">
        <f>Test!Q111</f>
        <v>21.0702</v>
      </c>
      <c r="AB6" s="166">
        <f>Test!R111</f>
        <v>99.968800000000002</v>
      </c>
      <c r="AC6" s="166">
        <f>Test!S111</f>
        <v>99.866</v>
      </c>
      <c r="AD6" s="166">
        <f>Test!T111</f>
        <v>41.875900000000001</v>
      </c>
      <c r="AE6" s="166">
        <f>Test!U111</f>
        <v>45.412300000000002</v>
      </c>
      <c r="AF6" s="166">
        <f>Test!V111</f>
        <v>43.1096</v>
      </c>
      <c r="AG6" s="166">
        <f>Test!W111</f>
        <v>47.228299999999997</v>
      </c>
      <c r="AH6" s="166">
        <f>Test!X111</f>
        <v>46.462400000000002</v>
      </c>
      <c r="AI6" s="166">
        <f>10*LOG10(1/(('Summary (Full)'!$B$41/10^(AF6/10)+'Summary (Full)'!$B$42/10^(AG6/10)+'Summary (Full)'!$B$43/10^(AH6/10))/'Summary (Full)'!$B$44))</f>
        <v>44.034181741268235</v>
      </c>
      <c r="AJ6" s="166">
        <f>Test!Y111</f>
        <v>49830.7</v>
      </c>
      <c r="AK6" s="166">
        <f>Test!Z111</f>
        <v>35.975000000000001</v>
      </c>
      <c r="AL6" s="166">
        <f t="shared" ref="AL6:AM40" si="2">AJ6/R6</f>
        <v>1</v>
      </c>
      <c r="AM6" s="166">
        <f t="shared" si="2"/>
        <v>1</v>
      </c>
      <c r="AO6" s="294"/>
      <c r="AP6" s="212"/>
      <c r="AQ6" s="212"/>
      <c r="AR6" s="212"/>
      <c r="AS6" s="212"/>
      <c r="AT6" s="212"/>
      <c r="AU6" s="212"/>
      <c r="AV6" s="212"/>
      <c r="AW6" s="212"/>
      <c r="AX6" s="212"/>
      <c r="AY6" s="215"/>
      <c r="AZ6" s="326"/>
      <c r="BA6" s="252"/>
      <c r="CH6" s="6"/>
      <c r="CI6" s="12" t="s">
        <v>32</v>
      </c>
      <c r="CJ6" s="11">
        <f>MAX(CL1:CL201)</f>
        <v>49896.317199999998</v>
      </c>
      <c r="CK6" s="6"/>
      <c r="CL6" s="17">
        <v>286.58113841625493</v>
      </c>
      <c r="CM6" s="17">
        <v>26.481950000000001</v>
      </c>
      <c r="CN6" s="17">
        <v>26.481950000000001</v>
      </c>
      <c r="CO6" s="17">
        <v>31.131500000000003</v>
      </c>
      <c r="CP6" s="17">
        <v>28.661737500000001</v>
      </c>
      <c r="CQ6" s="17">
        <v>26.908783593750002</v>
      </c>
      <c r="CR6" s="17">
        <v>8.0123374999999992</v>
      </c>
      <c r="CS6" s="17">
        <v>8.0154750000000003</v>
      </c>
      <c r="CT6" s="17">
        <v>5.8703000000000003</v>
      </c>
      <c r="CU6" s="17">
        <v>5.6311999999999998</v>
      </c>
      <c r="CV6" s="17">
        <v>21.898575000000001</v>
      </c>
      <c r="CW6" s="17">
        <v>30.31785</v>
      </c>
      <c r="CX6" s="17">
        <v>26.381787499999998</v>
      </c>
      <c r="CY6" s="17">
        <v>30.983900000000002</v>
      </c>
      <c r="CZ6" s="17">
        <v>28.390987500000001</v>
      </c>
      <c r="DA6" s="17">
        <v>27.194197152592022</v>
      </c>
      <c r="DB6" s="17">
        <v>1432.1875</v>
      </c>
      <c r="DC6" s="17">
        <v>0.58106250000000004</v>
      </c>
      <c r="DE6" s="17">
        <v>286.58113841625493</v>
      </c>
      <c r="DF6" s="5">
        <v>8.0123374999999992</v>
      </c>
      <c r="DG6" s="5"/>
      <c r="DH6" s="17">
        <v>286.58113841625493</v>
      </c>
      <c r="DI6" s="5">
        <v>8.0154750000000003</v>
      </c>
      <c r="DJ6" s="5"/>
      <c r="DK6" s="5">
        <v>452.47179999999997</v>
      </c>
      <c r="DL6" s="5">
        <v>16.157499999999999</v>
      </c>
      <c r="DM6" s="5">
        <v>452.47179999999997</v>
      </c>
      <c r="DN6" s="5">
        <v>15.4038</v>
      </c>
      <c r="DO6" s="5">
        <v>286.58113841625493</v>
      </c>
      <c r="DP6" s="5">
        <v>21.898575000000001</v>
      </c>
      <c r="DQ6" s="5">
        <v>286.58113841625493</v>
      </c>
      <c r="DR6" s="5">
        <v>30.31785</v>
      </c>
      <c r="DS6" s="5">
        <v>286.58113841625493</v>
      </c>
      <c r="DT6" s="5">
        <v>26.381787499999998</v>
      </c>
      <c r="DU6" s="5">
        <v>26.381787499999998</v>
      </c>
      <c r="DV6" s="5">
        <v>30.983900000000002</v>
      </c>
      <c r="DW6" s="5">
        <v>28.390987500000001</v>
      </c>
      <c r="DX6" s="5">
        <v>27.194197152592022</v>
      </c>
      <c r="DZ6" s="17">
        <v>286.58113841625493</v>
      </c>
      <c r="EA6" s="17">
        <v>26.481950000000001</v>
      </c>
      <c r="EB6" s="17">
        <v>26.481950000000001</v>
      </c>
      <c r="EC6" s="17">
        <v>31.131500000000003</v>
      </c>
      <c r="ED6" s="17">
        <v>28.661737500000001</v>
      </c>
      <c r="EE6" s="17">
        <v>26.908783593750002</v>
      </c>
      <c r="EF6" s="17">
        <v>8.0123374999999992</v>
      </c>
      <c r="EG6" s="17">
        <v>8.0154750000000003</v>
      </c>
      <c r="EH6" s="17">
        <v>5.8703000000000003</v>
      </c>
      <c r="EI6" s="17">
        <v>5.6311999999999998</v>
      </c>
      <c r="EJ6" s="17">
        <v>21.898575000000001</v>
      </c>
      <c r="EK6" s="17">
        <v>30.31785</v>
      </c>
      <c r="EL6" s="17">
        <v>26.381787499999998</v>
      </c>
      <c r="EM6" s="17">
        <v>30.983900000000002</v>
      </c>
      <c r="EN6" s="17">
        <v>28.390987500000001</v>
      </c>
      <c r="EO6" s="17">
        <v>27.194197152592022</v>
      </c>
      <c r="EP6" s="17">
        <v>1432.1875</v>
      </c>
      <c r="EQ6" s="17">
        <v>0.58106250000000004</v>
      </c>
      <c r="ER6" s="17">
        <v>286.58113841625493</v>
      </c>
      <c r="ES6" s="5">
        <v>8.0123374999999992</v>
      </c>
      <c r="ET6" s="5">
        <v>286.58113841625493</v>
      </c>
      <c r="EU6" s="5">
        <v>8.0154750000000003</v>
      </c>
      <c r="EV6" s="8">
        <v>452.47179999999997</v>
      </c>
      <c r="EW6" s="8">
        <v>16.157499999999999</v>
      </c>
      <c r="EX6" s="8">
        <v>452.47179999999997</v>
      </c>
      <c r="EY6" s="8">
        <v>15.4038</v>
      </c>
      <c r="EZ6" s="8">
        <v>286.58113841625493</v>
      </c>
      <c r="FA6" s="8">
        <v>21.898575000000001</v>
      </c>
      <c r="FB6" s="8">
        <v>286.58113841625493</v>
      </c>
      <c r="FC6" s="8">
        <v>30.31785</v>
      </c>
      <c r="FD6" s="5">
        <v>286.58113841625493</v>
      </c>
      <c r="FE6" s="5">
        <v>26.381787499999998</v>
      </c>
      <c r="FF6" s="5">
        <v>26.381787499999998</v>
      </c>
      <c r="FG6" s="5">
        <v>30.983900000000002</v>
      </c>
      <c r="FH6" s="5">
        <v>28.390987500000001</v>
      </c>
      <c r="FI6" s="5">
        <v>27.194197152592022</v>
      </c>
      <c r="FK6" s="5">
        <v>286.58113841625493</v>
      </c>
      <c r="FL6" s="5">
        <v>26.908783593750002</v>
      </c>
      <c r="FM6" s="5">
        <v>286.58113841625493</v>
      </c>
      <c r="FN6" s="5">
        <v>27.194197152592022</v>
      </c>
      <c r="FP6" s="17">
        <v>286.58113841625493</v>
      </c>
      <c r="FQ6" s="5">
        <v>26.908783593750002</v>
      </c>
      <c r="FR6" s="17">
        <v>286.58113841625493</v>
      </c>
      <c r="FS6" s="5">
        <v>27.194197152592022</v>
      </c>
    </row>
    <row r="7" spans="1:175" ht="13" customHeight="1" x14ac:dyDescent="0.15">
      <c r="A7" s="289"/>
      <c r="B7" s="47">
        <v>39</v>
      </c>
      <c r="C7" s="166">
        <f>Anchor!L112</f>
        <v>16875.9136</v>
      </c>
      <c r="D7" s="166">
        <f>Anchor!M112</f>
        <v>40.973999999999997</v>
      </c>
      <c r="E7" s="166">
        <f>Anchor!N112</f>
        <v>45.289200000000001</v>
      </c>
      <c r="F7" s="166">
        <f>Anchor!O112</f>
        <v>44.402299999999997</v>
      </c>
      <c r="G7" s="167">
        <f>('Summary (Full)'!$B$34*D7+'Summary (Full)'!$B$35*E7+'Summary (Full)'!$B$36*F7)/'Summary (Full)'!$B$37</f>
        <v>41.457968749999999</v>
      </c>
      <c r="H7" s="166">
        <f>Anchor!P112</f>
        <v>23.3111</v>
      </c>
      <c r="I7" s="166">
        <f>Anchor!Q112</f>
        <v>19.185500000000001</v>
      </c>
      <c r="J7" s="166">
        <f>Anchor!R112</f>
        <v>98.796899999999994</v>
      </c>
      <c r="K7" s="166">
        <f>Anchor!S112</f>
        <v>97.715199999999996</v>
      </c>
      <c r="L7" s="166">
        <f>Anchor!T112</f>
        <v>39.114199999999997</v>
      </c>
      <c r="M7" s="166">
        <f>Anchor!U112</f>
        <v>43.4985</v>
      </c>
      <c r="N7" s="166">
        <f>Anchor!V112</f>
        <v>40.861499999999999</v>
      </c>
      <c r="O7" s="166">
        <f>Anchor!W112</f>
        <v>45.2104</v>
      </c>
      <c r="P7" s="166">
        <f>Anchor!X112</f>
        <v>44.290300000000002</v>
      </c>
      <c r="Q7" s="168">
        <f>10*LOG10(1/(('Summary (Full)'!$B$41/10^(N7/10)+'Summary (Full)'!$B$42/10^(O7/10)+'Summary (Full)'!$B$43/10^(P7/10))/'Summary (Full)'!$B$44))</f>
        <v>41.811242674471536</v>
      </c>
      <c r="R7" s="166">
        <f>Anchor!Y112</f>
        <v>49270.1</v>
      </c>
      <c r="S7" s="166">
        <f>Anchor!Z112</f>
        <v>28.2483</v>
      </c>
      <c r="T7" s="169"/>
      <c r="U7" s="166">
        <f>Test!L112</f>
        <v>16875.9136</v>
      </c>
      <c r="V7" s="166">
        <f>Test!M112</f>
        <v>40.973999999999997</v>
      </c>
      <c r="W7" s="166">
        <f>Test!N112</f>
        <v>45.289200000000001</v>
      </c>
      <c r="X7" s="166">
        <f>Test!O112</f>
        <v>44.402299999999997</v>
      </c>
      <c r="Y7" s="166">
        <f>('Summary (Full)'!$B$34*V7+'Summary (Full)'!$B$35*W7+'Summary (Full)'!$B$36*X7)/'Summary (Full)'!$B$37</f>
        <v>41.457968749999999</v>
      </c>
      <c r="Z7" s="166">
        <f>Test!P112</f>
        <v>23.3111</v>
      </c>
      <c r="AA7" s="166">
        <f>Test!Q112</f>
        <v>19.185500000000001</v>
      </c>
      <c r="AB7" s="166">
        <f>Test!R112</f>
        <v>98.796899999999994</v>
      </c>
      <c r="AC7" s="166">
        <f>Test!S112</f>
        <v>97.715199999999996</v>
      </c>
      <c r="AD7" s="166">
        <f>Test!T112</f>
        <v>39.114199999999997</v>
      </c>
      <c r="AE7" s="166">
        <f>Test!U112</f>
        <v>43.4985</v>
      </c>
      <c r="AF7" s="166">
        <f>Test!V112</f>
        <v>40.861499999999999</v>
      </c>
      <c r="AG7" s="166">
        <f>Test!W112</f>
        <v>45.2104</v>
      </c>
      <c r="AH7" s="166">
        <f>Test!X112</f>
        <v>44.290300000000002</v>
      </c>
      <c r="AI7" s="166">
        <f>10*LOG10(1/(('Summary (Full)'!$B$41/10^(AF7/10)+'Summary (Full)'!$B$42/10^(AG7/10)+'Summary (Full)'!$B$43/10^(AH7/10))/'Summary (Full)'!$B$44))</f>
        <v>41.811242674471536</v>
      </c>
      <c r="AJ7" s="166">
        <f>Test!Y112</f>
        <v>49270.1</v>
      </c>
      <c r="AK7" s="166">
        <f>Test!Z112</f>
        <v>28.2483</v>
      </c>
      <c r="AL7" s="166">
        <f t="shared" si="2"/>
        <v>1</v>
      </c>
      <c r="AM7" s="166">
        <f t="shared" si="2"/>
        <v>1</v>
      </c>
      <c r="AO7" s="294" t="s">
        <v>28</v>
      </c>
      <c r="AP7" s="212" cm="1">
        <f t="array" ref="AP7">bdRateExtend($C6:$C9,D6:D9,$U6:$U9,V6:V9)</f>
        <v>0</v>
      </c>
      <c r="AQ7" s="212"/>
      <c r="AR7" s="212"/>
      <c r="AS7" s="212"/>
      <c r="AT7" s="212" cm="1">
        <f t="array" ref="AT7">bdRateExtend($C6:$C9,H6:H9,$U6:$U9,Z6:Z9)</f>
        <v>0</v>
      </c>
      <c r="AU7" s="212"/>
      <c r="AV7" s="212" cm="1">
        <f t="array" ref="AV7">bdRateExtend($C6:$C9,I6:I9,$U6:$U9,AA6:AA9)</f>
        <v>0</v>
      </c>
      <c r="AW7" s="212"/>
      <c r="AX7" s="212" cm="1">
        <f t="array" ref="AX7">bdRateExtend($C6:$C9,J6:J9,$U6:$U9,AB6:AB9,"None", FALSE,1)</f>
        <v>0</v>
      </c>
      <c r="AY7" s="215"/>
      <c r="AZ7" s="326" cm="1">
        <f t="array" ref="AZ7">testVMAFRange($C6:$C9,J6:J9,$U6:$U9,AB6:AB9)</f>
        <v>0</v>
      </c>
      <c r="BA7" s="252"/>
      <c r="CH7" s="6"/>
      <c r="CI7" s="12" t="s">
        <v>33</v>
      </c>
      <c r="CJ7" s="11">
        <f>CJ6-CJ5</f>
        <v>49641.7287</v>
      </c>
      <c r="CK7" s="6"/>
      <c r="CL7" s="17">
        <v>322.59410340984283</v>
      </c>
      <c r="CM7" s="17">
        <v>26.814900000000002</v>
      </c>
      <c r="CN7" s="17">
        <v>26.814900000000002</v>
      </c>
      <c r="CO7" s="17">
        <v>31.434000000000001</v>
      </c>
      <c r="CP7" s="17">
        <v>29.016674999999999</v>
      </c>
      <c r="CQ7" s="17">
        <v>27.241204687500002</v>
      </c>
      <c r="CR7" s="17">
        <v>8.3313749999999995</v>
      </c>
      <c r="CS7" s="17">
        <v>8.2473500000000008</v>
      </c>
      <c r="CT7" s="17">
        <v>7.6721000000000004</v>
      </c>
      <c r="CU7" s="17">
        <v>7.35</v>
      </c>
      <c r="CV7" s="17">
        <v>22.226749999999999</v>
      </c>
      <c r="CW7" s="17">
        <v>30.654499999999999</v>
      </c>
      <c r="CX7" s="17">
        <v>26.721674999999998</v>
      </c>
      <c r="CY7" s="17">
        <v>31.293200000000002</v>
      </c>
      <c r="CZ7" s="17">
        <v>28.759275000000002</v>
      </c>
      <c r="DA7" s="17">
        <v>27.535433774064874</v>
      </c>
      <c r="DB7" s="17">
        <v>1535.575</v>
      </c>
      <c r="DC7" s="17">
        <v>0.63362499999999999</v>
      </c>
      <c r="DE7" s="17">
        <v>322.59410340984283</v>
      </c>
      <c r="DF7" s="5">
        <v>8.3313749999999995</v>
      </c>
      <c r="DG7" s="5"/>
      <c r="DH7" s="17">
        <v>322.59410340984283</v>
      </c>
      <c r="DI7" s="5">
        <v>8.2473500000000008</v>
      </c>
      <c r="DJ7" s="5"/>
      <c r="DK7" s="5">
        <v>507.42276462157872</v>
      </c>
      <c r="DL7" s="5">
        <v>18.723637499999999</v>
      </c>
      <c r="DM7" s="5">
        <v>507.42276462157872</v>
      </c>
      <c r="DN7" s="5">
        <v>17.871100000000002</v>
      </c>
      <c r="DO7" s="5">
        <v>322.59410340984283</v>
      </c>
      <c r="DP7" s="5">
        <v>22.226749999999999</v>
      </c>
      <c r="DQ7" s="5">
        <v>322.59410340984283</v>
      </c>
      <c r="DR7" s="5">
        <v>30.654499999999999</v>
      </c>
      <c r="DS7" s="5">
        <v>322.59410340984283</v>
      </c>
      <c r="DT7" s="5">
        <v>26.721674999999998</v>
      </c>
      <c r="DU7" s="5">
        <v>26.721674999999998</v>
      </c>
      <c r="DV7" s="5">
        <v>31.293200000000002</v>
      </c>
      <c r="DW7" s="5">
        <v>28.759275000000002</v>
      </c>
      <c r="DX7" s="5">
        <v>27.535433774064874</v>
      </c>
      <c r="DZ7" s="17">
        <v>322.59410340984283</v>
      </c>
      <c r="EA7" s="17">
        <v>26.814900000000002</v>
      </c>
      <c r="EB7" s="17">
        <v>26.814900000000002</v>
      </c>
      <c r="EC7" s="17">
        <v>31.434000000000001</v>
      </c>
      <c r="ED7" s="17">
        <v>29.016674999999999</v>
      </c>
      <c r="EE7" s="17">
        <v>27.241204687500002</v>
      </c>
      <c r="EF7" s="17">
        <v>8.3313749999999995</v>
      </c>
      <c r="EG7" s="17">
        <v>8.2473500000000008</v>
      </c>
      <c r="EH7" s="17">
        <v>7.6721000000000004</v>
      </c>
      <c r="EI7" s="17">
        <v>7.35</v>
      </c>
      <c r="EJ7" s="17">
        <v>22.226749999999999</v>
      </c>
      <c r="EK7" s="17">
        <v>30.654499999999999</v>
      </c>
      <c r="EL7" s="17">
        <v>26.721674999999998</v>
      </c>
      <c r="EM7" s="17">
        <v>31.293200000000002</v>
      </c>
      <c r="EN7" s="17">
        <v>28.759275000000002</v>
      </c>
      <c r="EO7" s="17">
        <v>27.535433774064874</v>
      </c>
      <c r="EP7" s="17">
        <v>1535.575</v>
      </c>
      <c r="EQ7" s="17">
        <v>0.63362499999999999</v>
      </c>
      <c r="ER7" s="17">
        <v>322.59410340984283</v>
      </c>
      <c r="ES7" s="5">
        <v>8.3313749999999995</v>
      </c>
      <c r="ET7" s="5">
        <v>322.59410340984283</v>
      </c>
      <c r="EU7" s="5">
        <v>8.2473500000000008</v>
      </c>
      <c r="EV7" s="8">
        <v>507.42276462157872</v>
      </c>
      <c r="EW7" s="8">
        <v>18.723637499999999</v>
      </c>
      <c r="EX7" s="8">
        <v>507.42276462157872</v>
      </c>
      <c r="EY7" s="8">
        <v>17.871100000000002</v>
      </c>
      <c r="EZ7" s="8">
        <v>322.59410340984283</v>
      </c>
      <c r="FA7" s="8">
        <v>22.226749999999999</v>
      </c>
      <c r="FB7" s="8">
        <v>322.59410340984283</v>
      </c>
      <c r="FC7" s="8">
        <v>30.654499999999999</v>
      </c>
      <c r="FD7" s="5">
        <v>322.59410340984283</v>
      </c>
      <c r="FE7" s="5">
        <v>26.721674999999998</v>
      </c>
      <c r="FF7" s="5">
        <v>26.721674999999998</v>
      </c>
      <c r="FG7" s="5">
        <v>31.293200000000002</v>
      </c>
      <c r="FH7" s="5">
        <v>28.759275000000002</v>
      </c>
      <c r="FI7" s="5">
        <v>27.535433774064874</v>
      </c>
      <c r="FK7" s="5">
        <v>322.59410340984283</v>
      </c>
      <c r="FL7" s="5">
        <v>27.241204687500002</v>
      </c>
      <c r="FM7" s="5">
        <v>322.59410340984283</v>
      </c>
      <c r="FN7" s="5">
        <v>27.535433774064874</v>
      </c>
      <c r="FP7" s="17">
        <v>322.59410340984283</v>
      </c>
      <c r="FQ7" s="5">
        <v>27.241204687500002</v>
      </c>
      <c r="FR7" s="17">
        <v>322.59410340984283</v>
      </c>
      <c r="FS7" s="5">
        <v>27.535433774064874</v>
      </c>
    </row>
    <row r="8" spans="1:175" x14ac:dyDescent="0.15">
      <c r="A8" s="289"/>
      <c r="B8" s="47">
        <v>47</v>
      </c>
      <c r="C8" s="166">
        <f>Anchor!L113</f>
        <v>9959.0298999999995</v>
      </c>
      <c r="D8" s="166">
        <f>Anchor!M113</f>
        <v>38.915100000000002</v>
      </c>
      <c r="E8" s="166">
        <f>Anchor!N113</f>
        <v>43.186700000000002</v>
      </c>
      <c r="F8" s="166">
        <f>Anchor!O113</f>
        <v>42.139800000000001</v>
      </c>
      <c r="G8" s="167">
        <f>('Summary (Full)'!$B$34*D8+'Summary (Full)'!$B$35*E8+'Summary (Full)'!$B$36*F8)/'Summary (Full)'!$B$37</f>
        <v>39.383618750000004</v>
      </c>
      <c r="H8" s="166">
        <f>Anchor!P113</f>
        <v>20.8034</v>
      </c>
      <c r="I8" s="166">
        <f>Anchor!Q113</f>
        <v>17.464099999999998</v>
      </c>
      <c r="J8" s="166">
        <f>Anchor!R113</f>
        <v>92.950500000000005</v>
      </c>
      <c r="K8" s="166">
        <f>Anchor!S113</f>
        <v>90.793499999999995</v>
      </c>
      <c r="L8" s="166">
        <f>Anchor!T113</f>
        <v>36.3977</v>
      </c>
      <c r="M8" s="166">
        <f>Anchor!U113</f>
        <v>41.701999999999998</v>
      </c>
      <c r="N8" s="166">
        <f>Anchor!V113</f>
        <v>38.812899999999999</v>
      </c>
      <c r="O8" s="166">
        <f>Anchor!W113</f>
        <v>43.1068</v>
      </c>
      <c r="P8" s="166">
        <f>Anchor!X113</f>
        <v>42.0154</v>
      </c>
      <c r="Q8" s="168">
        <f>10*LOG10(1/(('Summary (Full)'!$B$41/10^(N8/10)+'Summary (Full)'!$B$42/10^(O8/10)+'Summary (Full)'!$B$43/10^(P8/10))/'Summary (Full)'!$B$44))</f>
        <v>39.736626121491355</v>
      </c>
      <c r="R8" s="166">
        <f>Anchor!Y113</f>
        <v>39587.9</v>
      </c>
      <c r="S8" s="166">
        <f>Anchor!Z113</f>
        <v>26.698499999999999</v>
      </c>
      <c r="T8" s="169"/>
      <c r="U8" s="166">
        <f>Test!L113</f>
        <v>9959.0298999999995</v>
      </c>
      <c r="V8" s="166">
        <f>Test!M113</f>
        <v>38.915100000000002</v>
      </c>
      <c r="W8" s="166">
        <f>Test!N113</f>
        <v>43.186700000000002</v>
      </c>
      <c r="X8" s="166">
        <f>Test!O113</f>
        <v>42.139800000000001</v>
      </c>
      <c r="Y8" s="166">
        <f>('Summary (Full)'!$B$34*V8+'Summary (Full)'!$B$35*W8+'Summary (Full)'!$B$36*X8)/'Summary (Full)'!$B$37</f>
        <v>39.383618750000004</v>
      </c>
      <c r="Z8" s="166">
        <f>Test!P113</f>
        <v>20.8034</v>
      </c>
      <c r="AA8" s="166">
        <f>Test!Q113</f>
        <v>17.464099999999998</v>
      </c>
      <c r="AB8" s="166">
        <f>Test!R113</f>
        <v>92.950500000000005</v>
      </c>
      <c r="AC8" s="166">
        <f>Test!S113</f>
        <v>90.793499999999995</v>
      </c>
      <c r="AD8" s="166">
        <f>Test!T113</f>
        <v>36.3977</v>
      </c>
      <c r="AE8" s="166">
        <f>Test!U113</f>
        <v>41.701999999999998</v>
      </c>
      <c r="AF8" s="166">
        <f>Test!V113</f>
        <v>38.812899999999999</v>
      </c>
      <c r="AG8" s="166">
        <f>Test!W113</f>
        <v>43.1068</v>
      </c>
      <c r="AH8" s="166">
        <f>Test!X113</f>
        <v>42.0154</v>
      </c>
      <c r="AI8" s="166">
        <f>10*LOG10(1/(('Summary (Full)'!$B$41/10^(AF8/10)+'Summary (Full)'!$B$42/10^(AG8/10)+'Summary (Full)'!$B$43/10^(AH8/10))/'Summary (Full)'!$B$44))</f>
        <v>39.736626121491355</v>
      </c>
      <c r="AJ8" s="166">
        <f>Test!Y113</f>
        <v>39587.9</v>
      </c>
      <c r="AK8" s="166">
        <f>Test!Z113</f>
        <v>26.698499999999999</v>
      </c>
      <c r="AL8" s="166">
        <f t="shared" si="2"/>
        <v>1</v>
      </c>
      <c r="AM8" s="166">
        <f t="shared" si="2"/>
        <v>1</v>
      </c>
      <c r="AO8" s="294"/>
      <c r="AP8" s="212"/>
      <c r="AQ8" s="212"/>
      <c r="AR8" s="212"/>
      <c r="AS8" s="212"/>
      <c r="AT8" s="212"/>
      <c r="AU8" s="212"/>
      <c r="AV8" s="212"/>
      <c r="AW8" s="212"/>
      <c r="AX8" s="212"/>
      <c r="AY8" s="215"/>
      <c r="AZ8" s="326"/>
      <c r="BA8" s="252"/>
      <c r="CH8" s="6"/>
      <c r="CI8" s="12" t="s">
        <v>34</v>
      </c>
      <c r="CJ8" s="11">
        <f>CJ7^(3/4)</f>
        <v>3325.7160975561283</v>
      </c>
      <c r="CK8" s="6"/>
      <c r="CL8" s="17">
        <v>363.13260576013425</v>
      </c>
      <c r="CM8" s="17">
        <v>27.147850000000002</v>
      </c>
      <c r="CN8" s="17">
        <v>27.147850000000002</v>
      </c>
      <c r="CO8" s="17">
        <v>31.736499999999999</v>
      </c>
      <c r="CP8" s="17">
        <v>29.371612499999998</v>
      </c>
      <c r="CQ8" s="17">
        <v>27.573625781250001</v>
      </c>
      <c r="CR8" s="17">
        <v>8.6504124999999998</v>
      </c>
      <c r="CS8" s="17">
        <v>8.4792249999999996</v>
      </c>
      <c r="CT8" s="17">
        <v>9.4739000000000004</v>
      </c>
      <c r="CU8" s="17">
        <v>9.0687999999999995</v>
      </c>
      <c r="CV8" s="17">
        <v>22.554924999999997</v>
      </c>
      <c r="CW8" s="17">
        <v>30.991150000000001</v>
      </c>
      <c r="CX8" s="17">
        <v>27.061562499999997</v>
      </c>
      <c r="CY8" s="17">
        <v>31.602500000000003</v>
      </c>
      <c r="CZ8" s="17">
        <v>29.1275625</v>
      </c>
      <c r="DA8" s="17">
        <v>27.876670395537722</v>
      </c>
      <c r="DB8" s="17">
        <v>1638.9625000000001</v>
      </c>
      <c r="DC8" s="17">
        <v>0.68618749999999995</v>
      </c>
      <c r="DE8" s="17">
        <v>363.13260576013425</v>
      </c>
      <c r="DF8" s="5">
        <v>8.6504124999999998</v>
      </c>
      <c r="DG8" s="5"/>
      <c r="DH8" s="17">
        <v>363.13260576013425</v>
      </c>
      <c r="DI8" s="5">
        <v>8.4792249999999996</v>
      </c>
      <c r="DJ8" s="5"/>
      <c r="DK8" s="5">
        <v>569.04731312803642</v>
      </c>
      <c r="DL8" s="5">
        <v>21.289774999999999</v>
      </c>
      <c r="DM8" s="5">
        <v>569.04731312803642</v>
      </c>
      <c r="DN8" s="5">
        <v>20.3384</v>
      </c>
      <c r="DO8" s="5">
        <v>363.13260576013425</v>
      </c>
      <c r="DP8" s="5">
        <v>22.554924999999997</v>
      </c>
      <c r="DQ8" s="5">
        <v>363.13260576013425</v>
      </c>
      <c r="DR8" s="5">
        <v>30.991150000000001</v>
      </c>
      <c r="DS8" s="5">
        <v>363.13260576013425</v>
      </c>
      <c r="DT8" s="5">
        <v>27.061562499999997</v>
      </c>
      <c r="DU8" s="5">
        <v>27.061562499999997</v>
      </c>
      <c r="DV8" s="5">
        <v>31.602500000000003</v>
      </c>
      <c r="DW8" s="5">
        <v>29.1275625</v>
      </c>
      <c r="DX8" s="5">
        <v>27.876670395537722</v>
      </c>
      <c r="DZ8" s="17">
        <v>363.13260576013425</v>
      </c>
      <c r="EA8" s="17">
        <v>27.147850000000002</v>
      </c>
      <c r="EB8" s="17">
        <v>27.147850000000002</v>
      </c>
      <c r="EC8" s="17">
        <v>31.736499999999999</v>
      </c>
      <c r="ED8" s="17">
        <v>29.371612499999998</v>
      </c>
      <c r="EE8" s="17">
        <v>27.573625781250001</v>
      </c>
      <c r="EF8" s="17">
        <v>8.6504124999999998</v>
      </c>
      <c r="EG8" s="17">
        <v>8.4792249999999996</v>
      </c>
      <c r="EH8" s="17">
        <v>9.4739000000000004</v>
      </c>
      <c r="EI8" s="17">
        <v>9.0687999999999995</v>
      </c>
      <c r="EJ8" s="17">
        <v>22.554924999999997</v>
      </c>
      <c r="EK8" s="17">
        <v>30.991150000000001</v>
      </c>
      <c r="EL8" s="17">
        <v>27.061562499999997</v>
      </c>
      <c r="EM8" s="17">
        <v>31.602500000000003</v>
      </c>
      <c r="EN8" s="17">
        <v>29.1275625</v>
      </c>
      <c r="EO8" s="17">
        <v>27.876670395537722</v>
      </c>
      <c r="EP8" s="17">
        <v>1638.9625000000001</v>
      </c>
      <c r="EQ8" s="17">
        <v>0.68618749999999995</v>
      </c>
      <c r="ER8" s="17">
        <v>363.13260576013425</v>
      </c>
      <c r="ES8" s="5">
        <v>8.6504124999999998</v>
      </c>
      <c r="ET8" s="5">
        <v>363.13260576013425</v>
      </c>
      <c r="EU8" s="5">
        <v>8.4792249999999996</v>
      </c>
      <c r="EV8" s="8">
        <v>569.04731312803642</v>
      </c>
      <c r="EW8" s="8">
        <v>21.289774999999999</v>
      </c>
      <c r="EX8" s="8">
        <v>569.04731312803642</v>
      </c>
      <c r="EY8" s="8">
        <v>20.3384</v>
      </c>
      <c r="EZ8" s="8">
        <v>363.13260576013425</v>
      </c>
      <c r="FA8" s="8">
        <v>22.554924999999997</v>
      </c>
      <c r="FB8" s="8">
        <v>363.13260576013425</v>
      </c>
      <c r="FC8" s="8">
        <v>30.991150000000001</v>
      </c>
      <c r="FD8" s="5">
        <v>363.13260576013425</v>
      </c>
      <c r="FE8" s="5">
        <v>27.061562499999997</v>
      </c>
      <c r="FF8" s="5">
        <v>27.061562499999997</v>
      </c>
      <c r="FG8" s="5">
        <v>31.602500000000003</v>
      </c>
      <c r="FH8" s="5">
        <v>29.1275625</v>
      </c>
      <c r="FI8" s="5">
        <v>27.876670395537722</v>
      </c>
      <c r="FK8" s="5">
        <v>363.13260576013425</v>
      </c>
      <c r="FL8" s="5">
        <v>27.573625781250001</v>
      </c>
      <c r="FM8" s="5">
        <v>363.13260576013425</v>
      </c>
      <c r="FN8" s="5">
        <v>27.876670395537722</v>
      </c>
      <c r="FP8" s="17">
        <v>363.13260576013425</v>
      </c>
      <c r="FQ8" s="5">
        <v>27.573625781250001</v>
      </c>
      <c r="FR8" s="17">
        <v>363.13260576013425</v>
      </c>
      <c r="FS8" s="5">
        <v>27.876670395537722</v>
      </c>
    </row>
    <row r="9" spans="1:175" ht="13" customHeight="1" x14ac:dyDescent="0.15">
      <c r="A9" s="289"/>
      <c r="B9" s="47">
        <v>55</v>
      </c>
      <c r="C9" s="166">
        <f>Anchor!L114</f>
        <v>6015.7043000000003</v>
      </c>
      <c r="D9" s="166">
        <f>Anchor!M114</f>
        <v>36.823099999999997</v>
      </c>
      <c r="E9" s="166">
        <f>Anchor!N114</f>
        <v>41.021900000000002</v>
      </c>
      <c r="F9" s="166">
        <f>Anchor!O114</f>
        <v>39.790599999999998</v>
      </c>
      <c r="G9" s="167">
        <f>('Summary (Full)'!$B$34*D9+'Summary (Full)'!$B$35*E9+'Summary (Full)'!$B$36*F9)/'Summary (Full)'!$B$37</f>
        <v>37.270993749999995</v>
      </c>
      <c r="H9" s="166">
        <f>Anchor!P114</f>
        <v>18.345800000000001</v>
      </c>
      <c r="I9" s="166">
        <f>Anchor!Q114</f>
        <v>15.7149</v>
      </c>
      <c r="J9" s="166">
        <f>Anchor!R114</f>
        <v>82.097800000000007</v>
      </c>
      <c r="K9" s="166">
        <f>Anchor!S114</f>
        <v>79.671000000000006</v>
      </c>
      <c r="L9" s="166">
        <f>Anchor!T114</f>
        <v>33.638199999999998</v>
      </c>
      <c r="M9" s="166">
        <f>Anchor!U114</f>
        <v>39.819099999999999</v>
      </c>
      <c r="N9" s="166">
        <f>Anchor!V114</f>
        <v>36.7254</v>
      </c>
      <c r="O9" s="166">
        <f>Anchor!W114</f>
        <v>40.935200000000002</v>
      </c>
      <c r="P9" s="166">
        <f>Anchor!X114</f>
        <v>39.6462</v>
      </c>
      <c r="Q9" s="168">
        <f>10*LOG10(1/(('Summary (Full)'!$B$41/10^(N9/10)+'Summary (Full)'!$B$42/10^(O9/10)+'Summary (Full)'!$B$43/10^(P9/10))/'Summary (Full)'!$B$44))</f>
        <v>37.614051791191272</v>
      </c>
      <c r="R9" s="166">
        <f>Anchor!Y114</f>
        <v>32203.1</v>
      </c>
      <c r="S9" s="166">
        <f>Anchor!Z114</f>
        <v>23.5625</v>
      </c>
      <c r="T9" s="169"/>
      <c r="U9" s="166">
        <f>Test!L114</f>
        <v>6015.7043000000003</v>
      </c>
      <c r="V9" s="166">
        <f>Test!M114</f>
        <v>36.823099999999997</v>
      </c>
      <c r="W9" s="166">
        <f>Test!N114</f>
        <v>41.021900000000002</v>
      </c>
      <c r="X9" s="166">
        <f>Test!O114</f>
        <v>39.790599999999998</v>
      </c>
      <c r="Y9" s="166">
        <f>('Summary (Full)'!$B$34*V9+'Summary (Full)'!$B$35*W9+'Summary (Full)'!$B$36*X9)/'Summary (Full)'!$B$37</f>
        <v>37.270993749999995</v>
      </c>
      <c r="Z9" s="166">
        <f>Test!P114</f>
        <v>18.345800000000001</v>
      </c>
      <c r="AA9" s="166">
        <f>Test!Q114</f>
        <v>15.7149</v>
      </c>
      <c r="AB9" s="166">
        <f>Test!R114</f>
        <v>82.097800000000007</v>
      </c>
      <c r="AC9" s="166">
        <f>Test!S114</f>
        <v>79.671000000000006</v>
      </c>
      <c r="AD9" s="166">
        <f>Test!T114</f>
        <v>33.638199999999998</v>
      </c>
      <c r="AE9" s="166">
        <f>Test!U114</f>
        <v>39.819099999999999</v>
      </c>
      <c r="AF9" s="166">
        <f>Test!V114</f>
        <v>36.7254</v>
      </c>
      <c r="AG9" s="166">
        <f>Test!W114</f>
        <v>40.935200000000002</v>
      </c>
      <c r="AH9" s="166">
        <f>Test!X114</f>
        <v>39.6462</v>
      </c>
      <c r="AI9" s="166">
        <f>10*LOG10(1/(('Summary (Full)'!$B$41/10^(AF9/10)+'Summary (Full)'!$B$42/10^(AG9/10)+'Summary (Full)'!$B$43/10^(AH9/10))/'Summary (Full)'!$B$44))</f>
        <v>37.614051791191272</v>
      </c>
      <c r="AJ9" s="166">
        <f>Test!Y114</f>
        <v>32203.1</v>
      </c>
      <c r="AK9" s="166">
        <f>Test!Z114</f>
        <v>23.5625</v>
      </c>
      <c r="AL9" s="166">
        <f t="shared" si="2"/>
        <v>1</v>
      </c>
      <c r="AM9" s="166">
        <f t="shared" si="2"/>
        <v>1</v>
      </c>
      <c r="AO9" s="294" t="s">
        <v>29</v>
      </c>
      <c r="AP9" s="212" cm="1">
        <f t="array" ref="AP9">bdRateExtend($C7:$C10,D7:D10,$U7:$U10,V7:V10)</f>
        <v>0</v>
      </c>
      <c r="AQ9" s="212"/>
      <c r="AR9" s="212"/>
      <c r="AS9" s="212"/>
      <c r="AT9" s="212" cm="1">
        <f t="array" ref="AT9">bdRateExtend($C7:$C10,H7:H10,$U7:$U10,Z7:Z10)</f>
        <v>0</v>
      </c>
      <c r="AU9" s="212"/>
      <c r="AV9" s="212" cm="1">
        <f t="array" ref="AV9">bdRateExtend($C7:$C10,I7:I10,$U7:$U10,AA7:AA10)</f>
        <v>0</v>
      </c>
      <c r="AW9" s="212"/>
      <c r="AX9" s="212" cm="1">
        <f t="array" ref="AX9">bdRateExtend($C7:$C10,J7:J10,$U7:$U10,AB7:AB10,"None", FALSE,1)</f>
        <v>0</v>
      </c>
      <c r="AY9" s="215"/>
      <c r="AZ9" s="326" cm="1">
        <f t="array" ref="AZ9">testVMAFRange($C7:$C10,J7:J10,$U7:$U10,AB7:AB10)</f>
        <v>0</v>
      </c>
      <c r="BA9" s="252"/>
      <c r="CH9" s="6"/>
      <c r="CI9" s="12" t="s">
        <v>35</v>
      </c>
      <c r="CJ9" s="11">
        <f>CJ7^(1/2)</f>
        <v>222.80423851444118</v>
      </c>
      <c r="CK9" s="6"/>
      <c r="CL9" s="17">
        <v>408.76534311172969</v>
      </c>
      <c r="CM9" s="17">
        <v>27.480800000000002</v>
      </c>
      <c r="CN9" s="17">
        <v>27.480800000000002</v>
      </c>
      <c r="CO9" s="17">
        <v>32.039000000000001</v>
      </c>
      <c r="CP9" s="17">
        <v>29.72655</v>
      </c>
      <c r="CQ9" s="17">
        <v>27.906046875000001</v>
      </c>
      <c r="CR9" s="17">
        <v>8.9694500000000001</v>
      </c>
      <c r="CS9" s="17">
        <v>8.7111000000000001</v>
      </c>
      <c r="CT9" s="17">
        <v>11.275700000000001</v>
      </c>
      <c r="CU9" s="17">
        <v>10.787600000000001</v>
      </c>
      <c r="CV9" s="17">
        <v>22.883099999999999</v>
      </c>
      <c r="CW9" s="17">
        <v>31.3278</v>
      </c>
      <c r="CX9" s="17">
        <v>27.401449999999997</v>
      </c>
      <c r="CY9" s="17">
        <v>31.911799999999999</v>
      </c>
      <c r="CZ9" s="17">
        <v>29.495850000000001</v>
      </c>
      <c r="DA9" s="17">
        <v>28.217907017010575</v>
      </c>
      <c r="DB9" s="17">
        <v>1742.35</v>
      </c>
      <c r="DC9" s="17">
        <v>0.73875000000000002</v>
      </c>
      <c r="DE9" s="17">
        <v>408.76534311172969</v>
      </c>
      <c r="DF9" s="5">
        <v>8.9694500000000001</v>
      </c>
      <c r="DG9" s="5"/>
      <c r="DH9" s="17">
        <v>408.76534311172969</v>
      </c>
      <c r="DI9" s="5">
        <v>8.7111000000000001</v>
      </c>
      <c r="DJ9" s="5"/>
      <c r="DK9" s="5">
        <v>666.95209999999997</v>
      </c>
      <c r="DL9" s="5">
        <v>25.113399999999999</v>
      </c>
      <c r="DM9" s="5">
        <v>666.95209999999997</v>
      </c>
      <c r="DN9" s="5">
        <v>23.9985</v>
      </c>
      <c r="DO9" s="5">
        <v>408.76534311172969</v>
      </c>
      <c r="DP9" s="5">
        <v>22.883099999999999</v>
      </c>
      <c r="DQ9" s="5">
        <v>408.76534311172969</v>
      </c>
      <c r="DR9" s="5">
        <v>31.3278</v>
      </c>
      <c r="DS9" s="5">
        <v>408.76534311172969</v>
      </c>
      <c r="DT9" s="5">
        <v>27.401449999999997</v>
      </c>
      <c r="DU9" s="5">
        <v>27.401449999999997</v>
      </c>
      <c r="DV9" s="5">
        <v>31.911799999999999</v>
      </c>
      <c r="DW9" s="5">
        <v>29.495850000000001</v>
      </c>
      <c r="DX9" s="5">
        <v>28.217907017010575</v>
      </c>
      <c r="DZ9" s="17">
        <v>408.76534311172969</v>
      </c>
      <c r="EA9" s="17">
        <v>27.480800000000002</v>
      </c>
      <c r="EB9" s="17">
        <v>27.480800000000002</v>
      </c>
      <c r="EC9" s="17">
        <v>32.039000000000001</v>
      </c>
      <c r="ED9" s="17">
        <v>29.72655</v>
      </c>
      <c r="EE9" s="17">
        <v>27.906046875000001</v>
      </c>
      <c r="EF9" s="17">
        <v>8.9694500000000001</v>
      </c>
      <c r="EG9" s="17">
        <v>8.7111000000000001</v>
      </c>
      <c r="EH9" s="17">
        <v>11.275700000000001</v>
      </c>
      <c r="EI9" s="17">
        <v>10.787600000000001</v>
      </c>
      <c r="EJ9" s="17">
        <v>22.883099999999999</v>
      </c>
      <c r="EK9" s="17">
        <v>31.3278</v>
      </c>
      <c r="EL9" s="17">
        <v>27.401449999999997</v>
      </c>
      <c r="EM9" s="17">
        <v>31.911799999999999</v>
      </c>
      <c r="EN9" s="17">
        <v>29.495850000000001</v>
      </c>
      <c r="EO9" s="17">
        <v>28.217907017010575</v>
      </c>
      <c r="EP9" s="17">
        <v>1742.35</v>
      </c>
      <c r="EQ9" s="17">
        <v>0.73875000000000002</v>
      </c>
      <c r="ER9" s="17">
        <v>408.76534311172969</v>
      </c>
      <c r="ES9" s="5">
        <v>8.9694500000000001</v>
      </c>
      <c r="ET9" s="5">
        <v>408.76534311172969</v>
      </c>
      <c r="EU9" s="5">
        <v>8.7111000000000001</v>
      </c>
      <c r="EV9" s="8">
        <v>666.95209999999997</v>
      </c>
      <c r="EW9" s="8">
        <v>25.113399999999999</v>
      </c>
      <c r="EX9" s="8">
        <v>666.95209999999997</v>
      </c>
      <c r="EY9" s="8">
        <v>23.9985</v>
      </c>
      <c r="EZ9" s="8">
        <v>408.76534311172969</v>
      </c>
      <c r="FA9" s="8">
        <v>22.883099999999999</v>
      </c>
      <c r="FB9" s="8">
        <v>408.76534311172969</v>
      </c>
      <c r="FC9" s="8">
        <v>31.3278</v>
      </c>
      <c r="FD9" s="5">
        <v>408.76534311172969</v>
      </c>
      <c r="FE9" s="5">
        <v>27.401449999999997</v>
      </c>
      <c r="FF9" s="5">
        <v>27.401449999999997</v>
      </c>
      <c r="FG9" s="5">
        <v>31.911799999999999</v>
      </c>
      <c r="FH9" s="5">
        <v>29.495850000000001</v>
      </c>
      <c r="FI9" s="5">
        <v>28.217907017010575</v>
      </c>
      <c r="FK9" s="5">
        <v>408.76534311172969</v>
      </c>
      <c r="FL9" s="5">
        <v>27.906046875000001</v>
      </c>
      <c r="FM9" s="5">
        <v>408.76534311172969</v>
      </c>
      <c r="FN9" s="5">
        <v>28.217907017010575</v>
      </c>
      <c r="FP9" s="17">
        <v>408.76534311172969</v>
      </c>
      <c r="FQ9" s="5">
        <v>27.906046875000001</v>
      </c>
      <c r="FR9" s="17">
        <v>408.76534311172969</v>
      </c>
      <c r="FS9" s="5">
        <v>28.217907017010575</v>
      </c>
    </row>
    <row r="10" spans="1:175" ht="14" thickBot="1" x14ac:dyDescent="0.2">
      <c r="A10" s="289"/>
      <c r="B10" s="47">
        <v>63</v>
      </c>
      <c r="C10" s="166">
        <f>Anchor!L115</f>
        <v>2638.3604</v>
      </c>
      <c r="D10" s="166">
        <f>Anchor!M115</f>
        <v>33.277000000000001</v>
      </c>
      <c r="E10" s="166">
        <f>Anchor!N115</f>
        <v>37.4253</v>
      </c>
      <c r="F10" s="166">
        <f>Anchor!O115</f>
        <v>35.771599999999999</v>
      </c>
      <c r="G10" s="167">
        <f>('Summary (Full)'!$B$34*D10+'Summary (Full)'!$B$35*E10+'Summary (Full)'!$B$36*F10)/'Summary (Full)'!$B$37</f>
        <v>33.692181250000004</v>
      </c>
      <c r="H10" s="166">
        <f>Anchor!P115</f>
        <v>14.5185</v>
      </c>
      <c r="I10" s="166">
        <f>Anchor!Q115</f>
        <v>12.9176</v>
      </c>
      <c r="J10" s="166">
        <f>Anchor!R115</f>
        <v>58.515300000000003</v>
      </c>
      <c r="K10" s="166">
        <f>Anchor!S115</f>
        <v>56.448399999999999</v>
      </c>
      <c r="L10" s="166">
        <f>Anchor!T115</f>
        <v>29.265899999999998</v>
      </c>
      <c r="M10" s="166">
        <f>Anchor!U115</f>
        <v>36.542499999999997</v>
      </c>
      <c r="N10" s="166">
        <f>Anchor!V115</f>
        <v>33.095500000000001</v>
      </c>
      <c r="O10" s="166">
        <f>Anchor!W115</f>
        <v>37.239100000000001</v>
      </c>
      <c r="P10" s="166">
        <f>Anchor!X115</f>
        <v>35.4833</v>
      </c>
      <c r="Q10" s="168">
        <f>10*LOG10(1/(('Summary (Full)'!$B$41/10^(N10/10)+'Summary (Full)'!$B$42/10^(O10/10)+'Summary (Full)'!$B$43/10^(P10/10))/'Summary (Full)'!$B$44))</f>
        <v>33.920254399800697</v>
      </c>
      <c r="R10" s="166">
        <f>Anchor!Y115</f>
        <v>23112.400000000001</v>
      </c>
      <c r="S10" s="166">
        <f>Anchor!Z115</f>
        <v>17.963000000000001</v>
      </c>
      <c r="T10" s="169"/>
      <c r="U10" s="166">
        <f>Test!L115</f>
        <v>2638.3604</v>
      </c>
      <c r="V10" s="166">
        <f>Test!M115</f>
        <v>33.277000000000001</v>
      </c>
      <c r="W10" s="166">
        <f>Test!N115</f>
        <v>37.4253</v>
      </c>
      <c r="X10" s="166">
        <f>Test!O115</f>
        <v>35.771599999999999</v>
      </c>
      <c r="Y10" s="166">
        <f>('Summary (Full)'!$B$34*V10+'Summary (Full)'!$B$35*W10+'Summary (Full)'!$B$36*X10)/'Summary (Full)'!$B$37</f>
        <v>33.692181250000004</v>
      </c>
      <c r="Z10" s="166">
        <f>Test!P115</f>
        <v>14.5185</v>
      </c>
      <c r="AA10" s="166">
        <f>Test!Q115</f>
        <v>12.9176</v>
      </c>
      <c r="AB10" s="166">
        <f>Test!R115</f>
        <v>58.515300000000003</v>
      </c>
      <c r="AC10" s="166">
        <f>Test!S115</f>
        <v>56.448399999999999</v>
      </c>
      <c r="AD10" s="166">
        <f>Test!T115</f>
        <v>29.265899999999998</v>
      </c>
      <c r="AE10" s="166">
        <f>Test!U115</f>
        <v>36.542499999999997</v>
      </c>
      <c r="AF10" s="166">
        <f>Test!V115</f>
        <v>33.095500000000001</v>
      </c>
      <c r="AG10" s="166">
        <f>Test!W115</f>
        <v>37.239100000000001</v>
      </c>
      <c r="AH10" s="166">
        <f>Test!X115</f>
        <v>35.4833</v>
      </c>
      <c r="AI10" s="166">
        <f>10*LOG10(1/(('Summary (Full)'!$B$41/10^(AF10/10)+'Summary (Full)'!$B$42/10^(AG10/10)+'Summary (Full)'!$B$43/10^(AH10/10))/'Summary (Full)'!$B$44))</f>
        <v>33.920254399800697</v>
      </c>
      <c r="AJ10" s="166">
        <f>Test!Y115</f>
        <v>23112.400000000001</v>
      </c>
      <c r="AK10" s="166">
        <f>Test!Z115</f>
        <v>17.963000000000001</v>
      </c>
      <c r="AL10" s="166">
        <f t="shared" si="2"/>
        <v>1</v>
      </c>
      <c r="AM10" s="166">
        <f t="shared" si="2"/>
        <v>1</v>
      </c>
      <c r="AO10" s="303"/>
      <c r="AP10" s="213"/>
      <c r="AQ10" s="213"/>
      <c r="AR10" s="213"/>
      <c r="AS10" s="213"/>
      <c r="AT10" s="213"/>
      <c r="AU10" s="213"/>
      <c r="AV10" s="213"/>
      <c r="AW10" s="213"/>
      <c r="AX10" s="213"/>
      <c r="AY10" s="228"/>
      <c r="AZ10" s="327"/>
      <c r="BA10" s="280"/>
      <c r="CH10" s="6"/>
      <c r="CI10" s="12" t="s">
        <v>36</v>
      </c>
      <c r="CJ10" s="11">
        <f>CJ5+CJ9</f>
        <v>477.39273851444119</v>
      </c>
      <c r="CK10" s="6"/>
      <c r="CL10" s="17">
        <v>460.1324779951596</v>
      </c>
      <c r="CM10" s="17">
        <v>27.813749999999999</v>
      </c>
      <c r="CN10" s="17">
        <v>27.813749999999999</v>
      </c>
      <c r="CO10" s="17">
        <v>32.341500000000003</v>
      </c>
      <c r="CP10" s="17">
        <v>30.081487500000001</v>
      </c>
      <c r="CQ10" s="17">
        <v>28.238467968750001</v>
      </c>
      <c r="CR10" s="17">
        <v>9.2884875000000005</v>
      </c>
      <c r="CS10" s="17">
        <v>8.9429750000000006</v>
      </c>
      <c r="CT10" s="17">
        <v>13.077500000000001</v>
      </c>
      <c r="CU10" s="17">
        <v>12.506399999999999</v>
      </c>
      <c r="CV10" s="17">
        <v>23.211275000000001</v>
      </c>
      <c r="CW10" s="17">
        <v>31.664449999999999</v>
      </c>
      <c r="CX10" s="17">
        <v>27.7413375</v>
      </c>
      <c r="CY10" s="17">
        <v>32.2211</v>
      </c>
      <c r="CZ10" s="17">
        <v>29.864137500000002</v>
      </c>
      <c r="DA10" s="17">
        <v>28.559143638483423</v>
      </c>
      <c r="DB10" s="17">
        <v>1845.7375000000002</v>
      </c>
      <c r="DC10" s="17">
        <v>0.79131249999999997</v>
      </c>
      <c r="DE10" s="17">
        <v>460.1324779951596</v>
      </c>
      <c r="DF10" s="5">
        <v>9.2884875000000005</v>
      </c>
      <c r="DG10" s="5"/>
      <c r="DH10" s="17">
        <v>460.1324779951596</v>
      </c>
      <c r="DI10" s="5">
        <v>8.9429750000000006</v>
      </c>
      <c r="DJ10" s="5"/>
      <c r="DK10" s="5">
        <v>746.58398503791977</v>
      </c>
      <c r="DL10" s="5">
        <v>28.004512499999997</v>
      </c>
      <c r="DM10" s="5">
        <v>746.58398503791977</v>
      </c>
      <c r="DN10" s="5">
        <v>26.789024999999999</v>
      </c>
      <c r="DO10" s="5">
        <v>507.42276462157872</v>
      </c>
      <c r="DP10" s="5">
        <v>23.53105</v>
      </c>
      <c r="DQ10" s="5">
        <v>460.1324779951596</v>
      </c>
      <c r="DR10" s="5">
        <v>31.664449999999999</v>
      </c>
      <c r="DS10" s="5">
        <v>460.1324779951596</v>
      </c>
      <c r="DT10" s="5">
        <v>27.7413375</v>
      </c>
      <c r="DU10" s="5">
        <v>27.7413375</v>
      </c>
      <c r="DV10" s="5">
        <v>32.2211</v>
      </c>
      <c r="DW10" s="5">
        <v>29.864137500000002</v>
      </c>
      <c r="DX10" s="5">
        <v>28.559143638483423</v>
      </c>
      <c r="DZ10" s="17">
        <v>460.1324779951596</v>
      </c>
      <c r="EA10" s="17">
        <v>27.813749999999999</v>
      </c>
      <c r="EB10" s="17">
        <v>27.813749999999999</v>
      </c>
      <c r="EC10" s="17">
        <v>32.341500000000003</v>
      </c>
      <c r="ED10" s="17">
        <v>30.081487500000001</v>
      </c>
      <c r="EE10" s="17">
        <v>28.238467968750001</v>
      </c>
      <c r="EF10" s="17">
        <v>9.2884875000000005</v>
      </c>
      <c r="EG10" s="17">
        <v>8.9429750000000006</v>
      </c>
      <c r="EH10" s="17">
        <v>13.077500000000001</v>
      </c>
      <c r="EI10" s="17">
        <v>12.506399999999999</v>
      </c>
      <c r="EJ10" s="17">
        <v>23.211275000000001</v>
      </c>
      <c r="EK10" s="17">
        <v>31.664449999999999</v>
      </c>
      <c r="EL10" s="17">
        <v>27.7413375</v>
      </c>
      <c r="EM10" s="17">
        <v>32.2211</v>
      </c>
      <c r="EN10" s="17">
        <v>29.864137500000002</v>
      </c>
      <c r="EO10" s="17">
        <v>28.559143638483423</v>
      </c>
      <c r="EP10" s="17">
        <v>1845.7375000000002</v>
      </c>
      <c r="EQ10" s="17">
        <v>0.79131249999999997</v>
      </c>
      <c r="ER10" s="17">
        <v>460.1324779951596</v>
      </c>
      <c r="ES10" s="5">
        <v>9.2884875000000005</v>
      </c>
      <c r="ET10" s="5">
        <v>460.1324779951596</v>
      </c>
      <c r="EU10" s="5">
        <v>8.9429750000000006</v>
      </c>
      <c r="EV10" s="8">
        <v>746.58398503791977</v>
      </c>
      <c r="EW10" s="8">
        <v>28.004512499999997</v>
      </c>
      <c r="EX10" s="8">
        <v>746.58398503791977</v>
      </c>
      <c r="EY10" s="8">
        <v>26.789024999999999</v>
      </c>
      <c r="EZ10" s="8">
        <v>507.42276462157872</v>
      </c>
      <c r="FA10" s="8">
        <v>23.53105</v>
      </c>
      <c r="FB10" s="8">
        <v>460.1324779951596</v>
      </c>
      <c r="FC10" s="8">
        <v>31.664449999999999</v>
      </c>
      <c r="FD10" s="5">
        <v>460.1324779951596</v>
      </c>
      <c r="FE10" s="5">
        <v>27.7413375</v>
      </c>
      <c r="FF10" s="5">
        <v>27.7413375</v>
      </c>
      <c r="FG10" s="5">
        <v>32.2211</v>
      </c>
      <c r="FH10" s="5">
        <v>29.864137500000002</v>
      </c>
      <c r="FI10" s="5">
        <v>28.559143638483423</v>
      </c>
      <c r="FK10" s="5">
        <v>460.1324779951596</v>
      </c>
      <c r="FL10" s="5">
        <v>28.238467968750001</v>
      </c>
      <c r="FM10" s="5">
        <v>460.1324779951596</v>
      </c>
      <c r="FN10" s="5">
        <v>28.559143638483423</v>
      </c>
      <c r="FP10" s="17">
        <v>460.1324779951596</v>
      </c>
      <c r="FQ10" s="5">
        <v>28.238467968750001</v>
      </c>
      <c r="FR10" s="17">
        <v>460.1324779951596</v>
      </c>
      <c r="FS10" s="5">
        <v>28.559143638483423</v>
      </c>
    </row>
    <row r="11" spans="1:175" ht="13" customHeight="1" x14ac:dyDescent="0.15">
      <c r="A11" s="289" t="s">
        <v>18</v>
      </c>
      <c r="B11" s="47">
        <v>23</v>
      </c>
      <c r="C11" s="166">
        <f>Anchor!L116</f>
        <v>29747.881000000001</v>
      </c>
      <c r="D11" s="166">
        <f>Anchor!M116</f>
        <v>42.7515</v>
      </c>
      <c r="E11" s="166">
        <f>Anchor!N116</f>
        <v>47.622500000000002</v>
      </c>
      <c r="F11" s="166">
        <f>Anchor!O116</f>
        <v>46.874299999999998</v>
      </c>
      <c r="G11" s="167">
        <f>('Summary (Full)'!$B$34*D11+'Summary (Full)'!$B$35*E11+'Summary (Full)'!$B$36*F11)/'Summary (Full)'!$B$37</f>
        <v>43.313612499999991</v>
      </c>
      <c r="H11" s="166">
        <f>Anchor!P116</f>
        <v>26.664899999999999</v>
      </c>
      <c r="I11" s="166">
        <f>Anchor!Q116</f>
        <v>21.3</v>
      </c>
      <c r="J11" s="166">
        <f>Anchor!R116</f>
        <v>99.966099999999997</v>
      </c>
      <c r="K11" s="166">
        <f>Anchor!S116</f>
        <v>99.858999999999995</v>
      </c>
      <c r="L11" s="166">
        <f>Anchor!T116</f>
        <v>42.233400000000003</v>
      </c>
      <c r="M11" s="166">
        <f>Anchor!U116</f>
        <v>45.4724</v>
      </c>
      <c r="N11" s="166">
        <f>Anchor!V116</f>
        <v>42.708100000000002</v>
      </c>
      <c r="O11" s="166">
        <f>Anchor!W116</f>
        <v>47.5169</v>
      </c>
      <c r="P11" s="166">
        <f>Anchor!X116</f>
        <v>46.753900000000002</v>
      </c>
      <c r="Q11" s="168">
        <f>10*LOG10(1/(('Summary (Full)'!$B$41/10^(N11/10)+'Summary (Full)'!$B$42/10^(O11/10)+'Summary (Full)'!$B$43/10^(P11/10))/'Summary (Full)'!$B$44))</f>
        <v>43.746153530510767</v>
      </c>
      <c r="R11" s="166">
        <f>Anchor!Y116</f>
        <v>20779.8</v>
      </c>
      <c r="S11" s="166">
        <f>Anchor!Z116</f>
        <v>19.474299999999999</v>
      </c>
      <c r="T11" s="169"/>
      <c r="U11" s="166">
        <f>Test!L116</f>
        <v>29747.881000000001</v>
      </c>
      <c r="V11" s="166">
        <f>Test!M116</f>
        <v>42.7515</v>
      </c>
      <c r="W11" s="166">
        <f>Test!N116</f>
        <v>47.622500000000002</v>
      </c>
      <c r="X11" s="166">
        <f>Test!O116</f>
        <v>46.874299999999998</v>
      </c>
      <c r="Y11" s="166">
        <f>('Summary (Full)'!$B$34*V11+'Summary (Full)'!$B$35*W11+'Summary (Full)'!$B$36*X11)/'Summary (Full)'!$B$37</f>
        <v>43.313612499999991</v>
      </c>
      <c r="Z11" s="166">
        <f>Test!P116</f>
        <v>26.664899999999999</v>
      </c>
      <c r="AA11" s="166">
        <f>Test!Q116</f>
        <v>21.3</v>
      </c>
      <c r="AB11" s="166">
        <f>Test!R116</f>
        <v>99.966099999999997</v>
      </c>
      <c r="AC11" s="166">
        <f>Test!S116</f>
        <v>99.858999999999995</v>
      </c>
      <c r="AD11" s="166">
        <f>Test!T116</f>
        <v>42.233400000000003</v>
      </c>
      <c r="AE11" s="166">
        <f>Test!U116</f>
        <v>45.4724</v>
      </c>
      <c r="AF11" s="166">
        <f>Test!V116</f>
        <v>42.708100000000002</v>
      </c>
      <c r="AG11" s="166">
        <f>Test!W116</f>
        <v>47.5169</v>
      </c>
      <c r="AH11" s="166">
        <f>Test!X116</f>
        <v>46.753900000000002</v>
      </c>
      <c r="AI11" s="166">
        <f>10*LOG10(1/(('Summary (Full)'!$B$41/10^(AF11/10)+'Summary (Full)'!$B$42/10^(AG11/10)+'Summary (Full)'!$B$43/10^(AH11/10))/'Summary (Full)'!$B$44))</f>
        <v>43.746153530510767</v>
      </c>
      <c r="AJ11" s="166">
        <f>Test!Y116</f>
        <v>20779.8</v>
      </c>
      <c r="AK11" s="166">
        <f>Test!Z116</f>
        <v>19.474299999999999</v>
      </c>
      <c r="AL11" s="166">
        <f t="shared" si="2"/>
        <v>1</v>
      </c>
      <c r="AM11" s="166">
        <f t="shared" si="2"/>
        <v>1</v>
      </c>
      <c r="AO11" s="293" t="s">
        <v>27</v>
      </c>
      <c r="AP11" s="211" cm="1">
        <f t="array" ref="AP11">bdRateExtend($C11:$C14,D11:D14,$U11:$U14,V11:V14)</f>
        <v>0</v>
      </c>
      <c r="AQ11" s="211" cm="1">
        <f t="array" ref="AQ11">bdRateExtend($C11:$C16,D11:D16,$U11:$U16,V11:V16)</f>
        <v>0</v>
      </c>
      <c r="AR11" s="211" cm="1">
        <f t="array" ref="AR11">bdRateExtend($C11:$C16,E11:E16,$U11:$U16,W11:W16)</f>
        <v>0</v>
      </c>
      <c r="AS11" s="211" cm="1">
        <f t="array" ref="AS11">bdRateExtend($C11:$C16,F11:F16,$U11:$U16,X11:X16)</f>
        <v>0</v>
      </c>
      <c r="AT11" s="211" cm="1">
        <f t="array" ref="AT11">bdRateExtend($C11:$C14,H11:H14,$U11:$U14,Z11:Z14)</f>
        <v>0</v>
      </c>
      <c r="AU11" s="211" cm="1">
        <f t="array" ref="AU11">bdRateExtend($C11:$C16,H11:H16,$U11:$U16,Z11:Z16)</f>
        <v>0</v>
      </c>
      <c r="AV11" s="211" cm="1">
        <f t="array" ref="AV11">bdRateExtend($C11:$C14,I11:I14,$U11:$U14,AA11:AA14)</f>
        <v>0</v>
      </c>
      <c r="AW11" s="211" cm="1">
        <f t="array" ref="AW11">bdRateExtend($C11:$C16,I11:I16,$U11:$U16,AA11:AA16)</f>
        <v>0</v>
      </c>
      <c r="AX11" s="211" cm="1">
        <f t="array" ref="AX11">bdRateExtend($C11:$C14,J11:J14,$U11:$U14,AB11:AB14,"None", FALSE,1)</f>
        <v>0</v>
      </c>
      <c r="AY11" s="214" cm="1">
        <f t="array" ref="AY11">bdRateExtend($C11:$C16,J11:J16,$U11:$U16,AB11:AB16,"None", FALSE,TRUE)</f>
        <v>0</v>
      </c>
      <c r="AZ11" s="325" cm="1">
        <f t="array" ref="AZ11">testVMAFRange($C11:$C14,J11:J14,$U11:$U14,AB11:AB14)</f>
        <v>0</v>
      </c>
      <c r="BA11" s="251" cm="1">
        <f t="array" ref="BA11">testVMAFRange($C11:$C16,J11:J16,$U11:$U16,AB11:AB16)</f>
        <v>0</v>
      </c>
      <c r="CI11" s="12" t="s">
        <v>37</v>
      </c>
      <c r="CJ11" s="11">
        <f>CJ5+CJ8</f>
        <v>3580.3045975561281</v>
      </c>
      <c r="CL11" s="17">
        <v>569.04731312803642</v>
      </c>
      <c r="CM11" s="17">
        <v>28.447499999999998</v>
      </c>
      <c r="CN11" s="17">
        <v>28.447499999999998</v>
      </c>
      <c r="CO11" s="17">
        <v>32.928849999999997</v>
      </c>
      <c r="CP11" s="17">
        <v>30.675125000000001</v>
      </c>
      <c r="CQ11" s="17">
        <v>28.866810937499999</v>
      </c>
      <c r="CR11" s="17">
        <v>9.7817249999999998</v>
      </c>
      <c r="CS11" s="17">
        <v>9.3672500000000003</v>
      </c>
      <c r="CT11" s="17">
        <v>21.289774999999999</v>
      </c>
      <c r="CU11" s="17">
        <v>20.3384</v>
      </c>
      <c r="CV11" s="17">
        <v>23.915700000000001</v>
      </c>
      <c r="CW11" s="17">
        <v>32.221400000000003</v>
      </c>
      <c r="CX11" s="17">
        <v>28.338850000000001</v>
      </c>
      <c r="CY11" s="17">
        <v>32.771725000000004</v>
      </c>
      <c r="CZ11" s="17">
        <v>30.41225</v>
      </c>
      <c r="DA11" s="17">
        <v>29.147028835140816</v>
      </c>
      <c r="DB11" s="17">
        <v>3632.7749999999996</v>
      </c>
      <c r="DC11" s="17">
        <v>1.5100500000000001</v>
      </c>
      <c r="DE11" s="17">
        <v>517.95461839849554</v>
      </c>
      <c r="DF11" s="5">
        <v>9.607524999999999</v>
      </c>
      <c r="DG11" s="5"/>
      <c r="DH11" s="17">
        <v>517.95461839849554</v>
      </c>
      <c r="DI11" s="5">
        <v>9.1748499999999993</v>
      </c>
      <c r="DJ11" s="5"/>
      <c r="DK11" s="5">
        <v>835.72365498976842</v>
      </c>
      <c r="DL11" s="5">
        <v>30.895624999999999</v>
      </c>
      <c r="DM11" s="5">
        <v>835.72365498976842</v>
      </c>
      <c r="DN11" s="5">
        <v>29.579549999999998</v>
      </c>
      <c r="DO11" s="5">
        <v>569.04731312803642</v>
      </c>
      <c r="DP11" s="5">
        <v>23.915700000000001</v>
      </c>
      <c r="DQ11" s="5">
        <v>517.95461839849554</v>
      </c>
      <c r="DR11" s="5">
        <v>32.001100000000001</v>
      </c>
      <c r="DS11" s="5">
        <v>517.95461839849554</v>
      </c>
      <c r="DT11" s="5">
        <v>28.081225</v>
      </c>
      <c r="DU11" s="5">
        <v>28.081225</v>
      </c>
      <c r="DV11" s="5">
        <v>32.5304</v>
      </c>
      <c r="DW11" s="5">
        <v>30.232424999999999</v>
      </c>
      <c r="DX11" s="5">
        <v>28.900380259956272</v>
      </c>
      <c r="DZ11" s="17">
        <v>569.04731312803642</v>
      </c>
      <c r="EA11" s="17">
        <v>28.447499999999998</v>
      </c>
      <c r="EB11" s="17">
        <v>28.447499999999998</v>
      </c>
      <c r="EC11" s="17">
        <v>32.928849999999997</v>
      </c>
      <c r="ED11" s="17">
        <v>30.675125000000001</v>
      </c>
      <c r="EE11" s="17">
        <v>28.866810937499999</v>
      </c>
      <c r="EF11" s="17">
        <v>9.7817249999999998</v>
      </c>
      <c r="EG11" s="17">
        <v>9.3672500000000003</v>
      </c>
      <c r="EH11" s="17">
        <v>21.289774999999999</v>
      </c>
      <c r="EI11" s="17">
        <v>20.3384</v>
      </c>
      <c r="EJ11" s="17">
        <v>23.915700000000001</v>
      </c>
      <c r="EK11" s="17">
        <v>32.221400000000003</v>
      </c>
      <c r="EL11" s="17">
        <v>28.338850000000001</v>
      </c>
      <c r="EM11" s="17">
        <v>32.771725000000004</v>
      </c>
      <c r="EN11" s="17">
        <v>30.41225</v>
      </c>
      <c r="EO11" s="17">
        <v>29.147028835140816</v>
      </c>
      <c r="EP11" s="17">
        <v>3632.7749999999996</v>
      </c>
      <c r="EQ11" s="17">
        <v>1.5100500000000001</v>
      </c>
      <c r="ER11" s="17">
        <v>517.95461839849554</v>
      </c>
      <c r="ES11" s="5">
        <v>9.607524999999999</v>
      </c>
      <c r="ET11" s="5">
        <v>517.95461839849554</v>
      </c>
      <c r="EU11" s="5">
        <v>9.1748499999999993</v>
      </c>
      <c r="EV11" s="8">
        <v>835.72365498976842</v>
      </c>
      <c r="EW11" s="8">
        <v>30.895624999999999</v>
      </c>
      <c r="EX11" s="8">
        <v>835.72365498976842</v>
      </c>
      <c r="EY11" s="8">
        <v>29.579549999999998</v>
      </c>
      <c r="EZ11" s="8">
        <v>569.04731312803642</v>
      </c>
      <c r="FA11" s="8">
        <v>23.915700000000001</v>
      </c>
      <c r="FB11" s="8">
        <v>517.95461839849554</v>
      </c>
      <c r="FC11" s="8">
        <v>32.001100000000001</v>
      </c>
      <c r="FD11" s="5">
        <v>517.95461839849554</v>
      </c>
      <c r="FE11" s="5">
        <v>28.081225</v>
      </c>
      <c r="FF11" s="5">
        <v>28.081225</v>
      </c>
      <c r="FG11" s="5">
        <v>32.5304</v>
      </c>
      <c r="FH11" s="5">
        <v>30.232424999999999</v>
      </c>
      <c r="FI11" s="5">
        <v>28.900380259956272</v>
      </c>
      <c r="FK11" s="5">
        <v>569.04731312803642</v>
      </c>
      <c r="FL11" s="5">
        <v>28.866810937499999</v>
      </c>
      <c r="FM11" s="5">
        <v>517.95461839849554</v>
      </c>
      <c r="FN11" s="5">
        <v>28.900380259956272</v>
      </c>
      <c r="FP11" s="17">
        <v>569.04731312803642</v>
      </c>
      <c r="FQ11" s="5">
        <v>28.866810937499999</v>
      </c>
      <c r="FR11" s="17">
        <v>517.95461839849554</v>
      </c>
      <c r="FS11" s="5">
        <v>28.900380259956272</v>
      </c>
    </row>
    <row r="12" spans="1:175" x14ac:dyDescent="0.15">
      <c r="A12" s="289"/>
      <c r="B12" s="47">
        <v>31</v>
      </c>
      <c r="C12" s="166">
        <f>Anchor!L117</f>
        <v>17891.337</v>
      </c>
      <c r="D12" s="166">
        <f>Anchor!M117</f>
        <v>41.032800000000002</v>
      </c>
      <c r="E12" s="166">
        <f>Anchor!N117</f>
        <v>45.666699999999999</v>
      </c>
      <c r="F12" s="166">
        <f>Anchor!O117</f>
        <v>44.785299999999999</v>
      </c>
      <c r="G12" s="167">
        <f>('Summary (Full)'!$B$34*D12+'Summary (Full)'!$B$35*E12+'Summary (Full)'!$B$36*F12)/'Summary (Full)'!$B$37</f>
        <v>41.556950000000001</v>
      </c>
      <c r="H12" s="166">
        <f>Anchor!P117</f>
        <v>23.845300000000002</v>
      </c>
      <c r="I12" s="166">
        <f>Anchor!Q117</f>
        <v>19.505800000000001</v>
      </c>
      <c r="J12" s="166">
        <f>Anchor!R117</f>
        <v>99.137200000000007</v>
      </c>
      <c r="K12" s="166">
        <f>Anchor!S117</f>
        <v>98.1995</v>
      </c>
      <c r="L12" s="166">
        <f>Anchor!T117</f>
        <v>39.624000000000002</v>
      </c>
      <c r="M12" s="166">
        <f>Anchor!U117</f>
        <v>43.831200000000003</v>
      </c>
      <c r="N12" s="166">
        <f>Anchor!V117</f>
        <v>40.965499999999999</v>
      </c>
      <c r="O12" s="166">
        <f>Anchor!W117</f>
        <v>45.585000000000001</v>
      </c>
      <c r="P12" s="166">
        <f>Anchor!X117</f>
        <v>44.671799999999998</v>
      </c>
      <c r="Q12" s="168">
        <f>10*LOG10(1/(('Summary (Full)'!$B$41/10^(N12/10)+'Summary (Full)'!$B$42/10^(O12/10)+'Summary (Full)'!$B$43/10^(P12/10))/'Summary (Full)'!$B$44))</f>
        <v>41.960786680355817</v>
      </c>
      <c r="R12" s="166">
        <f>Anchor!Y117</f>
        <v>20189.3</v>
      </c>
      <c r="S12" s="166">
        <f>Anchor!Z117</f>
        <v>16.507899999999999</v>
      </c>
      <c r="T12" s="169"/>
      <c r="U12" s="166">
        <f>Test!L117</f>
        <v>17891.337</v>
      </c>
      <c r="V12" s="166">
        <f>Test!M117</f>
        <v>41.032800000000002</v>
      </c>
      <c r="W12" s="166">
        <f>Test!N117</f>
        <v>45.666699999999999</v>
      </c>
      <c r="X12" s="166">
        <f>Test!O117</f>
        <v>44.785299999999999</v>
      </c>
      <c r="Y12" s="166">
        <f>('Summary (Full)'!$B$34*V12+'Summary (Full)'!$B$35*W12+'Summary (Full)'!$B$36*X12)/'Summary (Full)'!$B$37</f>
        <v>41.556950000000001</v>
      </c>
      <c r="Z12" s="166">
        <f>Test!P117</f>
        <v>23.845300000000002</v>
      </c>
      <c r="AA12" s="166">
        <f>Test!Q117</f>
        <v>19.505800000000001</v>
      </c>
      <c r="AB12" s="166">
        <f>Test!R117</f>
        <v>99.137200000000007</v>
      </c>
      <c r="AC12" s="166">
        <f>Test!S117</f>
        <v>98.1995</v>
      </c>
      <c r="AD12" s="166">
        <f>Test!T117</f>
        <v>39.624000000000002</v>
      </c>
      <c r="AE12" s="166">
        <f>Test!U117</f>
        <v>43.831200000000003</v>
      </c>
      <c r="AF12" s="166">
        <f>Test!V117</f>
        <v>40.965499999999999</v>
      </c>
      <c r="AG12" s="166">
        <f>Test!W117</f>
        <v>45.585000000000001</v>
      </c>
      <c r="AH12" s="166">
        <f>Test!X117</f>
        <v>44.671799999999998</v>
      </c>
      <c r="AI12" s="166">
        <f>10*LOG10(1/(('Summary (Full)'!$B$41/10^(AF12/10)+'Summary (Full)'!$B$42/10^(AG12/10)+'Summary (Full)'!$B$43/10^(AH12/10))/'Summary (Full)'!$B$44))</f>
        <v>41.960786680355817</v>
      </c>
      <c r="AJ12" s="166">
        <f>Test!Y117</f>
        <v>20189.3</v>
      </c>
      <c r="AK12" s="166">
        <f>Test!Z117</f>
        <v>16.507899999999999</v>
      </c>
      <c r="AL12" s="166">
        <f t="shared" si="2"/>
        <v>1</v>
      </c>
      <c r="AM12" s="166">
        <f t="shared" si="2"/>
        <v>1</v>
      </c>
      <c r="AO12" s="294"/>
      <c r="AP12" s="212"/>
      <c r="AQ12" s="212"/>
      <c r="AR12" s="212"/>
      <c r="AS12" s="212"/>
      <c r="AT12" s="212"/>
      <c r="AU12" s="212"/>
      <c r="AV12" s="212"/>
      <c r="AW12" s="212"/>
      <c r="AX12" s="212"/>
      <c r="AY12" s="215"/>
      <c r="AZ12" s="326"/>
      <c r="BA12" s="252"/>
      <c r="CL12" s="17">
        <v>638.15592668517559</v>
      </c>
      <c r="CM12" s="17">
        <v>28.810499999999998</v>
      </c>
      <c r="CN12" s="17">
        <v>28.810499999999998</v>
      </c>
      <c r="CO12" s="17">
        <v>33.280924999999996</v>
      </c>
      <c r="CP12" s="17">
        <v>31.082387499999999</v>
      </c>
      <c r="CQ12" s="17">
        <v>29.231894531249999</v>
      </c>
      <c r="CR12" s="17">
        <v>10.1454375</v>
      </c>
      <c r="CS12" s="17">
        <v>9.6335250000000006</v>
      </c>
      <c r="CT12" s="17">
        <v>23.855912499999999</v>
      </c>
      <c r="CU12" s="17">
        <v>22.805700000000002</v>
      </c>
      <c r="CV12" s="17">
        <v>24.300350000000002</v>
      </c>
      <c r="CW12" s="17">
        <v>32.585250000000002</v>
      </c>
      <c r="CX12" s="17">
        <v>28.708925000000001</v>
      </c>
      <c r="CY12" s="17">
        <v>33.132637500000001</v>
      </c>
      <c r="CZ12" s="17">
        <v>30.833525000000002</v>
      </c>
      <c r="DA12" s="17">
        <v>29.522682922808265</v>
      </c>
      <c r="DB12" s="17">
        <v>3856.0625</v>
      </c>
      <c r="DC12" s="17">
        <v>1.626925</v>
      </c>
      <c r="DE12" s="17">
        <v>583.04292687453596</v>
      </c>
      <c r="DF12" s="5">
        <v>9.9265624999999993</v>
      </c>
      <c r="DG12" s="5"/>
      <c r="DH12" s="17">
        <v>638.15592668517559</v>
      </c>
      <c r="DI12" s="5">
        <v>9.6335250000000006</v>
      </c>
      <c r="DJ12" s="5"/>
      <c r="DK12" s="5">
        <v>935.50630807327423</v>
      </c>
      <c r="DL12" s="5">
        <v>33.786737500000001</v>
      </c>
      <c r="DM12" s="5">
        <v>935.50630807327423</v>
      </c>
      <c r="DN12" s="5">
        <v>32.370075</v>
      </c>
      <c r="DO12" s="5">
        <v>638.15592668517559</v>
      </c>
      <c r="DP12" s="5">
        <v>24.300350000000002</v>
      </c>
      <c r="DQ12" s="5">
        <v>583.04292687453596</v>
      </c>
      <c r="DR12" s="5">
        <v>32.33775</v>
      </c>
      <c r="DS12" s="5">
        <v>638.15592668517559</v>
      </c>
      <c r="DT12" s="5">
        <v>28.708925000000001</v>
      </c>
      <c r="DU12" s="5">
        <v>28.708925000000001</v>
      </c>
      <c r="DV12" s="5">
        <v>33.132637500000001</v>
      </c>
      <c r="DW12" s="5">
        <v>30.833525000000002</v>
      </c>
      <c r="DX12" s="5">
        <v>29.522682922808265</v>
      </c>
      <c r="DZ12" s="17">
        <v>638.15592668517559</v>
      </c>
      <c r="EA12" s="17">
        <v>28.810499999999998</v>
      </c>
      <c r="EB12" s="17">
        <v>28.810499999999998</v>
      </c>
      <c r="EC12" s="17">
        <v>33.280924999999996</v>
      </c>
      <c r="ED12" s="17">
        <v>31.082387499999999</v>
      </c>
      <c r="EE12" s="17">
        <v>29.231894531249999</v>
      </c>
      <c r="EF12" s="17">
        <v>10.1454375</v>
      </c>
      <c r="EG12" s="17">
        <v>9.6335250000000006</v>
      </c>
      <c r="EH12" s="17">
        <v>23.855912499999999</v>
      </c>
      <c r="EI12" s="17">
        <v>22.805700000000002</v>
      </c>
      <c r="EJ12" s="17">
        <v>24.300350000000002</v>
      </c>
      <c r="EK12" s="17">
        <v>32.585250000000002</v>
      </c>
      <c r="EL12" s="17">
        <v>28.708925000000001</v>
      </c>
      <c r="EM12" s="17">
        <v>33.132637500000001</v>
      </c>
      <c r="EN12" s="17">
        <v>30.833525000000002</v>
      </c>
      <c r="EO12" s="17">
        <v>29.522682922808265</v>
      </c>
      <c r="EP12" s="17">
        <v>3856.0625</v>
      </c>
      <c r="EQ12" s="17">
        <v>1.626925</v>
      </c>
      <c r="ER12" s="17">
        <v>583.04292687453596</v>
      </c>
      <c r="ES12" s="5">
        <v>9.9265624999999993</v>
      </c>
      <c r="ET12" s="5">
        <v>638.15592668517559</v>
      </c>
      <c r="EU12" s="5">
        <v>9.6335250000000006</v>
      </c>
      <c r="EV12" s="8">
        <v>935.50630807327423</v>
      </c>
      <c r="EW12" s="8">
        <v>33.786737500000001</v>
      </c>
      <c r="EX12" s="8">
        <v>935.50630807327423</v>
      </c>
      <c r="EY12" s="8">
        <v>32.370075</v>
      </c>
      <c r="EZ12" s="8">
        <v>638.15592668517559</v>
      </c>
      <c r="FA12" s="8">
        <v>24.300350000000002</v>
      </c>
      <c r="FB12" s="8">
        <v>583.04292687453596</v>
      </c>
      <c r="FC12" s="8">
        <v>32.33775</v>
      </c>
      <c r="FD12" s="5">
        <v>638.15592668517559</v>
      </c>
      <c r="FE12" s="5">
        <v>28.708925000000001</v>
      </c>
      <c r="FF12" s="5">
        <v>28.708925000000001</v>
      </c>
      <c r="FG12" s="5">
        <v>33.132637500000001</v>
      </c>
      <c r="FH12" s="5">
        <v>30.833525000000002</v>
      </c>
      <c r="FI12" s="5">
        <v>29.522682922808265</v>
      </c>
      <c r="FK12" s="5">
        <v>638.15592668517559</v>
      </c>
      <c r="FL12" s="5">
        <v>29.231894531249999</v>
      </c>
      <c r="FM12" s="5">
        <v>583.04292687453596</v>
      </c>
      <c r="FN12" s="5">
        <v>29.241616881429124</v>
      </c>
      <c r="FP12" s="17">
        <v>638.15592668517559</v>
      </c>
      <c r="FQ12" s="5">
        <v>29.231894531249999</v>
      </c>
      <c r="FR12" s="17">
        <v>583.04292687453596</v>
      </c>
      <c r="FS12" s="5">
        <v>29.241616881429124</v>
      </c>
    </row>
    <row r="13" spans="1:175" ht="13" customHeight="1" x14ac:dyDescent="0.15">
      <c r="A13" s="289"/>
      <c r="B13" s="47">
        <v>39</v>
      </c>
      <c r="C13" s="166">
        <f>Anchor!L118</f>
        <v>10498.6361</v>
      </c>
      <c r="D13" s="166">
        <f>Anchor!M118</f>
        <v>39.154899999999998</v>
      </c>
      <c r="E13" s="166">
        <f>Anchor!N118</f>
        <v>43.624200000000002</v>
      </c>
      <c r="F13" s="166">
        <f>Anchor!O118</f>
        <v>42.584400000000002</v>
      </c>
      <c r="G13" s="167">
        <f>('Summary (Full)'!$B$34*D13+'Summary (Full)'!$B$35*E13+'Summary (Full)'!$B$36*F13)/'Summary (Full)'!$B$37</f>
        <v>39.648574999999994</v>
      </c>
      <c r="H13" s="166">
        <f>Anchor!P118</f>
        <v>21.303999999999998</v>
      </c>
      <c r="I13" s="166">
        <f>Anchor!Q118</f>
        <v>17.794799999999999</v>
      </c>
      <c r="J13" s="166">
        <f>Anchor!R118</f>
        <v>94.100300000000004</v>
      </c>
      <c r="K13" s="166">
        <f>Anchor!S118</f>
        <v>92.123099999999994</v>
      </c>
      <c r="L13" s="166">
        <f>Anchor!T118</f>
        <v>36.909399999999998</v>
      </c>
      <c r="M13" s="166">
        <f>Anchor!U118</f>
        <v>42.06</v>
      </c>
      <c r="N13" s="166">
        <f>Anchor!V118</f>
        <v>39.069699999999997</v>
      </c>
      <c r="O13" s="166">
        <f>Anchor!W118</f>
        <v>43.542099999999998</v>
      </c>
      <c r="P13" s="166">
        <f>Anchor!X118</f>
        <v>42.4587</v>
      </c>
      <c r="Q13" s="168">
        <f>10*LOG10(1/(('Summary (Full)'!$B$41/10^(N13/10)+'Summary (Full)'!$B$42/10^(O13/10)+'Summary (Full)'!$B$43/10^(P13/10))/'Summary (Full)'!$B$44))</f>
        <v>40.02495840399493</v>
      </c>
      <c r="R13" s="166">
        <f>Anchor!Y118</f>
        <v>21531.7</v>
      </c>
      <c r="S13" s="166">
        <f>Anchor!Z118</f>
        <v>14.5509</v>
      </c>
      <c r="T13" s="169"/>
      <c r="U13" s="166">
        <f>Test!L118</f>
        <v>10498.6361</v>
      </c>
      <c r="V13" s="166">
        <f>Test!M118</f>
        <v>39.154899999999998</v>
      </c>
      <c r="W13" s="166">
        <f>Test!N118</f>
        <v>43.624200000000002</v>
      </c>
      <c r="X13" s="166">
        <f>Test!O118</f>
        <v>42.584400000000002</v>
      </c>
      <c r="Y13" s="166">
        <f>('Summary (Full)'!$B$34*V13+'Summary (Full)'!$B$35*W13+'Summary (Full)'!$B$36*X13)/'Summary (Full)'!$B$37</f>
        <v>39.648574999999994</v>
      </c>
      <c r="Z13" s="166">
        <f>Test!P118</f>
        <v>21.303999999999998</v>
      </c>
      <c r="AA13" s="166">
        <f>Test!Q118</f>
        <v>17.794799999999999</v>
      </c>
      <c r="AB13" s="166">
        <f>Test!R118</f>
        <v>94.100300000000004</v>
      </c>
      <c r="AC13" s="166">
        <f>Test!S118</f>
        <v>92.123099999999994</v>
      </c>
      <c r="AD13" s="166">
        <f>Test!T118</f>
        <v>36.909399999999998</v>
      </c>
      <c r="AE13" s="166">
        <f>Test!U118</f>
        <v>42.06</v>
      </c>
      <c r="AF13" s="166">
        <f>Test!V118</f>
        <v>39.069699999999997</v>
      </c>
      <c r="AG13" s="166">
        <f>Test!W118</f>
        <v>43.542099999999998</v>
      </c>
      <c r="AH13" s="166">
        <f>Test!X118</f>
        <v>42.4587</v>
      </c>
      <c r="AI13" s="166">
        <f>10*LOG10(1/(('Summary (Full)'!$B$41/10^(AF13/10)+'Summary (Full)'!$B$42/10^(AG13/10)+'Summary (Full)'!$B$43/10^(AH13/10))/'Summary (Full)'!$B$44))</f>
        <v>40.02495840399493</v>
      </c>
      <c r="AJ13" s="166">
        <f>Test!Y118</f>
        <v>21531.7</v>
      </c>
      <c r="AK13" s="166">
        <f>Test!Z118</f>
        <v>14.5509</v>
      </c>
      <c r="AL13" s="166">
        <f t="shared" si="2"/>
        <v>1</v>
      </c>
      <c r="AM13" s="166">
        <f t="shared" si="2"/>
        <v>1</v>
      </c>
      <c r="AO13" s="294" t="s">
        <v>28</v>
      </c>
      <c r="AP13" s="212" cm="1">
        <f t="array" ref="AP13">bdRateExtend($C12:$C15,D12:D15,$U12:$U15,V12:V15)</f>
        <v>0</v>
      </c>
      <c r="AQ13" s="212"/>
      <c r="AR13" s="212"/>
      <c r="AS13" s="212"/>
      <c r="AT13" s="212" cm="1">
        <f t="array" ref="AT13">bdRateExtend($C12:$C15,H12:H15,$U12:$U15,Z12:Z15)</f>
        <v>0</v>
      </c>
      <c r="AU13" s="212"/>
      <c r="AV13" s="212" cm="1">
        <f t="array" ref="AV13">bdRateExtend($C12:$C15,I12:I15,$U12:$U15,AA12:AA15)</f>
        <v>0</v>
      </c>
      <c r="AW13" s="212"/>
      <c r="AX13" s="212" cm="1">
        <f t="array" ref="AX13">bdRateExtend($C12:$C15,J12:J15,$U12:$U15,AB12:AB15,"None", FALSE,1)</f>
        <v>0</v>
      </c>
      <c r="AY13" s="215"/>
      <c r="AZ13" s="326" cm="1">
        <f t="array" ref="AZ13">testVMAFRange($C12:$C15,J12:J15,$U12:$U15,AB12:AB15)</f>
        <v>0</v>
      </c>
      <c r="BA13" s="252"/>
      <c r="CL13" s="17">
        <v>715.65751628772784</v>
      </c>
      <c r="CM13" s="17">
        <v>29.173499999999997</v>
      </c>
      <c r="CN13" s="17">
        <v>29.173499999999997</v>
      </c>
      <c r="CO13" s="17">
        <v>33.632999999999996</v>
      </c>
      <c r="CP13" s="17">
        <v>31.489649999999997</v>
      </c>
      <c r="CQ13" s="17">
        <v>29.596978125</v>
      </c>
      <c r="CR13" s="17">
        <v>10.50915</v>
      </c>
      <c r="CS13" s="17">
        <v>9.899799999999999</v>
      </c>
      <c r="CT13" s="17">
        <v>26.422049999999999</v>
      </c>
      <c r="CU13" s="17">
        <v>25.273000000000003</v>
      </c>
      <c r="CV13" s="17">
        <v>24.685000000000002</v>
      </c>
      <c r="CW13" s="17">
        <v>32.949100000000001</v>
      </c>
      <c r="CX13" s="17">
        <v>29.079000000000001</v>
      </c>
      <c r="CY13" s="17">
        <v>33.493549999999999</v>
      </c>
      <c r="CZ13" s="17">
        <v>31.254800000000003</v>
      </c>
      <c r="DA13" s="17">
        <v>29.898337010475711</v>
      </c>
      <c r="DB13" s="17">
        <v>4079.35</v>
      </c>
      <c r="DC13" s="17">
        <v>1.7438</v>
      </c>
      <c r="DE13" s="17">
        <v>754.14479646506459</v>
      </c>
      <c r="DF13" s="5">
        <v>10.747074999999999</v>
      </c>
      <c r="DG13" s="5"/>
      <c r="DH13" s="17">
        <v>715.65751628772784</v>
      </c>
      <c r="DI13" s="5">
        <v>9.899799999999999</v>
      </c>
      <c r="DJ13" s="5"/>
      <c r="DK13" s="5">
        <v>1047.2026814361291</v>
      </c>
      <c r="DL13" s="5">
        <v>36.677849999999999</v>
      </c>
      <c r="DM13" s="5">
        <v>1047.2026814361291</v>
      </c>
      <c r="DN13" s="5">
        <v>35.160600000000002</v>
      </c>
      <c r="DO13" s="5">
        <v>715.65751628772784</v>
      </c>
      <c r="DP13" s="5">
        <v>24.685000000000002</v>
      </c>
      <c r="DQ13" s="5">
        <v>715.65751628772784</v>
      </c>
      <c r="DR13" s="5">
        <v>32.949100000000001</v>
      </c>
      <c r="DS13" s="5">
        <v>715.65751628772784</v>
      </c>
      <c r="DT13" s="5">
        <v>29.079000000000001</v>
      </c>
      <c r="DU13" s="5">
        <v>29.079000000000001</v>
      </c>
      <c r="DV13" s="5">
        <v>33.493549999999999</v>
      </c>
      <c r="DW13" s="5">
        <v>31.254800000000003</v>
      </c>
      <c r="DX13" s="5">
        <v>29.898337010475711</v>
      </c>
      <c r="DZ13" s="17">
        <v>715.65751628772784</v>
      </c>
      <c r="EA13" s="17">
        <v>29.173499999999997</v>
      </c>
      <c r="EB13" s="17">
        <v>29.173499999999997</v>
      </c>
      <c r="EC13" s="17">
        <v>33.632999999999996</v>
      </c>
      <c r="ED13" s="17">
        <v>31.489649999999997</v>
      </c>
      <c r="EE13" s="17">
        <v>29.596978125</v>
      </c>
      <c r="EF13" s="17">
        <v>10.50915</v>
      </c>
      <c r="EG13" s="17">
        <v>9.899799999999999</v>
      </c>
      <c r="EH13" s="17">
        <v>26.422049999999999</v>
      </c>
      <c r="EI13" s="17">
        <v>25.273000000000003</v>
      </c>
      <c r="EJ13" s="17">
        <v>24.685000000000002</v>
      </c>
      <c r="EK13" s="17">
        <v>32.949100000000001</v>
      </c>
      <c r="EL13" s="17">
        <v>29.079000000000001</v>
      </c>
      <c r="EM13" s="17">
        <v>33.493549999999999</v>
      </c>
      <c r="EN13" s="17">
        <v>31.254800000000003</v>
      </c>
      <c r="EO13" s="17">
        <v>29.898337010475711</v>
      </c>
      <c r="EP13" s="17">
        <v>4079.35</v>
      </c>
      <c r="EQ13" s="17">
        <v>1.7438</v>
      </c>
      <c r="ER13" s="17">
        <v>754.14479646506459</v>
      </c>
      <c r="ES13" s="5">
        <v>10.747074999999999</v>
      </c>
      <c r="ET13" s="5">
        <v>715.65751628772784</v>
      </c>
      <c r="EU13" s="5">
        <v>9.899799999999999</v>
      </c>
      <c r="EV13" s="8">
        <v>1047.2026814361291</v>
      </c>
      <c r="EW13" s="8">
        <v>36.677849999999999</v>
      </c>
      <c r="EX13" s="8">
        <v>1047.2026814361291</v>
      </c>
      <c r="EY13" s="8">
        <v>35.160600000000002</v>
      </c>
      <c r="EZ13" s="8">
        <v>715.65751628772784</v>
      </c>
      <c r="FA13" s="8">
        <v>24.685000000000002</v>
      </c>
      <c r="FB13" s="8">
        <v>715.65751628772784</v>
      </c>
      <c r="FC13" s="8">
        <v>32.949100000000001</v>
      </c>
      <c r="FD13" s="5">
        <v>715.65751628772784</v>
      </c>
      <c r="FE13" s="5">
        <v>29.079000000000001</v>
      </c>
      <c r="FF13" s="5">
        <v>29.079000000000001</v>
      </c>
      <c r="FG13" s="5">
        <v>33.493549999999999</v>
      </c>
      <c r="FH13" s="5">
        <v>31.254800000000003</v>
      </c>
      <c r="FI13" s="5">
        <v>29.898337010475711</v>
      </c>
      <c r="FK13" s="5">
        <v>715.65751628772784</v>
      </c>
      <c r="FL13" s="5">
        <v>29.596978125</v>
      </c>
      <c r="FM13" s="5">
        <v>638.15592668517559</v>
      </c>
      <c r="FN13" s="5">
        <v>29.522682922808265</v>
      </c>
      <c r="FP13" s="17">
        <v>715.65751628772784</v>
      </c>
      <c r="FQ13" s="5">
        <v>29.596978125</v>
      </c>
      <c r="FR13" s="17">
        <v>638.15592668517559</v>
      </c>
      <c r="FS13" s="5">
        <v>29.522682922808265</v>
      </c>
    </row>
    <row r="14" spans="1:175" x14ac:dyDescent="0.15">
      <c r="A14" s="289"/>
      <c r="B14" s="47">
        <v>47</v>
      </c>
      <c r="C14" s="166">
        <f>Anchor!L119</f>
        <v>6298.8040000000001</v>
      </c>
      <c r="D14" s="166">
        <f>Anchor!M119</f>
        <v>37.183100000000003</v>
      </c>
      <c r="E14" s="166">
        <f>Anchor!N119</f>
        <v>41.520400000000002</v>
      </c>
      <c r="F14" s="166">
        <f>Anchor!O119</f>
        <v>40.3262</v>
      </c>
      <c r="G14" s="167">
        <f>('Summary (Full)'!$B$34*D14+'Summary (Full)'!$B$35*E14+'Summary (Full)'!$B$36*F14)/'Summary (Full)'!$B$37</f>
        <v>37.650624999999998</v>
      </c>
      <c r="H14" s="166">
        <f>Anchor!P119</f>
        <v>18.872299999999999</v>
      </c>
      <c r="I14" s="166">
        <f>Anchor!Q119</f>
        <v>16.089600000000001</v>
      </c>
      <c r="J14" s="166">
        <f>Anchor!R119</f>
        <v>84.277699999999996</v>
      </c>
      <c r="K14" s="166">
        <f>Anchor!S119</f>
        <v>81.859099999999998</v>
      </c>
      <c r="L14" s="166">
        <f>Anchor!T119</f>
        <v>34.194299999999998</v>
      </c>
      <c r="M14" s="166">
        <f>Anchor!U119</f>
        <v>40.245600000000003</v>
      </c>
      <c r="N14" s="166">
        <f>Anchor!V119</f>
        <v>37.090400000000002</v>
      </c>
      <c r="O14" s="166">
        <f>Anchor!W119</f>
        <v>41.432600000000001</v>
      </c>
      <c r="P14" s="166">
        <f>Anchor!X119</f>
        <v>40.184100000000001</v>
      </c>
      <c r="Q14" s="168">
        <f>10*LOG10(1/(('Summary (Full)'!$B$41/10^(N14/10)+'Summary (Full)'!$B$42/10^(O14/10)+'Summary (Full)'!$B$43/10^(P14/10))/'Summary (Full)'!$B$44))</f>
        <v>38.00695089572519</v>
      </c>
      <c r="R14" s="166">
        <f>Anchor!Y119</f>
        <v>17804.400000000001</v>
      </c>
      <c r="S14" s="166">
        <f>Anchor!Z119</f>
        <v>12.4963</v>
      </c>
      <c r="T14" s="169"/>
      <c r="U14" s="166">
        <f>Test!L119</f>
        <v>6298.8040000000001</v>
      </c>
      <c r="V14" s="166">
        <f>Test!M119</f>
        <v>37.183100000000003</v>
      </c>
      <c r="W14" s="166">
        <f>Test!N119</f>
        <v>41.520400000000002</v>
      </c>
      <c r="X14" s="166">
        <f>Test!O119</f>
        <v>40.3262</v>
      </c>
      <c r="Y14" s="166">
        <f>('Summary (Full)'!$B$34*V14+'Summary (Full)'!$B$35*W14+'Summary (Full)'!$B$36*X14)/'Summary (Full)'!$B$37</f>
        <v>37.650624999999998</v>
      </c>
      <c r="Z14" s="166">
        <f>Test!P119</f>
        <v>18.872299999999999</v>
      </c>
      <c r="AA14" s="166">
        <f>Test!Q119</f>
        <v>16.089600000000001</v>
      </c>
      <c r="AB14" s="166">
        <f>Test!R119</f>
        <v>84.277699999999996</v>
      </c>
      <c r="AC14" s="166">
        <f>Test!S119</f>
        <v>81.859099999999998</v>
      </c>
      <c r="AD14" s="166">
        <f>Test!T119</f>
        <v>34.194299999999998</v>
      </c>
      <c r="AE14" s="166">
        <f>Test!U119</f>
        <v>40.245600000000003</v>
      </c>
      <c r="AF14" s="166">
        <f>Test!V119</f>
        <v>37.090400000000002</v>
      </c>
      <c r="AG14" s="166">
        <f>Test!W119</f>
        <v>41.432600000000001</v>
      </c>
      <c r="AH14" s="166">
        <f>Test!X119</f>
        <v>40.184100000000001</v>
      </c>
      <c r="AI14" s="166">
        <f>10*LOG10(1/(('Summary (Full)'!$B$41/10^(AF14/10)+'Summary (Full)'!$B$42/10^(AG14/10)+'Summary (Full)'!$B$43/10^(AH14/10))/'Summary (Full)'!$B$44))</f>
        <v>38.00695089572519</v>
      </c>
      <c r="AJ14" s="166">
        <f>Test!Y119</f>
        <v>17804.400000000001</v>
      </c>
      <c r="AK14" s="166">
        <f>Test!Z119</f>
        <v>12.4963</v>
      </c>
      <c r="AL14" s="166">
        <f t="shared" si="2"/>
        <v>1</v>
      </c>
      <c r="AM14" s="166">
        <f t="shared" si="2"/>
        <v>1</v>
      </c>
      <c r="AO14" s="294"/>
      <c r="AP14" s="212"/>
      <c r="AQ14" s="212"/>
      <c r="AR14" s="212"/>
      <c r="AS14" s="212"/>
      <c r="AT14" s="212"/>
      <c r="AU14" s="212"/>
      <c r="AV14" s="212"/>
      <c r="AW14" s="212"/>
      <c r="AX14" s="212"/>
      <c r="AY14" s="215"/>
      <c r="AZ14" s="326"/>
      <c r="BA14" s="252"/>
      <c r="CL14" s="17">
        <v>802.57137668453959</v>
      </c>
      <c r="CM14" s="17">
        <v>29.5365</v>
      </c>
      <c r="CN14" s="17">
        <v>29.5365</v>
      </c>
      <c r="CO14" s="17">
        <v>33.985075000000002</v>
      </c>
      <c r="CP14" s="17">
        <v>31.896912499999999</v>
      </c>
      <c r="CQ14" s="17">
        <v>29.962061718749997</v>
      </c>
      <c r="CR14" s="17">
        <v>10.8728625</v>
      </c>
      <c r="CS14" s="17">
        <v>10.166074999999999</v>
      </c>
      <c r="CT14" s="17">
        <v>28.988187499999999</v>
      </c>
      <c r="CU14" s="17">
        <v>27.740300000000001</v>
      </c>
      <c r="CV14" s="17">
        <v>25.069649999999999</v>
      </c>
      <c r="CW14" s="17">
        <v>33.312950000000001</v>
      </c>
      <c r="CX14" s="17">
        <v>29.449075000000001</v>
      </c>
      <c r="CY14" s="17">
        <v>33.854462499999997</v>
      </c>
      <c r="CZ14" s="17">
        <v>31.676075000000001</v>
      </c>
      <c r="DA14" s="17">
        <v>30.273991098143156</v>
      </c>
      <c r="DB14" s="17">
        <v>4302.6374999999998</v>
      </c>
      <c r="DC14" s="17">
        <v>1.8606750000000001</v>
      </c>
      <c r="DE14" s="17">
        <v>808.40209811508976</v>
      </c>
      <c r="DF14" s="5">
        <v>10.9978125</v>
      </c>
      <c r="DG14" s="5"/>
      <c r="DH14" s="17">
        <v>802.57137668453959</v>
      </c>
      <c r="DI14" s="5">
        <v>10.166074999999999</v>
      </c>
      <c r="DJ14" s="5"/>
      <c r="DK14" s="5">
        <v>1172.2352340580103</v>
      </c>
      <c r="DL14" s="5">
        <v>39.568962499999998</v>
      </c>
      <c r="DM14" s="5">
        <v>1172.2352340580103</v>
      </c>
      <c r="DN14" s="5">
        <v>37.951124999999998</v>
      </c>
      <c r="DO14" s="5">
        <v>802.57137668453959</v>
      </c>
      <c r="DP14" s="5">
        <v>25.069649999999999</v>
      </c>
      <c r="DQ14" s="5">
        <v>802.57137668453959</v>
      </c>
      <c r="DR14" s="5">
        <v>33.312950000000001</v>
      </c>
      <c r="DS14" s="5">
        <v>802.57137668453959</v>
      </c>
      <c r="DT14" s="5">
        <v>29.449075000000001</v>
      </c>
      <c r="DU14" s="5">
        <v>29.449075000000001</v>
      </c>
      <c r="DV14" s="5">
        <v>33.854462499999997</v>
      </c>
      <c r="DW14" s="5">
        <v>31.676075000000001</v>
      </c>
      <c r="DX14" s="5">
        <v>30.273991098143156</v>
      </c>
      <c r="DZ14" s="17">
        <v>802.57137668453959</v>
      </c>
      <c r="EA14" s="17">
        <v>29.5365</v>
      </c>
      <c r="EB14" s="17">
        <v>29.5365</v>
      </c>
      <c r="EC14" s="17">
        <v>33.985075000000002</v>
      </c>
      <c r="ED14" s="17">
        <v>31.896912499999999</v>
      </c>
      <c r="EE14" s="17">
        <v>29.962061718749997</v>
      </c>
      <c r="EF14" s="17">
        <v>10.8728625</v>
      </c>
      <c r="EG14" s="17">
        <v>10.166074999999999</v>
      </c>
      <c r="EH14" s="17">
        <v>28.988187499999999</v>
      </c>
      <c r="EI14" s="17">
        <v>27.740300000000001</v>
      </c>
      <c r="EJ14" s="17">
        <v>25.069649999999999</v>
      </c>
      <c r="EK14" s="17">
        <v>33.312950000000001</v>
      </c>
      <c r="EL14" s="17">
        <v>29.449075000000001</v>
      </c>
      <c r="EM14" s="17">
        <v>33.854462499999997</v>
      </c>
      <c r="EN14" s="17">
        <v>31.676075000000001</v>
      </c>
      <c r="EO14" s="17">
        <v>30.273991098143156</v>
      </c>
      <c r="EP14" s="17">
        <v>4302.6374999999998</v>
      </c>
      <c r="EQ14" s="17">
        <v>1.8606750000000001</v>
      </c>
      <c r="ER14" s="17">
        <v>808.40209811508976</v>
      </c>
      <c r="ES14" s="5">
        <v>10.9978125</v>
      </c>
      <c r="ET14" s="5">
        <v>802.57137668453959</v>
      </c>
      <c r="EU14" s="5">
        <v>10.166074999999999</v>
      </c>
      <c r="EV14" s="8">
        <v>1172.2352340580103</v>
      </c>
      <c r="EW14" s="8">
        <v>39.568962499999998</v>
      </c>
      <c r="EX14" s="8">
        <v>1172.2352340580103</v>
      </c>
      <c r="EY14" s="8">
        <v>37.951124999999998</v>
      </c>
      <c r="EZ14" s="8">
        <v>802.57137668453959</v>
      </c>
      <c r="FA14" s="8">
        <v>25.069649999999999</v>
      </c>
      <c r="FB14" s="8">
        <v>802.57137668453959</v>
      </c>
      <c r="FC14" s="8">
        <v>33.312950000000001</v>
      </c>
      <c r="FD14" s="5">
        <v>802.57137668453959</v>
      </c>
      <c r="FE14" s="5">
        <v>29.449075000000001</v>
      </c>
      <c r="FF14" s="5">
        <v>29.449075000000001</v>
      </c>
      <c r="FG14" s="5">
        <v>33.854462499999997</v>
      </c>
      <c r="FH14" s="5">
        <v>31.676075000000001</v>
      </c>
      <c r="FI14" s="5">
        <v>30.273991098143156</v>
      </c>
      <c r="FK14" s="5">
        <v>802.57137668453959</v>
      </c>
      <c r="FL14" s="5">
        <v>29.962061718749997</v>
      </c>
      <c r="FM14" s="5">
        <v>715.65751628772784</v>
      </c>
      <c r="FN14" s="5">
        <v>29.898337010475711</v>
      </c>
      <c r="FP14" s="17">
        <v>802.57137668453959</v>
      </c>
      <c r="FQ14" s="5">
        <v>29.962061718749997</v>
      </c>
      <c r="FR14" s="17">
        <v>715.65751628772784</v>
      </c>
      <c r="FS14" s="5">
        <v>29.898337010475711</v>
      </c>
    </row>
    <row r="15" spans="1:175" ht="13" customHeight="1" x14ac:dyDescent="0.15">
      <c r="A15" s="289"/>
      <c r="B15" s="47">
        <v>55</v>
      </c>
      <c r="C15" s="166">
        <f>Anchor!L120</f>
        <v>3797.1750999999999</v>
      </c>
      <c r="D15" s="166">
        <f>Anchor!M120</f>
        <v>35.091200000000001</v>
      </c>
      <c r="E15" s="166">
        <f>Anchor!N120</f>
        <v>39.332900000000002</v>
      </c>
      <c r="F15" s="166">
        <f>Anchor!O120</f>
        <v>37.970500000000001</v>
      </c>
      <c r="G15" s="167">
        <f>('Summary (Full)'!$B$34*D15+'Summary (Full)'!$B$35*E15+'Summary (Full)'!$B$36*F15)/'Summary (Full)'!$B$37</f>
        <v>35.536262499999999</v>
      </c>
      <c r="H15" s="166">
        <f>Anchor!P120</f>
        <v>16.429300000000001</v>
      </c>
      <c r="I15" s="166">
        <f>Anchor!Q120</f>
        <v>14.3246</v>
      </c>
      <c r="J15" s="166">
        <f>Anchor!R120</f>
        <v>71.425600000000003</v>
      </c>
      <c r="K15" s="166">
        <f>Anchor!S120</f>
        <v>69.015500000000003</v>
      </c>
      <c r="L15" s="166">
        <f>Anchor!T120</f>
        <v>31.4802</v>
      </c>
      <c r="M15" s="166">
        <f>Anchor!U120</f>
        <v>38.317900000000002</v>
      </c>
      <c r="N15" s="166">
        <f>Anchor!V120</f>
        <v>34.995199999999997</v>
      </c>
      <c r="O15" s="166">
        <f>Anchor!W120</f>
        <v>39.234999999999999</v>
      </c>
      <c r="P15" s="166">
        <f>Anchor!X120</f>
        <v>37.813499999999998</v>
      </c>
      <c r="Q15" s="168">
        <f>10*LOG10(1/(('Summary (Full)'!$B$41/10^(N15/10)+'Summary (Full)'!$B$42/10^(O15/10)+'Summary (Full)'!$B$43/10^(P15/10))/'Summary (Full)'!$B$44))</f>
        <v>35.875352788548817</v>
      </c>
      <c r="R15" s="166">
        <f>Anchor!Y120</f>
        <v>14995</v>
      </c>
      <c r="S15" s="166">
        <f>Anchor!Z120</f>
        <v>11.545299999999999</v>
      </c>
      <c r="T15" s="169"/>
      <c r="U15" s="166">
        <f>Test!L120</f>
        <v>3797.1750999999999</v>
      </c>
      <c r="V15" s="166">
        <f>Test!M120</f>
        <v>35.091200000000001</v>
      </c>
      <c r="W15" s="166">
        <f>Test!N120</f>
        <v>39.332900000000002</v>
      </c>
      <c r="X15" s="166">
        <f>Test!O120</f>
        <v>37.970500000000001</v>
      </c>
      <c r="Y15" s="166">
        <f>('Summary (Full)'!$B$34*V15+'Summary (Full)'!$B$35*W15+'Summary (Full)'!$B$36*X15)/'Summary (Full)'!$B$37</f>
        <v>35.536262499999999</v>
      </c>
      <c r="Z15" s="166">
        <f>Test!P120</f>
        <v>16.429300000000001</v>
      </c>
      <c r="AA15" s="166">
        <f>Test!Q120</f>
        <v>14.3246</v>
      </c>
      <c r="AB15" s="166">
        <f>Test!R120</f>
        <v>71.425600000000003</v>
      </c>
      <c r="AC15" s="166">
        <f>Test!S120</f>
        <v>69.015500000000003</v>
      </c>
      <c r="AD15" s="166">
        <f>Test!T120</f>
        <v>31.4802</v>
      </c>
      <c r="AE15" s="166">
        <f>Test!U120</f>
        <v>38.317900000000002</v>
      </c>
      <c r="AF15" s="166">
        <f>Test!V120</f>
        <v>34.995199999999997</v>
      </c>
      <c r="AG15" s="166">
        <f>Test!W120</f>
        <v>39.234999999999999</v>
      </c>
      <c r="AH15" s="166">
        <f>Test!X120</f>
        <v>37.813499999999998</v>
      </c>
      <c r="AI15" s="166">
        <f>10*LOG10(1/(('Summary (Full)'!$B$41/10^(AF15/10)+'Summary (Full)'!$B$42/10^(AG15/10)+'Summary (Full)'!$B$43/10^(AH15/10))/'Summary (Full)'!$B$44))</f>
        <v>35.875352788548817</v>
      </c>
      <c r="AJ15" s="166">
        <f>Test!Y120</f>
        <v>14995</v>
      </c>
      <c r="AK15" s="166">
        <f>Test!Z120</f>
        <v>11.545299999999999</v>
      </c>
      <c r="AL15" s="166">
        <f t="shared" si="2"/>
        <v>1</v>
      </c>
      <c r="AM15" s="166">
        <f t="shared" si="2"/>
        <v>1</v>
      </c>
      <c r="AO15" s="294" t="s">
        <v>29</v>
      </c>
      <c r="AP15" s="212" cm="1">
        <f t="array" ref="AP15">bdRateExtend($C13:$C16,D13:D16,$U13:$U16,V13:V16)</f>
        <v>0</v>
      </c>
      <c r="AQ15" s="212"/>
      <c r="AR15" s="212"/>
      <c r="AS15" s="212"/>
      <c r="AT15" s="212" cm="1">
        <f t="array" ref="AT15">bdRateExtend($C13:$C16,H13:H16,$U13:$U16,Z13:Z16)</f>
        <v>0</v>
      </c>
      <c r="AU15" s="212"/>
      <c r="AV15" s="212" cm="1">
        <f t="array" ref="AV15">bdRateExtend($C13:$C16,I13:I16,$U13:$U16,AA13:AA16)</f>
        <v>0</v>
      </c>
      <c r="AW15" s="212"/>
      <c r="AX15" s="212" cm="1">
        <f t="array" ref="AX15">bdRateExtend($C13:$C16,J13:J16,$U13:$U16,AB13:AB16,"None", FALSE,1)</f>
        <v>0</v>
      </c>
      <c r="AY15" s="215"/>
      <c r="AZ15" s="326" cm="1">
        <f t="array" ref="AZ15">testVMAFRange($C13:$C16,J13:J16,$U13:$U16,AB13:AB16)</f>
        <v>0</v>
      </c>
      <c r="BA15" s="252"/>
      <c r="CL15" s="17">
        <v>900.04059206212514</v>
      </c>
      <c r="CM15" s="17">
        <v>29.8995</v>
      </c>
      <c r="CN15" s="17">
        <v>29.8995</v>
      </c>
      <c r="CO15" s="17">
        <v>34.337150000000001</v>
      </c>
      <c r="CP15" s="17">
        <v>32.304175000000001</v>
      </c>
      <c r="CQ15" s="17">
        <v>30.327145312499997</v>
      </c>
      <c r="CR15" s="17">
        <v>11.236575</v>
      </c>
      <c r="CS15" s="17">
        <v>10.43235</v>
      </c>
      <c r="CT15" s="17">
        <v>31.554324999999999</v>
      </c>
      <c r="CU15" s="17">
        <v>30.207600000000003</v>
      </c>
      <c r="CV15" s="17">
        <v>25.4543</v>
      </c>
      <c r="CW15" s="17">
        <v>33.6768</v>
      </c>
      <c r="CX15" s="17">
        <v>29.81915</v>
      </c>
      <c r="CY15" s="17">
        <v>34.215374999999995</v>
      </c>
      <c r="CZ15" s="17">
        <v>32.097349999999999</v>
      </c>
      <c r="DA15" s="17">
        <v>30.649645185810606</v>
      </c>
      <c r="DB15" s="17">
        <v>4525.9250000000002</v>
      </c>
      <c r="DC15" s="17">
        <v>1.9775499999999999</v>
      </c>
      <c r="DE15" s="17">
        <v>866.56296682032848</v>
      </c>
      <c r="DF15" s="5">
        <v>11.24855</v>
      </c>
      <c r="DG15" s="5"/>
      <c r="DH15" s="17">
        <v>900.04059206212514</v>
      </c>
      <c r="DI15" s="5">
        <v>10.43235</v>
      </c>
      <c r="DJ15" s="5"/>
      <c r="DK15" s="5">
        <v>1404.0065683801131</v>
      </c>
      <c r="DL15" s="5">
        <v>44.365050000000004</v>
      </c>
      <c r="DM15" s="5">
        <v>1312.1962618378266</v>
      </c>
      <c r="DN15" s="5">
        <v>40.74165</v>
      </c>
      <c r="DO15" s="5">
        <v>935.50630807327423</v>
      </c>
      <c r="DP15" s="5">
        <v>25.611012500000001</v>
      </c>
      <c r="DQ15" s="5">
        <v>900.04059206212514</v>
      </c>
      <c r="DR15" s="5">
        <v>33.6768</v>
      </c>
      <c r="DS15" s="5">
        <v>900.04059206212514</v>
      </c>
      <c r="DT15" s="5">
        <v>29.81915</v>
      </c>
      <c r="DU15" s="5">
        <v>29.81915</v>
      </c>
      <c r="DV15" s="5">
        <v>34.215374999999995</v>
      </c>
      <c r="DW15" s="5">
        <v>32.097349999999999</v>
      </c>
      <c r="DX15" s="5">
        <v>30.649645185810606</v>
      </c>
      <c r="DZ15" s="17">
        <v>900.04059206212514</v>
      </c>
      <c r="EA15" s="17">
        <v>29.8995</v>
      </c>
      <c r="EB15" s="17">
        <v>29.8995</v>
      </c>
      <c r="EC15" s="17">
        <v>34.337150000000001</v>
      </c>
      <c r="ED15" s="17">
        <v>32.304175000000001</v>
      </c>
      <c r="EE15" s="17">
        <v>30.327145312499997</v>
      </c>
      <c r="EF15" s="17">
        <v>11.236575</v>
      </c>
      <c r="EG15" s="17">
        <v>10.43235</v>
      </c>
      <c r="EH15" s="17">
        <v>31.554324999999999</v>
      </c>
      <c r="EI15" s="17">
        <v>30.207600000000003</v>
      </c>
      <c r="EJ15" s="17">
        <v>25.4543</v>
      </c>
      <c r="EK15" s="17">
        <v>33.6768</v>
      </c>
      <c r="EL15" s="17">
        <v>29.81915</v>
      </c>
      <c r="EM15" s="17">
        <v>34.215374999999995</v>
      </c>
      <c r="EN15" s="17">
        <v>32.097349999999999</v>
      </c>
      <c r="EO15" s="17">
        <v>30.649645185810606</v>
      </c>
      <c r="EP15" s="17">
        <v>4525.9250000000002</v>
      </c>
      <c r="EQ15" s="17">
        <v>1.9775499999999999</v>
      </c>
      <c r="ER15" s="17">
        <v>866.56296682032848</v>
      </c>
      <c r="ES15" s="5">
        <v>11.24855</v>
      </c>
      <c r="ET15" s="5">
        <v>900.04059206212514</v>
      </c>
      <c r="EU15" s="5">
        <v>10.43235</v>
      </c>
      <c r="EV15" s="8">
        <v>1404.0065683801131</v>
      </c>
      <c r="EW15" s="8">
        <v>44.365050000000004</v>
      </c>
      <c r="EX15" s="8">
        <v>1312.1962618378266</v>
      </c>
      <c r="EY15" s="8">
        <v>40.74165</v>
      </c>
      <c r="EZ15" s="8">
        <v>935.50630807327423</v>
      </c>
      <c r="FA15" s="8">
        <v>25.611012500000001</v>
      </c>
      <c r="FB15" s="8">
        <v>900.04059206212514</v>
      </c>
      <c r="FC15" s="8">
        <v>33.6768</v>
      </c>
      <c r="FD15" s="5">
        <v>900.04059206212514</v>
      </c>
      <c r="FE15" s="5">
        <v>29.81915</v>
      </c>
      <c r="FF15" s="5">
        <v>29.81915</v>
      </c>
      <c r="FG15" s="5">
        <v>34.215374999999995</v>
      </c>
      <c r="FH15" s="5">
        <v>32.097349999999999</v>
      </c>
      <c r="FI15" s="5">
        <v>30.649645185810606</v>
      </c>
      <c r="FK15" s="5">
        <v>900.04059206212514</v>
      </c>
      <c r="FL15" s="5">
        <v>30.327145312499997</v>
      </c>
      <c r="FM15" s="5">
        <v>802.57137668453959</v>
      </c>
      <c r="FN15" s="5">
        <v>30.273991098143156</v>
      </c>
      <c r="FP15" s="17">
        <v>900.04059206212514</v>
      </c>
      <c r="FQ15" s="5">
        <v>30.327145312499997</v>
      </c>
      <c r="FR15" s="17">
        <v>802.57137668453959</v>
      </c>
      <c r="FS15" s="5">
        <v>30.273991098143156</v>
      </c>
    </row>
    <row r="16" spans="1:175" ht="14" thickBot="1" x14ac:dyDescent="0.2">
      <c r="A16" s="289"/>
      <c r="B16" s="47">
        <v>63</v>
      </c>
      <c r="C16" s="166">
        <f>Anchor!L121</f>
        <v>1614.7852</v>
      </c>
      <c r="D16" s="166">
        <f>Anchor!M121</f>
        <v>31.611899999999999</v>
      </c>
      <c r="E16" s="166">
        <f>Anchor!N121</f>
        <v>35.890799999999999</v>
      </c>
      <c r="F16" s="166">
        <f>Anchor!O121</f>
        <v>34.063400000000001</v>
      </c>
      <c r="G16" s="167">
        <f>('Summary (Full)'!$B$34*D16+'Summary (Full)'!$B$35*E16+'Summary (Full)'!$B$36*F16)/'Summary (Full)'!$B$37</f>
        <v>32.032550000000001</v>
      </c>
      <c r="H16" s="166">
        <f>Anchor!P121</f>
        <v>12.7545</v>
      </c>
      <c r="I16" s="166">
        <f>Anchor!Q121</f>
        <v>11.6319</v>
      </c>
      <c r="J16" s="166">
        <f>Anchor!R121</f>
        <v>46.748399999999997</v>
      </c>
      <c r="K16" s="166">
        <f>Anchor!S121</f>
        <v>44.915999999999997</v>
      </c>
      <c r="L16" s="166">
        <f>Anchor!T121</f>
        <v>27.349499999999999</v>
      </c>
      <c r="M16" s="166">
        <f>Anchor!U121</f>
        <v>35.086399999999998</v>
      </c>
      <c r="N16" s="166">
        <f>Anchor!V121</f>
        <v>31.438600000000001</v>
      </c>
      <c r="O16" s="166">
        <f>Anchor!W121</f>
        <v>35.703400000000002</v>
      </c>
      <c r="P16" s="166">
        <f>Anchor!X121</f>
        <v>33.761699999999998</v>
      </c>
      <c r="Q16" s="168">
        <f>10*LOG10(1/(('Summary (Full)'!$B$41/10^(N16/10)+'Summary (Full)'!$B$42/10^(O16/10)+'Summary (Full)'!$B$43/10^(P16/10))/'Summary (Full)'!$B$44))</f>
        <v>32.265051697439702</v>
      </c>
      <c r="R16" s="166">
        <f>Anchor!Y121</f>
        <v>10433.9</v>
      </c>
      <c r="S16" s="166">
        <f>Anchor!Z121</f>
        <v>7.6859000000000002</v>
      </c>
      <c r="T16" s="169"/>
      <c r="U16" s="166">
        <f>Test!L121</f>
        <v>1614.7852</v>
      </c>
      <c r="V16" s="166">
        <f>Test!M121</f>
        <v>31.611899999999999</v>
      </c>
      <c r="W16" s="166">
        <f>Test!N121</f>
        <v>35.890799999999999</v>
      </c>
      <c r="X16" s="166">
        <f>Test!O121</f>
        <v>34.063400000000001</v>
      </c>
      <c r="Y16" s="166">
        <f>('Summary (Full)'!$B$34*V16+'Summary (Full)'!$B$35*W16+'Summary (Full)'!$B$36*X16)/'Summary (Full)'!$B$37</f>
        <v>32.032550000000001</v>
      </c>
      <c r="Z16" s="166">
        <f>Test!P121</f>
        <v>12.7545</v>
      </c>
      <c r="AA16" s="166">
        <f>Test!Q121</f>
        <v>11.6319</v>
      </c>
      <c r="AB16" s="166">
        <f>Test!R121</f>
        <v>46.748399999999997</v>
      </c>
      <c r="AC16" s="166">
        <f>Test!S121</f>
        <v>44.915999999999997</v>
      </c>
      <c r="AD16" s="166">
        <f>Test!T121</f>
        <v>27.349499999999999</v>
      </c>
      <c r="AE16" s="166">
        <f>Test!U121</f>
        <v>35.086399999999998</v>
      </c>
      <c r="AF16" s="166">
        <f>Test!V121</f>
        <v>31.438600000000001</v>
      </c>
      <c r="AG16" s="166">
        <f>Test!W121</f>
        <v>35.703400000000002</v>
      </c>
      <c r="AH16" s="166">
        <f>Test!X121</f>
        <v>33.761699999999998</v>
      </c>
      <c r="AI16" s="166">
        <f>10*LOG10(1/(('Summary (Full)'!$B$41/10^(AF16/10)+'Summary (Full)'!$B$42/10^(AG16/10)+'Summary (Full)'!$B$43/10^(AH16/10))/'Summary (Full)'!$B$44))</f>
        <v>32.265051697439702</v>
      </c>
      <c r="AJ16" s="166">
        <f>Test!Y121</f>
        <v>10433.9</v>
      </c>
      <c r="AK16" s="166">
        <f>Test!Z121</f>
        <v>7.6859000000000002</v>
      </c>
      <c r="AL16" s="166">
        <f t="shared" si="2"/>
        <v>1</v>
      </c>
      <c r="AM16" s="166">
        <f t="shared" si="2"/>
        <v>1</v>
      </c>
      <c r="AO16" s="303"/>
      <c r="AP16" s="213"/>
      <c r="AQ16" s="213"/>
      <c r="AR16" s="213"/>
      <c r="AS16" s="213"/>
      <c r="AT16" s="213"/>
      <c r="AU16" s="213"/>
      <c r="AV16" s="213"/>
      <c r="AW16" s="213"/>
      <c r="AX16" s="213"/>
      <c r="AY16" s="228"/>
      <c r="AZ16" s="327"/>
      <c r="BA16" s="280"/>
      <c r="BR16" s="5"/>
      <c r="BS16" s="5"/>
      <c r="BT16" s="5"/>
      <c r="BV16" s="5"/>
      <c r="BX16" s="5"/>
      <c r="BZ16" s="5"/>
      <c r="CB16" s="5"/>
      <c r="CD16" s="5"/>
      <c r="CL16" s="17">
        <v>1047.2026814361291</v>
      </c>
      <c r="CM16" s="17">
        <v>30.392800000000001</v>
      </c>
      <c r="CN16" s="17">
        <v>30.392800000000001</v>
      </c>
      <c r="CO16" s="17">
        <v>34.808250000000001</v>
      </c>
      <c r="CP16" s="17">
        <v>32.838049999999996</v>
      </c>
      <c r="CQ16" s="17">
        <v>30.821593750000002</v>
      </c>
      <c r="CR16" s="17">
        <v>11.64335</v>
      </c>
      <c r="CS16" s="17">
        <v>10.780000000000001</v>
      </c>
      <c r="CT16" s="17">
        <v>36.677849999999999</v>
      </c>
      <c r="CU16" s="17">
        <v>35.160600000000002</v>
      </c>
      <c r="CV16" s="17">
        <v>26.042050000000003</v>
      </c>
      <c r="CW16" s="17">
        <v>34.065950000000001</v>
      </c>
      <c r="CX16" s="17">
        <v>30.28435</v>
      </c>
      <c r="CY16" s="17">
        <v>34.662999999999997</v>
      </c>
      <c r="CZ16" s="17">
        <v>32.595849999999999</v>
      </c>
      <c r="DA16" s="17">
        <v>31.117185161083739</v>
      </c>
      <c r="DB16" s="17">
        <v>5561.7</v>
      </c>
      <c r="DC16" s="17">
        <v>2.6410499999999999</v>
      </c>
      <c r="DE16" s="17">
        <v>928.90824654631456</v>
      </c>
      <c r="DF16" s="5">
        <v>11.499287499999999</v>
      </c>
      <c r="DG16" s="5"/>
      <c r="DH16" s="17">
        <v>1009.3470697970712</v>
      </c>
      <c r="DI16" s="5">
        <v>10.698625</v>
      </c>
      <c r="DJ16" s="5"/>
      <c r="DK16" s="5">
        <v>1567.3819807687976</v>
      </c>
      <c r="DL16" s="5">
        <v>47.433875</v>
      </c>
      <c r="DM16" s="5">
        <v>1404.0065683801131</v>
      </c>
      <c r="DN16" s="5">
        <v>42.559749999999994</v>
      </c>
      <c r="DO16" s="5">
        <v>1047.2026814361291</v>
      </c>
      <c r="DP16" s="5">
        <v>26.042050000000003</v>
      </c>
      <c r="DQ16" s="5">
        <v>1009.3470697970712</v>
      </c>
      <c r="DR16" s="5">
        <v>34.040649999999999</v>
      </c>
      <c r="DS16" s="5">
        <v>1009.3470697970712</v>
      </c>
      <c r="DT16" s="5">
        <v>30.189225</v>
      </c>
      <c r="DU16" s="5">
        <v>30.189225</v>
      </c>
      <c r="DV16" s="5">
        <v>34.576287499999999</v>
      </c>
      <c r="DW16" s="5">
        <v>32.518625</v>
      </c>
      <c r="DX16" s="5">
        <v>31.025299273478051</v>
      </c>
      <c r="DZ16" s="17">
        <v>1047.2026814361291</v>
      </c>
      <c r="EA16" s="17">
        <v>30.392800000000001</v>
      </c>
      <c r="EB16" s="17">
        <v>30.392800000000001</v>
      </c>
      <c r="EC16" s="17">
        <v>34.808250000000001</v>
      </c>
      <c r="ED16" s="17">
        <v>32.838049999999996</v>
      </c>
      <c r="EE16" s="17">
        <v>30.821593750000002</v>
      </c>
      <c r="EF16" s="17">
        <v>11.64335</v>
      </c>
      <c r="EG16" s="17">
        <v>10.780000000000001</v>
      </c>
      <c r="EH16" s="17">
        <v>36.677849999999999</v>
      </c>
      <c r="EI16" s="17">
        <v>35.160600000000002</v>
      </c>
      <c r="EJ16" s="17">
        <v>26.042050000000003</v>
      </c>
      <c r="EK16" s="17">
        <v>34.065950000000001</v>
      </c>
      <c r="EL16" s="17">
        <v>30.28435</v>
      </c>
      <c r="EM16" s="17">
        <v>34.662999999999997</v>
      </c>
      <c r="EN16" s="17">
        <v>32.595849999999999</v>
      </c>
      <c r="EO16" s="17">
        <v>31.117185161083739</v>
      </c>
      <c r="EP16" s="17">
        <v>5561.7</v>
      </c>
      <c r="EQ16" s="17">
        <v>2.6410499999999999</v>
      </c>
      <c r="ER16" s="17">
        <v>928.90824654631456</v>
      </c>
      <c r="ES16" s="5">
        <v>11.499287499999999</v>
      </c>
      <c r="ET16" s="5">
        <v>1009.3470697970712</v>
      </c>
      <c r="EU16" s="5">
        <v>10.698625</v>
      </c>
      <c r="EV16" s="8">
        <v>1567.3819807687976</v>
      </c>
      <c r="EW16" s="8">
        <v>47.433875</v>
      </c>
      <c r="EX16" s="8">
        <v>1404.0065683801131</v>
      </c>
      <c r="EY16" s="8">
        <v>42.559749999999994</v>
      </c>
      <c r="EZ16" s="8">
        <v>1047.2026814361291</v>
      </c>
      <c r="FA16" s="8">
        <v>26.042050000000003</v>
      </c>
      <c r="FB16" s="8">
        <v>1009.3470697970712</v>
      </c>
      <c r="FC16" s="8">
        <v>34.040649999999999</v>
      </c>
      <c r="FD16" s="5">
        <v>1009.3470697970712</v>
      </c>
      <c r="FE16" s="5">
        <v>30.189225</v>
      </c>
      <c r="FF16" s="5">
        <v>30.189225</v>
      </c>
      <c r="FG16" s="5">
        <v>34.576287499999999</v>
      </c>
      <c r="FH16" s="5">
        <v>32.518625</v>
      </c>
      <c r="FI16" s="5">
        <v>31.025299273478051</v>
      </c>
      <c r="FK16" s="5">
        <v>1047.2026814361291</v>
      </c>
      <c r="FL16" s="5">
        <v>30.821593750000002</v>
      </c>
      <c r="FM16" s="5">
        <v>900.04059206212514</v>
      </c>
      <c r="FN16" s="5">
        <v>30.649645185810606</v>
      </c>
      <c r="FP16" s="17">
        <v>1047.2026814361291</v>
      </c>
      <c r="FQ16" s="5">
        <v>30.821593750000002</v>
      </c>
      <c r="FR16" s="17">
        <v>900.04059206212514</v>
      </c>
      <c r="FS16" s="5">
        <v>30.649645185810606</v>
      </c>
    </row>
    <row r="17" spans="1:175" ht="13" customHeight="1" x14ac:dyDescent="0.15">
      <c r="A17" s="289" t="s">
        <v>8</v>
      </c>
      <c r="B17" s="47">
        <v>23</v>
      </c>
      <c r="C17" s="166">
        <f>Anchor!L122</f>
        <v>20784.687900000001</v>
      </c>
      <c r="D17" s="166">
        <f>Anchor!M122</f>
        <v>41.043399999999998</v>
      </c>
      <c r="E17" s="166">
        <f>Anchor!N122</f>
        <v>46.469799999999999</v>
      </c>
      <c r="F17" s="166">
        <f>Anchor!O122</f>
        <v>45.603700000000003</v>
      </c>
      <c r="G17" s="167">
        <f>('Summary (Full)'!$B$34*D17+'Summary (Full)'!$B$35*E17+'Summary (Full)'!$B$36*F17)/'Summary (Full)'!$B$37</f>
        <v>41.667568749999994</v>
      </c>
      <c r="H17" s="166">
        <f>Anchor!P122</f>
        <v>24.891300000000001</v>
      </c>
      <c r="I17" s="166">
        <f>Anchor!Q122</f>
        <v>20.119599999999998</v>
      </c>
      <c r="J17" s="166">
        <f>Anchor!R122</f>
        <v>99.484399999999994</v>
      </c>
      <c r="K17" s="166">
        <f>Anchor!S122</f>
        <v>98.697299999999998</v>
      </c>
      <c r="L17" s="166">
        <f>Anchor!T122</f>
        <v>40.530799999999999</v>
      </c>
      <c r="M17" s="166">
        <f>Anchor!U122</f>
        <v>44.329099999999997</v>
      </c>
      <c r="N17" s="166">
        <f>Anchor!V122</f>
        <v>41.010800000000003</v>
      </c>
      <c r="O17" s="166">
        <f>Anchor!W122</f>
        <v>46.3857</v>
      </c>
      <c r="P17" s="166">
        <f>Anchor!X122</f>
        <v>45.497399999999999</v>
      </c>
      <c r="Q17" s="168">
        <f>10*LOG10(1/(('Summary (Full)'!$B$41/10^(N17/10)+'Summary (Full)'!$B$42/10^(O17/10)+'Summary (Full)'!$B$43/10^(P17/10))/'Summary (Full)'!$B$44))</f>
        <v>42.121534804624147</v>
      </c>
      <c r="R17" s="166">
        <f>Anchor!Y122</f>
        <v>17256.099999999999</v>
      </c>
      <c r="S17" s="166">
        <f>Anchor!Z122</f>
        <v>15.363</v>
      </c>
      <c r="T17" s="169"/>
      <c r="U17" s="166">
        <f>Test!L122</f>
        <v>20784.687900000001</v>
      </c>
      <c r="V17" s="166">
        <f>Test!M122</f>
        <v>41.043399999999998</v>
      </c>
      <c r="W17" s="166">
        <f>Test!N122</f>
        <v>46.469799999999999</v>
      </c>
      <c r="X17" s="166">
        <f>Test!O122</f>
        <v>45.603700000000003</v>
      </c>
      <c r="Y17" s="166">
        <f>('Summary (Full)'!$B$34*V17+'Summary (Full)'!$B$35*W17+'Summary (Full)'!$B$36*X17)/'Summary (Full)'!$B$37</f>
        <v>41.667568749999994</v>
      </c>
      <c r="Z17" s="166">
        <f>Test!P122</f>
        <v>24.891300000000001</v>
      </c>
      <c r="AA17" s="166">
        <f>Test!Q122</f>
        <v>20.119599999999998</v>
      </c>
      <c r="AB17" s="166">
        <f>Test!R122</f>
        <v>99.484399999999994</v>
      </c>
      <c r="AC17" s="166">
        <f>Test!S122</f>
        <v>98.697299999999998</v>
      </c>
      <c r="AD17" s="166">
        <f>Test!T122</f>
        <v>40.530799999999999</v>
      </c>
      <c r="AE17" s="166">
        <f>Test!U122</f>
        <v>44.329099999999997</v>
      </c>
      <c r="AF17" s="166">
        <f>Test!V122</f>
        <v>41.010800000000003</v>
      </c>
      <c r="AG17" s="166">
        <f>Test!W122</f>
        <v>46.3857</v>
      </c>
      <c r="AH17" s="166">
        <f>Test!X122</f>
        <v>45.497399999999999</v>
      </c>
      <c r="AI17" s="166">
        <f>10*LOG10(1/(('Summary (Full)'!$B$41/10^(AF17/10)+'Summary (Full)'!$B$42/10^(AG17/10)+'Summary (Full)'!$B$43/10^(AH17/10))/'Summary (Full)'!$B$44))</f>
        <v>42.121534804624147</v>
      </c>
      <c r="AJ17" s="166">
        <f>Test!Y122</f>
        <v>17256.099999999999</v>
      </c>
      <c r="AK17" s="166">
        <f>Test!Z122</f>
        <v>15.363</v>
      </c>
      <c r="AL17" s="166">
        <f t="shared" si="2"/>
        <v>1</v>
      </c>
      <c r="AM17" s="166">
        <f t="shared" si="2"/>
        <v>1</v>
      </c>
      <c r="AO17" s="293" t="s">
        <v>27</v>
      </c>
      <c r="AP17" s="211" cm="1">
        <f t="array" ref="AP17">bdRateExtend($C17:$C20,D17:D20,$U17:$U20,V17:V20)</f>
        <v>0</v>
      </c>
      <c r="AQ17" s="211" cm="1">
        <f t="array" ref="AQ17">bdRateExtend($C17:$C22,D17:D22,$U17:$U22,V17:V22)</f>
        <v>0</v>
      </c>
      <c r="AR17" s="211" cm="1">
        <f t="array" ref="AR17">bdRateExtend($C17:$C22,E17:E22,$U17:$U22,W17:W22)</f>
        <v>0</v>
      </c>
      <c r="AS17" s="211" cm="1">
        <f t="array" ref="AS17">bdRateExtend($C17:$C22,F17:F22,$U17:$U22,X17:X22)</f>
        <v>0</v>
      </c>
      <c r="AT17" s="211" cm="1">
        <f t="array" ref="AT17">bdRateExtend($C17:$C20,H17:H20,$U17:$U20,Z17:Z20)</f>
        <v>0</v>
      </c>
      <c r="AU17" s="211" cm="1">
        <f t="array" ref="AU17">bdRateExtend($C17:$C22,H17:H22,$U17:$U22,Z17:Z22)</f>
        <v>0</v>
      </c>
      <c r="AV17" s="211" cm="1">
        <f t="array" ref="AV17">bdRateExtend($C17:$C20,I17:I20,$U17:$U20,AA17:AA20)</f>
        <v>0</v>
      </c>
      <c r="AW17" s="211" cm="1">
        <f t="array" ref="AW17">bdRateExtend($C17:$C22,I17:I22,$U17:$U22,AA17:AA22)</f>
        <v>0</v>
      </c>
      <c r="AX17" s="211" cm="1">
        <f t="array" ref="AX17">bdRateExtend($C17:$C20,J17:J20,$U17:$U20,AB17:AB20,"None", FALSE,1)</f>
        <v>0</v>
      </c>
      <c r="AY17" s="214" cm="1">
        <f t="array" ref="AY17">bdRateExtend($C17:$C22,J17:J22,$U17:$U22,AB17:AB22,"None", FALSE,TRUE)</f>
        <v>0</v>
      </c>
      <c r="AZ17" s="325" cm="1">
        <f t="array" ref="AZ17">testVMAFRange($C17:$C20,J17:J20,$U17:$U20,AB17:AB20)</f>
        <v>0</v>
      </c>
      <c r="BA17" s="251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1172.2352340580103</v>
      </c>
      <c r="CM17" s="17">
        <v>30.781075000000001</v>
      </c>
      <c r="CN17" s="17">
        <v>30.781075000000001</v>
      </c>
      <c r="CO17" s="17">
        <v>35.194987500000003</v>
      </c>
      <c r="CP17" s="17">
        <v>33.280112500000001</v>
      </c>
      <c r="CQ17" s="17">
        <v>31.213134375000003</v>
      </c>
      <c r="CR17" s="17">
        <v>12.0385375</v>
      </c>
      <c r="CS17" s="17">
        <v>11.0717</v>
      </c>
      <c r="CT17" s="17">
        <v>39.568962499999998</v>
      </c>
      <c r="CU17" s="17">
        <v>37.951124999999998</v>
      </c>
      <c r="CV17" s="17">
        <v>26.473087500000002</v>
      </c>
      <c r="CW17" s="17">
        <v>34.451562500000001</v>
      </c>
      <c r="CX17" s="17">
        <v>30.680162500000002</v>
      </c>
      <c r="CY17" s="17">
        <v>35.060099999999998</v>
      </c>
      <c r="CZ17" s="17">
        <v>33.053587499999999</v>
      </c>
      <c r="DA17" s="17">
        <v>31.520439002536801</v>
      </c>
      <c r="DB17" s="17">
        <v>5842.125</v>
      </c>
      <c r="DC17" s="17">
        <v>2.8102875000000003</v>
      </c>
      <c r="DE17" s="17">
        <v>995.73898670961262</v>
      </c>
      <c r="DF17" s="5">
        <v>11.750025000000001</v>
      </c>
      <c r="DG17" s="5"/>
      <c r="DH17" s="17">
        <v>1172.2352340580103</v>
      </c>
      <c r="DI17" s="5">
        <v>11.0717</v>
      </c>
      <c r="DJ17" s="5"/>
      <c r="DK17" s="5">
        <v>1749.7683621759309</v>
      </c>
      <c r="DL17" s="5">
        <v>50.502700000000004</v>
      </c>
      <c r="DM17" s="5">
        <v>1567.3819807687976</v>
      </c>
      <c r="DN17" s="5">
        <v>45.545674999999996</v>
      </c>
      <c r="DO17" s="5">
        <v>1172.2352340580103</v>
      </c>
      <c r="DP17" s="5">
        <v>26.473087500000002</v>
      </c>
      <c r="DQ17" s="5">
        <v>1131.9284</v>
      </c>
      <c r="DR17" s="5">
        <v>34.404499999999999</v>
      </c>
      <c r="DS17" s="5">
        <v>1131.9284</v>
      </c>
      <c r="DT17" s="5">
        <v>30.5593</v>
      </c>
      <c r="DU17" s="5">
        <v>30.5593</v>
      </c>
      <c r="DV17" s="5">
        <v>34.937199999999997</v>
      </c>
      <c r="DW17" s="5">
        <v>32.939900000000002</v>
      </c>
      <c r="DX17" s="5">
        <v>31.400953361145497</v>
      </c>
      <c r="DZ17" s="17">
        <v>1172.2352340580103</v>
      </c>
      <c r="EA17" s="17">
        <v>30.781075000000001</v>
      </c>
      <c r="EB17" s="17">
        <v>30.781075000000001</v>
      </c>
      <c r="EC17" s="17">
        <v>35.194987500000003</v>
      </c>
      <c r="ED17" s="17">
        <v>33.280112500000001</v>
      </c>
      <c r="EE17" s="17">
        <v>31.213134375000003</v>
      </c>
      <c r="EF17" s="17">
        <v>12.0385375</v>
      </c>
      <c r="EG17" s="17">
        <v>11.0717</v>
      </c>
      <c r="EH17" s="17">
        <v>39.568962499999998</v>
      </c>
      <c r="EI17" s="17">
        <v>37.951124999999998</v>
      </c>
      <c r="EJ17" s="17">
        <v>26.473087500000002</v>
      </c>
      <c r="EK17" s="17">
        <v>34.451562500000001</v>
      </c>
      <c r="EL17" s="17">
        <v>30.680162500000002</v>
      </c>
      <c r="EM17" s="17">
        <v>35.060099999999998</v>
      </c>
      <c r="EN17" s="17">
        <v>33.053587499999999</v>
      </c>
      <c r="EO17" s="17">
        <v>31.520439002536801</v>
      </c>
      <c r="EP17" s="17">
        <v>5842.125</v>
      </c>
      <c r="EQ17" s="17">
        <v>2.8102875000000003</v>
      </c>
      <c r="ER17" s="17">
        <v>995.73898670961262</v>
      </c>
      <c r="ES17" s="5">
        <v>11.750025000000001</v>
      </c>
      <c r="ET17" s="5">
        <v>1172.2352340580103</v>
      </c>
      <c r="EU17" s="5">
        <v>11.0717</v>
      </c>
      <c r="EV17" s="8">
        <v>1749.7683621759309</v>
      </c>
      <c r="EW17" s="8">
        <v>50.502700000000004</v>
      </c>
      <c r="EX17" s="8">
        <v>1567.3819807687976</v>
      </c>
      <c r="EY17" s="8">
        <v>45.545674999999996</v>
      </c>
      <c r="EZ17" s="8">
        <v>1172.2352340580103</v>
      </c>
      <c r="FA17" s="8">
        <v>26.473087500000002</v>
      </c>
      <c r="FB17" s="8">
        <v>1131.9284</v>
      </c>
      <c r="FC17" s="8">
        <v>34.404499999999999</v>
      </c>
      <c r="FD17" s="5">
        <v>1131.9284</v>
      </c>
      <c r="FE17" s="5">
        <v>30.5593</v>
      </c>
      <c r="FF17" s="5">
        <v>30.5593</v>
      </c>
      <c r="FG17" s="5">
        <v>34.937199999999997</v>
      </c>
      <c r="FH17" s="5">
        <v>32.939900000000002</v>
      </c>
      <c r="FI17" s="5">
        <v>31.400953361145497</v>
      </c>
      <c r="FK17" s="5">
        <v>1172.2352340580103</v>
      </c>
      <c r="FL17" s="5">
        <v>31.213134375000003</v>
      </c>
      <c r="FM17" s="5">
        <v>1009.3470697970712</v>
      </c>
      <c r="FN17" s="5">
        <v>31.025299273478051</v>
      </c>
      <c r="FP17" s="17">
        <v>1172.2352340580103</v>
      </c>
      <c r="FQ17" s="5">
        <v>31.213134375000003</v>
      </c>
      <c r="FR17" s="17">
        <v>1009.3470697970712</v>
      </c>
      <c r="FS17" s="5">
        <v>31.025299273478051</v>
      </c>
    </row>
    <row r="18" spans="1:175" x14ac:dyDescent="0.15">
      <c r="A18" s="289"/>
      <c r="B18" s="47">
        <v>31</v>
      </c>
      <c r="C18" s="166">
        <f>Anchor!L123</f>
        <v>12786.830400000001</v>
      </c>
      <c r="D18" s="166">
        <f>Anchor!M123</f>
        <v>39.598799999999997</v>
      </c>
      <c r="E18" s="166">
        <f>Anchor!N123</f>
        <v>44.496000000000002</v>
      </c>
      <c r="F18" s="166">
        <f>Anchor!O123</f>
        <v>43.493200000000002</v>
      </c>
      <c r="G18" s="167">
        <f>('Summary (Full)'!$B$34*D18+'Summary (Full)'!$B$35*E18+'Summary (Full)'!$B$36*F18)/'Summary (Full)'!$B$37</f>
        <v>40.148274999999998</v>
      </c>
      <c r="H18" s="166">
        <f>Anchor!P123</f>
        <v>22.3718</v>
      </c>
      <c r="I18" s="166">
        <f>Anchor!Q123</f>
        <v>18.5017</v>
      </c>
      <c r="J18" s="166">
        <f>Anchor!R123</f>
        <v>96.245099999999994</v>
      </c>
      <c r="K18" s="166">
        <f>Anchor!S123</f>
        <v>94.445800000000006</v>
      </c>
      <c r="L18" s="166">
        <f>Anchor!T123</f>
        <v>38.015099999999997</v>
      </c>
      <c r="M18" s="166">
        <f>Anchor!U123</f>
        <v>42.7761</v>
      </c>
      <c r="N18" s="166">
        <f>Anchor!V123</f>
        <v>39.546199999999999</v>
      </c>
      <c r="O18" s="166">
        <f>Anchor!W123</f>
        <v>44.415500000000002</v>
      </c>
      <c r="P18" s="166">
        <f>Anchor!X123</f>
        <v>43.374699999999997</v>
      </c>
      <c r="Q18" s="168">
        <f>10*LOG10(1/(('Summary (Full)'!$B$41/10^(N18/10)+'Summary (Full)'!$B$42/10^(O18/10)+'Summary (Full)'!$B$43/10^(P18/10))/'Summary (Full)'!$B$44))</f>
        <v>40.569899846674325</v>
      </c>
      <c r="R18" s="166">
        <f>Anchor!Y123</f>
        <v>17601.2</v>
      </c>
      <c r="S18" s="166">
        <f>Anchor!Z123</f>
        <v>12.860300000000001</v>
      </c>
      <c r="T18" s="169"/>
      <c r="U18" s="166">
        <f>Test!L123</f>
        <v>12786.830400000001</v>
      </c>
      <c r="V18" s="166">
        <f>Test!M123</f>
        <v>39.598799999999997</v>
      </c>
      <c r="W18" s="166">
        <f>Test!N123</f>
        <v>44.496000000000002</v>
      </c>
      <c r="X18" s="166">
        <f>Test!O123</f>
        <v>43.493200000000002</v>
      </c>
      <c r="Y18" s="166">
        <f>('Summary (Full)'!$B$34*V18+'Summary (Full)'!$B$35*W18+'Summary (Full)'!$B$36*X18)/'Summary (Full)'!$B$37</f>
        <v>40.148274999999998</v>
      </c>
      <c r="Z18" s="166">
        <f>Test!P123</f>
        <v>22.3718</v>
      </c>
      <c r="AA18" s="166">
        <f>Test!Q123</f>
        <v>18.5017</v>
      </c>
      <c r="AB18" s="166">
        <f>Test!R123</f>
        <v>96.245099999999994</v>
      </c>
      <c r="AC18" s="166">
        <f>Test!S123</f>
        <v>94.445800000000006</v>
      </c>
      <c r="AD18" s="166">
        <f>Test!T123</f>
        <v>38.015099999999997</v>
      </c>
      <c r="AE18" s="166">
        <f>Test!U123</f>
        <v>42.7761</v>
      </c>
      <c r="AF18" s="166">
        <f>Test!V123</f>
        <v>39.546199999999999</v>
      </c>
      <c r="AG18" s="166">
        <f>Test!W123</f>
        <v>44.415500000000002</v>
      </c>
      <c r="AH18" s="166">
        <f>Test!X123</f>
        <v>43.374699999999997</v>
      </c>
      <c r="AI18" s="166">
        <f>10*LOG10(1/(('Summary (Full)'!$B$41/10^(AF18/10)+'Summary (Full)'!$B$42/10^(AG18/10)+'Summary (Full)'!$B$43/10^(AH18/10))/'Summary (Full)'!$B$44))</f>
        <v>40.569899846674325</v>
      </c>
      <c r="AJ18" s="166">
        <f>Test!Y123</f>
        <v>17601.2</v>
      </c>
      <c r="AK18" s="166">
        <f>Test!Z123</f>
        <v>12.860300000000001</v>
      </c>
      <c r="AL18" s="166">
        <f t="shared" si="2"/>
        <v>1</v>
      </c>
      <c r="AM18" s="166">
        <f t="shared" si="2"/>
        <v>1</v>
      </c>
      <c r="AO18" s="294"/>
      <c r="AP18" s="212"/>
      <c r="AQ18" s="212"/>
      <c r="AR18" s="212"/>
      <c r="AS18" s="212"/>
      <c r="AT18" s="212"/>
      <c r="AU18" s="212"/>
      <c r="AV18" s="212"/>
      <c r="AW18" s="212"/>
      <c r="AX18" s="212"/>
      <c r="AY18" s="215"/>
      <c r="AZ18" s="326"/>
      <c r="BA18" s="252"/>
      <c r="BR18" s="5"/>
      <c r="BS18" s="5"/>
      <c r="BT18" s="5"/>
      <c r="BV18" s="5"/>
      <c r="BX18" s="5"/>
      <c r="BZ18" s="5"/>
      <c r="CB18" s="5"/>
      <c r="CD18" s="5"/>
      <c r="CL18" s="17">
        <v>1312.1962618378266</v>
      </c>
      <c r="CM18" s="17">
        <v>31.169350000000001</v>
      </c>
      <c r="CN18" s="17">
        <v>31.169350000000001</v>
      </c>
      <c r="CO18" s="17">
        <v>35.581725000000006</v>
      </c>
      <c r="CP18" s="17">
        <v>33.722175</v>
      </c>
      <c r="CQ18" s="17">
        <v>31.604675</v>
      </c>
      <c r="CR18" s="17">
        <v>12.433724999999999</v>
      </c>
      <c r="CS18" s="17">
        <v>11.3634</v>
      </c>
      <c r="CT18" s="17">
        <v>42.460075000000003</v>
      </c>
      <c r="CU18" s="17">
        <v>40.74165</v>
      </c>
      <c r="CV18" s="17">
        <v>26.904125000000001</v>
      </c>
      <c r="CW18" s="17">
        <v>34.837175000000002</v>
      </c>
      <c r="CX18" s="17">
        <v>31.075975</v>
      </c>
      <c r="CY18" s="17">
        <v>35.4572</v>
      </c>
      <c r="CZ18" s="17">
        <v>33.511324999999999</v>
      </c>
      <c r="DA18" s="17">
        <v>31.923692843989866</v>
      </c>
      <c r="DB18" s="17">
        <v>6122.5499999999993</v>
      </c>
      <c r="DC18" s="17">
        <v>2.9795250000000002</v>
      </c>
      <c r="DE18" s="17">
        <v>1067.3778958684807</v>
      </c>
      <c r="DF18" s="5">
        <v>12.0007625</v>
      </c>
      <c r="DG18" s="5"/>
      <c r="DH18" s="17">
        <v>1298.0392810446879</v>
      </c>
      <c r="DI18" s="5">
        <v>11.352975000000001</v>
      </c>
      <c r="DJ18" s="5"/>
      <c r="DK18" s="5">
        <v>1953.3778994767356</v>
      </c>
      <c r="DL18" s="5">
        <v>53.571525000000001</v>
      </c>
      <c r="DM18" s="5">
        <v>1749.7683621759309</v>
      </c>
      <c r="DN18" s="5">
        <v>48.531599999999997</v>
      </c>
      <c r="DO18" s="5">
        <v>1312.1962618378266</v>
      </c>
      <c r="DP18" s="5">
        <v>26.904125000000001</v>
      </c>
      <c r="DQ18" s="5">
        <v>1212.1417105809301</v>
      </c>
      <c r="DR18" s="5">
        <v>34.635787499999999</v>
      </c>
      <c r="DS18" s="5">
        <v>1172.2352340580103</v>
      </c>
      <c r="DT18" s="5">
        <v>30.680162500000002</v>
      </c>
      <c r="DU18" s="5">
        <v>30.680162500000002</v>
      </c>
      <c r="DV18" s="5">
        <v>35.060099999999998</v>
      </c>
      <c r="DW18" s="5">
        <v>33.053587499999999</v>
      </c>
      <c r="DX18" s="5">
        <v>31.520439002536801</v>
      </c>
      <c r="DZ18" s="17">
        <v>1312.1962618378266</v>
      </c>
      <c r="EA18" s="17">
        <v>31.169350000000001</v>
      </c>
      <c r="EB18" s="17">
        <v>31.169350000000001</v>
      </c>
      <c r="EC18" s="17">
        <v>35.581725000000006</v>
      </c>
      <c r="ED18" s="17">
        <v>33.722175</v>
      </c>
      <c r="EE18" s="17">
        <v>31.604675</v>
      </c>
      <c r="EF18" s="17">
        <v>12.433724999999999</v>
      </c>
      <c r="EG18" s="17">
        <v>11.3634</v>
      </c>
      <c r="EH18" s="17">
        <v>42.460075000000003</v>
      </c>
      <c r="EI18" s="17">
        <v>40.74165</v>
      </c>
      <c r="EJ18" s="17">
        <v>26.904125000000001</v>
      </c>
      <c r="EK18" s="17">
        <v>34.837175000000002</v>
      </c>
      <c r="EL18" s="17">
        <v>31.075975</v>
      </c>
      <c r="EM18" s="17">
        <v>35.4572</v>
      </c>
      <c r="EN18" s="17">
        <v>33.511324999999999</v>
      </c>
      <c r="EO18" s="17">
        <v>31.923692843989866</v>
      </c>
      <c r="EP18" s="17">
        <v>6122.5499999999993</v>
      </c>
      <c r="EQ18" s="17">
        <v>2.9795250000000002</v>
      </c>
      <c r="ER18" s="17">
        <v>1067.3778958684807</v>
      </c>
      <c r="ES18" s="5">
        <v>12.0007625</v>
      </c>
      <c r="ET18" s="5">
        <v>1298.0392810446879</v>
      </c>
      <c r="EU18" s="5">
        <v>11.352975000000001</v>
      </c>
      <c r="EV18" s="8">
        <v>1953.3778994767356</v>
      </c>
      <c r="EW18" s="8">
        <v>53.571525000000001</v>
      </c>
      <c r="EX18" s="8">
        <v>1749.7683621759309</v>
      </c>
      <c r="EY18" s="8">
        <v>48.531599999999997</v>
      </c>
      <c r="EZ18" s="8">
        <v>1312.1962618378266</v>
      </c>
      <c r="FA18" s="8">
        <v>26.904125000000001</v>
      </c>
      <c r="FB18" s="8">
        <v>1212.1417105809301</v>
      </c>
      <c r="FC18" s="8">
        <v>34.635787499999999</v>
      </c>
      <c r="FD18" s="5">
        <v>1172.2352340580103</v>
      </c>
      <c r="FE18" s="5">
        <v>30.680162500000002</v>
      </c>
      <c r="FF18" s="5">
        <v>30.680162500000002</v>
      </c>
      <c r="FG18" s="5">
        <v>35.060099999999998</v>
      </c>
      <c r="FH18" s="5">
        <v>33.053587499999999</v>
      </c>
      <c r="FI18" s="5">
        <v>31.520439002536801</v>
      </c>
      <c r="FK18" s="5">
        <v>1312.1962618378266</v>
      </c>
      <c r="FL18" s="5">
        <v>31.604675</v>
      </c>
      <c r="FM18" s="5">
        <v>1131.9284</v>
      </c>
      <c r="FN18" s="5">
        <v>31.400953361145497</v>
      </c>
      <c r="FP18" s="17">
        <v>1312.1962618378266</v>
      </c>
      <c r="FQ18" s="5">
        <v>31.604675</v>
      </c>
      <c r="FR18" s="17">
        <v>1131.9284</v>
      </c>
      <c r="FS18" s="5">
        <v>31.400953361145497</v>
      </c>
    </row>
    <row r="19" spans="1:175" ht="13" customHeight="1" x14ac:dyDescent="0.15">
      <c r="A19" s="289"/>
      <c r="B19" s="47">
        <v>39</v>
      </c>
      <c r="C19" s="166">
        <f>Anchor!L124</f>
        <v>7611.6922999999997</v>
      </c>
      <c r="D19" s="166">
        <f>Anchor!M124</f>
        <v>37.842199999999998</v>
      </c>
      <c r="E19" s="166">
        <f>Anchor!N124</f>
        <v>42.421399999999998</v>
      </c>
      <c r="F19" s="166">
        <f>Anchor!O124</f>
        <v>41.252899999999997</v>
      </c>
      <c r="G19" s="167">
        <f>('Summary (Full)'!$B$34*D19+'Summary (Full)'!$B$35*E19+'Summary (Full)'!$B$36*F19)/'Summary (Full)'!$B$37</f>
        <v>38.341568749999993</v>
      </c>
      <c r="H19" s="166">
        <f>Anchor!P124</f>
        <v>19.924199999999999</v>
      </c>
      <c r="I19" s="166">
        <f>Anchor!Q124</f>
        <v>16.823599999999999</v>
      </c>
      <c r="J19" s="166">
        <f>Anchor!R124</f>
        <v>88.1096</v>
      </c>
      <c r="K19" s="166">
        <f>Anchor!S124</f>
        <v>85.729600000000005</v>
      </c>
      <c r="L19" s="166">
        <f>Anchor!T124</f>
        <v>35.310299999999998</v>
      </c>
      <c r="M19" s="166">
        <f>Anchor!U124</f>
        <v>41.030900000000003</v>
      </c>
      <c r="N19" s="166">
        <f>Anchor!V124</f>
        <v>37.767800000000001</v>
      </c>
      <c r="O19" s="166">
        <f>Anchor!W124</f>
        <v>42.331400000000002</v>
      </c>
      <c r="P19" s="166">
        <f>Anchor!X124</f>
        <v>41.113199999999999</v>
      </c>
      <c r="Q19" s="168">
        <f>10*LOG10(1/(('Summary (Full)'!$B$41/10^(N19/10)+'Summary (Full)'!$B$42/10^(O19/10)+'Summary (Full)'!$B$43/10^(P19/10))/'Summary (Full)'!$B$44))</f>
        <v>38.72558140188346</v>
      </c>
      <c r="R19" s="166">
        <f>Anchor!Y124</f>
        <v>19468.099999999999</v>
      </c>
      <c r="S19" s="166">
        <f>Anchor!Z124</f>
        <v>10.774800000000001</v>
      </c>
      <c r="T19" s="169"/>
      <c r="U19" s="166">
        <f>Test!L124</f>
        <v>7611.6922999999997</v>
      </c>
      <c r="V19" s="166">
        <f>Test!M124</f>
        <v>37.842199999999998</v>
      </c>
      <c r="W19" s="166">
        <f>Test!N124</f>
        <v>42.421399999999998</v>
      </c>
      <c r="X19" s="166">
        <f>Test!O124</f>
        <v>41.252899999999997</v>
      </c>
      <c r="Y19" s="166">
        <f>('Summary (Full)'!$B$34*V19+'Summary (Full)'!$B$35*W19+'Summary (Full)'!$B$36*X19)/'Summary (Full)'!$B$37</f>
        <v>38.341568749999993</v>
      </c>
      <c r="Z19" s="166">
        <f>Test!P124</f>
        <v>19.924199999999999</v>
      </c>
      <c r="AA19" s="166">
        <f>Test!Q124</f>
        <v>16.823599999999999</v>
      </c>
      <c r="AB19" s="166">
        <f>Test!R124</f>
        <v>88.1096</v>
      </c>
      <c r="AC19" s="166">
        <f>Test!S124</f>
        <v>85.729600000000005</v>
      </c>
      <c r="AD19" s="166">
        <f>Test!T124</f>
        <v>35.310299999999998</v>
      </c>
      <c r="AE19" s="166">
        <f>Test!U124</f>
        <v>41.030900000000003</v>
      </c>
      <c r="AF19" s="166">
        <f>Test!V124</f>
        <v>37.767800000000001</v>
      </c>
      <c r="AG19" s="166">
        <f>Test!W124</f>
        <v>42.331400000000002</v>
      </c>
      <c r="AH19" s="166">
        <f>Test!X124</f>
        <v>41.113199999999999</v>
      </c>
      <c r="AI19" s="166">
        <f>10*LOG10(1/(('Summary (Full)'!$B$41/10^(AF19/10)+'Summary (Full)'!$B$42/10^(AG19/10)+'Summary (Full)'!$B$43/10^(AH19/10))/'Summary (Full)'!$B$44))</f>
        <v>38.72558140188346</v>
      </c>
      <c r="AJ19" s="166">
        <f>Test!Y124</f>
        <v>19468.099999999999</v>
      </c>
      <c r="AK19" s="166">
        <f>Test!Z124</f>
        <v>10.774800000000001</v>
      </c>
      <c r="AL19" s="166">
        <f t="shared" si="2"/>
        <v>1</v>
      </c>
      <c r="AM19" s="166">
        <f t="shared" si="2"/>
        <v>1</v>
      </c>
      <c r="AO19" s="294" t="s">
        <v>28</v>
      </c>
      <c r="AP19" s="212" cm="1">
        <f t="array" ref="AP19">bdRateExtend($C18:$C21,D18:D21,$U18:$U21,V18:V21)</f>
        <v>0</v>
      </c>
      <c r="AQ19" s="212"/>
      <c r="AR19" s="212"/>
      <c r="AS19" s="212"/>
      <c r="AT19" s="212" cm="1">
        <f t="array" ref="AT19">bdRateExtend($C18:$C21,H18:H21,$U18:$U21,Z18:Z21)</f>
        <v>0</v>
      </c>
      <c r="AU19" s="212"/>
      <c r="AV19" s="212" cm="1">
        <f t="array" ref="AV19">bdRateExtend($C18:$C21,I18:I21,$U18:$U21,AA18:AA21)</f>
        <v>0</v>
      </c>
      <c r="AW19" s="212"/>
      <c r="AX19" s="212" cm="1">
        <f t="array" ref="AX19">bdRateExtend($C18:$C21,J18:J21,$U18:$U21,AB18:AB21,"None", FALSE,1)</f>
        <v>0</v>
      </c>
      <c r="AY19" s="215"/>
      <c r="AZ19" s="326" cm="1">
        <f t="array" ref="AZ19">testVMAFRange($C18:$C21,J18:J21,$U18:$U21,AB18:AB21)</f>
        <v>0</v>
      </c>
      <c r="BA19" s="252"/>
      <c r="BR19" s="5"/>
      <c r="BS19" s="5"/>
      <c r="BT19" s="5"/>
      <c r="BV19" s="5"/>
      <c r="BX19" s="5"/>
      <c r="BZ19" s="5"/>
      <c r="CB19" s="5"/>
      <c r="CD19" s="5"/>
      <c r="CL19" s="17">
        <v>1468.868175562754</v>
      </c>
      <c r="CM19" s="17">
        <v>31.557625000000002</v>
      </c>
      <c r="CN19" s="17">
        <v>31.557625000000002</v>
      </c>
      <c r="CO19" s="17">
        <v>35.968462500000001</v>
      </c>
      <c r="CP19" s="17">
        <v>34.164237499999999</v>
      </c>
      <c r="CQ19" s="17">
        <v>31.996215625000001</v>
      </c>
      <c r="CR19" s="17">
        <v>12.828912499999999</v>
      </c>
      <c r="CS19" s="17">
        <v>11.655099999999999</v>
      </c>
      <c r="CT19" s="17">
        <v>45.351187500000002</v>
      </c>
      <c r="CU19" s="17">
        <v>43.532174999999995</v>
      </c>
      <c r="CV19" s="17">
        <v>27.335162500000003</v>
      </c>
      <c r="CW19" s="17">
        <v>35.222787500000003</v>
      </c>
      <c r="CX19" s="17">
        <v>31.471787499999998</v>
      </c>
      <c r="CY19" s="17">
        <v>35.854299999999995</v>
      </c>
      <c r="CZ19" s="17">
        <v>33.9690625</v>
      </c>
      <c r="DA19" s="17">
        <v>32.326946685442927</v>
      </c>
      <c r="DB19" s="17">
        <v>6402.9749999999995</v>
      </c>
      <c r="DC19" s="17">
        <v>3.1487625000000001</v>
      </c>
      <c r="DE19" s="17">
        <v>1222.6244747796607</v>
      </c>
      <c r="DF19" s="5">
        <v>12.5273375</v>
      </c>
      <c r="DG19" s="5"/>
      <c r="DH19" s="17">
        <v>1390.0239224731422</v>
      </c>
      <c r="DI19" s="5">
        <v>11.547012500000001</v>
      </c>
      <c r="DJ19" s="5"/>
      <c r="DK19" s="5">
        <v>2180.6801978172307</v>
      </c>
      <c r="DL19" s="5">
        <v>56.640349999999998</v>
      </c>
      <c r="DM19" s="5">
        <v>1953.3778994767356</v>
      </c>
      <c r="DN19" s="5">
        <v>51.517524999999999</v>
      </c>
      <c r="DO19" s="5">
        <v>1468.868175562754</v>
      </c>
      <c r="DP19" s="5">
        <v>27.335162500000003</v>
      </c>
      <c r="DQ19" s="5">
        <v>1298.0392810446879</v>
      </c>
      <c r="DR19" s="5">
        <v>34.867075</v>
      </c>
      <c r="DS19" s="5">
        <v>1312.1962618378266</v>
      </c>
      <c r="DT19" s="5">
        <v>31.075975</v>
      </c>
      <c r="DU19" s="5">
        <v>31.075975</v>
      </c>
      <c r="DV19" s="5">
        <v>35.4572</v>
      </c>
      <c r="DW19" s="5">
        <v>33.511324999999999</v>
      </c>
      <c r="DX19" s="5">
        <v>31.923692843989866</v>
      </c>
      <c r="DZ19" s="17">
        <v>1468.868175562754</v>
      </c>
      <c r="EA19" s="17">
        <v>31.557625000000002</v>
      </c>
      <c r="EB19" s="17">
        <v>31.557625000000002</v>
      </c>
      <c r="EC19" s="17">
        <v>35.968462500000001</v>
      </c>
      <c r="ED19" s="17">
        <v>34.164237499999999</v>
      </c>
      <c r="EE19" s="17">
        <v>31.996215625000001</v>
      </c>
      <c r="EF19" s="17">
        <v>12.828912499999999</v>
      </c>
      <c r="EG19" s="17">
        <v>11.655099999999999</v>
      </c>
      <c r="EH19" s="17">
        <v>45.351187500000002</v>
      </c>
      <c r="EI19" s="17">
        <v>43.532174999999995</v>
      </c>
      <c r="EJ19" s="17">
        <v>27.335162500000003</v>
      </c>
      <c r="EK19" s="17">
        <v>35.222787500000003</v>
      </c>
      <c r="EL19" s="17">
        <v>31.471787499999998</v>
      </c>
      <c r="EM19" s="17">
        <v>35.854299999999995</v>
      </c>
      <c r="EN19" s="17">
        <v>33.9690625</v>
      </c>
      <c r="EO19" s="17">
        <v>32.326946685442927</v>
      </c>
      <c r="EP19" s="17">
        <v>6402.9749999999995</v>
      </c>
      <c r="EQ19" s="17">
        <v>3.1487625000000001</v>
      </c>
      <c r="ER19" s="17">
        <v>1222.6244747796607</v>
      </c>
      <c r="ES19" s="5">
        <v>12.5273375</v>
      </c>
      <c r="ET19" s="5">
        <v>1390.0239224731422</v>
      </c>
      <c r="EU19" s="5">
        <v>11.547012500000001</v>
      </c>
      <c r="EV19" s="8">
        <v>2180.6801978172307</v>
      </c>
      <c r="EW19" s="8">
        <v>56.640349999999998</v>
      </c>
      <c r="EX19" s="8">
        <v>1953.3778994767356</v>
      </c>
      <c r="EY19" s="8">
        <v>51.517524999999999</v>
      </c>
      <c r="EZ19" s="8">
        <v>1468.868175562754</v>
      </c>
      <c r="FA19" s="8">
        <v>27.335162500000003</v>
      </c>
      <c r="FB19" s="8">
        <v>1298.0392810446879</v>
      </c>
      <c r="FC19" s="8">
        <v>34.867075</v>
      </c>
      <c r="FD19" s="5">
        <v>1312.1962618378266</v>
      </c>
      <c r="FE19" s="5">
        <v>31.075975</v>
      </c>
      <c r="FF19" s="5">
        <v>31.075975</v>
      </c>
      <c r="FG19" s="5">
        <v>35.4572</v>
      </c>
      <c r="FH19" s="5">
        <v>33.511324999999999</v>
      </c>
      <c r="FI19" s="5">
        <v>31.923692843989866</v>
      </c>
      <c r="FK19" s="5">
        <v>1468.868175562754</v>
      </c>
      <c r="FL19" s="5">
        <v>31.996215625000001</v>
      </c>
      <c r="FM19" s="5">
        <v>1172.2352340580103</v>
      </c>
      <c r="FN19" s="5">
        <v>31.520439002536801</v>
      </c>
      <c r="FP19" s="17">
        <v>1468.868175562754</v>
      </c>
      <c r="FQ19" s="5">
        <v>31.996215625000001</v>
      </c>
      <c r="FR19" s="17">
        <v>1172.2352340580103</v>
      </c>
      <c r="FS19" s="5">
        <v>31.520439002536801</v>
      </c>
    </row>
    <row r="20" spans="1:175" x14ac:dyDescent="0.15">
      <c r="A20" s="289"/>
      <c r="B20" s="47">
        <v>47</v>
      </c>
      <c r="C20" s="166">
        <f>Anchor!L125</f>
        <v>4561.9660000000003</v>
      </c>
      <c r="D20" s="166">
        <f>Anchor!M125</f>
        <v>35.895400000000002</v>
      </c>
      <c r="E20" s="166">
        <f>Anchor!N125</f>
        <v>40.301200000000001</v>
      </c>
      <c r="F20" s="166">
        <f>Anchor!O125</f>
        <v>38.965899999999998</v>
      </c>
      <c r="G20" s="167">
        <f>('Summary (Full)'!$B$34*D20+'Summary (Full)'!$B$35*E20+'Summary (Full)'!$B$36*F20)/'Summary (Full)'!$B$37</f>
        <v>36.362668750000005</v>
      </c>
      <c r="H20" s="166">
        <f>Anchor!P125</f>
        <v>17.501999999999999</v>
      </c>
      <c r="I20" s="166">
        <f>Anchor!Q125</f>
        <v>15.097899999999999</v>
      </c>
      <c r="J20" s="166">
        <f>Anchor!R125</f>
        <v>76.505099999999999</v>
      </c>
      <c r="K20" s="166">
        <f>Anchor!S125</f>
        <v>74.070899999999995</v>
      </c>
      <c r="L20" s="166">
        <f>Anchor!T125</f>
        <v>32.6066</v>
      </c>
      <c r="M20" s="166">
        <f>Anchor!U125</f>
        <v>39.191600000000001</v>
      </c>
      <c r="N20" s="166">
        <f>Anchor!V125</f>
        <v>35.806600000000003</v>
      </c>
      <c r="O20" s="166">
        <f>Anchor!W125</f>
        <v>40.204500000000003</v>
      </c>
      <c r="P20" s="166">
        <f>Anchor!X125</f>
        <v>38.811300000000003</v>
      </c>
      <c r="Q20" s="168">
        <f>10*LOG10(1/(('Summary (Full)'!$B$41/10^(N20/10)+'Summary (Full)'!$B$42/10^(O20/10)+'Summary (Full)'!$B$43/10^(P20/10))/'Summary (Full)'!$B$44))</f>
        <v>36.718267204933632</v>
      </c>
      <c r="R20" s="166">
        <f>Anchor!Y125</f>
        <v>16301.3</v>
      </c>
      <c r="S20" s="166">
        <f>Anchor!Z125</f>
        <v>9.1194000000000006</v>
      </c>
      <c r="T20" s="169"/>
      <c r="U20" s="166">
        <f>Test!L125</f>
        <v>4561.9660000000003</v>
      </c>
      <c r="V20" s="166">
        <f>Test!M125</f>
        <v>35.895400000000002</v>
      </c>
      <c r="W20" s="166">
        <f>Test!N125</f>
        <v>40.301200000000001</v>
      </c>
      <c r="X20" s="166">
        <f>Test!O125</f>
        <v>38.965899999999998</v>
      </c>
      <c r="Y20" s="166">
        <f>('Summary (Full)'!$B$34*V20+'Summary (Full)'!$B$35*W20+'Summary (Full)'!$B$36*X20)/'Summary (Full)'!$B$37</f>
        <v>36.362668750000005</v>
      </c>
      <c r="Z20" s="166">
        <f>Test!P125</f>
        <v>17.501999999999999</v>
      </c>
      <c r="AA20" s="166">
        <f>Test!Q125</f>
        <v>15.097899999999999</v>
      </c>
      <c r="AB20" s="166">
        <f>Test!R125</f>
        <v>76.505099999999999</v>
      </c>
      <c r="AC20" s="166">
        <f>Test!S125</f>
        <v>74.070899999999995</v>
      </c>
      <c r="AD20" s="166">
        <f>Test!T125</f>
        <v>32.6066</v>
      </c>
      <c r="AE20" s="166">
        <f>Test!U125</f>
        <v>39.191600000000001</v>
      </c>
      <c r="AF20" s="166">
        <f>Test!V125</f>
        <v>35.806600000000003</v>
      </c>
      <c r="AG20" s="166">
        <f>Test!W125</f>
        <v>40.204500000000003</v>
      </c>
      <c r="AH20" s="166">
        <f>Test!X125</f>
        <v>38.811300000000003</v>
      </c>
      <c r="AI20" s="166">
        <f>10*LOG10(1/(('Summary (Full)'!$B$41/10^(AF20/10)+'Summary (Full)'!$B$42/10^(AG20/10)+'Summary (Full)'!$B$43/10^(AH20/10))/'Summary (Full)'!$B$44))</f>
        <v>36.718267204933632</v>
      </c>
      <c r="AJ20" s="166">
        <f>Test!Y125</f>
        <v>16301.3</v>
      </c>
      <c r="AK20" s="166">
        <f>Test!Z125</f>
        <v>9.1194000000000006</v>
      </c>
      <c r="AL20" s="166">
        <f t="shared" si="2"/>
        <v>1</v>
      </c>
      <c r="AM20" s="166">
        <f t="shared" si="2"/>
        <v>1</v>
      </c>
      <c r="AO20" s="294"/>
      <c r="AP20" s="212"/>
      <c r="AQ20" s="212"/>
      <c r="AR20" s="212"/>
      <c r="AS20" s="212"/>
      <c r="AT20" s="212"/>
      <c r="AU20" s="212"/>
      <c r="AV20" s="212"/>
      <c r="AW20" s="212"/>
      <c r="AX20" s="212"/>
      <c r="AY20" s="215"/>
      <c r="AZ20" s="326"/>
      <c r="BA20" s="252"/>
      <c r="BR20" s="5"/>
      <c r="BS20" s="5"/>
      <c r="BT20" s="5"/>
      <c r="BV20" s="5"/>
      <c r="BX20" s="5"/>
      <c r="BZ20" s="5"/>
      <c r="CB20" s="5"/>
      <c r="CD20" s="5"/>
      <c r="CL20" s="17">
        <v>1644.2462</v>
      </c>
      <c r="CM20" s="17">
        <v>31.945900000000002</v>
      </c>
      <c r="CN20" s="17">
        <v>31.945900000000002</v>
      </c>
      <c r="CO20" s="17">
        <v>36.355200000000004</v>
      </c>
      <c r="CP20" s="17">
        <v>34.606299999999997</v>
      </c>
      <c r="CQ20" s="17">
        <v>32.387756250000002</v>
      </c>
      <c r="CR20" s="17">
        <v>13.2241</v>
      </c>
      <c r="CS20" s="17">
        <v>11.9468</v>
      </c>
      <c r="CT20" s="17">
        <v>48.2423</v>
      </c>
      <c r="CU20" s="17">
        <v>46.322699999999998</v>
      </c>
      <c r="CV20" s="17">
        <v>27.766200000000001</v>
      </c>
      <c r="CW20" s="17">
        <v>35.608400000000003</v>
      </c>
      <c r="CX20" s="17">
        <v>31.867599999999999</v>
      </c>
      <c r="CY20" s="17">
        <v>36.251399999999997</v>
      </c>
      <c r="CZ20" s="17">
        <v>34.4268</v>
      </c>
      <c r="DA20" s="17">
        <v>32.730200526895992</v>
      </c>
      <c r="DB20" s="17">
        <v>6683.4</v>
      </c>
      <c r="DC20" s="17">
        <v>3.3180000000000001</v>
      </c>
      <c r="DE20" s="17">
        <v>1306.457458698032</v>
      </c>
      <c r="DF20" s="5">
        <v>12.803175</v>
      </c>
      <c r="DG20" s="5"/>
      <c r="DH20" s="17">
        <v>1488.526990872399</v>
      </c>
      <c r="DI20" s="5">
        <v>11.741050000000001</v>
      </c>
      <c r="DJ20" s="5"/>
      <c r="DK20" s="5">
        <v>2434.4322347591078</v>
      </c>
      <c r="DL20" s="5">
        <v>59.709175000000002</v>
      </c>
      <c r="DM20" s="5">
        <v>2180.6801978172307</v>
      </c>
      <c r="DN20" s="5">
        <v>54.503450000000001</v>
      </c>
      <c r="DO20" s="5">
        <v>1758.5064440698095</v>
      </c>
      <c r="DP20" s="5">
        <v>28.06015</v>
      </c>
      <c r="DQ20" s="5">
        <v>1390.0239224731422</v>
      </c>
      <c r="DR20" s="5">
        <v>35.0983625</v>
      </c>
      <c r="DS20" s="5">
        <v>1468.868175562754</v>
      </c>
      <c r="DT20" s="5">
        <v>31.471787499999998</v>
      </c>
      <c r="DU20" s="5">
        <v>31.471787499999998</v>
      </c>
      <c r="DV20" s="5">
        <v>35.854299999999995</v>
      </c>
      <c r="DW20" s="5">
        <v>33.9690625</v>
      </c>
      <c r="DX20" s="5">
        <v>32.326946685442927</v>
      </c>
      <c r="DZ20" s="17">
        <v>1644.2462</v>
      </c>
      <c r="EA20" s="17">
        <v>31.945900000000002</v>
      </c>
      <c r="EB20" s="17">
        <v>31.945900000000002</v>
      </c>
      <c r="EC20" s="17">
        <v>36.355200000000004</v>
      </c>
      <c r="ED20" s="17">
        <v>34.606299999999997</v>
      </c>
      <c r="EE20" s="17">
        <v>32.387756250000002</v>
      </c>
      <c r="EF20" s="17">
        <v>13.2241</v>
      </c>
      <c r="EG20" s="17">
        <v>11.9468</v>
      </c>
      <c r="EH20" s="17">
        <v>48.2423</v>
      </c>
      <c r="EI20" s="17">
        <v>46.322699999999998</v>
      </c>
      <c r="EJ20" s="17">
        <v>27.766200000000001</v>
      </c>
      <c r="EK20" s="17">
        <v>35.608400000000003</v>
      </c>
      <c r="EL20" s="17">
        <v>31.867599999999999</v>
      </c>
      <c r="EM20" s="17">
        <v>36.251399999999997</v>
      </c>
      <c r="EN20" s="17">
        <v>34.4268</v>
      </c>
      <c r="EO20" s="17">
        <v>32.730200526895992</v>
      </c>
      <c r="EP20" s="17">
        <v>6683.4</v>
      </c>
      <c r="EQ20" s="17">
        <v>3.3180000000000001</v>
      </c>
      <c r="ER20" s="17">
        <v>1306.457458698032</v>
      </c>
      <c r="ES20" s="5">
        <v>12.803175</v>
      </c>
      <c r="ET20" s="5">
        <v>1488.526990872399</v>
      </c>
      <c r="EU20" s="5">
        <v>11.741050000000001</v>
      </c>
      <c r="EV20" s="8">
        <v>2434.4322347591078</v>
      </c>
      <c r="EW20" s="8">
        <v>59.709175000000002</v>
      </c>
      <c r="EX20" s="8">
        <v>2180.6801978172307</v>
      </c>
      <c r="EY20" s="8">
        <v>54.503450000000001</v>
      </c>
      <c r="EZ20" s="8">
        <v>1758.5064440698095</v>
      </c>
      <c r="FA20" s="8">
        <v>28.06015</v>
      </c>
      <c r="FB20" s="8">
        <v>1390.0239224731422</v>
      </c>
      <c r="FC20" s="8">
        <v>35.0983625</v>
      </c>
      <c r="FD20" s="5">
        <v>1468.868175562754</v>
      </c>
      <c r="FE20" s="5">
        <v>31.471787499999998</v>
      </c>
      <c r="FF20" s="5">
        <v>31.471787499999998</v>
      </c>
      <c r="FG20" s="5">
        <v>35.854299999999995</v>
      </c>
      <c r="FH20" s="5">
        <v>33.9690625</v>
      </c>
      <c r="FI20" s="5">
        <v>32.326946685442927</v>
      </c>
      <c r="FK20" s="5">
        <v>1644.2462</v>
      </c>
      <c r="FL20" s="5">
        <v>32.387756250000002</v>
      </c>
      <c r="FM20" s="5">
        <v>1312.1962618378266</v>
      </c>
      <c r="FN20" s="5">
        <v>31.923692843989866</v>
      </c>
      <c r="FP20" s="17">
        <v>1644.2462</v>
      </c>
      <c r="FQ20" s="5">
        <v>32.387756250000002</v>
      </c>
      <c r="FR20" s="17">
        <v>1312.1962618378266</v>
      </c>
      <c r="FS20" s="5">
        <v>31.923692843989866</v>
      </c>
    </row>
    <row r="21" spans="1:175" ht="13" customHeight="1" x14ac:dyDescent="0.15">
      <c r="A21" s="289"/>
      <c r="B21" s="47">
        <v>55</v>
      </c>
      <c r="C21" s="166">
        <f>Anchor!L126</f>
        <v>2717.7118</v>
      </c>
      <c r="D21" s="166">
        <f>Anchor!M126</f>
        <v>33.825499999999998</v>
      </c>
      <c r="E21" s="166">
        <f>Anchor!N126</f>
        <v>38.157299999999999</v>
      </c>
      <c r="F21" s="166">
        <f>Anchor!O126</f>
        <v>36.6267</v>
      </c>
      <c r="G21" s="167">
        <f>('Summary (Full)'!$B$34*D21+'Summary (Full)'!$B$35*E21+'Summary (Full)'!$B$36*F21)/'Summary (Full)'!$B$37</f>
        <v>34.271312500000001</v>
      </c>
      <c r="H21" s="166">
        <f>Anchor!P126</f>
        <v>15.077299999999999</v>
      </c>
      <c r="I21" s="166">
        <f>Anchor!Q126</f>
        <v>13.342700000000001</v>
      </c>
      <c r="J21" s="166">
        <f>Anchor!R126</f>
        <v>62.777999999999999</v>
      </c>
      <c r="K21" s="166">
        <f>Anchor!S126</f>
        <v>60.475299999999997</v>
      </c>
      <c r="L21" s="166">
        <f>Anchor!T126</f>
        <v>29.9681</v>
      </c>
      <c r="M21" s="166">
        <f>Anchor!U126</f>
        <v>37.237200000000001</v>
      </c>
      <c r="N21" s="166">
        <f>Anchor!V126</f>
        <v>33.733199999999997</v>
      </c>
      <c r="O21" s="166">
        <f>Anchor!W126</f>
        <v>38.055999999999997</v>
      </c>
      <c r="P21" s="166">
        <f>Anchor!X126</f>
        <v>36.456299999999999</v>
      </c>
      <c r="Q21" s="168">
        <f>10*LOG10(1/(('Summary (Full)'!$B$41/10^(N21/10)+'Summary (Full)'!$B$42/10^(O21/10)+'Summary (Full)'!$B$43/10^(P21/10))/'Summary (Full)'!$B$44))</f>
        <v>34.609409151021509</v>
      </c>
      <c r="R21" s="166">
        <f>Anchor!Y126</f>
        <v>13529.5</v>
      </c>
      <c r="S21" s="166">
        <f>Anchor!Z126</f>
        <v>7.5258000000000003</v>
      </c>
      <c r="T21" s="169"/>
      <c r="U21" s="166">
        <f>Test!L126</f>
        <v>2717.7118</v>
      </c>
      <c r="V21" s="166">
        <f>Test!M126</f>
        <v>33.825499999999998</v>
      </c>
      <c r="W21" s="166">
        <f>Test!N126</f>
        <v>38.157299999999999</v>
      </c>
      <c r="X21" s="166">
        <f>Test!O126</f>
        <v>36.6267</v>
      </c>
      <c r="Y21" s="166">
        <f>('Summary (Full)'!$B$34*V21+'Summary (Full)'!$B$35*W21+'Summary (Full)'!$B$36*X21)/'Summary (Full)'!$B$37</f>
        <v>34.271312500000001</v>
      </c>
      <c r="Z21" s="166">
        <f>Test!P126</f>
        <v>15.077299999999999</v>
      </c>
      <c r="AA21" s="166">
        <f>Test!Q126</f>
        <v>13.342700000000001</v>
      </c>
      <c r="AB21" s="166">
        <f>Test!R126</f>
        <v>62.777999999999999</v>
      </c>
      <c r="AC21" s="166">
        <f>Test!S126</f>
        <v>60.475299999999997</v>
      </c>
      <c r="AD21" s="166">
        <f>Test!T126</f>
        <v>29.9681</v>
      </c>
      <c r="AE21" s="166">
        <f>Test!U126</f>
        <v>37.237200000000001</v>
      </c>
      <c r="AF21" s="166">
        <f>Test!V126</f>
        <v>33.733199999999997</v>
      </c>
      <c r="AG21" s="166">
        <f>Test!W126</f>
        <v>38.055999999999997</v>
      </c>
      <c r="AH21" s="166">
        <f>Test!X126</f>
        <v>36.456299999999999</v>
      </c>
      <c r="AI21" s="166">
        <f>10*LOG10(1/(('Summary (Full)'!$B$41/10^(AF21/10)+'Summary (Full)'!$B$42/10^(AG21/10)+'Summary (Full)'!$B$43/10^(AH21/10))/'Summary (Full)'!$B$44))</f>
        <v>34.609409151021509</v>
      </c>
      <c r="AJ21" s="166">
        <f>Test!Y126</f>
        <v>13529.5</v>
      </c>
      <c r="AK21" s="166">
        <f>Test!Z126</f>
        <v>7.5258000000000003</v>
      </c>
      <c r="AL21" s="166">
        <f t="shared" si="2"/>
        <v>1</v>
      </c>
      <c r="AM21" s="166">
        <f t="shared" si="2"/>
        <v>1</v>
      </c>
      <c r="AO21" s="294" t="s">
        <v>29</v>
      </c>
      <c r="AP21" s="212" cm="1">
        <f t="array" ref="AP21">bdRateExtend($C19:$C22,D19:D22,$U19:$U22,V19:V22)</f>
        <v>0</v>
      </c>
      <c r="AQ21" s="212"/>
      <c r="AR21" s="212"/>
      <c r="AS21" s="212"/>
      <c r="AT21" s="212" cm="1">
        <f t="array" ref="AT21">bdRateExtend($C19:$C22,H19:H22,$U19:$U22,Z19:Z22)</f>
        <v>0</v>
      </c>
      <c r="AU21" s="212"/>
      <c r="AV21" s="212" cm="1">
        <f t="array" ref="AV21">bdRateExtend($C19:$C22,I19:I22,$U19:$U22,AA19:AA22)</f>
        <v>0</v>
      </c>
      <c r="AW21" s="212"/>
      <c r="AX21" s="212" cm="1">
        <f t="array" ref="AX21">bdRateExtend($C19:$C22,J19:J22,$U19:$U22,AB19:AB22,"None", FALSE,1)</f>
        <v>0</v>
      </c>
      <c r="AY21" s="215"/>
      <c r="AZ21" s="326" cm="1">
        <f t="array" ref="AZ21">testVMAFRange($C19:$C22,J19:J22,$U19:$U22,AB19:AB22)</f>
        <v>0</v>
      </c>
      <c r="BA21" s="252"/>
      <c r="BR21" s="5"/>
      <c r="BS21" s="5"/>
      <c r="BT21" s="5"/>
      <c r="BV21" s="5"/>
      <c r="BX21" s="5"/>
      <c r="BZ21" s="5"/>
      <c r="CB21" s="5"/>
      <c r="CD21" s="5"/>
      <c r="CL21" s="17">
        <v>1758.5064440698095</v>
      </c>
      <c r="CM21" s="17">
        <v>32.18385</v>
      </c>
      <c r="CN21" s="17">
        <v>32.18385</v>
      </c>
      <c r="CO21" s="17">
        <v>36.606375</v>
      </c>
      <c r="CP21" s="17">
        <v>34.880562499999996</v>
      </c>
      <c r="CQ21" s="17">
        <v>32.628802343750003</v>
      </c>
      <c r="CR21" s="17">
        <v>13.5188875</v>
      </c>
      <c r="CS21" s="17">
        <v>12.157037499999999</v>
      </c>
      <c r="CT21" s="17">
        <v>49.988925000000002</v>
      </c>
      <c r="CU21" s="17">
        <v>48.032574999999994</v>
      </c>
      <c r="CV21" s="17">
        <v>28.06015</v>
      </c>
      <c r="CW21" s="17">
        <v>35.845287500000005</v>
      </c>
      <c r="CX21" s="17">
        <v>32.106437499999998</v>
      </c>
      <c r="CY21" s="17">
        <v>36.502824999999994</v>
      </c>
      <c r="CZ21" s="17">
        <v>34.7030125</v>
      </c>
      <c r="DA21" s="17">
        <v>32.974055878562353</v>
      </c>
      <c r="DB21" s="17">
        <v>6857.1624999999995</v>
      </c>
      <c r="DC21" s="17">
        <v>3.4130250000000002</v>
      </c>
      <c r="DE21" s="17">
        <v>1396.038707384231</v>
      </c>
      <c r="DF21" s="5">
        <v>13.079012499999999</v>
      </c>
      <c r="DG21" s="5"/>
      <c r="DH21" s="17">
        <v>1594.0104099887899</v>
      </c>
      <c r="DI21" s="5">
        <v>11.9350875</v>
      </c>
      <c r="DJ21" s="5"/>
      <c r="DK21" s="5">
        <v>2717.7118</v>
      </c>
      <c r="DL21" s="5">
        <v>62.777999999999999</v>
      </c>
      <c r="DM21" s="5">
        <v>2434.4322347591078</v>
      </c>
      <c r="DN21" s="5">
        <v>57.489374999999995</v>
      </c>
      <c r="DO21" s="5">
        <v>1880.7067419921923</v>
      </c>
      <c r="DP21" s="5">
        <v>28.354100000000003</v>
      </c>
      <c r="DQ21" s="5">
        <v>1488.526990872399</v>
      </c>
      <c r="DR21" s="5">
        <v>35.329650000000001</v>
      </c>
      <c r="DS21" s="5">
        <v>1644.2462</v>
      </c>
      <c r="DT21" s="5">
        <v>31.867599999999999</v>
      </c>
      <c r="DU21" s="5">
        <v>31.867599999999999</v>
      </c>
      <c r="DV21" s="5">
        <v>36.251399999999997</v>
      </c>
      <c r="DW21" s="5">
        <v>34.4268</v>
      </c>
      <c r="DX21" s="5">
        <v>32.730200526895992</v>
      </c>
      <c r="DZ21" s="17">
        <v>1758.5064440698095</v>
      </c>
      <c r="EA21" s="17">
        <v>32.18385</v>
      </c>
      <c r="EB21" s="17">
        <v>32.18385</v>
      </c>
      <c r="EC21" s="17">
        <v>36.606375</v>
      </c>
      <c r="ED21" s="17">
        <v>34.880562499999996</v>
      </c>
      <c r="EE21" s="17">
        <v>32.628802343750003</v>
      </c>
      <c r="EF21" s="17">
        <v>13.5188875</v>
      </c>
      <c r="EG21" s="17">
        <v>12.157037499999999</v>
      </c>
      <c r="EH21" s="17">
        <v>49.988925000000002</v>
      </c>
      <c r="EI21" s="17">
        <v>48.032574999999994</v>
      </c>
      <c r="EJ21" s="17">
        <v>28.06015</v>
      </c>
      <c r="EK21" s="17">
        <v>35.845287500000005</v>
      </c>
      <c r="EL21" s="17">
        <v>32.106437499999998</v>
      </c>
      <c r="EM21" s="17">
        <v>36.502824999999994</v>
      </c>
      <c r="EN21" s="17">
        <v>34.7030125</v>
      </c>
      <c r="EO21" s="17">
        <v>32.974055878562353</v>
      </c>
      <c r="EP21" s="17">
        <v>6857.1624999999995</v>
      </c>
      <c r="EQ21" s="17">
        <v>3.4130250000000002</v>
      </c>
      <c r="ER21" s="17">
        <v>1396.038707384231</v>
      </c>
      <c r="ES21" s="5">
        <v>13.079012499999999</v>
      </c>
      <c r="ET21" s="5">
        <v>1594.0104099887899</v>
      </c>
      <c r="EU21" s="5">
        <v>11.9350875</v>
      </c>
      <c r="EV21" s="8">
        <v>2717.7118</v>
      </c>
      <c r="EW21" s="8">
        <v>62.777999999999999</v>
      </c>
      <c r="EX21" s="8">
        <v>2434.4322347591078</v>
      </c>
      <c r="EY21" s="8">
        <v>57.489374999999995</v>
      </c>
      <c r="EZ21" s="8">
        <v>1880.7067419921923</v>
      </c>
      <c r="FA21" s="8">
        <v>28.354100000000003</v>
      </c>
      <c r="FB21" s="8">
        <v>1488.526990872399</v>
      </c>
      <c r="FC21" s="8">
        <v>35.329650000000001</v>
      </c>
      <c r="FD21" s="5">
        <v>1644.2462</v>
      </c>
      <c r="FE21" s="5">
        <v>31.867599999999999</v>
      </c>
      <c r="FF21" s="5">
        <v>31.867599999999999</v>
      </c>
      <c r="FG21" s="5">
        <v>36.251399999999997</v>
      </c>
      <c r="FH21" s="5">
        <v>34.4268</v>
      </c>
      <c r="FI21" s="5">
        <v>32.730200526895992</v>
      </c>
      <c r="FK21" s="5">
        <v>1758.5064440698095</v>
      </c>
      <c r="FL21" s="5">
        <v>32.628802343750003</v>
      </c>
      <c r="FM21" s="5">
        <v>1468.868175562754</v>
      </c>
      <c r="FN21" s="5">
        <v>32.326946685442927</v>
      </c>
      <c r="FP21" s="17">
        <v>1758.5064440698095</v>
      </c>
      <c r="FQ21" s="5">
        <v>32.628802343750003</v>
      </c>
      <c r="FR21" s="17">
        <v>1468.868175562754</v>
      </c>
      <c r="FS21" s="5">
        <v>32.326946685442927</v>
      </c>
    </row>
    <row r="22" spans="1:175" ht="14" thickBot="1" x14ac:dyDescent="0.2">
      <c r="A22" s="289"/>
      <c r="B22" s="47">
        <v>63</v>
      </c>
      <c r="C22" s="166">
        <f>Anchor!L127</f>
        <v>1126.5688</v>
      </c>
      <c r="D22" s="166">
        <f>Anchor!M127</f>
        <v>30.449300000000001</v>
      </c>
      <c r="E22" s="166">
        <f>Anchor!N127</f>
        <v>34.793100000000003</v>
      </c>
      <c r="F22" s="166">
        <f>Anchor!O127</f>
        <v>32.821899999999999</v>
      </c>
      <c r="G22" s="167">
        <f>('Summary (Full)'!$B$34*D22+'Summary (Full)'!$B$35*E22+'Summary (Full)'!$B$36*F22)/'Summary (Full)'!$B$37</f>
        <v>30.869075000000002</v>
      </c>
      <c r="H22" s="166">
        <f>Anchor!P127</f>
        <v>11.586499999999999</v>
      </c>
      <c r="I22" s="166">
        <f>Anchor!Q127</f>
        <v>10.767300000000001</v>
      </c>
      <c r="J22" s="166">
        <f>Anchor!R127</f>
        <v>38.227400000000003</v>
      </c>
      <c r="K22" s="166">
        <f>Anchor!S127</f>
        <v>36.587899999999998</v>
      </c>
      <c r="L22" s="166">
        <f>Anchor!T127</f>
        <v>26.055900000000001</v>
      </c>
      <c r="M22" s="166">
        <f>Anchor!U127</f>
        <v>34.019799999999996</v>
      </c>
      <c r="N22" s="166">
        <f>Anchor!V127</f>
        <v>30.288499999999999</v>
      </c>
      <c r="O22" s="166">
        <f>Anchor!W127</f>
        <v>34.6</v>
      </c>
      <c r="P22" s="166">
        <f>Anchor!X127</f>
        <v>32.5137</v>
      </c>
      <c r="Q22" s="168">
        <f>10*LOG10(1/(('Summary (Full)'!$B$41/10^(N22/10)+'Summary (Full)'!$B$42/10^(O22/10)+'Summary (Full)'!$B$43/10^(P22/10))/'Summary (Full)'!$B$44))</f>
        <v>31.106775385206934</v>
      </c>
      <c r="R22" s="166">
        <f>Anchor!Y127</f>
        <v>9360.9</v>
      </c>
      <c r="S22" s="166">
        <f>Anchor!Z127</f>
        <v>4.8741000000000003</v>
      </c>
      <c r="T22" s="169"/>
      <c r="U22" s="166">
        <f>Test!L127</f>
        <v>1126.5688</v>
      </c>
      <c r="V22" s="166">
        <f>Test!M127</f>
        <v>30.449300000000001</v>
      </c>
      <c r="W22" s="166">
        <f>Test!N127</f>
        <v>34.793100000000003</v>
      </c>
      <c r="X22" s="166">
        <f>Test!O127</f>
        <v>32.821899999999999</v>
      </c>
      <c r="Y22" s="166">
        <f>('Summary (Full)'!$B$34*V22+'Summary (Full)'!$B$35*W22+'Summary (Full)'!$B$36*X22)/'Summary (Full)'!$B$37</f>
        <v>30.869075000000002</v>
      </c>
      <c r="Z22" s="166">
        <f>Test!P127</f>
        <v>11.586499999999999</v>
      </c>
      <c r="AA22" s="166">
        <f>Test!Q127</f>
        <v>10.767300000000001</v>
      </c>
      <c r="AB22" s="166">
        <f>Test!R127</f>
        <v>38.227400000000003</v>
      </c>
      <c r="AC22" s="166">
        <f>Test!S127</f>
        <v>36.587899999999998</v>
      </c>
      <c r="AD22" s="166">
        <f>Test!T127</f>
        <v>26.055900000000001</v>
      </c>
      <c r="AE22" s="166">
        <f>Test!U127</f>
        <v>34.019799999999996</v>
      </c>
      <c r="AF22" s="166">
        <f>Test!V127</f>
        <v>30.288499999999999</v>
      </c>
      <c r="AG22" s="166">
        <f>Test!W127</f>
        <v>34.6</v>
      </c>
      <c r="AH22" s="166">
        <f>Test!X127</f>
        <v>32.5137</v>
      </c>
      <c r="AI22" s="166">
        <f>10*LOG10(1/(('Summary (Full)'!$B$41/10^(AF22/10)+'Summary (Full)'!$B$42/10^(AG22/10)+'Summary (Full)'!$B$43/10^(AH22/10))/'Summary (Full)'!$B$44))</f>
        <v>31.106775385206934</v>
      </c>
      <c r="AJ22" s="166">
        <f>Test!Y127</f>
        <v>9360.9</v>
      </c>
      <c r="AK22" s="166">
        <f>Test!Z127</f>
        <v>4.8741000000000003</v>
      </c>
      <c r="AL22" s="166">
        <f t="shared" si="2"/>
        <v>1</v>
      </c>
      <c r="AM22" s="166">
        <f t="shared" si="2"/>
        <v>1</v>
      </c>
      <c r="AO22" s="30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8"/>
      <c r="AZ22" s="327"/>
      <c r="BA22" s="280"/>
      <c r="BR22" s="5"/>
      <c r="BS22" s="5"/>
      <c r="BT22" s="5"/>
      <c r="BV22" s="5"/>
      <c r="BX22" s="5"/>
      <c r="BZ22" s="5"/>
      <c r="CB22" s="5"/>
      <c r="CD22" s="5"/>
      <c r="CL22" s="17">
        <v>1880.7067419921923</v>
      </c>
      <c r="CM22" s="17">
        <v>32.421800000000005</v>
      </c>
      <c r="CN22" s="17">
        <v>32.421800000000005</v>
      </c>
      <c r="CO22" s="17">
        <v>36.857550000000003</v>
      </c>
      <c r="CP22" s="17">
        <v>35.154825000000002</v>
      </c>
      <c r="CQ22" s="17">
        <v>32.869848437500004</v>
      </c>
      <c r="CR22" s="17">
        <v>13.813675</v>
      </c>
      <c r="CS22" s="17">
        <v>12.367274999999999</v>
      </c>
      <c r="CT22" s="17">
        <v>51.735550000000003</v>
      </c>
      <c r="CU22" s="17">
        <v>49.742449999999998</v>
      </c>
      <c r="CV22" s="17">
        <v>28.354100000000003</v>
      </c>
      <c r="CW22" s="17">
        <v>36.082175000000007</v>
      </c>
      <c r="CX22" s="17">
        <v>32.345275000000001</v>
      </c>
      <c r="CY22" s="17">
        <v>36.754249999999999</v>
      </c>
      <c r="CZ22" s="17">
        <v>34.979225</v>
      </c>
      <c r="DA22" s="17">
        <v>33.217911230228722</v>
      </c>
      <c r="DB22" s="17">
        <v>7030.9249999999993</v>
      </c>
      <c r="DC22" s="17">
        <v>3.5080499999999999</v>
      </c>
      <c r="DE22" s="17">
        <v>1491.7623681809428</v>
      </c>
      <c r="DF22" s="5">
        <v>13.354849999999999</v>
      </c>
      <c r="DG22" s="5"/>
      <c r="DH22" s="17">
        <v>1706.9688374703032</v>
      </c>
      <c r="DI22" s="5">
        <v>12.129125</v>
      </c>
      <c r="DJ22" s="5"/>
      <c r="DK22" s="5">
        <v>2899.4924388741961</v>
      </c>
      <c r="DL22" s="5">
        <v>64.4938875</v>
      </c>
      <c r="DM22" s="5">
        <v>2717.7118</v>
      </c>
      <c r="DN22" s="5">
        <v>60.475299999999997</v>
      </c>
      <c r="DO22" s="5">
        <v>2011.398855718081</v>
      </c>
      <c r="DP22" s="5">
        <v>28.648050000000001</v>
      </c>
      <c r="DQ22" s="5">
        <v>1594.0104099887899</v>
      </c>
      <c r="DR22" s="5">
        <v>35.560937500000001</v>
      </c>
      <c r="DS22" s="5">
        <v>1758.5064440698095</v>
      </c>
      <c r="DT22" s="5">
        <v>32.106437499999998</v>
      </c>
      <c r="DU22" s="5">
        <v>32.106437499999998</v>
      </c>
      <c r="DV22" s="5">
        <v>36.502824999999994</v>
      </c>
      <c r="DW22" s="5">
        <v>34.7030125</v>
      </c>
      <c r="DX22" s="5">
        <v>32.974055878562353</v>
      </c>
      <c r="DZ22" s="17">
        <v>1880.7067419921923</v>
      </c>
      <c r="EA22" s="17">
        <v>32.421800000000005</v>
      </c>
      <c r="EB22" s="17">
        <v>32.421800000000005</v>
      </c>
      <c r="EC22" s="17">
        <v>36.857550000000003</v>
      </c>
      <c r="ED22" s="17">
        <v>35.154825000000002</v>
      </c>
      <c r="EE22" s="17">
        <v>32.869848437500004</v>
      </c>
      <c r="EF22" s="17">
        <v>13.813675</v>
      </c>
      <c r="EG22" s="17">
        <v>12.367274999999999</v>
      </c>
      <c r="EH22" s="17">
        <v>51.735550000000003</v>
      </c>
      <c r="EI22" s="17">
        <v>49.742449999999998</v>
      </c>
      <c r="EJ22" s="17">
        <v>28.354100000000003</v>
      </c>
      <c r="EK22" s="17">
        <v>36.082175000000007</v>
      </c>
      <c r="EL22" s="17">
        <v>32.345275000000001</v>
      </c>
      <c r="EM22" s="17">
        <v>36.754249999999999</v>
      </c>
      <c r="EN22" s="17">
        <v>34.979225</v>
      </c>
      <c r="EO22" s="17">
        <v>33.217911230228722</v>
      </c>
      <c r="EP22" s="17">
        <v>7030.9249999999993</v>
      </c>
      <c r="EQ22" s="17">
        <v>3.5080499999999999</v>
      </c>
      <c r="ER22" s="17">
        <v>1491.7623681809428</v>
      </c>
      <c r="ES22" s="5">
        <v>13.354849999999999</v>
      </c>
      <c r="ET22" s="5">
        <v>1706.9688374703032</v>
      </c>
      <c r="EU22" s="5">
        <v>12.129125</v>
      </c>
      <c r="EV22" s="8">
        <v>2899.4924388741961</v>
      </c>
      <c r="EW22" s="8">
        <v>64.4938875</v>
      </c>
      <c r="EX22" s="8">
        <v>2717.7118</v>
      </c>
      <c r="EY22" s="8">
        <v>60.475299999999997</v>
      </c>
      <c r="EZ22" s="8">
        <v>2011.398855718081</v>
      </c>
      <c r="FA22" s="8">
        <v>28.648050000000001</v>
      </c>
      <c r="FB22" s="8">
        <v>1594.0104099887899</v>
      </c>
      <c r="FC22" s="8">
        <v>35.560937500000001</v>
      </c>
      <c r="FD22" s="5">
        <v>1758.5064440698095</v>
      </c>
      <c r="FE22" s="5">
        <v>32.106437499999998</v>
      </c>
      <c r="FF22" s="5">
        <v>32.106437499999998</v>
      </c>
      <c r="FG22" s="5">
        <v>36.502824999999994</v>
      </c>
      <c r="FH22" s="5">
        <v>34.7030125</v>
      </c>
      <c r="FI22" s="5">
        <v>32.974055878562353</v>
      </c>
      <c r="FK22" s="5">
        <v>1880.7067419921923</v>
      </c>
      <c r="FL22" s="5">
        <v>32.869848437500004</v>
      </c>
      <c r="FM22" s="5">
        <v>1644.2462</v>
      </c>
      <c r="FN22" s="5">
        <v>32.730200526895992</v>
      </c>
      <c r="FP22" s="17">
        <v>1880.7067419921923</v>
      </c>
      <c r="FQ22" s="5">
        <v>32.869848437500004</v>
      </c>
      <c r="FR22" s="17">
        <v>1644.2462</v>
      </c>
      <c r="FS22" s="5">
        <v>32.730200526895992</v>
      </c>
    </row>
    <row r="23" spans="1:175" ht="13" customHeight="1" x14ac:dyDescent="0.15">
      <c r="A23" s="290" t="s">
        <v>19</v>
      </c>
      <c r="B23" s="47">
        <v>23</v>
      </c>
      <c r="C23" s="166">
        <f>Anchor!L128</f>
        <v>12524.5954</v>
      </c>
      <c r="D23" s="166">
        <f>Anchor!M128</f>
        <v>38.039099999999998</v>
      </c>
      <c r="E23" s="166">
        <f>Anchor!N128</f>
        <v>44.291200000000003</v>
      </c>
      <c r="F23" s="166">
        <f>Anchor!O128</f>
        <v>43.026899999999998</v>
      </c>
      <c r="G23" s="167">
        <f>('Summary (Full)'!$B$34*D23+'Summary (Full)'!$B$35*E23+'Summary (Full)'!$B$36*F23)/'Summary (Full)'!$B$37</f>
        <v>38.741593749999993</v>
      </c>
      <c r="H23" s="166">
        <f>Anchor!P128</f>
        <v>22.717700000000001</v>
      </c>
      <c r="I23" s="166">
        <f>Anchor!Q128</f>
        <v>18.337800000000001</v>
      </c>
      <c r="J23" s="166">
        <f>Anchor!R128</f>
        <v>93.042199999999994</v>
      </c>
      <c r="K23" s="166">
        <f>Anchor!S128</f>
        <v>90.900099999999995</v>
      </c>
      <c r="L23" s="166">
        <f>Anchor!T128</f>
        <v>36.707599999999999</v>
      </c>
      <c r="M23" s="166">
        <f>Anchor!U128</f>
        <v>42.395899999999997</v>
      </c>
      <c r="N23" s="166">
        <f>Anchor!V128</f>
        <v>38.011400000000002</v>
      </c>
      <c r="O23" s="166">
        <f>Anchor!W128</f>
        <v>44.234699999999997</v>
      </c>
      <c r="P23" s="166">
        <f>Anchor!X128</f>
        <v>42.948399999999999</v>
      </c>
      <c r="Q23" s="168">
        <f>10*LOG10(1/(('Summary (Full)'!$B$41/10^(N23/10)+'Summary (Full)'!$B$42/10^(O23/10)+'Summary (Full)'!$B$43/10^(P23/10))/'Summary (Full)'!$B$44))</f>
        <v>39.203789596894964</v>
      </c>
      <c r="R23" s="166">
        <f>Anchor!Y128</f>
        <v>9478.5</v>
      </c>
      <c r="S23" s="166">
        <f>Anchor!Z128</f>
        <v>6.9672000000000001</v>
      </c>
      <c r="T23" s="169"/>
      <c r="U23" s="166">
        <f>Test!L128</f>
        <v>12524.5954</v>
      </c>
      <c r="V23" s="166">
        <f>Test!M128</f>
        <v>38.039099999999998</v>
      </c>
      <c r="W23" s="166">
        <f>Test!N128</f>
        <v>44.291200000000003</v>
      </c>
      <c r="X23" s="166">
        <f>Test!O128</f>
        <v>43.026899999999998</v>
      </c>
      <c r="Y23" s="166">
        <f>('Summary (Full)'!$B$34*V23+'Summary (Full)'!$B$35*W23+'Summary (Full)'!$B$36*X23)/'Summary (Full)'!$B$37</f>
        <v>38.741593749999993</v>
      </c>
      <c r="Z23" s="166">
        <f>Test!P128</f>
        <v>22.717700000000001</v>
      </c>
      <c r="AA23" s="166">
        <f>Test!Q128</f>
        <v>18.337800000000001</v>
      </c>
      <c r="AB23" s="166">
        <f>Test!R128</f>
        <v>93.042199999999994</v>
      </c>
      <c r="AC23" s="166">
        <f>Test!S128</f>
        <v>90.900099999999995</v>
      </c>
      <c r="AD23" s="166">
        <f>Test!T128</f>
        <v>36.707599999999999</v>
      </c>
      <c r="AE23" s="166">
        <f>Test!U128</f>
        <v>42.395899999999997</v>
      </c>
      <c r="AF23" s="166">
        <f>Test!V128</f>
        <v>38.011400000000002</v>
      </c>
      <c r="AG23" s="166">
        <f>Test!W128</f>
        <v>44.234699999999997</v>
      </c>
      <c r="AH23" s="166">
        <f>Test!X128</f>
        <v>42.948399999999999</v>
      </c>
      <c r="AI23" s="166">
        <f>10*LOG10(1/(('Summary (Full)'!$B$41/10^(AF23/10)+'Summary (Full)'!$B$42/10^(AG23/10)+'Summary (Full)'!$B$43/10^(AH23/10))/'Summary (Full)'!$B$44))</f>
        <v>39.203789596894964</v>
      </c>
      <c r="AJ23" s="166">
        <f>Test!Y128</f>
        <v>9478.5</v>
      </c>
      <c r="AK23" s="166">
        <f>Test!Z128</f>
        <v>6.9672000000000001</v>
      </c>
      <c r="AL23" s="166">
        <f t="shared" si="2"/>
        <v>1</v>
      </c>
      <c r="AM23" s="166">
        <f t="shared" si="2"/>
        <v>1</v>
      </c>
      <c r="AO23" s="293" t="s">
        <v>27</v>
      </c>
      <c r="AP23" s="211" cm="1">
        <f t="array" ref="AP23">bdRateExtend($C23:$C26,D23:D26,$U23:$U26,V23:V26)</f>
        <v>0</v>
      </c>
      <c r="AQ23" s="211" cm="1">
        <f t="array" ref="AQ23">bdRateExtend($C23:$C28,D23:D28,$U23:$U28,V23:V28)</f>
        <v>0</v>
      </c>
      <c r="AR23" s="211" cm="1">
        <f t="array" ref="AR23">bdRateExtend($C23:$C28,E23:E28,$U23:$U28,W23:W28)</f>
        <v>0</v>
      </c>
      <c r="AS23" s="211" cm="1">
        <f t="array" ref="AS23">bdRateExtend($C23:$C28,F23:F28,$U23:$U28,X23:X28)</f>
        <v>0</v>
      </c>
      <c r="AT23" s="211" cm="1">
        <f t="array" ref="AT23">bdRateExtend($C23:$C26,H23:H26,$U23:$U26,Z23:Z26)</f>
        <v>0</v>
      </c>
      <c r="AU23" s="211" cm="1">
        <f t="array" ref="AU23">bdRateExtend($C23:$C28,H23:H28,$U23:$U28,Z23:Z28)</f>
        <v>0</v>
      </c>
      <c r="AV23" s="211" cm="1">
        <f t="array" ref="AV23">bdRateExtend($C23:$C26,I23:I26,$U23:$U26,AA23:AA26)</f>
        <v>0</v>
      </c>
      <c r="AW23" s="211" cm="1">
        <f t="array" ref="AW23">bdRateExtend($C23:$C28,I23:I28,$U23:$U28,AA23:AA28)</f>
        <v>0</v>
      </c>
      <c r="AX23" s="211" cm="1">
        <f t="array" ref="AX23">bdRateExtend($C23:$C26,J23:J26,$U23:$U26,AB23:AB26,"None", FALSE,1)</f>
        <v>0</v>
      </c>
      <c r="AY23" s="214" cm="1">
        <f t="array" ref="AY23">bdRateExtend($C23:$C28,J23:J28,$U23:$U28,AB23:AB28,"None", FALSE,TRUE)</f>
        <v>0</v>
      </c>
      <c r="AZ23" s="325" cm="1">
        <f t="array" ref="AZ23">testVMAFRange($C23:$C26,J23:J26,$U23:$U26,AB23:AB26)</f>
        <v>0</v>
      </c>
      <c r="BA23" s="251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1953.3778994767356</v>
      </c>
      <c r="CM23" s="17">
        <v>32.559424999999997</v>
      </c>
      <c r="CN23" s="17">
        <v>32.559424999999997</v>
      </c>
      <c r="CO23" s="17">
        <v>36.895724999999999</v>
      </c>
      <c r="CP23" s="17">
        <v>35.1999</v>
      </c>
      <c r="CQ23" s="17">
        <v>32.995473437500003</v>
      </c>
      <c r="CR23" s="17">
        <v>13.768249999999998</v>
      </c>
      <c r="CS23" s="17">
        <v>12.376925</v>
      </c>
      <c r="CT23" s="17">
        <v>53.571525000000001</v>
      </c>
      <c r="CU23" s="17">
        <v>51.517524999999999</v>
      </c>
      <c r="CV23" s="17">
        <v>28.501024999999998</v>
      </c>
      <c r="CW23" s="17">
        <v>36.030675000000002</v>
      </c>
      <c r="CX23" s="17">
        <v>32.441437499999999</v>
      </c>
      <c r="CY23" s="17">
        <v>36.76</v>
      </c>
      <c r="CZ23" s="17">
        <v>34.977824999999996</v>
      </c>
      <c r="DA23" s="17">
        <v>33.295921488841046</v>
      </c>
      <c r="DB23" s="17">
        <v>11966.275</v>
      </c>
      <c r="DC23" s="17">
        <v>6.5314125000000001</v>
      </c>
      <c r="DE23" s="17">
        <v>1594.049614348075</v>
      </c>
      <c r="DF23" s="5">
        <v>13.630687500000001</v>
      </c>
      <c r="DG23" s="5"/>
      <c r="DH23" s="17">
        <v>1827.9319845315267</v>
      </c>
      <c r="DI23" s="5">
        <v>12.3231625</v>
      </c>
      <c r="DJ23" s="5"/>
      <c r="DK23" s="5">
        <v>3093.4319095529704</v>
      </c>
      <c r="DL23" s="5">
        <v>66.209774999999993</v>
      </c>
      <c r="DM23" s="5">
        <v>2899.4924388741961</v>
      </c>
      <c r="DN23" s="5">
        <v>62.174749999999996</v>
      </c>
      <c r="DO23" s="5">
        <v>2151.1728896651139</v>
      </c>
      <c r="DP23" s="5">
        <v>28.942</v>
      </c>
      <c r="DQ23" s="5">
        <v>1706.9688374703032</v>
      </c>
      <c r="DR23" s="5">
        <v>35.792225000000002</v>
      </c>
      <c r="DS23" s="5">
        <v>1880.7067419921923</v>
      </c>
      <c r="DT23" s="5">
        <v>32.345275000000001</v>
      </c>
      <c r="DU23" s="5">
        <v>32.345275000000001</v>
      </c>
      <c r="DV23" s="5">
        <v>36.754249999999999</v>
      </c>
      <c r="DW23" s="5">
        <v>34.979225</v>
      </c>
      <c r="DX23" s="5">
        <v>33.217911230228722</v>
      </c>
      <c r="DZ23" s="17">
        <v>1953.3778994767356</v>
      </c>
      <c r="EA23" s="17">
        <v>32.559424999999997</v>
      </c>
      <c r="EB23" s="17">
        <v>32.559424999999997</v>
      </c>
      <c r="EC23" s="17">
        <v>36.895724999999999</v>
      </c>
      <c r="ED23" s="17">
        <v>35.1999</v>
      </c>
      <c r="EE23" s="17">
        <v>32.995473437500003</v>
      </c>
      <c r="EF23" s="17">
        <v>13.768249999999998</v>
      </c>
      <c r="EG23" s="17">
        <v>12.376925</v>
      </c>
      <c r="EH23" s="17">
        <v>53.571525000000001</v>
      </c>
      <c r="EI23" s="17">
        <v>51.517524999999999</v>
      </c>
      <c r="EJ23" s="17">
        <v>28.501024999999998</v>
      </c>
      <c r="EK23" s="17">
        <v>36.030675000000002</v>
      </c>
      <c r="EL23" s="17">
        <v>32.441437499999999</v>
      </c>
      <c r="EM23" s="17">
        <v>36.76</v>
      </c>
      <c r="EN23" s="17">
        <v>34.977824999999996</v>
      </c>
      <c r="EO23" s="17">
        <v>33.295921488841046</v>
      </c>
      <c r="EP23" s="17">
        <v>11966.275</v>
      </c>
      <c r="EQ23" s="17">
        <v>6.5314125000000001</v>
      </c>
      <c r="ER23" s="17">
        <v>1594.049614348075</v>
      </c>
      <c r="ES23" s="5">
        <v>13.630687500000001</v>
      </c>
      <c r="ET23" s="5">
        <v>1827.9319845315267</v>
      </c>
      <c r="EU23" s="5">
        <v>12.3231625</v>
      </c>
      <c r="EV23" s="8">
        <v>3093.4319095529704</v>
      </c>
      <c r="EW23" s="8">
        <v>66.209774999999993</v>
      </c>
      <c r="EX23" s="8">
        <v>2899.4924388741961</v>
      </c>
      <c r="EY23" s="8">
        <v>62.174749999999996</v>
      </c>
      <c r="EZ23" s="8">
        <v>2151.1728896651139</v>
      </c>
      <c r="FA23" s="8">
        <v>28.942</v>
      </c>
      <c r="FB23" s="8">
        <v>1706.9688374703032</v>
      </c>
      <c r="FC23" s="8">
        <v>35.792225000000002</v>
      </c>
      <c r="FD23" s="5">
        <v>1880.7067419921923</v>
      </c>
      <c r="FE23" s="5">
        <v>32.345275000000001</v>
      </c>
      <c r="FF23" s="5">
        <v>32.345275000000001</v>
      </c>
      <c r="FG23" s="5">
        <v>36.754249999999999</v>
      </c>
      <c r="FH23" s="5">
        <v>34.979225</v>
      </c>
      <c r="FI23" s="5">
        <v>33.217911230228722</v>
      </c>
      <c r="FK23" s="5">
        <v>2011.398855718081</v>
      </c>
      <c r="FL23" s="5">
        <v>33.110894531250004</v>
      </c>
      <c r="FM23" s="5">
        <v>1758.5064440698095</v>
      </c>
      <c r="FN23" s="5">
        <v>32.974055878562353</v>
      </c>
      <c r="FP23" s="17">
        <v>2011.398855718081</v>
      </c>
      <c r="FQ23" s="5">
        <v>33.110894531250004</v>
      </c>
      <c r="FR23" s="17">
        <v>1758.5064440698095</v>
      </c>
      <c r="FS23" s="5">
        <v>32.974055878562353</v>
      </c>
    </row>
    <row r="24" spans="1:175" x14ac:dyDescent="0.15">
      <c r="A24" s="290"/>
      <c r="B24" s="47">
        <v>31</v>
      </c>
      <c r="C24" s="166">
        <f>Anchor!L129</f>
        <v>7889.7237999999998</v>
      </c>
      <c r="D24" s="166">
        <f>Anchor!M129</f>
        <v>37.026899999999998</v>
      </c>
      <c r="E24" s="166">
        <f>Anchor!N129</f>
        <v>42.432200000000002</v>
      </c>
      <c r="F24" s="166">
        <f>Anchor!O129</f>
        <v>41.136499999999998</v>
      </c>
      <c r="G24" s="167">
        <f>('Summary (Full)'!$B$34*D24+'Summary (Full)'!$B$35*E24+'Summary (Full)'!$B$36*F24)/'Summary (Full)'!$B$37</f>
        <v>37.621581249999991</v>
      </c>
      <c r="H24" s="166">
        <f>Anchor!P129</f>
        <v>20.4177</v>
      </c>
      <c r="I24" s="166">
        <f>Anchor!Q129</f>
        <v>16.923500000000001</v>
      </c>
      <c r="J24" s="166">
        <f>Anchor!R129</f>
        <v>85.823599999999999</v>
      </c>
      <c r="K24" s="166">
        <f>Anchor!S129</f>
        <v>83.372900000000001</v>
      </c>
      <c r="L24" s="166">
        <f>Anchor!T129</f>
        <v>34.802599999999998</v>
      </c>
      <c r="M24" s="166">
        <f>Anchor!U129</f>
        <v>40.998899999999999</v>
      </c>
      <c r="N24" s="166">
        <f>Anchor!V129</f>
        <v>36.991799999999998</v>
      </c>
      <c r="O24" s="166">
        <f>Anchor!W129</f>
        <v>42.355699999999999</v>
      </c>
      <c r="P24" s="166">
        <f>Anchor!X129</f>
        <v>41.026600000000002</v>
      </c>
      <c r="Q24" s="168">
        <f>10*LOG10(1/(('Summary (Full)'!$B$41/10^(N24/10)+'Summary (Full)'!$B$42/10^(O24/10)+'Summary (Full)'!$B$43/10^(P24/10))/'Summary (Full)'!$B$44))</f>
        <v>38.065530327392707</v>
      </c>
      <c r="R24" s="166">
        <f>Anchor!Y129</f>
        <v>7823.5</v>
      </c>
      <c r="S24" s="166">
        <f>Anchor!Z129</f>
        <v>5.819</v>
      </c>
      <c r="T24" s="169"/>
      <c r="U24" s="166">
        <f>Test!L129</f>
        <v>7889.7237999999998</v>
      </c>
      <c r="V24" s="166">
        <f>Test!M129</f>
        <v>37.026899999999998</v>
      </c>
      <c r="W24" s="166">
        <f>Test!N129</f>
        <v>42.432200000000002</v>
      </c>
      <c r="X24" s="166">
        <f>Test!O129</f>
        <v>41.136499999999998</v>
      </c>
      <c r="Y24" s="166">
        <f>('Summary (Full)'!$B$34*V24+'Summary (Full)'!$B$35*W24+'Summary (Full)'!$B$36*X24)/'Summary (Full)'!$B$37</f>
        <v>37.621581249999991</v>
      </c>
      <c r="Z24" s="166">
        <f>Test!P129</f>
        <v>20.4177</v>
      </c>
      <c r="AA24" s="166">
        <f>Test!Q129</f>
        <v>16.923500000000001</v>
      </c>
      <c r="AB24" s="166">
        <f>Test!R129</f>
        <v>85.823599999999999</v>
      </c>
      <c r="AC24" s="166">
        <f>Test!S129</f>
        <v>83.372900000000001</v>
      </c>
      <c r="AD24" s="166">
        <f>Test!T129</f>
        <v>34.802599999999998</v>
      </c>
      <c r="AE24" s="166">
        <f>Test!U129</f>
        <v>40.998899999999999</v>
      </c>
      <c r="AF24" s="166">
        <f>Test!V129</f>
        <v>36.991799999999998</v>
      </c>
      <c r="AG24" s="166">
        <f>Test!W129</f>
        <v>42.355699999999999</v>
      </c>
      <c r="AH24" s="166">
        <f>Test!X129</f>
        <v>41.026600000000002</v>
      </c>
      <c r="AI24" s="166">
        <f>10*LOG10(1/(('Summary (Full)'!$B$41/10^(AF24/10)+'Summary (Full)'!$B$42/10^(AG24/10)+'Summary (Full)'!$B$43/10^(AH24/10))/'Summary (Full)'!$B$44))</f>
        <v>38.065530327392707</v>
      </c>
      <c r="AJ24" s="166">
        <f>Test!Y129</f>
        <v>7823.5</v>
      </c>
      <c r="AK24" s="166">
        <f>Test!Z129</f>
        <v>5.819</v>
      </c>
      <c r="AL24" s="166">
        <f t="shared" si="2"/>
        <v>1</v>
      </c>
      <c r="AM24" s="166">
        <f t="shared" si="2"/>
        <v>1</v>
      </c>
      <c r="AO24" s="294"/>
      <c r="AP24" s="212"/>
      <c r="AQ24" s="212"/>
      <c r="AR24" s="212"/>
      <c r="AS24" s="212"/>
      <c r="AT24" s="212"/>
      <c r="AU24" s="212"/>
      <c r="AV24" s="212"/>
      <c r="AW24" s="212"/>
      <c r="AX24" s="212"/>
      <c r="AY24" s="215"/>
      <c r="AZ24" s="326"/>
      <c r="BA24" s="252"/>
      <c r="BR24" s="5"/>
      <c r="BS24" s="5"/>
      <c r="BT24" s="5"/>
      <c r="BV24" s="5"/>
      <c r="BX24" s="5"/>
      <c r="BZ24" s="5"/>
      <c r="CB24" s="5"/>
      <c r="CD24" s="5"/>
      <c r="CL24" s="17">
        <v>2180.6801978172307</v>
      </c>
      <c r="CM24" s="17">
        <v>32.981449999999995</v>
      </c>
      <c r="CN24" s="17">
        <v>32.981449999999995</v>
      </c>
      <c r="CO24" s="17">
        <v>37.316249999999997</v>
      </c>
      <c r="CP24" s="17">
        <v>35.6755</v>
      </c>
      <c r="CQ24" s="17">
        <v>33.420753125000005</v>
      </c>
      <c r="CR24" s="17">
        <v>14.204599999999999</v>
      </c>
      <c r="CS24" s="17">
        <v>12.69885</v>
      </c>
      <c r="CT24" s="17">
        <v>56.640349999999998</v>
      </c>
      <c r="CU24" s="17">
        <v>54.503450000000001</v>
      </c>
      <c r="CV24" s="17">
        <v>28.99005</v>
      </c>
      <c r="CW24" s="17">
        <v>36.432850000000002</v>
      </c>
      <c r="CX24" s="17">
        <v>32.872024999999994</v>
      </c>
      <c r="CY24" s="17">
        <v>37.192</v>
      </c>
      <c r="CZ24" s="17">
        <v>35.470649999999999</v>
      </c>
      <c r="DA24" s="17">
        <v>33.733750709567865</v>
      </c>
      <c r="DB24" s="17">
        <v>12487.35</v>
      </c>
      <c r="DC24" s="17">
        <v>6.8628750000000007</v>
      </c>
      <c r="DE24" s="17">
        <v>1703.3504981773583</v>
      </c>
      <c r="DF24" s="5">
        <v>13.906525</v>
      </c>
      <c r="DG24" s="5"/>
      <c r="DH24" s="17">
        <v>1957.4671000000001</v>
      </c>
      <c r="DI24" s="5">
        <v>12.517200000000001</v>
      </c>
      <c r="DJ24" s="5"/>
      <c r="DK24" s="5">
        <v>3300.3434845155407</v>
      </c>
      <c r="DL24" s="5">
        <v>67.925662500000001</v>
      </c>
      <c r="DM24" s="5">
        <v>3093.4319095529704</v>
      </c>
      <c r="DN24" s="5">
        <v>63.874199999999995</v>
      </c>
      <c r="DO24" s="5">
        <v>2300.6599551723893</v>
      </c>
      <c r="DP24" s="5">
        <v>29.235949999999999</v>
      </c>
      <c r="DQ24" s="5">
        <v>1827.9319845315267</v>
      </c>
      <c r="DR24" s="5">
        <v>36.023512500000002</v>
      </c>
      <c r="DS24" s="5">
        <v>2011.398855718081</v>
      </c>
      <c r="DT24" s="5">
        <v>32.584112500000003</v>
      </c>
      <c r="DU24" s="5">
        <v>32.584112500000003</v>
      </c>
      <c r="DV24" s="5">
        <v>37.005674999999997</v>
      </c>
      <c r="DW24" s="5">
        <v>35.255437499999999</v>
      </c>
      <c r="DX24" s="5">
        <v>33.461766581895084</v>
      </c>
      <c r="DZ24" s="17">
        <v>2180.6801978172307</v>
      </c>
      <c r="EA24" s="17">
        <v>32.981449999999995</v>
      </c>
      <c r="EB24" s="17">
        <v>32.981449999999995</v>
      </c>
      <c r="EC24" s="17">
        <v>37.316249999999997</v>
      </c>
      <c r="ED24" s="17">
        <v>35.6755</v>
      </c>
      <c r="EE24" s="17">
        <v>33.420753125000005</v>
      </c>
      <c r="EF24" s="17">
        <v>14.204599999999999</v>
      </c>
      <c r="EG24" s="17">
        <v>12.69885</v>
      </c>
      <c r="EH24" s="17">
        <v>56.640349999999998</v>
      </c>
      <c r="EI24" s="17">
        <v>54.503450000000001</v>
      </c>
      <c r="EJ24" s="17">
        <v>28.99005</v>
      </c>
      <c r="EK24" s="17">
        <v>36.432850000000002</v>
      </c>
      <c r="EL24" s="17">
        <v>32.872024999999994</v>
      </c>
      <c r="EM24" s="17">
        <v>37.192</v>
      </c>
      <c r="EN24" s="17">
        <v>35.470649999999999</v>
      </c>
      <c r="EO24" s="17">
        <v>33.733750709567865</v>
      </c>
      <c r="EP24" s="17">
        <v>12487.35</v>
      </c>
      <c r="EQ24" s="17">
        <v>6.8628750000000007</v>
      </c>
      <c r="ER24" s="17">
        <v>1703.3504981773583</v>
      </c>
      <c r="ES24" s="5">
        <v>13.906525</v>
      </c>
      <c r="ET24" s="5">
        <v>1957.4671000000001</v>
      </c>
      <c r="EU24" s="5">
        <v>12.517200000000001</v>
      </c>
      <c r="EV24" s="8">
        <v>3300.3434845155407</v>
      </c>
      <c r="EW24" s="8">
        <v>67.925662500000001</v>
      </c>
      <c r="EX24" s="8">
        <v>3093.4319095529704</v>
      </c>
      <c r="EY24" s="8">
        <v>63.874199999999995</v>
      </c>
      <c r="EZ24" s="8">
        <v>2300.6599551723893</v>
      </c>
      <c r="FA24" s="8">
        <v>29.235949999999999</v>
      </c>
      <c r="FB24" s="8">
        <v>1827.9319845315267</v>
      </c>
      <c r="FC24" s="8">
        <v>36.023512500000002</v>
      </c>
      <c r="FD24" s="5">
        <v>2011.398855718081</v>
      </c>
      <c r="FE24" s="5">
        <v>32.584112500000003</v>
      </c>
      <c r="FF24" s="5">
        <v>32.584112500000003</v>
      </c>
      <c r="FG24" s="5">
        <v>37.005674999999997</v>
      </c>
      <c r="FH24" s="5">
        <v>35.255437499999999</v>
      </c>
      <c r="FI24" s="5">
        <v>33.461766581895084</v>
      </c>
      <c r="FK24" s="5">
        <v>2180.6801978172307</v>
      </c>
      <c r="FL24" s="5">
        <v>33.420753125000005</v>
      </c>
      <c r="FM24" s="5">
        <v>1880.7067419921923</v>
      </c>
      <c r="FN24" s="5">
        <v>33.217911230228722</v>
      </c>
      <c r="FP24" s="17">
        <v>2180.6801978172307</v>
      </c>
      <c r="FQ24" s="5">
        <v>33.420753125000005</v>
      </c>
      <c r="FR24" s="17">
        <v>1880.7067419921923</v>
      </c>
      <c r="FS24" s="5">
        <v>33.217911230228722</v>
      </c>
    </row>
    <row r="25" spans="1:175" ht="13" customHeight="1" x14ac:dyDescent="0.15">
      <c r="A25" s="290"/>
      <c r="B25" s="47">
        <v>39</v>
      </c>
      <c r="C25" s="166">
        <f>Anchor!L130</f>
        <v>4736.8046999999997</v>
      </c>
      <c r="D25" s="166">
        <f>Anchor!M130</f>
        <v>35.588999999999999</v>
      </c>
      <c r="E25" s="166">
        <f>Anchor!N130</f>
        <v>40.419699999999999</v>
      </c>
      <c r="F25" s="166">
        <f>Anchor!O130</f>
        <v>39.014499999999998</v>
      </c>
      <c r="G25" s="167">
        <f>('Summary (Full)'!$B$34*D25+'Summary (Full)'!$B$35*E25+'Summary (Full)'!$B$36*F25)/'Summary (Full)'!$B$37</f>
        <v>36.105012500000001</v>
      </c>
      <c r="H25" s="166">
        <f>Anchor!P130</f>
        <v>18.004799999999999</v>
      </c>
      <c r="I25" s="166">
        <f>Anchor!Q130</f>
        <v>15.315300000000001</v>
      </c>
      <c r="J25" s="166">
        <f>Anchor!R130</f>
        <v>75.063100000000006</v>
      </c>
      <c r="K25" s="166">
        <f>Anchor!S130</f>
        <v>72.656400000000005</v>
      </c>
      <c r="L25" s="166">
        <f>Anchor!T130</f>
        <v>32.517499999999998</v>
      </c>
      <c r="M25" s="166">
        <f>Anchor!U130</f>
        <v>39.327300000000001</v>
      </c>
      <c r="N25" s="166">
        <f>Anchor!V130</f>
        <v>35.535299999999999</v>
      </c>
      <c r="O25" s="166">
        <f>Anchor!W130</f>
        <v>40.3249</v>
      </c>
      <c r="P25" s="166">
        <f>Anchor!X130</f>
        <v>38.872799999999998</v>
      </c>
      <c r="Q25" s="168">
        <f>10*LOG10(1/(('Summary (Full)'!$B$41/10^(N25/10)+'Summary (Full)'!$B$42/10^(O25/10)+'Summary (Full)'!$B$43/10^(P25/10))/'Summary (Full)'!$B$44))</f>
        <v>36.508347845978953</v>
      </c>
      <c r="R25" s="166">
        <f>Anchor!Y130</f>
        <v>9504.2000000000007</v>
      </c>
      <c r="S25" s="166">
        <f>Anchor!Z130</f>
        <v>5.1083999999999996</v>
      </c>
      <c r="T25" s="169"/>
      <c r="U25" s="166">
        <f>Test!L130</f>
        <v>4736.8046999999997</v>
      </c>
      <c r="V25" s="166">
        <f>Test!M130</f>
        <v>35.588999999999999</v>
      </c>
      <c r="W25" s="166">
        <f>Test!N130</f>
        <v>40.419699999999999</v>
      </c>
      <c r="X25" s="166">
        <f>Test!O130</f>
        <v>39.014499999999998</v>
      </c>
      <c r="Y25" s="166">
        <f>('Summary (Full)'!$B$34*V25+'Summary (Full)'!$B$35*W25+'Summary (Full)'!$B$36*X25)/'Summary (Full)'!$B$37</f>
        <v>36.105012500000001</v>
      </c>
      <c r="Z25" s="166">
        <f>Test!P130</f>
        <v>18.004799999999999</v>
      </c>
      <c r="AA25" s="166">
        <f>Test!Q130</f>
        <v>15.315300000000001</v>
      </c>
      <c r="AB25" s="166">
        <f>Test!R130</f>
        <v>75.063100000000006</v>
      </c>
      <c r="AC25" s="166">
        <f>Test!S130</f>
        <v>72.656400000000005</v>
      </c>
      <c r="AD25" s="166">
        <f>Test!T130</f>
        <v>32.517499999999998</v>
      </c>
      <c r="AE25" s="166">
        <f>Test!U130</f>
        <v>39.327300000000001</v>
      </c>
      <c r="AF25" s="166">
        <f>Test!V130</f>
        <v>35.535299999999999</v>
      </c>
      <c r="AG25" s="166">
        <f>Test!W130</f>
        <v>40.3249</v>
      </c>
      <c r="AH25" s="166">
        <f>Test!X130</f>
        <v>38.872799999999998</v>
      </c>
      <c r="AI25" s="166">
        <f>10*LOG10(1/(('Summary (Full)'!$B$41/10^(AF25/10)+'Summary (Full)'!$B$42/10^(AG25/10)+'Summary (Full)'!$B$43/10^(AH25/10))/'Summary (Full)'!$B$44))</f>
        <v>36.508347845978953</v>
      </c>
      <c r="AJ25" s="166">
        <f>Test!Y130</f>
        <v>9504.2000000000007</v>
      </c>
      <c r="AK25" s="166">
        <f>Test!Z130</f>
        <v>5.1083999999999996</v>
      </c>
      <c r="AL25" s="166">
        <f t="shared" si="2"/>
        <v>1</v>
      </c>
      <c r="AM25" s="166">
        <f t="shared" si="2"/>
        <v>1</v>
      </c>
      <c r="AO25" s="294" t="s">
        <v>28</v>
      </c>
      <c r="AP25" s="212" cm="1">
        <f t="array" ref="AP25">bdRateExtend($C24:$C27,D24:D27,$U24:$U27,V24:V27)</f>
        <v>0</v>
      </c>
      <c r="AQ25" s="212"/>
      <c r="AR25" s="212"/>
      <c r="AS25" s="212"/>
      <c r="AT25" s="212" cm="1">
        <f t="array" ref="AT25">bdRateExtend($C24:$C27,H24:H27,$U24:$U27,Z24:Z27)</f>
        <v>0</v>
      </c>
      <c r="AU25" s="212"/>
      <c r="AV25" s="212" cm="1">
        <f t="array" ref="AV25">bdRateExtend($C24:$C27,I24:I27,$U24:$U27,AA24:AA27)</f>
        <v>0</v>
      </c>
      <c r="AW25" s="212"/>
      <c r="AX25" s="212" cm="1">
        <f t="array" ref="AX25">bdRateExtend($C24:$C27,J24:J27,$U24:$U27,AB24:AB27,"None", FALSE,1)</f>
        <v>0</v>
      </c>
      <c r="AY25" s="215"/>
      <c r="AZ25" s="326" cm="1">
        <f t="array" ref="AZ25">testVMAFRange($C24:$C27,J24:J27,$U24:$U27,AB24:AB27)</f>
        <v>0</v>
      </c>
      <c r="BA25" s="252"/>
      <c r="BR25" s="5"/>
      <c r="BS25" s="5"/>
      <c r="BT25" s="5"/>
      <c r="BV25" s="5"/>
      <c r="BX25" s="5"/>
      <c r="BZ25" s="5"/>
      <c r="CB25" s="5"/>
      <c r="CD25" s="5"/>
      <c r="CL25" s="17">
        <v>2434.4322347591078</v>
      </c>
      <c r="CM25" s="17">
        <v>33.403475</v>
      </c>
      <c r="CN25" s="17">
        <v>33.403475</v>
      </c>
      <c r="CO25" s="17">
        <v>37.736775000000002</v>
      </c>
      <c r="CP25" s="17">
        <v>36.1511</v>
      </c>
      <c r="CQ25" s="17">
        <v>33.846032812499999</v>
      </c>
      <c r="CR25" s="17">
        <v>14.64095</v>
      </c>
      <c r="CS25" s="17">
        <v>13.020775</v>
      </c>
      <c r="CT25" s="17">
        <v>59.709175000000002</v>
      </c>
      <c r="CU25" s="17">
        <v>57.489374999999995</v>
      </c>
      <c r="CV25" s="17">
        <v>29.479075000000002</v>
      </c>
      <c r="CW25" s="17">
        <v>36.835025000000002</v>
      </c>
      <c r="CX25" s="17">
        <v>33.302612499999995</v>
      </c>
      <c r="CY25" s="17">
        <v>37.623999999999995</v>
      </c>
      <c r="CZ25" s="17">
        <v>35.963475000000003</v>
      </c>
      <c r="DA25" s="17">
        <v>34.171579930294691</v>
      </c>
      <c r="DB25" s="17">
        <v>13008.424999999999</v>
      </c>
      <c r="DC25" s="17">
        <v>7.1943375000000005</v>
      </c>
      <c r="DE25" s="17">
        <v>1820.1459311714402</v>
      </c>
      <c r="DF25" s="5">
        <v>14.1823625</v>
      </c>
      <c r="DG25" s="5"/>
      <c r="DH25" s="17">
        <v>2090.2687558105963</v>
      </c>
      <c r="DI25" s="5">
        <v>12.710862500000001</v>
      </c>
      <c r="DJ25" s="5"/>
      <c r="DK25" s="5">
        <v>3521.0948339115748</v>
      </c>
      <c r="DL25" s="5">
        <v>69.641549999999995</v>
      </c>
      <c r="DM25" s="5">
        <v>3300.3434845155407</v>
      </c>
      <c r="DN25" s="5">
        <v>65.573650000000001</v>
      </c>
      <c r="DO25" s="5">
        <v>2460.5350201107381</v>
      </c>
      <c r="DP25" s="5">
        <v>29.529899999999998</v>
      </c>
      <c r="DQ25" s="5">
        <v>1957.4671000000001</v>
      </c>
      <c r="DR25" s="5">
        <v>36.254800000000003</v>
      </c>
      <c r="DS25" s="5">
        <v>2151.1728896651139</v>
      </c>
      <c r="DT25" s="5">
        <v>32.822949999999999</v>
      </c>
      <c r="DU25" s="5">
        <v>32.822949999999999</v>
      </c>
      <c r="DV25" s="5">
        <v>37.257099999999994</v>
      </c>
      <c r="DW25" s="5">
        <v>35.531649999999999</v>
      </c>
      <c r="DX25" s="5">
        <v>33.705621933561446</v>
      </c>
      <c r="DZ25" s="17">
        <v>2434.4322347591078</v>
      </c>
      <c r="EA25" s="17">
        <v>33.403475</v>
      </c>
      <c r="EB25" s="17">
        <v>33.403475</v>
      </c>
      <c r="EC25" s="17">
        <v>37.736775000000002</v>
      </c>
      <c r="ED25" s="17">
        <v>36.1511</v>
      </c>
      <c r="EE25" s="17">
        <v>33.846032812499999</v>
      </c>
      <c r="EF25" s="17">
        <v>14.64095</v>
      </c>
      <c r="EG25" s="17">
        <v>13.020775</v>
      </c>
      <c r="EH25" s="17">
        <v>59.709175000000002</v>
      </c>
      <c r="EI25" s="17">
        <v>57.489374999999995</v>
      </c>
      <c r="EJ25" s="17">
        <v>29.479075000000002</v>
      </c>
      <c r="EK25" s="17">
        <v>36.835025000000002</v>
      </c>
      <c r="EL25" s="17">
        <v>33.302612499999995</v>
      </c>
      <c r="EM25" s="17">
        <v>37.623999999999995</v>
      </c>
      <c r="EN25" s="17">
        <v>35.963475000000003</v>
      </c>
      <c r="EO25" s="17">
        <v>34.171579930294691</v>
      </c>
      <c r="EP25" s="17">
        <v>13008.424999999999</v>
      </c>
      <c r="EQ25" s="17">
        <v>7.1943375000000005</v>
      </c>
      <c r="ER25" s="17">
        <v>1820.1459311714402</v>
      </c>
      <c r="ES25" s="5">
        <v>14.1823625</v>
      </c>
      <c r="ET25" s="5">
        <v>2090.2687558105963</v>
      </c>
      <c r="EU25" s="5">
        <v>12.710862500000001</v>
      </c>
      <c r="EV25" s="8">
        <v>3521.0948339115748</v>
      </c>
      <c r="EW25" s="8">
        <v>69.641549999999995</v>
      </c>
      <c r="EX25" s="8">
        <v>3300.3434845155407</v>
      </c>
      <c r="EY25" s="8">
        <v>65.573650000000001</v>
      </c>
      <c r="EZ25" s="8">
        <v>2460.5350201107381</v>
      </c>
      <c r="FA25" s="8">
        <v>29.529899999999998</v>
      </c>
      <c r="FB25" s="8">
        <v>1957.4671000000001</v>
      </c>
      <c r="FC25" s="8">
        <v>36.254800000000003</v>
      </c>
      <c r="FD25" s="5">
        <v>2151.1728896651139</v>
      </c>
      <c r="FE25" s="5">
        <v>32.822949999999999</v>
      </c>
      <c r="FF25" s="5">
        <v>32.822949999999999</v>
      </c>
      <c r="FG25" s="5">
        <v>37.257099999999994</v>
      </c>
      <c r="FH25" s="5">
        <v>35.531649999999999</v>
      </c>
      <c r="FI25" s="5">
        <v>33.705621933561446</v>
      </c>
      <c r="FK25" s="5">
        <v>2434.4322347591078</v>
      </c>
      <c r="FL25" s="5">
        <v>33.846032812499999</v>
      </c>
      <c r="FM25" s="5">
        <v>2011.398855718081</v>
      </c>
      <c r="FN25" s="5">
        <v>33.461766581895084</v>
      </c>
      <c r="FP25" s="17">
        <v>2434.4322347591078</v>
      </c>
      <c r="FQ25" s="5">
        <v>33.846032812499999</v>
      </c>
      <c r="FR25" s="17">
        <v>2011.398855718081</v>
      </c>
      <c r="FS25" s="5">
        <v>33.461766581895084</v>
      </c>
    </row>
    <row r="26" spans="1:175" x14ac:dyDescent="0.15">
      <c r="A26" s="290"/>
      <c r="B26" s="47">
        <v>47</v>
      </c>
      <c r="C26" s="166">
        <f>Anchor!L131</f>
        <v>2814.3868000000002</v>
      </c>
      <c r="D26" s="166">
        <f>Anchor!M131</f>
        <v>33.849499999999999</v>
      </c>
      <c r="E26" s="166">
        <f>Anchor!N131</f>
        <v>38.364600000000003</v>
      </c>
      <c r="F26" s="166">
        <f>Anchor!O131</f>
        <v>36.800400000000003</v>
      </c>
      <c r="G26" s="167">
        <f>('Summary (Full)'!$B$34*D26+'Summary (Full)'!$B$35*E26+'Summary (Full)'!$B$36*F26)/'Summary (Full)'!$B$37</f>
        <v>34.316125</v>
      </c>
      <c r="H26" s="166">
        <f>Anchor!P131</f>
        <v>15.5824</v>
      </c>
      <c r="I26" s="166">
        <f>Anchor!Q131</f>
        <v>13.6287</v>
      </c>
      <c r="J26" s="166">
        <f>Anchor!R131</f>
        <v>62.215299999999999</v>
      </c>
      <c r="K26" s="166">
        <f>Anchor!S131</f>
        <v>60.0017</v>
      </c>
      <c r="L26" s="166">
        <f>Anchor!T131</f>
        <v>30.117799999999999</v>
      </c>
      <c r="M26" s="166">
        <f>Anchor!U131</f>
        <v>37.503500000000003</v>
      </c>
      <c r="N26" s="166">
        <f>Anchor!V131</f>
        <v>33.778300000000002</v>
      </c>
      <c r="O26" s="166">
        <f>Anchor!W131</f>
        <v>38.262799999999999</v>
      </c>
      <c r="P26" s="166">
        <f>Anchor!X131</f>
        <v>36.636499999999998</v>
      </c>
      <c r="Q26" s="168">
        <f>10*LOG10(1/(('Summary (Full)'!$B$41/10^(N26/10)+'Summary (Full)'!$B$42/10^(O26/10)+'Summary (Full)'!$B$43/10^(P26/10))/'Summary (Full)'!$B$44))</f>
        <v>34.6810433402269</v>
      </c>
      <c r="R26" s="166">
        <f>Anchor!Y131</f>
        <v>8073.5</v>
      </c>
      <c r="S26" s="166">
        <f>Anchor!Z131</f>
        <v>4.0781999999999998</v>
      </c>
      <c r="T26" s="169"/>
      <c r="U26" s="166">
        <f>Test!L131</f>
        <v>2814.3868000000002</v>
      </c>
      <c r="V26" s="166">
        <f>Test!M131</f>
        <v>33.849499999999999</v>
      </c>
      <c r="W26" s="166">
        <f>Test!N131</f>
        <v>38.364600000000003</v>
      </c>
      <c r="X26" s="166">
        <f>Test!O131</f>
        <v>36.800400000000003</v>
      </c>
      <c r="Y26" s="166">
        <f>('Summary (Full)'!$B$34*V26+'Summary (Full)'!$B$35*W26+'Summary (Full)'!$B$36*X26)/'Summary (Full)'!$B$37</f>
        <v>34.316125</v>
      </c>
      <c r="Z26" s="166">
        <f>Test!P131</f>
        <v>15.5824</v>
      </c>
      <c r="AA26" s="166">
        <f>Test!Q131</f>
        <v>13.6287</v>
      </c>
      <c r="AB26" s="166">
        <f>Test!R131</f>
        <v>62.215299999999999</v>
      </c>
      <c r="AC26" s="166">
        <f>Test!S131</f>
        <v>60.0017</v>
      </c>
      <c r="AD26" s="166">
        <f>Test!T131</f>
        <v>30.117799999999999</v>
      </c>
      <c r="AE26" s="166">
        <f>Test!U131</f>
        <v>37.503500000000003</v>
      </c>
      <c r="AF26" s="166">
        <f>Test!V131</f>
        <v>33.778300000000002</v>
      </c>
      <c r="AG26" s="166">
        <f>Test!W131</f>
        <v>38.262799999999999</v>
      </c>
      <c r="AH26" s="166">
        <f>Test!X131</f>
        <v>36.636499999999998</v>
      </c>
      <c r="AI26" s="166">
        <f>10*LOG10(1/(('Summary (Full)'!$B$41/10^(AF26/10)+'Summary (Full)'!$B$42/10^(AG26/10)+'Summary (Full)'!$B$43/10^(AH26/10))/'Summary (Full)'!$B$44))</f>
        <v>34.6810433402269</v>
      </c>
      <c r="AJ26" s="166">
        <f>Test!Y131</f>
        <v>8073.5</v>
      </c>
      <c r="AK26" s="166">
        <f>Test!Z131</f>
        <v>4.0781999999999998</v>
      </c>
      <c r="AL26" s="166">
        <f t="shared" si="2"/>
        <v>1</v>
      </c>
      <c r="AM26" s="166">
        <f t="shared" si="2"/>
        <v>1</v>
      </c>
      <c r="AO26" s="294"/>
      <c r="AP26" s="212"/>
      <c r="AQ26" s="212"/>
      <c r="AR26" s="212"/>
      <c r="AS26" s="212"/>
      <c r="AT26" s="212"/>
      <c r="AU26" s="212"/>
      <c r="AV26" s="212"/>
      <c r="AW26" s="212"/>
      <c r="AX26" s="212"/>
      <c r="AY26" s="215"/>
      <c r="AZ26" s="326"/>
      <c r="BA26" s="252"/>
      <c r="BR26" s="5"/>
      <c r="BS26" s="5"/>
      <c r="BT26" s="5"/>
      <c r="BV26" s="5"/>
      <c r="BX26" s="5"/>
      <c r="BZ26" s="5"/>
      <c r="CB26" s="5"/>
      <c r="CD26" s="5"/>
      <c r="CL26" s="17">
        <v>2717.7118</v>
      </c>
      <c r="CM26" s="17">
        <v>33.825499999999998</v>
      </c>
      <c r="CN26" s="17">
        <v>33.825499999999998</v>
      </c>
      <c r="CO26" s="17">
        <v>38.157299999999999</v>
      </c>
      <c r="CP26" s="17">
        <v>36.6267</v>
      </c>
      <c r="CQ26" s="17">
        <v>34.271312500000001</v>
      </c>
      <c r="CR26" s="17">
        <v>15.077299999999999</v>
      </c>
      <c r="CS26" s="17">
        <v>13.342700000000001</v>
      </c>
      <c r="CT26" s="17">
        <v>62.777999999999999</v>
      </c>
      <c r="CU26" s="17">
        <v>60.475299999999997</v>
      </c>
      <c r="CV26" s="17">
        <v>29.9681</v>
      </c>
      <c r="CW26" s="17">
        <v>37.237200000000001</v>
      </c>
      <c r="CX26" s="17">
        <v>33.733199999999997</v>
      </c>
      <c r="CY26" s="17">
        <v>38.055999999999997</v>
      </c>
      <c r="CZ26" s="17">
        <v>36.456299999999999</v>
      </c>
      <c r="DA26" s="17">
        <v>34.609409151021509</v>
      </c>
      <c r="DB26" s="17">
        <v>13529.5</v>
      </c>
      <c r="DC26" s="17">
        <v>7.5258000000000003</v>
      </c>
      <c r="DE26" s="17">
        <v>2071.9819082423842</v>
      </c>
      <c r="DF26" s="5">
        <v>14.742424999999999</v>
      </c>
      <c r="DG26" s="5"/>
      <c r="DH26" s="17">
        <v>2232.0801568097722</v>
      </c>
      <c r="DI26" s="5">
        <v>12.904525</v>
      </c>
      <c r="DJ26" s="5"/>
      <c r="DK26" s="5">
        <v>3756.6116640791793</v>
      </c>
      <c r="DL26" s="5">
        <v>71.357437500000003</v>
      </c>
      <c r="DM26" s="5">
        <v>3521.0948339115748</v>
      </c>
      <c r="DN26" s="5">
        <v>67.273099999999999</v>
      </c>
      <c r="DO26" s="5">
        <v>2899.4924388741961</v>
      </c>
      <c r="DP26" s="5">
        <v>30.297912499999999</v>
      </c>
      <c r="DQ26" s="5">
        <v>2090.2687558105963</v>
      </c>
      <c r="DR26" s="5">
        <v>36.471737500000003</v>
      </c>
      <c r="DS26" s="5">
        <v>2434.4322347591078</v>
      </c>
      <c r="DT26" s="5">
        <v>33.302612499999995</v>
      </c>
      <c r="DU26" s="5">
        <v>33.302612499999995</v>
      </c>
      <c r="DV26" s="5">
        <v>37.623999999999995</v>
      </c>
      <c r="DW26" s="5">
        <v>35.963475000000003</v>
      </c>
      <c r="DX26" s="5">
        <v>34.171579930294691</v>
      </c>
      <c r="DZ26" s="17">
        <v>2717.7118</v>
      </c>
      <c r="EA26" s="17">
        <v>33.825499999999998</v>
      </c>
      <c r="EB26" s="17">
        <v>33.825499999999998</v>
      </c>
      <c r="EC26" s="17">
        <v>38.157299999999999</v>
      </c>
      <c r="ED26" s="17">
        <v>36.6267</v>
      </c>
      <c r="EE26" s="17">
        <v>34.271312500000001</v>
      </c>
      <c r="EF26" s="17">
        <v>15.077299999999999</v>
      </c>
      <c r="EG26" s="17">
        <v>13.342700000000001</v>
      </c>
      <c r="EH26" s="17">
        <v>62.777999999999999</v>
      </c>
      <c r="EI26" s="17">
        <v>60.475299999999997</v>
      </c>
      <c r="EJ26" s="17">
        <v>29.9681</v>
      </c>
      <c r="EK26" s="17">
        <v>37.237200000000001</v>
      </c>
      <c r="EL26" s="17">
        <v>33.733199999999997</v>
      </c>
      <c r="EM26" s="17">
        <v>38.055999999999997</v>
      </c>
      <c r="EN26" s="17">
        <v>36.456299999999999</v>
      </c>
      <c r="EO26" s="17">
        <v>34.609409151021509</v>
      </c>
      <c r="EP26" s="17">
        <v>13529.5</v>
      </c>
      <c r="EQ26" s="17">
        <v>7.5258000000000003</v>
      </c>
      <c r="ER26" s="17">
        <v>2071.9819082423842</v>
      </c>
      <c r="ES26" s="5">
        <v>14.742424999999999</v>
      </c>
      <c r="ET26" s="5">
        <v>2232.0801568097722</v>
      </c>
      <c r="EU26" s="5">
        <v>12.904525</v>
      </c>
      <c r="EV26" s="8">
        <v>3756.6116640791793</v>
      </c>
      <c r="EW26" s="8">
        <v>71.357437500000003</v>
      </c>
      <c r="EX26" s="8">
        <v>3521.0948339115748</v>
      </c>
      <c r="EY26" s="8">
        <v>67.273099999999999</v>
      </c>
      <c r="EZ26" s="8">
        <v>2899.4924388741961</v>
      </c>
      <c r="FA26" s="8">
        <v>30.297912499999999</v>
      </c>
      <c r="FB26" s="8">
        <v>2090.2687558105963</v>
      </c>
      <c r="FC26" s="8">
        <v>36.471737500000003</v>
      </c>
      <c r="FD26" s="5">
        <v>2434.4322347591078</v>
      </c>
      <c r="FE26" s="5">
        <v>33.302612499999995</v>
      </c>
      <c r="FF26" s="5">
        <v>33.302612499999995</v>
      </c>
      <c r="FG26" s="5">
        <v>37.623999999999995</v>
      </c>
      <c r="FH26" s="5">
        <v>35.963475000000003</v>
      </c>
      <c r="FI26" s="5">
        <v>34.171579930294691</v>
      </c>
      <c r="FK26" s="5">
        <v>2717.7118</v>
      </c>
      <c r="FL26" s="5">
        <v>34.271312500000001</v>
      </c>
      <c r="FM26" s="5">
        <v>2151.1728896651139</v>
      </c>
      <c r="FN26" s="5">
        <v>33.705621933561446</v>
      </c>
      <c r="FP26" s="17">
        <v>2717.7118</v>
      </c>
      <c r="FQ26" s="5">
        <v>34.271312500000001</v>
      </c>
      <c r="FR26" s="17">
        <v>2151.1728896651139</v>
      </c>
      <c r="FS26" s="5">
        <v>33.705621933561446</v>
      </c>
    </row>
    <row r="27" spans="1:175" ht="13" customHeight="1" x14ac:dyDescent="0.15">
      <c r="A27" s="290"/>
      <c r="B27" s="47">
        <v>55</v>
      </c>
      <c r="C27" s="166">
        <f>Anchor!L132</f>
        <v>1644.2462</v>
      </c>
      <c r="D27" s="166">
        <f>Anchor!M132</f>
        <v>31.945900000000002</v>
      </c>
      <c r="E27" s="166">
        <f>Anchor!N132</f>
        <v>36.355200000000004</v>
      </c>
      <c r="F27" s="166">
        <f>Anchor!O132</f>
        <v>34.606299999999997</v>
      </c>
      <c r="G27" s="167">
        <f>('Summary (Full)'!$B$34*D27+'Summary (Full)'!$B$35*E27+'Summary (Full)'!$B$36*F27)/'Summary (Full)'!$B$37</f>
        <v>32.387756250000002</v>
      </c>
      <c r="H27" s="166">
        <f>Anchor!P132</f>
        <v>13.2241</v>
      </c>
      <c r="I27" s="166">
        <f>Anchor!Q132</f>
        <v>11.9468</v>
      </c>
      <c r="J27" s="166">
        <f>Anchor!R132</f>
        <v>48.2423</v>
      </c>
      <c r="K27" s="166">
        <f>Anchor!S132</f>
        <v>46.322699999999998</v>
      </c>
      <c r="L27" s="166">
        <f>Anchor!T132</f>
        <v>27.766200000000001</v>
      </c>
      <c r="M27" s="166">
        <f>Anchor!U132</f>
        <v>35.608400000000003</v>
      </c>
      <c r="N27" s="166">
        <f>Anchor!V132</f>
        <v>31.867599999999999</v>
      </c>
      <c r="O27" s="166">
        <f>Anchor!W132</f>
        <v>36.251399999999997</v>
      </c>
      <c r="P27" s="166">
        <f>Anchor!X132</f>
        <v>34.4268</v>
      </c>
      <c r="Q27" s="168">
        <f>10*LOG10(1/(('Summary (Full)'!$B$41/10^(N27/10)+'Summary (Full)'!$B$42/10^(O27/10)+'Summary (Full)'!$B$43/10^(P27/10))/'Summary (Full)'!$B$44))</f>
        <v>32.730200526895992</v>
      </c>
      <c r="R27" s="166">
        <f>Anchor!Y132</f>
        <v>6683.4</v>
      </c>
      <c r="S27" s="166">
        <f>Anchor!Z132</f>
        <v>3.3180000000000001</v>
      </c>
      <c r="T27" s="169"/>
      <c r="U27" s="166">
        <f>Test!L132</f>
        <v>1644.2462</v>
      </c>
      <c r="V27" s="166">
        <f>Test!M132</f>
        <v>31.945900000000002</v>
      </c>
      <c r="W27" s="166">
        <f>Test!N132</f>
        <v>36.355200000000004</v>
      </c>
      <c r="X27" s="166">
        <f>Test!O132</f>
        <v>34.606299999999997</v>
      </c>
      <c r="Y27" s="166">
        <f>('Summary (Full)'!$B$34*V27+'Summary (Full)'!$B$35*W27+'Summary (Full)'!$B$36*X27)/'Summary (Full)'!$B$37</f>
        <v>32.387756250000002</v>
      </c>
      <c r="Z27" s="166">
        <f>Test!P132</f>
        <v>13.2241</v>
      </c>
      <c r="AA27" s="166">
        <f>Test!Q132</f>
        <v>11.9468</v>
      </c>
      <c r="AB27" s="166">
        <f>Test!R132</f>
        <v>48.2423</v>
      </c>
      <c r="AC27" s="166">
        <f>Test!S132</f>
        <v>46.322699999999998</v>
      </c>
      <c r="AD27" s="166">
        <f>Test!T132</f>
        <v>27.766200000000001</v>
      </c>
      <c r="AE27" s="166">
        <f>Test!U132</f>
        <v>35.608400000000003</v>
      </c>
      <c r="AF27" s="166">
        <f>Test!V132</f>
        <v>31.867599999999999</v>
      </c>
      <c r="AG27" s="166">
        <f>Test!W132</f>
        <v>36.251399999999997</v>
      </c>
      <c r="AH27" s="166">
        <f>Test!X132</f>
        <v>34.4268</v>
      </c>
      <c r="AI27" s="166">
        <f>10*LOG10(1/(('Summary (Full)'!$B$41/10^(AF27/10)+'Summary (Full)'!$B$42/10^(AG27/10)+'Summary (Full)'!$B$43/10^(AH27/10))/'Summary (Full)'!$B$44))</f>
        <v>32.730200526895992</v>
      </c>
      <c r="AJ27" s="166">
        <f>Test!Y132</f>
        <v>6683.4</v>
      </c>
      <c r="AK27" s="166">
        <f>Test!Z132</f>
        <v>3.3180000000000001</v>
      </c>
      <c r="AL27" s="166">
        <f t="shared" si="2"/>
        <v>1</v>
      </c>
      <c r="AM27" s="166">
        <f t="shared" si="2"/>
        <v>1</v>
      </c>
      <c r="AO27" s="294" t="s">
        <v>29</v>
      </c>
      <c r="AP27" s="212" cm="1">
        <f t="array" ref="AP27">bdRateExtend($C25:$C28,D25:D28,$U25:$U28,V25:V28)</f>
        <v>0</v>
      </c>
      <c r="AQ27" s="212"/>
      <c r="AR27" s="212"/>
      <c r="AS27" s="212"/>
      <c r="AT27" s="212" cm="1">
        <f t="array" ref="AT27">bdRateExtend($C25:$C28,H25:H28,$U25:$U28,Z25:Z28)</f>
        <v>0</v>
      </c>
      <c r="AU27" s="212"/>
      <c r="AV27" s="212" cm="1">
        <f t="array" ref="AV27">bdRateExtend($C25:$C28,I25:I28,$U25:$U28,AA25:AA28)</f>
        <v>0</v>
      </c>
      <c r="AW27" s="212"/>
      <c r="AX27" s="212" cm="1">
        <f t="array" ref="AX27">bdRateExtend($C25:$C28,J25:J28,$U25:$U28,AB25:AB28,"None", FALSE,1)</f>
        <v>0</v>
      </c>
      <c r="AY27" s="215"/>
      <c r="AZ27" s="326" cm="1">
        <f t="array" ref="AZ27">testVMAFRange($C25:$C28,J25:J28,$U25:$U28,AB25:AB28)</f>
        <v>0</v>
      </c>
      <c r="BA27" s="252"/>
      <c r="BR27" s="5"/>
      <c r="BS27" s="5"/>
      <c r="BT27" s="5"/>
      <c r="BV27" s="5"/>
      <c r="BX27" s="5"/>
      <c r="BZ27" s="5"/>
      <c r="CB27" s="5"/>
      <c r="CD27" s="5"/>
      <c r="CL27" s="17">
        <v>2899.4924388741961</v>
      </c>
      <c r="CM27" s="17">
        <v>34.0842375</v>
      </c>
      <c r="CN27" s="17">
        <v>34.0842375</v>
      </c>
      <c r="CO27" s="17">
        <v>38.425287499999996</v>
      </c>
      <c r="CP27" s="17">
        <v>36.9191</v>
      </c>
      <c r="CQ27" s="17">
        <v>34.532732031249999</v>
      </c>
      <c r="CR27" s="17">
        <v>15.380387499999999</v>
      </c>
      <c r="CS27" s="17">
        <v>13.562100000000001</v>
      </c>
      <c r="CT27" s="17">
        <v>64.4938875</v>
      </c>
      <c r="CU27" s="17">
        <v>62.174749999999996</v>
      </c>
      <c r="CV27" s="17">
        <v>30.297912499999999</v>
      </c>
      <c r="CW27" s="17">
        <v>37.481500000000004</v>
      </c>
      <c r="CX27" s="17">
        <v>33.992374999999996</v>
      </c>
      <c r="CY27" s="17">
        <v>38.324562499999999</v>
      </c>
      <c r="CZ27" s="17">
        <v>36.750675000000001</v>
      </c>
      <c r="DA27" s="17">
        <v>34.873016407760524</v>
      </c>
      <c r="DB27" s="17">
        <v>13875.975</v>
      </c>
      <c r="DC27" s="17">
        <v>7.7250000000000005</v>
      </c>
      <c r="DE27" s="17">
        <v>2207.3109692002117</v>
      </c>
      <c r="DF27" s="5">
        <v>15.02665</v>
      </c>
      <c r="DG27" s="5"/>
      <c r="DH27" s="17">
        <v>2300.6599551723893</v>
      </c>
      <c r="DI27" s="5">
        <v>12.997987500000001</v>
      </c>
      <c r="DJ27" s="5"/>
      <c r="DK27" s="5">
        <v>4007.8815994338288</v>
      </c>
      <c r="DL27" s="5">
        <v>73.073324999999997</v>
      </c>
      <c r="DM27" s="5">
        <v>3756.6116640791793</v>
      </c>
      <c r="DN27" s="5">
        <v>68.972549999999998</v>
      </c>
      <c r="DO27" s="5">
        <v>3093.4319095529704</v>
      </c>
      <c r="DP27" s="5">
        <v>30.627724999999998</v>
      </c>
      <c r="DQ27" s="5">
        <v>2232.0801568097722</v>
      </c>
      <c r="DR27" s="5">
        <v>36.688675000000003</v>
      </c>
      <c r="DS27" s="5">
        <v>2717.7118</v>
      </c>
      <c r="DT27" s="5">
        <v>33.733199999999997</v>
      </c>
      <c r="DU27" s="5">
        <v>33.733199999999997</v>
      </c>
      <c r="DV27" s="5">
        <v>38.055999999999997</v>
      </c>
      <c r="DW27" s="5">
        <v>36.456299999999999</v>
      </c>
      <c r="DX27" s="5">
        <v>34.609409151021509</v>
      </c>
      <c r="DZ27" s="17">
        <v>2899.4924388741961</v>
      </c>
      <c r="EA27" s="17">
        <v>34.0842375</v>
      </c>
      <c r="EB27" s="17">
        <v>34.0842375</v>
      </c>
      <c r="EC27" s="17">
        <v>38.425287499999996</v>
      </c>
      <c r="ED27" s="17">
        <v>36.9191</v>
      </c>
      <c r="EE27" s="17">
        <v>34.532732031249999</v>
      </c>
      <c r="EF27" s="17">
        <v>15.380387499999999</v>
      </c>
      <c r="EG27" s="17">
        <v>13.562100000000001</v>
      </c>
      <c r="EH27" s="17">
        <v>64.4938875</v>
      </c>
      <c r="EI27" s="17">
        <v>62.174749999999996</v>
      </c>
      <c r="EJ27" s="17">
        <v>30.297912499999999</v>
      </c>
      <c r="EK27" s="17">
        <v>37.481500000000004</v>
      </c>
      <c r="EL27" s="17">
        <v>33.992374999999996</v>
      </c>
      <c r="EM27" s="17">
        <v>38.324562499999999</v>
      </c>
      <c r="EN27" s="17">
        <v>36.750675000000001</v>
      </c>
      <c r="EO27" s="17">
        <v>34.873016407760524</v>
      </c>
      <c r="EP27" s="17">
        <v>13875.975</v>
      </c>
      <c r="EQ27" s="17">
        <v>7.7250000000000005</v>
      </c>
      <c r="ER27" s="17">
        <v>2207.3109692002117</v>
      </c>
      <c r="ES27" s="5">
        <v>15.02665</v>
      </c>
      <c r="ET27" s="5">
        <v>2300.6599551723893</v>
      </c>
      <c r="EU27" s="5">
        <v>12.997987500000001</v>
      </c>
      <c r="EV27" s="8">
        <v>4007.8815994338288</v>
      </c>
      <c r="EW27" s="8">
        <v>73.073324999999997</v>
      </c>
      <c r="EX27" s="8">
        <v>3756.6116640791793</v>
      </c>
      <c r="EY27" s="8">
        <v>68.972549999999998</v>
      </c>
      <c r="EZ27" s="8">
        <v>3093.4319095529704</v>
      </c>
      <c r="FA27" s="8">
        <v>30.627724999999998</v>
      </c>
      <c r="FB27" s="8">
        <v>2232.0801568097722</v>
      </c>
      <c r="FC27" s="8">
        <v>36.688675000000003</v>
      </c>
      <c r="FD27" s="5">
        <v>2717.7118</v>
      </c>
      <c r="FE27" s="5">
        <v>33.733199999999997</v>
      </c>
      <c r="FF27" s="5">
        <v>33.733199999999997</v>
      </c>
      <c r="FG27" s="5">
        <v>38.055999999999997</v>
      </c>
      <c r="FH27" s="5">
        <v>36.456299999999999</v>
      </c>
      <c r="FI27" s="5">
        <v>34.609409151021509</v>
      </c>
      <c r="FK27" s="5">
        <v>2899.4924388741961</v>
      </c>
      <c r="FL27" s="5">
        <v>34.532732031249999</v>
      </c>
      <c r="FM27" s="5">
        <v>2434.4322347591078</v>
      </c>
      <c r="FN27" s="5">
        <v>34.171579930294691</v>
      </c>
      <c r="FP27" s="17">
        <v>2899.4924388741961</v>
      </c>
      <c r="FQ27" s="5">
        <v>34.532732031249999</v>
      </c>
      <c r="FR27" s="17">
        <v>2434.4322347591078</v>
      </c>
      <c r="FS27" s="5">
        <v>34.171579930294691</v>
      </c>
    </row>
    <row r="28" spans="1:175" ht="14" thickBot="1" x14ac:dyDescent="0.2">
      <c r="A28" s="290"/>
      <c r="B28" s="47">
        <v>63</v>
      </c>
      <c r="C28" s="166">
        <f>Anchor!L133</f>
        <v>666.95209999999997</v>
      </c>
      <c r="D28" s="166">
        <f>Anchor!M133</f>
        <v>28.839700000000001</v>
      </c>
      <c r="E28" s="166">
        <f>Anchor!N133</f>
        <v>33.261299999999999</v>
      </c>
      <c r="F28" s="166">
        <f>Anchor!O133</f>
        <v>31.069800000000001</v>
      </c>
      <c r="G28" s="167">
        <f>('Summary (Full)'!$B$34*D28+'Summary (Full)'!$B$35*E28+'Summary (Full)'!$B$36*F28)/'Summary (Full)'!$B$37</f>
        <v>29.255431250000001</v>
      </c>
      <c r="H28" s="166">
        <f>Anchor!P133</f>
        <v>10.0626</v>
      </c>
      <c r="I28" s="166">
        <f>Anchor!Q133</f>
        <v>9.6132000000000009</v>
      </c>
      <c r="J28" s="166">
        <f>Anchor!R133</f>
        <v>25.113399999999999</v>
      </c>
      <c r="K28" s="166">
        <f>Anchor!S133</f>
        <v>23.9985</v>
      </c>
      <c r="L28" s="166">
        <f>Anchor!T133</f>
        <v>24.317900000000002</v>
      </c>
      <c r="M28" s="166">
        <f>Anchor!U133</f>
        <v>32.523499999999999</v>
      </c>
      <c r="N28" s="166">
        <f>Anchor!V133</f>
        <v>28.7011</v>
      </c>
      <c r="O28" s="166">
        <f>Anchor!W133</f>
        <v>33.074599999999997</v>
      </c>
      <c r="P28" s="166">
        <f>Anchor!X133</f>
        <v>30.764900000000001</v>
      </c>
      <c r="Q28" s="168">
        <f>10*LOG10(1/(('Summary (Full)'!$B$41/10^(N28/10)+'Summary (Full)'!$B$42/10^(O28/10)+'Summary (Full)'!$B$43/10^(P28/10))/'Summary (Full)'!$B$44))</f>
        <v>29.504169795271483</v>
      </c>
      <c r="R28" s="166">
        <f>Anchor!Y133</f>
        <v>4440</v>
      </c>
      <c r="S28" s="166">
        <f>Anchor!Z133</f>
        <v>1.9641</v>
      </c>
      <c r="T28" s="169"/>
      <c r="U28" s="166">
        <f>Test!L133</f>
        <v>666.95209999999997</v>
      </c>
      <c r="V28" s="166">
        <f>Test!M133</f>
        <v>28.839700000000001</v>
      </c>
      <c r="W28" s="166">
        <f>Test!N133</f>
        <v>33.261299999999999</v>
      </c>
      <c r="X28" s="166">
        <f>Test!O133</f>
        <v>31.069800000000001</v>
      </c>
      <c r="Y28" s="166">
        <f>('Summary (Full)'!$B$34*V28+'Summary (Full)'!$B$35*W28+'Summary (Full)'!$B$36*X28)/'Summary (Full)'!$B$37</f>
        <v>29.255431250000001</v>
      </c>
      <c r="Z28" s="166">
        <f>Test!P133</f>
        <v>10.0626</v>
      </c>
      <c r="AA28" s="166">
        <f>Test!Q133</f>
        <v>9.6132000000000009</v>
      </c>
      <c r="AB28" s="166">
        <f>Test!R133</f>
        <v>25.113399999999999</v>
      </c>
      <c r="AC28" s="166">
        <f>Test!S133</f>
        <v>23.9985</v>
      </c>
      <c r="AD28" s="166">
        <f>Test!T133</f>
        <v>24.317900000000002</v>
      </c>
      <c r="AE28" s="166">
        <f>Test!U133</f>
        <v>32.523499999999999</v>
      </c>
      <c r="AF28" s="166">
        <f>Test!V133</f>
        <v>28.7011</v>
      </c>
      <c r="AG28" s="166">
        <f>Test!W133</f>
        <v>33.074599999999997</v>
      </c>
      <c r="AH28" s="166">
        <f>Test!X133</f>
        <v>30.764900000000001</v>
      </c>
      <c r="AI28" s="166">
        <f>10*LOG10(1/(('Summary (Full)'!$B$41/10^(AF28/10)+'Summary (Full)'!$B$42/10^(AG28/10)+'Summary (Full)'!$B$43/10^(AH28/10))/'Summary (Full)'!$B$44))</f>
        <v>29.504169795271483</v>
      </c>
      <c r="AJ28" s="166">
        <f>Test!Y133</f>
        <v>4440</v>
      </c>
      <c r="AK28" s="166">
        <f>Test!Z133</f>
        <v>1.9641</v>
      </c>
      <c r="AL28" s="166">
        <f t="shared" si="2"/>
        <v>1</v>
      </c>
      <c r="AM28" s="166">
        <f t="shared" si="2"/>
        <v>1</v>
      </c>
      <c r="AO28" s="303"/>
      <c r="AP28" s="213"/>
      <c r="AQ28" s="213"/>
      <c r="AR28" s="213"/>
      <c r="AS28" s="213"/>
      <c r="AT28" s="213"/>
      <c r="AU28" s="213"/>
      <c r="AV28" s="213"/>
      <c r="AW28" s="213"/>
      <c r="AX28" s="213"/>
      <c r="AY28" s="228"/>
      <c r="AZ28" s="327"/>
      <c r="BA28" s="280"/>
      <c r="BR28" s="5"/>
      <c r="BS28" s="5"/>
      <c r="BT28" s="5"/>
      <c r="BV28" s="5"/>
      <c r="BX28" s="5"/>
      <c r="BZ28" s="5"/>
      <c r="CB28" s="5"/>
      <c r="CD28" s="5"/>
      <c r="CL28" s="17">
        <v>3093.4319095529704</v>
      </c>
      <c r="CM28" s="17">
        <v>34.342974999999996</v>
      </c>
      <c r="CN28" s="17">
        <v>34.342974999999996</v>
      </c>
      <c r="CO28" s="17">
        <v>38.693275</v>
      </c>
      <c r="CP28" s="17">
        <v>37.211500000000001</v>
      </c>
      <c r="CQ28" s="17">
        <v>34.794151562500005</v>
      </c>
      <c r="CR28" s="17">
        <v>15.683475</v>
      </c>
      <c r="CS28" s="17">
        <v>13.781500000000001</v>
      </c>
      <c r="CT28" s="17">
        <v>66.209774999999993</v>
      </c>
      <c r="CU28" s="17">
        <v>63.874199999999995</v>
      </c>
      <c r="CV28" s="17">
        <v>30.627724999999998</v>
      </c>
      <c r="CW28" s="17">
        <v>37.7258</v>
      </c>
      <c r="CX28" s="17">
        <v>34.251549999999995</v>
      </c>
      <c r="CY28" s="17">
        <v>38.593125000000001</v>
      </c>
      <c r="CZ28" s="17">
        <v>37.045050000000003</v>
      </c>
      <c r="DA28" s="17">
        <v>35.136623664499538</v>
      </c>
      <c r="DB28" s="17">
        <v>14222.45</v>
      </c>
      <c r="DC28" s="17">
        <v>7.9242000000000008</v>
      </c>
      <c r="DE28" s="17">
        <v>2351.4788885799535</v>
      </c>
      <c r="DF28" s="5">
        <v>15.310874999999999</v>
      </c>
      <c r="DG28" s="5"/>
      <c r="DH28" s="17">
        <v>2460.5350201107381</v>
      </c>
      <c r="DI28" s="5">
        <v>13.208225000000001</v>
      </c>
      <c r="DJ28" s="5"/>
      <c r="DK28" s="5">
        <v>4275.9583240067641</v>
      </c>
      <c r="DL28" s="5">
        <v>74.789212500000005</v>
      </c>
      <c r="DM28" s="5">
        <v>4007.8815994338288</v>
      </c>
      <c r="DN28" s="5">
        <v>70.671999999999997</v>
      </c>
      <c r="DO28" s="5">
        <v>3300.3434845155407</v>
      </c>
      <c r="DP28" s="5">
        <v>30.957537500000001</v>
      </c>
      <c r="DQ28" s="5">
        <v>2300.6599551723893</v>
      </c>
      <c r="DR28" s="5">
        <v>36.792837500000005</v>
      </c>
      <c r="DS28" s="5">
        <v>2899.4924388741961</v>
      </c>
      <c r="DT28" s="5">
        <v>33.992374999999996</v>
      </c>
      <c r="DU28" s="5">
        <v>33.992374999999996</v>
      </c>
      <c r="DV28" s="5">
        <v>38.324562499999999</v>
      </c>
      <c r="DW28" s="5">
        <v>36.750675000000001</v>
      </c>
      <c r="DX28" s="5">
        <v>34.873016407760524</v>
      </c>
      <c r="DZ28" s="17">
        <v>3093.4319095529704</v>
      </c>
      <c r="EA28" s="17">
        <v>34.342974999999996</v>
      </c>
      <c r="EB28" s="17">
        <v>34.342974999999996</v>
      </c>
      <c r="EC28" s="17">
        <v>38.693275</v>
      </c>
      <c r="ED28" s="17">
        <v>37.211500000000001</v>
      </c>
      <c r="EE28" s="17">
        <v>34.794151562500005</v>
      </c>
      <c r="EF28" s="17">
        <v>15.683475</v>
      </c>
      <c r="EG28" s="17">
        <v>13.781500000000001</v>
      </c>
      <c r="EH28" s="17">
        <v>66.209774999999993</v>
      </c>
      <c r="EI28" s="17">
        <v>63.874199999999995</v>
      </c>
      <c r="EJ28" s="17">
        <v>30.627724999999998</v>
      </c>
      <c r="EK28" s="17">
        <v>37.7258</v>
      </c>
      <c r="EL28" s="17">
        <v>34.251549999999995</v>
      </c>
      <c r="EM28" s="17">
        <v>38.593125000000001</v>
      </c>
      <c r="EN28" s="17">
        <v>37.045050000000003</v>
      </c>
      <c r="EO28" s="17">
        <v>35.136623664499538</v>
      </c>
      <c r="EP28" s="17">
        <v>14222.45</v>
      </c>
      <c r="EQ28" s="17">
        <v>7.9242000000000008</v>
      </c>
      <c r="ER28" s="17">
        <v>2351.4788885799535</v>
      </c>
      <c r="ES28" s="5">
        <v>15.310874999999999</v>
      </c>
      <c r="ET28" s="5">
        <v>2460.5350201107381</v>
      </c>
      <c r="EU28" s="5">
        <v>13.208225000000001</v>
      </c>
      <c r="EV28" s="8">
        <v>4275.9583240067641</v>
      </c>
      <c r="EW28" s="8">
        <v>74.789212500000005</v>
      </c>
      <c r="EX28" s="8">
        <v>4007.8815994338288</v>
      </c>
      <c r="EY28" s="8">
        <v>70.671999999999997</v>
      </c>
      <c r="EZ28" s="8">
        <v>3300.3434845155407</v>
      </c>
      <c r="FA28" s="8">
        <v>30.957537500000001</v>
      </c>
      <c r="FB28" s="8">
        <v>2300.6599551723893</v>
      </c>
      <c r="FC28" s="8">
        <v>36.792837500000005</v>
      </c>
      <c r="FD28" s="5">
        <v>2899.4924388741961</v>
      </c>
      <c r="FE28" s="5">
        <v>33.992374999999996</v>
      </c>
      <c r="FF28" s="5">
        <v>33.992374999999996</v>
      </c>
      <c r="FG28" s="5">
        <v>38.324562499999999</v>
      </c>
      <c r="FH28" s="5">
        <v>36.750675000000001</v>
      </c>
      <c r="FI28" s="5">
        <v>34.873016407760524</v>
      </c>
      <c r="FK28" s="5">
        <v>3093.4319095529704</v>
      </c>
      <c r="FL28" s="5">
        <v>34.794151562500005</v>
      </c>
      <c r="FM28" s="5">
        <v>2717.7118</v>
      </c>
      <c r="FN28" s="5">
        <v>34.609409151021509</v>
      </c>
      <c r="FP28" s="17">
        <v>3093.4319095529704</v>
      </c>
      <c r="FQ28" s="5">
        <v>34.794151562500005</v>
      </c>
      <c r="FR28" s="17">
        <v>2717.7118</v>
      </c>
      <c r="FS28" s="5">
        <v>34.609409151021509</v>
      </c>
    </row>
    <row r="29" spans="1:175" ht="13" customHeight="1" x14ac:dyDescent="0.15">
      <c r="A29" s="290" t="s">
        <v>9</v>
      </c>
      <c r="B29" s="47">
        <v>23</v>
      </c>
      <c r="C29" s="166">
        <f>Anchor!L134</f>
        <v>8621.1381999999994</v>
      </c>
      <c r="D29" s="166">
        <f>Anchor!M134</f>
        <v>35.787199999999999</v>
      </c>
      <c r="E29" s="166">
        <f>Anchor!N134</f>
        <v>42.401899999999998</v>
      </c>
      <c r="F29" s="166">
        <f>Anchor!O134</f>
        <v>40.716000000000001</v>
      </c>
      <c r="G29" s="167">
        <f>('Summary (Full)'!$B$34*D29+'Summary (Full)'!$B$35*E29+'Summary (Full)'!$B$36*F29)/'Summary (Full)'!$B$37</f>
        <v>36.508668749999998</v>
      </c>
      <c r="H29" s="166">
        <f>Anchor!P134</f>
        <v>21.309200000000001</v>
      </c>
      <c r="I29" s="166">
        <f>Anchor!Q134</f>
        <v>16.727799999999998</v>
      </c>
      <c r="J29" s="166">
        <f>Anchor!R134</f>
        <v>80.967699999999994</v>
      </c>
      <c r="K29" s="166">
        <f>Anchor!S134</f>
        <v>78.540099999999995</v>
      </c>
      <c r="L29" s="166">
        <f>Anchor!T134</f>
        <v>33.1524</v>
      </c>
      <c r="M29" s="166">
        <f>Anchor!U134</f>
        <v>40.829000000000001</v>
      </c>
      <c r="N29" s="166">
        <f>Anchor!V134</f>
        <v>35.758099999999999</v>
      </c>
      <c r="O29" s="166">
        <f>Anchor!W134</f>
        <v>42.358400000000003</v>
      </c>
      <c r="P29" s="166">
        <f>Anchor!X134</f>
        <v>40.6492</v>
      </c>
      <c r="Q29" s="168">
        <f>10*LOG10(1/(('Summary (Full)'!$B$41/10^(N29/10)+'Summary (Full)'!$B$42/10^(O29/10)+'Summary (Full)'!$B$43/10^(P29/10))/'Summary (Full)'!$B$44))</f>
        <v>36.966167423628896</v>
      </c>
      <c r="R29" s="166">
        <f>Anchor!Y134</f>
        <v>11771.8</v>
      </c>
      <c r="S29" s="166">
        <f>Anchor!Z134</f>
        <v>5.1856999999999998</v>
      </c>
      <c r="T29" s="169"/>
      <c r="U29" s="166">
        <f>Test!L134</f>
        <v>8621.1381999999994</v>
      </c>
      <c r="V29" s="166">
        <f>Test!M134</f>
        <v>35.787199999999999</v>
      </c>
      <c r="W29" s="166">
        <f>Test!N134</f>
        <v>42.401899999999998</v>
      </c>
      <c r="X29" s="166">
        <f>Test!O134</f>
        <v>40.716000000000001</v>
      </c>
      <c r="Y29" s="166">
        <f>('Summary (Full)'!$B$34*V29+'Summary (Full)'!$B$35*W29+'Summary (Full)'!$B$36*X29)/'Summary (Full)'!$B$37</f>
        <v>36.508668749999998</v>
      </c>
      <c r="Z29" s="166">
        <f>Test!P134</f>
        <v>21.309200000000001</v>
      </c>
      <c r="AA29" s="166">
        <f>Test!Q134</f>
        <v>16.727799999999998</v>
      </c>
      <c r="AB29" s="166">
        <f>Test!R134</f>
        <v>80.967699999999994</v>
      </c>
      <c r="AC29" s="166">
        <f>Test!S134</f>
        <v>78.540099999999995</v>
      </c>
      <c r="AD29" s="166">
        <f>Test!T134</f>
        <v>33.1524</v>
      </c>
      <c r="AE29" s="166">
        <f>Test!U134</f>
        <v>40.829000000000001</v>
      </c>
      <c r="AF29" s="166">
        <f>Test!V134</f>
        <v>35.758099999999999</v>
      </c>
      <c r="AG29" s="166">
        <f>Test!W134</f>
        <v>42.358400000000003</v>
      </c>
      <c r="AH29" s="166">
        <f>Test!X134</f>
        <v>40.6492</v>
      </c>
      <c r="AI29" s="166">
        <f>10*LOG10(1/(('Summary (Full)'!$B$41/10^(AF29/10)+'Summary (Full)'!$B$42/10^(AG29/10)+'Summary (Full)'!$B$43/10^(AH29/10))/'Summary (Full)'!$B$44))</f>
        <v>36.966167423628896</v>
      </c>
      <c r="AJ29" s="166">
        <f>Test!Y134</f>
        <v>11771.8</v>
      </c>
      <c r="AK29" s="166">
        <f>Test!Z134</f>
        <v>5.1856999999999998</v>
      </c>
      <c r="AL29" s="166">
        <f t="shared" si="2"/>
        <v>1</v>
      </c>
      <c r="AM29" s="166">
        <f t="shared" si="2"/>
        <v>1</v>
      </c>
      <c r="AO29" s="293" t="s">
        <v>27</v>
      </c>
      <c r="AP29" s="211" cm="1">
        <f t="array" ref="AP29">bdRateExtend($C29:$C32,D29:D32,$U29:$U32,V29:V32)</f>
        <v>0</v>
      </c>
      <c r="AQ29" s="211" cm="1">
        <f t="array" ref="AQ29">bdRateExtend($C29:$C34,D29:D34,$U29:$U34,V29:V34)</f>
        <v>0</v>
      </c>
      <c r="AR29" s="211" cm="1">
        <f t="array" ref="AR29">bdRateExtend($C29:$C34,E29:E34,$U29:$U34,W29:W34)</f>
        <v>0</v>
      </c>
      <c r="AS29" s="211" cm="1">
        <f t="array" ref="AS29">bdRateExtend($C29:$C34,F29:F34,$U29:$U34,X29:X34)</f>
        <v>0</v>
      </c>
      <c r="AT29" s="211" cm="1">
        <f t="array" ref="AT29">bdRateExtend($C29:$C32,H29:H32,$U29:$U32,Z29:Z32)</f>
        <v>0</v>
      </c>
      <c r="AU29" s="211" cm="1">
        <f t="array" ref="AU29">bdRateExtend($C29:$C34,H29:H34,$U29:$U34,Z29:Z34)</f>
        <v>0</v>
      </c>
      <c r="AV29" s="211" cm="1">
        <f t="array" ref="AV29">bdRateExtend($C29:$C32,I29:I32,$U29:$U32,AA29:AA32)</f>
        <v>0</v>
      </c>
      <c r="AW29" s="211" cm="1">
        <f t="array" ref="AW29">bdRateExtend($C29:$C34,I29:I34,$U29:$U34,AA29:AA34)</f>
        <v>0</v>
      </c>
      <c r="AX29" s="211" cm="1">
        <f t="array" ref="AX29">bdRateExtend($C29:$C32,J29:J32,$U29:$U32,AB29:AB32,"None", FALSE,1)</f>
        <v>0</v>
      </c>
      <c r="AY29" s="214" cm="1">
        <f t="array" ref="AY29">bdRateExtend($C29:$C34,J29:J34,$U29:$U34,AB29:AB34,"None", FALSE,TRUE)</f>
        <v>0</v>
      </c>
      <c r="AZ29" s="325" cm="1">
        <f t="array" ref="AZ29">testVMAFRange($C29:$C32,J29:J32,$U29:$U32,AB29:AB32)</f>
        <v>0</v>
      </c>
      <c r="BA29" s="251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3300.3434845155407</v>
      </c>
      <c r="CM29" s="17">
        <v>34.601712499999998</v>
      </c>
      <c r="CN29" s="17">
        <v>34.601712499999998</v>
      </c>
      <c r="CO29" s="17">
        <v>38.961262500000004</v>
      </c>
      <c r="CP29" s="17">
        <v>37.503900000000002</v>
      </c>
      <c r="CQ29" s="17">
        <v>35.055571093750004</v>
      </c>
      <c r="CR29" s="17">
        <v>15.9865625</v>
      </c>
      <c r="CS29" s="17">
        <v>14.0009</v>
      </c>
      <c r="CT29" s="17">
        <v>67.925662500000001</v>
      </c>
      <c r="CU29" s="17">
        <v>65.573650000000001</v>
      </c>
      <c r="CV29" s="17">
        <v>30.957537500000001</v>
      </c>
      <c r="CW29" s="17">
        <v>37.970100000000002</v>
      </c>
      <c r="CX29" s="17">
        <v>34.510725000000001</v>
      </c>
      <c r="CY29" s="17">
        <v>38.861687500000002</v>
      </c>
      <c r="CZ29" s="17">
        <v>37.339424999999999</v>
      </c>
      <c r="DA29" s="17">
        <v>35.400230921238553</v>
      </c>
      <c r="DB29" s="17">
        <v>14568.924999999999</v>
      </c>
      <c r="DC29" s="17">
        <v>8.1234000000000002</v>
      </c>
      <c r="DE29" s="17">
        <v>2505.0629660218351</v>
      </c>
      <c r="DF29" s="5">
        <v>15.595099999999999</v>
      </c>
      <c r="DG29" s="5"/>
      <c r="DH29" s="17">
        <v>2631.5199565151293</v>
      </c>
      <c r="DI29" s="5">
        <v>13.4184625</v>
      </c>
      <c r="DJ29" s="5"/>
      <c r="DK29" s="5">
        <v>4561.9660000000003</v>
      </c>
      <c r="DL29" s="5">
        <v>76.505099999999999</v>
      </c>
      <c r="DM29" s="5">
        <v>4275.9583240067641</v>
      </c>
      <c r="DN29" s="5">
        <v>72.371449999999996</v>
      </c>
      <c r="DO29" s="5">
        <v>3521.0948339115748</v>
      </c>
      <c r="DP29" s="5">
        <v>31.28735</v>
      </c>
      <c r="DQ29" s="5">
        <v>2460.5350201107381</v>
      </c>
      <c r="DR29" s="5">
        <v>37.029724999999999</v>
      </c>
      <c r="DS29" s="5">
        <v>3093.4319095529704</v>
      </c>
      <c r="DT29" s="5">
        <v>34.251549999999995</v>
      </c>
      <c r="DU29" s="5">
        <v>34.251549999999995</v>
      </c>
      <c r="DV29" s="5">
        <v>38.593125000000001</v>
      </c>
      <c r="DW29" s="5">
        <v>37.045050000000003</v>
      </c>
      <c r="DX29" s="5">
        <v>35.136623664499538</v>
      </c>
      <c r="DZ29" s="17">
        <v>3300.3434845155407</v>
      </c>
      <c r="EA29" s="17">
        <v>34.601712499999998</v>
      </c>
      <c r="EB29" s="17">
        <v>34.601712499999998</v>
      </c>
      <c r="EC29" s="17">
        <v>38.961262500000004</v>
      </c>
      <c r="ED29" s="17">
        <v>37.503900000000002</v>
      </c>
      <c r="EE29" s="17">
        <v>35.055571093750004</v>
      </c>
      <c r="EF29" s="17">
        <v>15.9865625</v>
      </c>
      <c r="EG29" s="17">
        <v>14.0009</v>
      </c>
      <c r="EH29" s="17">
        <v>67.925662500000001</v>
      </c>
      <c r="EI29" s="17">
        <v>65.573650000000001</v>
      </c>
      <c r="EJ29" s="17">
        <v>30.957537500000001</v>
      </c>
      <c r="EK29" s="17">
        <v>37.970100000000002</v>
      </c>
      <c r="EL29" s="17">
        <v>34.510725000000001</v>
      </c>
      <c r="EM29" s="17">
        <v>38.861687500000002</v>
      </c>
      <c r="EN29" s="17">
        <v>37.339424999999999</v>
      </c>
      <c r="EO29" s="17">
        <v>35.400230921238553</v>
      </c>
      <c r="EP29" s="17">
        <v>14568.924999999999</v>
      </c>
      <c r="EQ29" s="17">
        <v>8.1234000000000002</v>
      </c>
      <c r="ER29" s="17">
        <v>2505.0629660218351</v>
      </c>
      <c r="ES29" s="5">
        <v>15.595099999999999</v>
      </c>
      <c r="ET29" s="5">
        <v>2631.5199565151293</v>
      </c>
      <c r="EU29" s="5">
        <v>13.4184625</v>
      </c>
      <c r="EV29" s="8">
        <v>4561.9660000000003</v>
      </c>
      <c r="EW29" s="8">
        <v>76.505099999999999</v>
      </c>
      <c r="EX29" s="8">
        <v>4275.9583240067641</v>
      </c>
      <c r="EY29" s="8">
        <v>72.371449999999996</v>
      </c>
      <c r="EZ29" s="8">
        <v>3521.0948339115748</v>
      </c>
      <c r="FA29" s="8">
        <v>31.28735</v>
      </c>
      <c r="FB29" s="8">
        <v>2460.5350201107381</v>
      </c>
      <c r="FC29" s="8">
        <v>37.029724999999999</v>
      </c>
      <c r="FD29" s="5">
        <v>3093.4319095529704</v>
      </c>
      <c r="FE29" s="5">
        <v>34.251549999999995</v>
      </c>
      <c r="FF29" s="5">
        <v>34.251549999999995</v>
      </c>
      <c r="FG29" s="5">
        <v>38.593125000000001</v>
      </c>
      <c r="FH29" s="5">
        <v>37.045050000000003</v>
      </c>
      <c r="FI29" s="5">
        <v>35.136623664499538</v>
      </c>
      <c r="FK29" s="5">
        <v>3300.3434845155407</v>
      </c>
      <c r="FL29" s="5">
        <v>35.055571093750004</v>
      </c>
      <c r="FM29" s="5">
        <v>2899.4924388741961</v>
      </c>
      <c r="FN29" s="5">
        <v>34.873016407760524</v>
      </c>
      <c r="FP29" s="17">
        <v>3300.3434845155407</v>
      </c>
      <c r="FQ29" s="5">
        <v>35.055571093750004</v>
      </c>
      <c r="FR29" s="17">
        <v>2899.4924388741961</v>
      </c>
      <c r="FS29" s="5">
        <v>34.873016407760524</v>
      </c>
    </row>
    <row r="30" spans="1:175" x14ac:dyDescent="0.15">
      <c r="A30" s="290"/>
      <c r="B30" s="47">
        <v>31</v>
      </c>
      <c r="C30" s="166">
        <f>Anchor!L135</f>
        <v>5480.6995999999999</v>
      </c>
      <c r="D30" s="166">
        <f>Anchor!M135</f>
        <v>35.026699999999998</v>
      </c>
      <c r="E30" s="166">
        <f>Anchor!N135</f>
        <v>40.753900000000002</v>
      </c>
      <c r="F30" s="166">
        <f>Anchor!O135</f>
        <v>39.1601</v>
      </c>
      <c r="G30" s="167">
        <f>('Summary (Full)'!$B$34*D30+'Summary (Full)'!$B$35*E30+'Summary (Full)'!$B$36*F30)/'Summary (Full)'!$B$37</f>
        <v>35.642987500000004</v>
      </c>
      <c r="H30" s="166">
        <f>Anchor!P135</f>
        <v>19.0412</v>
      </c>
      <c r="I30" s="166">
        <f>Anchor!Q135</f>
        <v>15.523</v>
      </c>
      <c r="J30" s="166">
        <f>Anchor!R135</f>
        <v>72.854100000000003</v>
      </c>
      <c r="K30" s="166">
        <f>Anchor!S135</f>
        <v>70.430800000000005</v>
      </c>
      <c r="L30" s="166">
        <f>Anchor!T135</f>
        <v>31.9024</v>
      </c>
      <c r="M30" s="166">
        <f>Anchor!U135</f>
        <v>39.559100000000001</v>
      </c>
      <c r="N30" s="166">
        <f>Anchor!V135</f>
        <v>34.996699999999997</v>
      </c>
      <c r="O30" s="166">
        <f>Anchor!W135</f>
        <v>40.686</v>
      </c>
      <c r="P30" s="166">
        <f>Anchor!X135</f>
        <v>39.064100000000003</v>
      </c>
      <c r="Q30" s="168">
        <f>10*LOG10(1/(('Summary (Full)'!$B$41/10^(N30/10)+'Summary (Full)'!$B$42/10^(O30/10)+'Summary (Full)'!$B$43/10^(P30/10))/'Summary (Full)'!$B$44))</f>
        <v>36.092681809947585</v>
      </c>
      <c r="R30" s="166">
        <f>Anchor!Y135</f>
        <v>9935.4</v>
      </c>
      <c r="S30" s="166">
        <f>Anchor!Z135</f>
        <v>4.5172999999999996</v>
      </c>
      <c r="T30" s="169"/>
      <c r="U30" s="166">
        <f>Test!L135</f>
        <v>5480.6995999999999</v>
      </c>
      <c r="V30" s="166">
        <f>Test!M135</f>
        <v>35.026699999999998</v>
      </c>
      <c r="W30" s="166">
        <f>Test!N135</f>
        <v>40.753900000000002</v>
      </c>
      <c r="X30" s="166">
        <f>Test!O135</f>
        <v>39.1601</v>
      </c>
      <c r="Y30" s="166">
        <f>('Summary (Full)'!$B$34*V30+'Summary (Full)'!$B$35*W30+'Summary (Full)'!$B$36*X30)/'Summary (Full)'!$B$37</f>
        <v>35.642987500000004</v>
      </c>
      <c r="Z30" s="166">
        <f>Test!P135</f>
        <v>19.0412</v>
      </c>
      <c r="AA30" s="166">
        <f>Test!Q135</f>
        <v>15.523</v>
      </c>
      <c r="AB30" s="166">
        <f>Test!R135</f>
        <v>72.854100000000003</v>
      </c>
      <c r="AC30" s="166">
        <f>Test!S135</f>
        <v>70.430800000000005</v>
      </c>
      <c r="AD30" s="166">
        <f>Test!T135</f>
        <v>31.9024</v>
      </c>
      <c r="AE30" s="166">
        <f>Test!U135</f>
        <v>39.559100000000001</v>
      </c>
      <c r="AF30" s="166">
        <f>Test!V135</f>
        <v>34.996699999999997</v>
      </c>
      <c r="AG30" s="166">
        <f>Test!W135</f>
        <v>40.686</v>
      </c>
      <c r="AH30" s="166">
        <f>Test!X135</f>
        <v>39.064100000000003</v>
      </c>
      <c r="AI30" s="166">
        <f>10*LOG10(1/(('Summary (Full)'!$B$41/10^(AF30/10)+'Summary (Full)'!$B$42/10^(AG30/10)+'Summary (Full)'!$B$43/10^(AH30/10))/'Summary (Full)'!$B$44))</f>
        <v>36.092681809947585</v>
      </c>
      <c r="AJ30" s="166">
        <f>Test!Y135</f>
        <v>9935.4</v>
      </c>
      <c r="AK30" s="166">
        <f>Test!Z135</f>
        <v>4.5172999999999996</v>
      </c>
      <c r="AL30" s="166">
        <f t="shared" si="2"/>
        <v>1</v>
      </c>
      <c r="AM30" s="166">
        <f t="shared" si="2"/>
        <v>1</v>
      </c>
      <c r="AO30" s="294"/>
      <c r="AP30" s="212"/>
      <c r="AQ30" s="212"/>
      <c r="AR30" s="212"/>
      <c r="AS30" s="212"/>
      <c r="AT30" s="212"/>
      <c r="AU30" s="212"/>
      <c r="AV30" s="212"/>
      <c r="AW30" s="212"/>
      <c r="AX30" s="212"/>
      <c r="AY30" s="215"/>
      <c r="AZ30" s="326"/>
      <c r="BA30" s="252"/>
      <c r="BR30" s="5"/>
      <c r="BS30" s="5"/>
      <c r="BT30" s="5"/>
      <c r="BV30" s="5"/>
      <c r="BX30" s="5"/>
      <c r="BZ30" s="5"/>
      <c r="CB30" s="5"/>
      <c r="CD30" s="5"/>
      <c r="CL30" s="17">
        <v>3521.0948339115748</v>
      </c>
      <c r="CM30" s="17">
        <v>34.86045</v>
      </c>
      <c r="CN30" s="17">
        <v>34.86045</v>
      </c>
      <c r="CO30" s="17">
        <v>39.22925</v>
      </c>
      <c r="CP30" s="17">
        <v>37.796300000000002</v>
      </c>
      <c r="CQ30" s="17">
        <v>35.316990625000003</v>
      </c>
      <c r="CR30" s="17">
        <v>16.289649999999998</v>
      </c>
      <c r="CS30" s="17">
        <v>14.2203</v>
      </c>
      <c r="CT30" s="17">
        <v>69.641549999999995</v>
      </c>
      <c r="CU30" s="17">
        <v>67.273099999999999</v>
      </c>
      <c r="CV30" s="17">
        <v>31.28735</v>
      </c>
      <c r="CW30" s="17">
        <v>38.214399999999998</v>
      </c>
      <c r="CX30" s="17">
        <v>34.7699</v>
      </c>
      <c r="CY30" s="17">
        <v>39.130250000000004</v>
      </c>
      <c r="CZ30" s="17">
        <v>37.633800000000001</v>
      </c>
      <c r="DA30" s="17">
        <v>35.663838177977567</v>
      </c>
      <c r="DB30" s="17">
        <v>14915.4</v>
      </c>
      <c r="DC30" s="17">
        <v>8.3226000000000013</v>
      </c>
      <c r="DE30" s="17">
        <v>2668.6782068129755</v>
      </c>
      <c r="DF30" s="5">
        <v>15.879325</v>
      </c>
      <c r="DG30" s="5"/>
      <c r="DH30" s="17">
        <v>2814.3868000000002</v>
      </c>
      <c r="DI30" s="5">
        <v>13.6287</v>
      </c>
      <c r="DJ30" s="5"/>
      <c r="DK30" s="5">
        <v>4863.4358482572488</v>
      </c>
      <c r="DL30" s="5">
        <v>77.955662500000003</v>
      </c>
      <c r="DM30" s="5">
        <v>4561.9660000000003</v>
      </c>
      <c r="DN30" s="5">
        <v>74.070899999999995</v>
      </c>
      <c r="DO30" s="5">
        <v>3756.6116640791793</v>
      </c>
      <c r="DP30" s="5">
        <v>31.617162499999999</v>
      </c>
      <c r="DQ30" s="5">
        <v>2631.5199565151293</v>
      </c>
      <c r="DR30" s="5">
        <v>37.266612500000001</v>
      </c>
      <c r="DS30" s="5">
        <v>3300.3434845155407</v>
      </c>
      <c r="DT30" s="5">
        <v>34.510725000000001</v>
      </c>
      <c r="DU30" s="5">
        <v>34.510725000000001</v>
      </c>
      <c r="DV30" s="5">
        <v>38.861687500000002</v>
      </c>
      <c r="DW30" s="5">
        <v>37.339424999999999</v>
      </c>
      <c r="DX30" s="5">
        <v>35.400230921238553</v>
      </c>
      <c r="DZ30" s="17">
        <v>3521.0948339115748</v>
      </c>
      <c r="EA30" s="17">
        <v>34.86045</v>
      </c>
      <c r="EB30" s="17">
        <v>34.86045</v>
      </c>
      <c r="EC30" s="17">
        <v>39.22925</v>
      </c>
      <c r="ED30" s="17">
        <v>37.796300000000002</v>
      </c>
      <c r="EE30" s="17">
        <v>35.316990625000003</v>
      </c>
      <c r="EF30" s="17">
        <v>16.289649999999998</v>
      </c>
      <c r="EG30" s="17">
        <v>14.2203</v>
      </c>
      <c r="EH30" s="17">
        <v>69.641549999999995</v>
      </c>
      <c r="EI30" s="17">
        <v>67.273099999999999</v>
      </c>
      <c r="EJ30" s="17">
        <v>31.28735</v>
      </c>
      <c r="EK30" s="17">
        <v>38.214399999999998</v>
      </c>
      <c r="EL30" s="17">
        <v>34.7699</v>
      </c>
      <c r="EM30" s="17">
        <v>39.130250000000004</v>
      </c>
      <c r="EN30" s="17">
        <v>37.633800000000001</v>
      </c>
      <c r="EO30" s="17">
        <v>35.663838177977567</v>
      </c>
      <c r="EP30" s="17">
        <v>14915.4</v>
      </c>
      <c r="EQ30" s="17">
        <v>8.3226000000000013</v>
      </c>
      <c r="ER30" s="17">
        <v>2668.6782068129755</v>
      </c>
      <c r="ES30" s="5">
        <v>15.879325</v>
      </c>
      <c r="ET30" s="5">
        <v>2814.3868000000002</v>
      </c>
      <c r="EU30" s="5">
        <v>13.6287</v>
      </c>
      <c r="EV30" s="8">
        <v>4863.4358482572488</v>
      </c>
      <c r="EW30" s="8">
        <v>77.955662500000003</v>
      </c>
      <c r="EX30" s="8">
        <v>4561.9660000000003</v>
      </c>
      <c r="EY30" s="8">
        <v>74.070899999999995</v>
      </c>
      <c r="EZ30" s="8">
        <v>3756.6116640791793</v>
      </c>
      <c r="FA30" s="8">
        <v>31.617162499999999</v>
      </c>
      <c r="FB30" s="8">
        <v>2631.5199565151293</v>
      </c>
      <c r="FC30" s="8">
        <v>37.266612500000001</v>
      </c>
      <c r="FD30" s="5">
        <v>3300.3434845155407</v>
      </c>
      <c r="FE30" s="5">
        <v>34.510725000000001</v>
      </c>
      <c r="FF30" s="5">
        <v>34.510725000000001</v>
      </c>
      <c r="FG30" s="5">
        <v>38.861687500000002</v>
      </c>
      <c r="FH30" s="5">
        <v>37.339424999999999</v>
      </c>
      <c r="FI30" s="5">
        <v>35.400230921238553</v>
      </c>
      <c r="FK30" s="5">
        <v>3521.0948339115748</v>
      </c>
      <c r="FL30" s="5">
        <v>35.316990625000003</v>
      </c>
      <c r="FM30" s="5">
        <v>3093.4319095529704</v>
      </c>
      <c r="FN30" s="5">
        <v>35.136623664499538</v>
      </c>
      <c r="FP30" s="17">
        <v>3521.0948339115748</v>
      </c>
      <c r="FQ30" s="5">
        <v>35.316990625000003</v>
      </c>
      <c r="FR30" s="17">
        <v>3093.4319095529704</v>
      </c>
      <c r="FS30" s="5">
        <v>35.136623664499538</v>
      </c>
    </row>
    <row r="31" spans="1:175" ht="13" customHeight="1" x14ac:dyDescent="0.15">
      <c r="A31" s="290"/>
      <c r="B31" s="47">
        <v>39</v>
      </c>
      <c r="C31" s="166">
        <f>Anchor!L136</f>
        <v>3309.4493000000002</v>
      </c>
      <c r="D31" s="166">
        <f>Anchor!M136</f>
        <v>33.854399999999998</v>
      </c>
      <c r="E31" s="166">
        <f>Anchor!N136</f>
        <v>38.860500000000002</v>
      </c>
      <c r="F31" s="166">
        <f>Anchor!O136</f>
        <v>37.246000000000002</v>
      </c>
      <c r="G31" s="167">
        <f>('Summary (Full)'!$B$34*D31+'Summary (Full)'!$B$35*E31+'Summary (Full)'!$B$36*F31)/'Summary (Full)'!$B$37</f>
        <v>34.379256249999997</v>
      </c>
      <c r="H31" s="166">
        <f>Anchor!P136</f>
        <v>16.6127</v>
      </c>
      <c r="I31" s="166">
        <f>Anchor!Q136</f>
        <v>14.0665</v>
      </c>
      <c r="J31" s="166">
        <f>Anchor!R136</f>
        <v>61.983600000000003</v>
      </c>
      <c r="K31" s="166">
        <f>Anchor!S136</f>
        <v>59.758200000000002</v>
      </c>
      <c r="L31" s="166">
        <f>Anchor!T136</f>
        <v>30.196000000000002</v>
      </c>
      <c r="M31" s="166">
        <f>Anchor!U136</f>
        <v>37.990299999999998</v>
      </c>
      <c r="N31" s="166">
        <f>Anchor!V136</f>
        <v>33.813200000000002</v>
      </c>
      <c r="O31" s="166">
        <f>Anchor!W136</f>
        <v>38.770699999999998</v>
      </c>
      <c r="P31" s="166">
        <f>Anchor!X136</f>
        <v>37.113</v>
      </c>
      <c r="Q31" s="168">
        <f>10*LOG10(1/(('Summary (Full)'!$B$41/10^(N31/10)+'Summary (Full)'!$B$42/10^(O31/10)+'Summary (Full)'!$B$43/10^(P31/10))/'Summary (Full)'!$B$44))</f>
        <v>34.793992731937188</v>
      </c>
      <c r="R31" s="166">
        <f>Anchor!Y136</f>
        <v>7959.5</v>
      </c>
      <c r="S31" s="166">
        <f>Anchor!Z136</f>
        <v>3.4771999999999998</v>
      </c>
      <c r="T31" s="169"/>
      <c r="U31" s="166">
        <f>Test!L136</f>
        <v>3309.4493000000002</v>
      </c>
      <c r="V31" s="166">
        <f>Test!M136</f>
        <v>33.854399999999998</v>
      </c>
      <c r="W31" s="166">
        <f>Test!N136</f>
        <v>38.860500000000002</v>
      </c>
      <c r="X31" s="166">
        <f>Test!O136</f>
        <v>37.246000000000002</v>
      </c>
      <c r="Y31" s="166">
        <f>('Summary (Full)'!$B$34*V31+'Summary (Full)'!$B$35*W31+'Summary (Full)'!$B$36*X31)/'Summary (Full)'!$B$37</f>
        <v>34.379256249999997</v>
      </c>
      <c r="Z31" s="166">
        <f>Test!P136</f>
        <v>16.6127</v>
      </c>
      <c r="AA31" s="166">
        <f>Test!Q136</f>
        <v>14.0665</v>
      </c>
      <c r="AB31" s="166">
        <f>Test!R136</f>
        <v>61.983600000000003</v>
      </c>
      <c r="AC31" s="166">
        <f>Test!S136</f>
        <v>59.758200000000002</v>
      </c>
      <c r="AD31" s="166">
        <f>Test!T136</f>
        <v>30.196000000000002</v>
      </c>
      <c r="AE31" s="166">
        <f>Test!U136</f>
        <v>37.990299999999998</v>
      </c>
      <c r="AF31" s="166">
        <f>Test!V136</f>
        <v>33.813200000000002</v>
      </c>
      <c r="AG31" s="166">
        <f>Test!W136</f>
        <v>38.770699999999998</v>
      </c>
      <c r="AH31" s="166">
        <f>Test!X136</f>
        <v>37.113</v>
      </c>
      <c r="AI31" s="166">
        <f>10*LOG10(1/(('Summary (Full)'!$B$41/10^(AF31/10)+'Summary (Full)'!$B$42/10^(AG31/10)+'Summary (Full)'!$B$43/10^(AH31/10))/'Summary (Full)'!$B$44))</f>
        <v>34.793992731937188</v>
      </c>
      <c r="AJ31" s="166">
        <f>Test!Y136</f>
        <v>7959.5</v>
      </c>
      <c r="AK31" s="166">
        <f>Test!Z136</f>
        <v>3.4771999999999998</v>
      </c>
      <c r="AL31" s="166">
        <f t="shared" si="2"/>
        <v>1</v>
      </c>
      <c r="AM31" s="166">
        <f t="shared" si="2"/>
        <v>1</v>
      </c>
      <c r="AO31" s="294" t="s">
        <v>28</v>
      </c>
      <c r="AP31" s="212" cm="1">
        <f t="array" ref="AP31">bdRateExtend($C30:$C33,D30:D33,$U30:$U33,V30:V33)</f>
        <v>0</v>
      </c>
      <c r="AQ31" s="212"/>
      <c r="AR31" s="212"/>
      <c r="AS31" s="212"/>
      <c r="AT31" s="212" cm="1">
        <f t="array" ref="AT31">bdRateExtend($C30:$C33,H30:H33,$U30:$U33,Z30:Z33)</f>
        <v>0</v>
      </c>
      <c r="AU31" s="212"/>
      <c r="AV31" s="212" cm="1">
        <f t="array" ref="AV31">bdRateExtend($C30:$C33,I30:I33,$U30:$U33,AA30:AA33)</f>
        <v>0</v>
      </c>
      <c r="AW31" s="212"/>
      <c r="AX31" s="212" cm="1">
        <f t="array" ref="AX31">bdRateExtend($C30:$C33,J30:J33,$U30:$U33,AB30:AB33,"None", FALSE,1)</f>
        <v>0</v>
      </c>
      <c r="AY31" s="215"/>
      <c r="AZ31" s="326" cm="1">
        <f t="array" ref="AZ31">testVMAFRange($C30:$C33,J30:J33,$U30:$U33,AB30:AB33)</f>
        <v>0</v>
      </c>
      <c r="BA31" s="252"/>
      <c r="BR31" s="5"/>
      <c r="BS31" s="5"/>
      <c r="BT31" s="5"/>
      <c r="BV31" s="5"/>
      <c r="BX31" s="5"/>
      <c r="BZ31" s="5"/>
      <c r="CB31" s="5"/>
      <c r="CD31" s="5"/>
      <c r="CL31" s="17">
        <v>3756.6116640791793</v>
      </c>
      <c r="CM31" s="17">
        <v>35.119187500000002</v>
      </c>
      <c r="CN31" s="17">
        <v>35.119187500000002</v>
      </c>
      <c r="CO31" s="17">
        <v>39.497237499999997</v>
      </c>
      <c r="CP31" s="17">
        <v>38.088699999999996</v>
      </c>
      <c r="CQ31" s="17">
        <v>35.578410156250001</v>
      </c>
      <c r="CR31" s="17">
        <v>16.592737499999998</v>
      </c>
      <c r="CS31" s="17">
        <v>14.4397</v>
      </c>
      <c r="CT31" s="17">
        <v>71.357437500000003</v>
      </c>
      <c r="CU31" s="17">
        <v>68.972549999999998</v>
      </c>
      <c r="CV31" s="17">
        <v>31.617162499999999</v>
      </c>
      <c r="CW31" s="17">
        <v>38.4587</v>
      </c>
      <c r="CX31" s="17">
        <v>35.029074999999999</v>
      </c>
      <c r="CY31" s="17">
        <v>39.398812499999998</v>
      </c>
      <c r="CZ31" s="17">
        <v>37.928175000000003</v>
      </c>
      <c r="DA31" s="17">
        <v>35.927445434716589</v>
      </c>
      <c r="DB31" s="17">
        <v>15261.875</v>
      </c>
      <c r="DC31" s="17">
        <v>8.5218000000000007</v>
      </c>
      <c r="DE31" s="17">
        <v>2842.9797845873532</v>
      </c>
      <c r="DF31" s="5">
        <v>16.163550000000001</v>
      </c>
      <c r="DG31" s="5"/>
      <c r="DH31" s="17">
        <v>3003.6304394980298</v>
      </c>
      <c r="DI31" s="5">
        <v>13.839525</v>
      </c>
      <c r="DJ31" s="5"/>
      <c r="DK31" s="5">
        <v>5550.2012006148998</v>
      </c>
      <c r="DL31" s="5">
        <v>81.064674999999994</v>
      </c>
      <c r="DM31" s="5">
        <v>4863.4358482572488</v>
      </c>
      <c r="DN31" s="5">
        <v>75.528237499999989</v>
      </c>
      <c r="DO31" s="5">
        <v>4007.8815994338288</v>
      </c>
      <c r="DP31" s="5">
        <v>31.946975000000002</v>
      </c>
      <c r="DQ31" s="5">
        <v>2814.3868000000002</v>
      </c>
      <c r="DR31" s="5">
        <v>37.503500000000003</v>
      </c>
      <c r="DS31" s="5">
        <v>3521.0948339115748</v>
      </c>
      <c r="DT31" s="5">
        <v>34.7699</v>
      </c>
      <c r="DU31" s="5">
        <v>34.7699</v>
      </c>
      <c r="DV31" s="5">
        <v>39.130250000000004</v>
      </c>
      <c r="DW31" s="5">
        <v>37.633800000000001</v>
      </c>
      <c r="DX31" s="5">
        <v>35.663838177977567</v>
      </c>
      <c r="DZ31" s="17">
        <v>3756.6116640791793</v>
      </c>
      <c r="EA31" s="17">
        <v>35.119187500000002</v>
      </c>
      <c r="EB31" s="17">
        <v>35.119187500000002</v>
      </c>
      <c r="EC31" s="17">
        <v>39.497237499999997</v>
      </c>
      <c r="ED31" s="17">
        <v>38.088699999999996</v>
      </c>
      <c r="EE31" s="17">
        <v>35.578410156250001</v>
      </c>
      <c r="EF31" s="17">
        <v>16.592737499999998</v>
      </c>
      <c r="EG31" s="17">
        <v>14.4397</v>
      </c>
      <c r="EH31" s="17">
        <v>71.357437500000003</v>
      </c>
      <c r="EI31" s="17">
        <v>68.972549999999998</v>
      </c>
      <c r="EJ31" s="17">
        <v>31.617162499999999</v>
      </c>
      <c r="EK31" s="17">
        <v>38.4587</v>
      </c>
      <c r="EL31" s="17">
        <v>35.029074999999999</v>
      </c>
      <c r="EM31" s="17">
        <v>39.398812499999998</v>
      </c>
      <c r="EN31" s="17">
        <v>37.928175000000003</v>
      </c>
      <c r="EO31" s="17">
        <v>35.927445434716589</v>
      </c>
      <c r="EP31" s="17">
        <v>15261.875</v>
      </c>
      <c r="EQ31" s="17">
        <v>8.5218000000000007</v>
      </c>
      <c r="ER31" s="17">
        <v>2842.9797845873532</v>
      </c>
      <c r="ES31" s="5">
        <v>16.163550000000001</v>
      </c>
      <c r="ET31" s="5">
        <v>3003.6304394980298</v>
      </c>
      <c r="EU31" s="5">
        <v>13.839525</v>
      </c>
      <c r="EV31" s="8">
        <v>5550.2012006148998</v>
      </c>
      <c r="EW31" s="8">
        <v>81.064674999999994</v>
      </c>
      <c r="EX31" s="8">
        <v>4863.4358482572488</v>
      </c>
      <c r="EY31" s="8">
        <v>75.528237499999989</v>
      </c>
      <c r="EZ31" s="8">
        <v>4007.8815994338288</v>
      </c>
      <c r="FA31" s="8">
        <v>31.946975000000002</v>
      </c>
      <c r="FB31" s="8">
        <v>2814.3868000000002</v>
      </c>
      <c r="FC31" s="8">
        <v>37.503500000000003</v>
      </c>
      <c r="FD31" s="5">
        <v>3521.0948339115748</v>
      </c>
      <c r="FE31" s="5">
        <v>34.7699</v>
      </c>
      <c r="FF31" s="5">
        <v>34.7699</v>
      </c>
      <c r="FG31" s="5">
        <v>39.130250000000004</v>
      </c>
      <c r="FH31" s="5">
        <v>37.633800000000001</v>
      </c>
      <c r="FI31" s="5">
        <v>35.663838177977567</v>
      </c>
      <c r="FK31" s="5">
        <v>3756.6116640791793</v>
      </c>
      <c r="FL31" s="5">
        <v>35.578410156250001</v>
      </c>
      <c r="FM31" s="5">
        <v>3300.3434845155407</v>
      </c>
      <c r="FN31" s="5">
        <v>35.400230921238553</v>
      </c>
      <c r="FP31" s="17">
        <v>3756.6116640791793</v>
      </c>
      <c r="FQ31" s="5">
        <v>35.578410156250001</v>
      </c>
      <c r="FR31" s="17">
        <v>3300.3434845155407</v>
      </c>
      <c r="FS31" s="5">
        <v>35.400230921238553</v>
      </c>
    </row>
    <row r="32" spans="1:175" x14ac:dyDescent="0.15">
      <c r="A32" s="290"/>
      <c r="B32" s="47">
        <v>47</v>
      </c>
      <c r="C32" s="166">
        <f>Anchor!L137</f>
        <v>1957.4671000000001</v>
      </c>
      <c r="D32" s="166">
        <f>Anchor!M137</f>
        <v>32.352400000000003</v>
      </c>
      <c r="E32" s="166">
        <f>Anchor!N137</f>
        <v>36.935000000000002</v>
      </c>
      <c r="F32" s="166">
        <f>Anchor!O137</f>
        <v>35.189300000000003</v>
      </c>
      <c r="G32" s="167">
        <f>('Summary (Full)'!$B$34*D32+'Summary (Full)'!$B$35*E32+'Summary (Full)'!$B$36*F32)/'Summary (Full)'!$B$37</f>
        <v>32.816118750000001</v>
      </c>
      <c r="H32" s="166">
        <f>Anchor!P137</f>
        <v>14.221</v>
      </c>
      <c r="I32" s="166">
        <f>Anchor!Q137</f>
        <v>12.517200000000001</v>
      </c>
      <c r="J32" s="166">
        <f>Anchor!R137</f>
        <v>49.730499999999999</v>
      </c>
      <c r="K32" s="166">
        <f>Anchor!S137</f>
        <v>47.784599999999998</v>
      </c>
      <c r="L32" s="166">
        <f>Anchor!T137</f>
        <v>28.2517</v>
      </c>
      <c r="M32" s="166">
        <f>Anchor!U137</f>
        <v>36.254800000000003</v>
      </c>
      <c r="N32" s="166">
        <f>Anchor!V137</f>
        <v>32.2956</v>
      </c>
      <c r="O32" s="166">
        <f>Anchor!W137</f>
        <v>36.835700000000003</v>
      </c>
      <c r="P32" s="166">
        <f>Anchor!X137</f>
        <v>35.030299999999997</v>
      </c>
      <c r="Q32" s="168">
        <f>10*LOG10(1/(('Summary (Full)'!$B$41/10^(N32/10)+'Summary (Full)'!$B$42/10^(O32/10)+'Summary (Full)'!$B$43/10^(P32/10))/'Summary (Full)'!$B$44))</f>
        <v>33.189079972744523</v>
      </c>
      <c r="R32" s="166">
        <f>Anchor!Y137</f>
        <v>6330.3</v>
      </c>
      <c r="S32" s="166">
        <f>Anchor!Z137</f>
        <v>2.8115999999999999</v>
      </c>
      <c r="T32" s="169"/>
      <c r="U32" s="166">
        <f>Test!L137</f>
        <v>1957.4671000000001</v>
      </c>
      <c r="V32" s="166">
        <f>Test!M137</f>
        <v>32.352400000000003</v>
      </c>
      <c r="W32" s="166">
        <f>Test!N137</f>
        <v>36.935000000000002</v>
      </c>
      <c r="X32" s="166">
        <f>Test!O137</f>
        <v>35.189300000000003</v>
      </c>
      <c r="Y32" s="166">
        <f>('Summary (Full)'!$B$34*V32+'Summary (Full)'!$B$35*W32+'Summary (Full)'!$B$36*X32)/'Summary (Full)'!$B$37</f>
        <v>32.816118750000001</v>
      </c>
      <c r="Z32" s="166">
        <f>Test!P137</f>
        <v>14.221</v>
      </c>
      <c r="AA32" s="166">
        <f>Test!Q137</f>
        <v>12.517200000000001</v>
      </c>
      <c r="AB32" s="166">
        <f>Test!R137</f>
        <v>49.730499999999999</v>
      </c>
      <c r="AC32" s="166">
        <f>Test!S137</f>
        <v>47.784599999999998</v>
      </c>
      <c r="AD32" s="166">
        <f>Test!T137</f>
        <v>28.2517</v>
      </c>
      <c r="AE32" s="166">
        <f>Test!U137</f>
        <v>36.254800000000003</v>
      </c>
      <c r="AF32" s="166">
        <f>Test!V137</f>
        <v>32.2956</v>
      </c>
      <c r="AG32" s="166">
        <f>Test!W137</f>
        <v>36.835700000000003</v>
      </c>
      <c r="AH32" s="166">
        <f>Test!X137</f>
        <v>35.030299999999997</v>
      </c>
      <c r="AI32" s="166">
        <f>10*LOG10(1/(('Summary (Full)'!$B$41/10^(AF32/10)+'Summary (Full)'!$B$42/10^(AG32/10)+'Summary (Full)'!$B$43/10^(AH32/10))/'Summary (Full)'!$B$44))</f>
        <v>33.189079972744523</v>
      </c>
      <c r="AJ32" s="166">
        <f>Test!Y137</f>
        <v>6330.3</v>
      </c>
      <c r="AK32" s="166">
        <f>Test!Z137</f>
        <v>2.8115999999999999</v>
      </c>
      <c r="AL32" s="166">
        <f t="shared" si="2"/>
        <v>1</v>
      </c>
      <c r="AM32" s="166">
        <f t="shared" si="2"/>
        <v>1</v>
      </c>
      <c r="AO32" s="294"/>
      <c r="AP32" s="212"/>
      <c r="AQ32" s="212"/>
      <c r="AR32" s="212"/>
      <c r="AS32" s="212"/>
      <c r="AT32" s="212"/>
      <c r="AU32" s="212"/>
      <c r="AV32" s="212"/>
      <c r="AW32" s="212"/>
      <c r="AX32" s="212"/>
      <c r="AY32" s="215"/>
      <c r="AZ32" s="326"/>
      <c r="BA32" s="252"/>
      <c r="BR32" s="5"/>
      <c r="BS32" s="5"/>
      <c r="BT32" s="5"/>
      <c r="BV32" s="5"/>
      <c r="BX32" s="5"/>
      <c r="BZ32" s="5"/>
      <c r="CB32" s="5"/>
      <c r="CD32" s="5"/>
      <c r="CL32" s="17">
        <v>4007.8815994338288</v>
      </c>
      <c r="CM32" s="17">
        <v>35.377925000000005</v>
      </c>
      <c r="CN32" s="17">
        <v>35.377925000000005</v>
      </c>
      <c r="CO32" s="17">
        <v>39.765225000000001</v>
      </c>
      <c r="CP32" s="17">
        <v>38.381099999999996</v>
      </c>
      <c r="CQ32" s="17">
        <v>35.8398296875</v>
      </c>
      <c r="CR32" s="17">
        <v>16.895824999999999</v>
      </c>
      <c r="CS32" s="17">
        <v>14.659099999999999</v>
      </c>
      <c r="CT32" s="17">
        <v>73.073324999999997</v>
      </c>
      <c r="CU32" s="17">
        <v>70.671999999999997</v>
      </c>
      <c r="CV32" s="17">
        <v>31.946975000000002</v>
      </c>
      <c r="CW32" s="17">
        <v>38.703000000000003</v>
      </c>
      <c r="CX32" s="17">
        <v>35.288250000000005</v>
      </c>
      <c r="CY32" s="17">
        <v>39.667375</v>
      </c>
      <c r="CZ32" s="17">
        <v>38.222549999999998</v>
      </c>
      <c r="DA32" s="17">
        <v>36.191052691455603</v>
      </c>
      <c r="DB32" s="17">
        <v>15608.349999999999</v>
      </c>
      <c r="DC32" s="17">
        <v>8.7210000000000001</v>
      </c>
      <c r="DE32" s="17">
        <v>3028.6656648741473</v>
      </c>
      <c r="DF32" s="5">
        <v>16.447775</v>
      </c>
      <c r="DG32" s="5"/>
      <c r="DH32" s="17">
        <v>3205.5991085088694</v>
      </c>
      <c r="DI32" s="5">
        <v>14.05035</v>
      </c>
      <c r="DJ32" s="5"/>
      <c r="DK32" s="5">
        <v>5912.6668706462742</v>
      </c>
      <c r="DL32" s="5">
        <v>82.671187500000002</v>
      </c>
      <c r="DM32" s="5">
        <v>5550.2012006148998</v>
      </c>
      <c r="DN32" s="5">
        <v>78.648200000000003</v>
      </c>
      <c r="DO32" s="5">
        <v>4275.9583240067641</v>
      </c>
      <c r="DP32" s="5">
        <v>32.276787499999998</v>
      </c>
      <c r="DQ32" s="5">
        <v>3003.6304394980298</v>
      </c>
      <c r="DR32" s="5">
        <v>37.731475000000003</v>
      </c>
      <c r="DS32" s="5">
        <v>3756.6116640791793</v>
      </c>
      <c r="DT32" s="5">
        <v>35.029074999999999</v>
      </c>
      <c r="DU32" s="5">
        <v>35.029074999999999</v>
      </c>
      <c r="DV32" s="5">
        <v>39.398812499999998</v>
      </c>
      <c r="DW32" s="5">
        <v>37.928175000000003</v>
      </c>
      <c r="DX32" s="5">
        <v>35.927445434716589</v>
      </c>
      <c r="DZ32" s="17">
        <v>4007.8815994338288</v>
      </c>
      <c r="EA32" s="17">
        <v>35.377925000000005</v>
      </c>
      <c r="EB32" s="17">
        <v>35.377925000000005</v>
      </c>
      <c r="EC32" s="17">
        <v>39.765225000000001</v>
      </c>
      <c r="ED32" s="17">
        <v>38.381099999999996</v>
      </c>
      <c r="EE32" s="17">
        <v>35.8398296875</v>
      </c>
      <c r="EF32" s="17">
        <v>16.895824999999999</v>
      </c>
      <c r="EG32" s="17">
        <v>14.659099999999999</v>
      </c>
      <c r="EH32" s="17">
        <v>73.073324999999997</v>
      </c>
      <c r="EI32" s="17">
        <v>70.671999999999997</v>
      </c>
      <c r="EJ32" s="17">
        <v>31.946975000000002</v>
      </c>
      <c r="EK32" s="17">
        <v>38.703000000000003</v>
      </c>
      <c r="EL32" s="17">
        <v>35.288250000000005</v>
      </c>
      <c r="EM32" s="17">
        <v>39.667375</v>
      </c>
      <c r="EN32" s="17">
        <v>38.222549999999998</v>
      </c>
      <c r="EO32" s="17">
        <v>36.191052691455603</v>
      </c>
      <c r="EP32" s="17">
        <v>15608.349999999999</v>
      </c>
      <c r="EQ32" s="17">
        <v>8.7210000000000001</v>
      </c>
      <c r="ER32" s="17">
        <v>3028.6656648741473</v>
      </c>
      <c r="ES32" s="5">
        <v>16.447775</v>
      </c>
      <c r="ET32" s="5">
        <v>3205.5991085088694</v>
      </c>
      <c r="EU32" s="5">
        <v>14.05035</v>
      </c>
      <c r="EV32" s="8">
        <v>5912.6668706462742</v>
      </c>
      <c r="EW32" s="8">
        <v>82.671187500000002</v>
      </c>
      <c r="EX32" s="8">
        <v>5550.2012006148998</v>
      </c>
      <c r="EY32" s="8">
        <v>78.648200000000003</v>
      </c>
      <c r="EZ32" s="8">
        <v>4275.9583240067641</v>
      </c>
      <c r="FA32" s="8">
        <v>32.276787499999998</v>
      </c>
      <c r="FB32" s="8">
        <v>3003.6304394980298</v>
      </c>
      <c r="FC32" s="8">
        <v>37.731475000000003</v>
      </c>
      <c r="FD32" s="5">
        <v>3756.6116640791793</v>
      </c>
      <c r="FE32" s="5">
        <v>35.029074999999999</v>
      </c>
      <c r="FF32" s="5">
        <v>35.029074999999999</v>
      </c>
      <c r="FG32" s="5">
        <v>39.398812499999998</v>
      </c>
      <c r="FH32" s="5">
        <v>37.928175000000003</v>
      </c>
      <c r="FI32" s="5">
        <v>35.927445434716589</v>
      </c>
      <c r="FK32" s="5">
        <v>4007.8815994338288</v>
      </c>
      <c r="FL32" s="5">
        <v>35.8398296875</v>
      </c>
      <c r="FM32" s="5">
        <v>3521.0948339115748</v>
      </c>
      <c r="FN32" s="5">
        <v>35.663838177977567</v>
      </c>
      <c r="FP32" s="17">
        <v>4007.8815994338288</v>
      </c>
      <c r="FQ32" s="5">
        <v>35.8398296875</v>
      </c>
      <c r="FR32" s="17">
        <v>3521.0948339115748</v>
      </c>
      <c r="FS32" s="5">
        <v>35.663838177977567</v>
      </c>
    </row>
    <row r="33" spans="1:175" ht="13" customHeight="1" x14ac:dyDescent="0.15">
      <c r="A33" s="290"/>
      <c r="B33" s="47">
        <v>55</v>
      </c>
      <c r="C33" s="166">
        <f>Anchor!L138</f>
        <v>1131.9284</v>
      </c>
      <c r="D33" s="166">
        <f>Anchor!M138</f>
        <v>30.625499999999999</v>
      </c>
      <c r="E33" s="166">
        <f>Anchor!N138</f>
        <v>35.0413</v>
      </c>
      <c r="F33" s="166">
        <f>Anchor!O138</f>
        <v>33.118699999999997</v>
      </c>
      <c r="G33" s="167">
        <f>('Summary (Full)'!$B$34*D33+'Summary (Full)'!$B$35*E33+'Summary (Full)'!$B$36*F33)/'Summary (Full)'!$B$37</f>
        <v>31.057312499999998</v>
      </c>
      <c r="H33" s="166">
        <f>Anchor!P138</f>
        <v>11.964</v>
      </c>
      <c r="I33" s="166">
        <f>Anchor!Q138</f>
        <v>10.9649</v>
      </c>
      <c r="J33" s="166">
        <f>Anchor!R138</f>
        <v>36.686599999999999</v>
      </c>
      <c r="K33" s="166">
        <f>Anchor!S138</f>
        <v>35.142200000000003</v>
      </c>
      <c r="L33" s="166">
        <f>Anchor!T138</f>
        <v>26.223600000000001</v>
      </c>
      <c r="M33" s="166">
        <f>Anchor!U138</f>
        <v>34.404499999999999</v>
      </c>
      <c r="N33" s="166">
        <f>Anchor!V138</f>
        <v>30.5593</v>
      </c>
      <c r="O33" s="166">
        <f>Anchor!W138</f>
        <v>34.937199999999997</v>
      </c>
      <c r="P33" s="166">
        <f>Anchor!X138</f>
        <v>32.939900000000002</v>
      </c>
      <c r="Q33" s="168">
        <f>10*LOG10(1/(('Summary (Full)'!$B$41/10^(N33/10)+'Summary (Full)'!$B$42/10^(O33/10)+'Summary (Full)'!$B$43/10^(P33/10))/'Summary (Full)'!$B$44))</f>
        <v>31.400953361145497</v>
      </c>
      <c r="R33" s="166">
        <f>Anchor!Y138</f>
        <v>4972.5</v>
      </c>
      <c r="S33" s="166">
        <f>Anchor!Z138</f>
        <v>2.2113</v>
      </c>
      <c r="T33" s="169"/>
      <c r="U33" s="166">
        <f>Test!L138</f>
        <v>1131.9284</v>
      </c>
      <c r="V33" s="166">
        <f>Test!M138</f>
        <v>30.625499999999999</v>
      </c>
      <c r="W33" s="166">
        <f>Test!N138</f>
        <v>35.0413</v>
      </c>
      <c r="X33" s="166">
        <f>Test!O138</f>
        <v>33.118699999999997</v>
      </c>
      <c r="Y33" s="166">
        <f>('Summary (Full)'!$B$34*V33+'Summary (Full)'!$B$35*W33+'Summary (Full)'!$B$36*X33)/'Summary (Full)'!$B$37</f>
        <v>31.057312499999998</v>
      </c>
      <c r="Z33" s="166">
        <f>Test!P138</f>
        <v>11.964</v>
      </c>
      <c r="AA33" s="166">
        <f>Test!Q138</f>
        <v>10.9649</v>
      </c>
      <c r="AB33" s="166">
        <f>Test!R138</f>
        <v>36.686599999999999</v>
      </c>
      <c r="AC33" s="166">
        <f>Test!S138</f>
        <v>35.142200000000003</v>
      </c>
      <c r="AD33" s="166">
        <f>Test!T138</f>
        <v>26.223600000000001</v>
      </c>
      <c r="AE33" s="166">
        <f>Test!U138</f>
        <v>34.404499999999999</v>
      </c>
      <c r="AF33" s="166">
        <f>Test!V138</f>
        <v>30.5593</v>
      </c>
      <c r="AG33" s="166">
        <f>Test!W138</f>
        <v>34.937199999999997</v>
      </c>
      <c r="AH33" s="166">
        <f>Test!X138</f>
        <v>32.939900000000002</v>
      </c>
      <c r="AI33" s="166">
        <f>10*LOG10(1/(('Summary (Full)'!$B$41/10^(AF33/10)+'Summary (Full)'!$B$42/10^(AG33/10)+'Summary (Full)'!$B$43/10^(AH33/10))/'Summary (Full)'!$B$44))</f>
        <v>31.400953361145497</v>
      </c>
      <c r="AJ33" s="166">
        <f>Test!Y138</f>
        <v>4972.5</v>
      </c>
      <c r="AK33" s="166">
        <f>Test!Z138</f>
        <v>2.2113</v>
      </c>
      <c r="AL33" s="166">
        <f t="shared" si="2"/>
        <v>1</v>
      </c>
      <c r="AM33" s="166">
        <f t="shared" si="2"/>
        <v>1</v>
      </c>
      <c r="AO33" s="294" t="s">
        <v>29</v>
      </c>
      <c r="AP33" s="212" cm="1">
        <f t="array" ref="AP33">bdRateExtend($C31:$C34,D31:D34,$U31:$U34,V31:V34)</f>
        <v>0</v>
      </c>
      <c r="AQ33" s="212"/>
      <c r="AR33" s="212"/>
      <c r="AS33" s="212"/>
      <c r="AT33" s="212" cm="1">
        <f t="array" ref="AT33">bdRateExtend($C31:$C34,H31:H34,$U31:$U34,Z31:Z34)</f>
        <v>0</v>
      </c>
      <c r="AU33" s="212"/>
      <c r="AV33" s="212" cm="1">
        <f t="array" ref="AV33">bdRateExtend($C31:$C34,I31:I34,$U31:$U34,AA31:AA34)</f>
        <v>0</v>
      </c>
      <c r="AW33" s="212"/>
      <c r="AX33" s="212" cm="1">
        <f t="array" ref="AX33">bdRateExtend($C31:$C34,J31:J34,$U31:$U34,AB31:AB34,"None", FALSE,1)</f>
        <v>0</v>
      </c>
      <c r="AY33" s="215"/>
      <c r="AZ33" s="326" cm="1">
        <f t="array" ref="AZ33">testVMAFRange($C31:$C34,J31:J34,$U31:$U34,AB31:AB34)</f>
        <v>0</v>
      </c>
      <c r="BA33" s="252"/>
      <c r="BR33" s="5"/>
      <c r="BS33" s="5"/>
      <c r="BT33" s="5"/>
      <c r="BV33" s="5"/>
      <c r="BX33" s="5"/>
      <c r="BZ33" s="5"/>
      <c r="CB33" s="5"/>
      <c r="CD33" s="5"/>
      <c r="CL33" s="17">
        <v>4275.9583240067641</v>
      </c>
      <c r="CM33" s="17">
        <v>35.6366625</v>
      </c>
      <c r="CN33" s="17">
        <v>35.6366625</v>
      </c>
      <c r="CO33" s="17">
        <v>40.033212500000005</v>
      </c>
      <c r="CP33" s="17">
        <v>38.673499999999997</v>
      </c>
      <c r="CQ33" s="17">
        <v>36.101249218750006</v>
      </c>
      <c r="CR33" s="17">
        <v>17.198912499999999</v>
      </c>
      <c r="CS33" s="17">
        <v>14.878499999999999</v>
      </c>
      <c r="CT33" s="17">
        <v>74.789212500000005</v>
      </c>
      <c r="CU33" s="17">
        <v>72.371449999999996</v>
      </c>
      <c r="CV33" s="17">
        <v>32.276787499999998</v>
      </c>
      <c r="CW33" s="17">
        <v>38.947299999999998</v>
      </c>
      <c r="CX33" s="17">
        <v>35.547425000000004</v>
      </c>
      <c r="CY33" s="17">
        <v>39.935937500000001</v>
      </c>
      <c r="CZ33" s="17">
        <v>38.516925000000001</v>
      </c>
      <c r="DA33" s="17">
        <v>36.454659948194617</v>
      </c>
      <c r="DB33" s="17">
        <v>15954.824999999999</v>
      </c>
      <c r="DC33" s="17">
        <v>8.9202000000000012</v>
      </c>
      <c r="DE33" s="17">
        <v>3226.4794000000002</v>
      </c>
      <c r="DF33" s="5">
        <v>16.731999999999999</v>
      </c>
      <c r="DG33" s="5"/>
      <c r="DH33" s="17">
        <v>3421.1484573282501</v>
      </c>
      <c r="DI33" s="5">
        <v>14.261175</v>
      </c>
      <c r="DJ33" s="5"/>
      <c r="DK33" s="5">
        <v>6298.8040000000001</v>
      </c>
      <c r="DL33" s="5">
        <v>84.277699999999996</v>
      </c>
      <c r="DM33" s="5">
        <v>5912.6668706462742</v>
      </c>
      <c r="DN33" s="5">
        <v>80.253649999999993</v>
      </c>
      <c r="DO33" s="5">
        <v>4561.9660000000003</v>
      </c>
      <c r="DP33" s="5">
        <v>32.6066</v>
      </c>
      <c r="DQ33" s="5">
        <v>3205.5991085088694</v>
      </c>
      <c r="DR33" s="5">
        <v>37.959450000000004</v>
      </c>
      <c r="DS33" s="5">
        <v>4007.8815994338288</v>
      </c>
      <c r="DT33" s="5">
        <v>35.288250000000005</v>
      </c>
      <c r="DU33" s="5">
        <v>35.288250000000005</v>
      </c>
      <c r="DV33" s="5">
        <v>39.667375</v>
      </c>
      <c r="DW33" s="5">
        <v>38.222549999999998</v>
      </c>
      <c r="DX33" s="5">
        <v>36.191052691455603</v>
      </c>
      <c r="DZ33" s="17">
        <v>4275.9583240067641</v>
      </c>
      <c r="EA33" s="17">
        <v>35.6366625</v>
      </c>
      <c r="EB33" s="17">
        <v>35.6366625</v>
      </c>
      <c r="EC33" s="17">
        <v>40.033212500000005</v>
      </c>
      <c r="ED33" s="17">
        <v>38.673499999999997</v>
      </c>
      <c r="EE33" s="17">
        <v>36.101249218750006</v>
      </c>
      <c r="EF33" s="17">
        <v>17.198912499999999</v>
      </c>
      <c r="EG33" s="17">
        <v>14.878499999999999</v>
      </c>
      <c r="EH33" s="17">
        <v>74.789212500000005</v>
      </c>
      <c r="EI33" s="17">
        <v>72.371449999999996</v>
      </c>
      <c r="EJ33" s="17">
        <v>32.276787499999998</v>
      </c>
      <c r="EK33" s="17">
        <v>38.947299999999998</v>
      </c>
      <c r="EL33" s="17">
        <v>35.547425000000004</v>
      </c>
      <c r="EM33" s="17">
        <v>39.935937500000001</v>
      </c>
      <c r="EN33" s="17">
        <v>38.516925000000001</v>
      </c>
      <c r="EO33" s="17">
        <v>36.454659948194617</v>
      </c>
      <c r="EP33" s="17">
        <v>15954.824999999999</v>
      </c>
      <c r="EQ33" s="17">
        <v>8.9202000000000012</v>
      </c>
      <c r="ER33" s="17">
        <v>3226.4794000000002</v>
      </c>
      <c r="ES33" s="5">
        <v>16.731999999999999</v>
      </c>
      <c r="ET33" s="5">
        <v>3421.1484573282501</v>
      </c>
      <c r="EU33" s="5">
        <v>14.261175</v>
      </c>
      <c r="EV33" s="8">
        <v>6298.8040000000001</v>
      </c>
      <c r="EW33" s="8">
        <v>84.277699999999996</v>
      </c>
      <c r="EX33" s="8">
        <v>5912.6668706462742</v>
      </c>
      <c r="EY33" s="8">
        <v>80.253649999999993</v>
      </c>
      <c r="EZ33" s="8">
        <v>4561.9660000000003</v>
      </c>
      <c r="FA33" s="8">
        <v>32.6066</v>
      </c>
      <c r="FB33" s="8">
        <v>3205.5991085088694</v>
      </c>
      <c r="FC33" s="8">
        <v>37.959450000000004</v>
      </c>
      <c r="FD33" s="5">
        <v>4007.8815994338288</v>
      </c>
      <c r="FE33" s="5">
        <v>35.288250000000005</v>
      </c>
      <c r="FF33" s="5">
        <v>35.288250000000005</v>
      </c>
      <c r="FG33" s="5">
        <v>39.667375</v>
      </c>
      <c r="FH33" s="5">
        <v>38.222549999999998</v>
      </c>
      <c r="FI33" s="5">
        <v>36.191052691455603</v>
      </c>
      <c r="FK33" s="5">
        <v>4275.9583240067641</v>
      </c>
      <c r="FL33" s="5">
        <v>36.101249218750006</v>
      </c>
      <c r="FM33" s="5">
        <v>3756.6116640791793</v>
      </c>
      <c r="FN33" s="5">
        <v>35.927445434716589</v>
      </c>
      <c r="FP33" s="17">
        <v>4275.9583240067641</v>
      </c>
      <c r="FQ33" s="5">
        <v>36.101249218750006</v>
      </c>
      <c r="FR33" s="17">
        <v>3756.6116640791793</v>
      </c>
      <c r="FS33" s="5">
        <v>35.927445434716589</v>
      </c>
    </row>
    <row r="34" spans="1:175" ht="14" thickBot="1" x14ac:dyDescent="0.2">
      <c r="A34" s="290"/>
      <c r="B34" s="47">
        <v>63</v>
      </c>
      <c r="C34" s="166">
        <f>Anchor!L139</f>
        <v>452.47179999999997</v>
      </c>
      <c r="D34" s="166">
        <f>Anchor!M139</f>
        <v>27.721499999999999</v>
      </c>
      <c r="E34" s="166">
        <f>Anchor!N139</f>
        <v>32.224699999999999</v>
      </c>
      <c r="F34" s="166">
        <f>Anchor!O139</f>
        <v>29.860600000000002</v>
      </c>
      <c r="G34" s="167">
        <f>('Summary (Full)'!$B$34*D34+'Summary (Full)'!$B$35*E34+'Summary (Full)'!$B$36*F34)/'Summary (Full)'!$B$37</f>
        <v>28.136643749999998</v>
      </c>
      <c r="H34" s="166">
        <f>Anchor!P139</f>
        <v>9.0542999999999996</v>
      </c>
      <c r="I34" s="166">
        <f>Anchor!Q139</f>
        <v>8.8346999999999998</v>
      </c>
      <c r="J34" s="166">
        <f>Anchor!R139</f>
        <v>16.157499999999999</v>
      </c>
      <c r="K34" s="166">
        <f>Anchor!S139</f>
        <v>15.4038</v>
      </c>
      <c r="L34" s="166">
        <f>Anchor!T139</f>
        <v>23.1464</v>
      </c>
      <c r="M34" s="166">
        <f>Anchor!U139</f>
        <v>31.4937</v>
      </c>
      <c r="N34" s="166">
        <f>Anchor!V139</f>
        <v>27.598700000000001</v>
      </c>
      <c r="O34" s="166">
        <f>Anchor!W139</f>
        <v>32.049900000000001</v>
      </c>
      <c r="P34" s="166">
        <f>Anchor!X139</f>
        <v>29.569700000000001</v>
      </c>
      <c r="Q34" s="168">
        <f>10*LOG10(1/(('Summary (Full)'!$B$41/10^(N34/10)+'Summary (Full)'!$B$42/10^(O34/10)+'Summary (Full)'!$B$43/10^(P34/10))/'Summary (Full)'!$B$44))</f>
        <v>28.395720659805924</v>
      </c>
      <c r="R34" s="166">
        <f>Anchor!Y139</f>
        <v>3186.2</v>
      </c>
      <c r="S34" s="166">
        <f>Anchor!Z139</f>
        <v>1.2763</v>
      </c>
      <c r="T34" s="169"/>
      <c r="U34" s="166">
        <f>Test!L139</f>
        <v>452.47179999999997</v>
      </c>
      <c r="V34" s="166">
        <f>Test!M139</f>
        <v>27.721499999999999</v>
      </c>
      <c r="W34" s="166">
        <f>Test!N139</f>
        <v>32.224699999999999</v>
      </c>
      <c r="X34" s="166">
        <f>Test!O139</f>
        <v>29.860600000000002</v>
      </c>
      <c r="Y34" s="166">
        <f>('Summary (Full)'!$B$34*V34+'Summary (Full)'!$B$35*W34+'Summary (Full)'!$B$36*X34)/'Summary (Full)'!$B$37</f>
        <v>28.136643749999998</v>
      </c>
      <c r="Z34" s="166">
        <f>Test!P139</f>
        <v>9.0542999999999996</v>
      </c>
      <c r="AA34" s="166">
        <f>Test!Q139</f>
        <v>8.8346999999999998</v>
      </c>
      <c r="AB34" s="166">
        <f>Test!R139</f>
        <v>16.157499999999999</v>
      </c>
      <c r="AC34" s="166">
        <f>Test!S139</f>
        <v>15.4038</v>
      </c>
      <c r="AD34" s="166">
        <f>Test!T139</f>
        <v>23.1464</v>
      </c>
      <c r="AE34" s="166">
        <f>Test!U139</f>
        <v>31.4937</v>
      </c>
      <c r="AF34" s="166">
        <f>Test!V139</f>
        <v>27.598700000000001</v>
      </c>
      <c r="AG34" s="166">
        <f>Test!W139</f>
        <v>32.049900000000001</v>
      </c>
      <c r="AH34" s="166">
        <f>Test!X139</f>
        <v>29.569700000000001</v>
      </c>
      <c r="AI34" s="166">
        <f>10*LOG10(1/(('Summary (Full)'!$B$41/10^(AF34/10)+'Summary (Full)'!$B$42/10^(AG34/10)+'Summary (Full)'!$B$43/10^(AH34/10))/'Summary (Full)'!$B$44))</f>
        <v>28.395720659805924</v>
      </c>
      <c r="AJ34" s="166">
        <f>Test!Y139</f>
        <v>3186.2</v>
      </c>
      <c r="AK34" s="166">
        <f>Test!Z139</f>
        <v>1.2763</v>
      </c>
      <c r="AL34" s="166">
        <f t="shared" si="2"/>
        <v>1</v>
      </c>
      <c r="AM34" s="166">
        <f t="shared" si="2"/>
        <v>1</v>
      </c>
      <c r="AO34" s="303"/>
      <c r="AP34" s="213"/>
      <c r="AQ34" s="213"/>
      <c r="AR34" s="213"/>
      <c r="AS34" s="213"/>
      <c r="AT34" s="213"/>
      <c r="AU34" s="213"/>
      <c r="AV34" s="213"/>
      <c r="AW34" s="213"/>
      <c r="AX34" s="213"/>
      <c r="AY34" s="228"/>
      <c r="AZ34" s="327"/>
      <c r="BA34" s="280"/>
      <c r="BR34" s="5"/>
      <c r="BS34" s="5"/>
      <c r="BT34" s="5"/>
      <c r="BV34" s="5"/>
      <c r="BX34" s="5"/>
      <c r="BZ34" s="5"/>
      <c r="CB34" s="5"/>
      <c r="CD34" s="5"/>
      <c r="CL34" s="17">
        <v>4561.9660000000003</v>
      </c>
      <c r="CM34" s="17">
        <v>35.895400000000002</v>
      </c>
      <c r="CN34" s="17">
        <v>35.895400000000002</v>
      </c>
      <c r="CO34" s="17">
        <v>40.301200000000001</v>
      </c>
      <c r="CP34" s="17">
        <v>38.965899999999998</v>
      </c>
      <c r="CQ34" s="17">
        <v>36.362668750000005</v>
      </c>
      <c r="CR34" s="17">
        <v>17.501999999999999</v>
      </c>
      <c r="CS34" s="17">
        <v>15.097899999999999</v>
      </c>
      <c r="CT34" s="17">
        <v>76.505099999999999</v>
      </c>
      <c r="CU34" s="17">
        <v>74.070899999999995</v>
      </c>
      <c r="CV34" s="17">
        <v>32.6066</v>
      </c>
      <c r="CW34" s="17">
        <v>39.191600000000001</v>
      </c>
      <c r="CX34" s="17">
        <v>35.806600000000003</v>
      </c>
      <c r="CY34" s="17">
        <v>40.204500000000003</v>
      </c>
      <c r="CZ34" s="17">
        <v>38.811300000000003</v>
      </c>
      <c r="DA34" s="17">
        <v>36.718267204933632</v>
      </c>
      <c r="DB34" s="17">
        <v>16301.3</v>
      </c>
      <c r="DC34" s="17">
        <v>9.1194000000000006</v>
      </c>
      <c r="DE34" s="17">
        <v>3411.7355594305536</v>
      </c>
      <c r="DF34" s="5">
        <v>16.994999999999997</v>
      </c>
      <c r="DG34" s="5"/>
      <c r="DH34" s="17">
        <v>3651.1916714763088</v>
      </c>
      <c r="DI34" s="5">
        <v>14.472000000000001</v>
      </c>
      <c r="DJ34" s="5"/>
      <c r="DK34" s="5">
        <v>6714.1716991194426</v>
      </c>
      <c r="DL34" s="5">
        <v>85.505524999999992</v>
      </c>
      <c r="DM34" s="5">
        <v>6298.8040000000001</v>
      </c>
      <c r="DN34" s="5">
        <v>81.859099999999998</v>
      </c>
      <c r="DO34" s="5">
        <v>4863.4358482572488</v>
      </c>
      <c r="DP34" s="5">
        <v>32.944562500000004</v>
      </c>
      <c r="DQ34" s="5">
        <v>3421.1484573282501</v>
      </c>
      <c r="DR34" s="5">
        <v>38.187425000000005</v>
      </c>
      <c r="DS34" s="5">
        <v>4275.9583240067641</v>
      </c>
      <c r="DT34" s="5">
        <v>35.547425000000004</v>
      </c>
      <c r="DU34" s="5">
        <v>35.547425000000004</v>
      </c>
      <c r="DV34" s="5">
        <v>39.935937500000001</v>
      </c>
      <c r="DW34" s="5">
        <v>38.516925000000001</v>
      </c>
      <c r="DX34" s="5">
        <v>36.454659948194617</v>
      </c>
      <c r="DZ34" s="17">
        <v>4561.9660000000003</v>
      </c>
      <c r="EA34" s="17">
        <v>35.895400000000002</v>
      </c>
      <c r="EB34" s="17">
        <v>35.895400000000002</v>
      </c>
      <c r="EC34" s="17">
        <v>40.301200000000001</v>
      </c>
      <c r="ED34" s="17">
        <v>38.965899999999998</v>
      </c>
      <c r="EE34" s="17">
        <v>36.362668750000005</v>
      </c>
      <c r="EF34" s="17">
        <v>17.501999999999999</v>
      </c>
      <c r="EG34" s="17">
        <v>15.097899999999999</v>
      </c>
      <c r="EH34" s="17">
        <v>76.505099999999999</v>
      </c>
      <c r="EI34" s="17">
        <v>74.070899999999995</v>
      </c>
      <c r="EJ34" s="17">
        <v>32.6066</v>
      </c>
      <c r="EK34" s="17">
        <v>39.191600000000001</v>
      </c>
      <c r="EL34" s="17">
        <v>35.806600000000003</v>
      </c>
      <c r="EM34" s="17">
        <v>40.204500000000003</v>
      </c>
      <c r="EN34" s="17">
        <v>38.811300000000003</v>
      </c>
      <c r="EO34" s="17">
        <v>36.718267204933632</v>
      </c>
      <c r="EP34" s="17">
        <v>16301.3</v>
      </c>
      <c r="EQ34" s="17">
        <v>9.1194000000000006</v>
      </c>
      <c r="ER34" s="17">
        <v>3411.7355594305536</v>
      </c>
      <c r="ES34" s="5">
        <v>16.994999999999997</v>
      </c>
      <c r="ET34" s="5">
        <v>3651.1916714763088</v>
      </c>
      <c r="EU34" s="5">
        <v>14.472000000000001</v>
      </c>
      <c r="EV34" s="8">
        <v>6714.1716991194426</v>
      </c>
      <c r="EW34" s="8">
        <v>85.505524999999992</v>
      </c>
      <c r="EX34" s="8">
        <v>6298.8040000000001</v>
      </c>
      <c r="EY34" s="8">
        <v>81.859099999999998</v>
      </c>
      <c r="EZ34" s="8">
        <v>4863.4358482572488</v>
      </c>
      <c r="FA34" s="8">
        <v>32.944562500000004</v>
      </c>
      <c r="FB34" s="8">
        <v>3421.1484573282501</v>
      </c>
      <c r="FC34" s="8">
        <v>38.187425000000005</v>
      </c>
      <c r="FD34" s="5">
        <v>4275.9583240067641</v>
      </c>
      <c r="FE34" s="5">
        <v>35.547425000000004</v>
      </c>
      <c r="FF34" s="5">
        <v>35.547425000000004</v>
      </c>
      <c r="FG34" s="5">
        <v>39.935937500000001</v>
      </c>
      <c r="FH34" s="5">
        <v>38.516925000000001</v>
      </c>
      <c r="FI34" s="5">
        <v>36.454659948194617</v>
      </c>
      <c r="FK34" s="5">
        <v>4561.9660000000003</v>
      </c>
      <c r="FL34" s="5">
        <v>36.362668750000005</v>
      </c>
      <c r="FM34" s="5">
        <v>4007.8815994338288</v>
      </c>
      <c r="FN34" s="5">
        <v>36.191052691455603</v>
      </c>
      <c r="FP34" s="17">
        <v>4561.9660000000003</v>
      </c>
      <c r="FQ34" s="5">
        <v>36.362668750000005</v>
      </c>
      <c r="FR34" s="17">
        <v>4007.8815994338288</v>
      </c>
      <c r="FS34" s="5">
        <v>36.191052691455603</v>
      </c>
    </row>
    <row r="35" spans="1:175" ht="13" customHeight="1" x14ac:dyDescent="0.15">
      <c r="A35" s="290" t="s">
        <v>20</v>
      </c>
      <c r="B35" s="47">
        <v>23</v>
      </c>
      <c r="C35" s="166">
        <f>Anchor!L140</f>
        <v>5043.1352999999999</v>
      </c>
      <c r="D35" s="166">
        <f>Anchor!M140</f>
        <v>32.915599999999998</v>
      </c>
      <c r="E35" s="166">
        <f>Anchor!N140</f>
        <v>39.524500000000003</v>
      </c>
      <c r="F35" s="166">
        <f>Anchor!O140</f>
        <v>37.407600000000002</v>
      </c>
      <c r="G35" s="167">
        <f>('Summary (Full)'!$B$34*D35+'Summary (Full)'!$B$35*E35+'Summary (Full)'!$B$36*F35)/'Summary (Full)'!$B$37</f>
        <v>33.609406249999999</v>
      </c>
      <c r="H35" s="166">
        <f>Anchor!P140</f>
        <v>18.835999999999999</v>
      </c>
      <c r="I35" s="166">
        <f>Anchor!Q140</f>
        <v>14.388999999999999</v>
      </c>
      <c r="J35" s="166">
        <f>Anchor!R140</f>
        <v>54.941800000000001</v>
      </c>
      <c r="K35" s="166">
        <f>Anchor!S140</f>
        <v>53.038800000000002</v>
      </c>
      <c r="L35" s="166">
        <f>Anchor!T140</f>
        <v>28.886500000000002</v>
      </c>
      <c r="M35" s="166">
        <f>Anchor!U140</f>
        <v>38.478099999999998</v>
      </c>
      <c r="N35" s="166">
        <f>Anchor!V140</f>
        <v>32.885399999999997</v>
      </c>
      <c r="O35" s="166">
        <f>Anchor!W140</f>
        <v>39.483800000000002</v>
      </c>
      <c r="P35" s="166">
        <f>Anchor!X140</f>
        <v>37.339799999999997</v>
      </c>
      <c r="Q35" s="168">
        <f>10*LOG10(1/(('Summary (Full)'!$B$41/10^(N35/10)+'Summary (Full)'!$B$42/10^(O35/10)+'Summary (Full)'!$B$43/10^(P35/10))/'Summary (Full)'!$B$44))</f>
        <v>34.060709373733388</v>
      </c>
      <c r="R35" s="166">
        <f>Anchor!Y140</f>
        <v>4925.6000000000004</v>
      </c>
      <c r="S35" s="166">
        <f>Anchor!Z140</f>
        <v>2.1448</v>
      </c>
      <c r="T35" s="169"/>
      <c r="U35" s="166">
        <f>Test!L140</f>
        <v>5043.1352999999999</v>
      </c>
      <c r="V35" s="166">
        <f>Test!M140</f>
        <v>32.915599999999998</v>
      </c>
      <c r="W35" s="166">
        <f>Test!N140</f>
        <v>39.524500000000003</v>
      </c>
      <c r="X35" s="166">
        <f>Test!O140</f>
        <v>37.407600000000002</v>
      </c>
      <c r="Y35" s="166">
        <f>('Summary (Full)'!$B$34*V35+'Summary (Full)'!$B$35*W35+'Summary (Full)'!$B$36*X35)/'Summary (Full)'!$B$37</f>
        <v>33.609406249999999</v>
      </c>
      <c r="Z35" s="166">
        <f>Test!P140</f>
        <v>18.835999999999999</v>
      </c>
      <c r="AA35" s="166">
        <f>Test!Q140</f>
        <v>14.388999999999999</v>
      </c>
      <c r="AB35" s="166">
        <f>Test!R140</f>
        <v>54.941800000000001</v>
      </c>
      <c r="AC35" s="166">
        <f>Test!S140</f>
        <v>53.038800000000002</v>
      </c>
      <c r="AD35" s="166">
        <f>Test!T140</f>
        <v>28.886500000000002</v>
      </c>
      <c r="AE35" s="166">
        <f>Test!U140</f>
        <v>38.478099999999998</v>
      </c>
      <c r="AF35" s="166">
        <f>Test!V140</f>
        <v>32.885399999999997</v>
      </c>
      <c r="AG35" s="166">
        <f>Test!W140</f>
        <v>39.483800000000002</v>
      </c>
      <c r="AH35" s="166">
        <f>Test!X140</f>
        <v>37.339799999999997</v>
      </c>
      <c r="AI35" s="166">
        <f>10*LOG10(1/(('Summary (Full)'!$B$41/10^(AF35/10)+'Summary (Full)'!$B$42/10^(AG35/10)+'Summary (Full)'!$B$43/10^(AH35/10))/'Summary (Full)'!$B$44))</f>
        <v>34.060709373733388</v>
      </c>
      <c r="AJ35" s="166">
        <f>Test!Y140</f>
        <v>4925.6000000000004</v>
      </c>
      <c r="AK35" s="166">
        <f>Test!Z140</f>
        <v>2.1448</v>
      </c>
      <c r="AL35" s="166">
        <f t="shared" si="2"/>
        <v>1</v>
      </c>
      <c r="AM35" s="166">
        <f t="shared" si="2"/>
        <v>1</v>
      </c>
      <c r="AO35" s="293" t="s">
        <v>27</v>
      </c>
      <c r="AP35" s="211" cm="1">
        <f t="array" ref="AP35">bdRateExtend($C35:$C38,D35:D38,$U35:$U38,V35:V38)</f>
        <v>0</v>
      </c>
      <c r="AQ35" s="211" cm="1">
        <f t="array" ref="AQ35">bdRateExtend($C35:$C40,D35:D40,$U35:$U40,V35:V40)</f>
        <v>0</v>
      </c>
      <c r="AR35" s="211" cm="1">
        <f t="array" ref="AR35">bdRateExtend($C35:$C40,E35:E40,$U35:$U40,W35:W40)</f>
        <v>0</v>
      </c>
      <c r="AS35" s="211" cm="1">
        <f t="array" ref="AS35">bdRateExtend($C35:$C40,F35:F40,$U35:$U40,X35:X40)</f>
        <v>0</v>
      </c>
      <c r="AT35" s="211" cm="1">
        <f t="array" ref="AT35">bdRateExtend($C35:$C38,H35:H38,$U35:$U38,Z35:Z38)</f>
        <v>0</v>
      </c>
      <c r="AU35" s="211" cm="1">
        <f t="array" ref="AU35">bdRateExtend($C35:$C40,H35:H40,$U35:$U40,Z35:Z40)</f>
        <v>0</v>
      </c>
      <c r="AV35" s="211" cm="1">
        <f t="array" ref="AV35">bdRateExtend($C35:$C38,I35:I38,$U35:$U38,AA35:AA38)</f>
        <v>0</v>
      </c>
      <c r="AW35" s="211" cm="1">
        <f t="array" ref="AW35">bdRateExtend($C35:$C40,I35:I40,$U35:$U40,AA35:AA40)</f>
        <v>0</v>
      </c>
      <c r="AX35" s="211" cm="1">
        <f t="array" ref="AX35">bdRateExtend($C35:$C38,J35:J38,$U35:$U38,AB35:AB38,"None", FALSE,1)</f>
        <v>0</v>
      </c>
      <c r="AY35" s="214" cm="1">
        <f t="array" ref="AY35">bdRateExtend($C35:$C40,J35:J40,$U35:$U40,AB35:AB40,"None", FALSE,TRUE)</f>
        <v>0</v>
      </c>
      <c r="AZ35" s="325" cm="1">
        <f t="array" ref="AZ35">testVMAFRange($C35:$C38,J35:J38,$U35:$U38,AB35:AB38)</f>
        <v>0</v>
      </c>
      <c r="BA35" s="251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4863.4358482572488</v>
      </c>
      <c r="CM35" s="17">
        <v>36.138750000000002</v>
      </c>
      <c r="CN35" s="17">
        <v>36.138750000000002</v>
      </c>
      <c r="CO35" s="17">
        <v>40.566225000000003</v>
      </c>
      <c r="CP35" s="17">
        <v>39.251774999999995</v>
      </c>
      <c r="CQ35" s="17">
        <v>36.610031250000006</v>
      </c>
      <c r="CR35" s="17">
        <v>17.804774999999999</v>
      </c>
      <c r="CS35" s="17">
        <v>15.3136125</v>
      </c>
      <c r="CT35" s="17">
        <v>77.955662500000003</v>
      </c>
      <c r="CU35" s="17">
        <v>75.528237499999989</v>
      </c>
      <c r="CV35" s="17">
        <v>32.944562500000004</v>
      </c>
      <c r="CW35" s="17">
        <v>39.421512499999999</v>
      </c>
      <c r="CX35" s="17">
        <v>36.051750000000006</v>
      </c>
      <c r="CY35" s="17">
        <v>40.4703625</v>
      </c>
      <c r="CZ35" s="17">
        <v>39.099037500000001</v>
      </c>
      <c r="DA35" s="17">
        <v>36.969181479552361</v>
      </c>
      <c r="DB35" s="17">
        <v>16697.149999999998</v>
      </c>
      <c r="DC35" s="17">
        <v>9.3263250000000006</v>
      </c>
      <c r="DE35" s="17">
        <v>3607.6286516761611</v>
      </c>
      <c r="DF35" s="5">
        <v>17.257999999999999</v>
      </c>
      <c r="DG35" s="5"/>
      <c r="DH35" s="17">
        <v>3896.7033404533927</v>
      </c>
      <c r="DI35" s="5">
        <v>14.682825000000001</v>
      </c>
      <c r="DJ35" s="5"/>
      <c r="DK35" s="5">
        <v>7611.6922999999997</v>
      </c>
      <c r="DL35" s="5">
        <v>88.1096</v>
      </c>
      <c r="DM35" s="5">
        <v>6714.1716991194426</v>
      </c>
      <c r="DN35" s="5">
        <v>83.142099999999999</v>
      </c>
      <c r="DO35" s="5">
        <v>5184.8278242568404</v>
      </c>
      <c r="DP35" s="5">
        <v>33.282525</v>
      </c>
      <c r="DQ35" s="5">
        <v>3651.1916714763088</v>
      </c>
      <c r="DR35" s="5">
        <v>38.415400000000005</v>
      </c>
      <c r="DS35" s="5">
        <v>4561.9660000000003</v>
      </c>
      <c r="DT35" s="5">
        <v>35.806600000000003</v>
      </c>
      <c r="DU35" s="5">
        <v>35.806600000000003</v>
      </c>
      <c r="DV35" s="5">
        <v>40.204500000000003</v>
      </c>
      <c r="DW35" s="5">
        <v>38.811300000000003</v>
      </c>
      <c r="DX35" s="5">
        <v>36.718267204933632</v>
      </c>
      <c r="DZ35" s="17">
        <v>4863.4358482572488</v>
      </c>
      <c r="EA35" s="17">
        <v>36.138750000000002</v>
      </c>
      <c r="EB35" s="17">
        <v>36.138750000000002</v>
      </c>
      <c r="EC35" s="17">
        <v>40.566225000000003</v>
      </c>
      <c r="ED35" s="17">
        <v>39.251774999999995</v>
      </c>
      <c r="EE35" s="17">
        <v>36.610031250000006</v>
      </c>
      <c r="EF35" s="17">
        <v>17.804774999999999</v>
      </c>
      <c r="EG35" s="17">
        <v>15.3136125</v>
      </c>
      <c r="EH35" s="17">
        <v>77.955662500000003</v>
      </c>
      <c r="EI35" s="17">
        <v>75.528237499999989</v>
      </c>
      <c r="EJ35" s="17">
        <v>32.944562500000004</v>
      </c>
      <c r="EK35" s="17">
        <v>39.421512499999999</v>
      </c>
      <c r="EL35" s="17">
        <v>36.051750000000006</v>
      </c>
      <c r="EM35" s="17">
        <v>40.4703625</v>
      </c>
      <c r="EN35" s="17">
        <v>39.099037500000001</v>
      </c>
      <c r="EO35" s="17">
        <v>36.969181479552361</v>
      </c>
      <c r="EP35" s="17">
        <v>16697.149999999998</v>
      </c>
      <c r="EQ35" s="17">
        <v>9.3263250000000006</v>
      </c>
      <c r="ER35" s="17">
        <v>3607.6286516761611</v>
      </c>
      <c r="ES35" s="5">
        <v>17.257999999999999</v>
      </c>
      <c r="ET35" s="5">
        <v>3896.7033404533927</v>
      </c>
      <c r="EU35" s="5">
        <v>14.682825000000001</v>
      </c>
      <c r="EV35" s="8">
        <v>7611.6922999999997</v>
      </c>
      <c r="EW35" s="8">
        <v>88.1096</v>
      </c>
      <c r="EX35" s="8">
        <v>6714.1716991194426</v>
      </c>
      <c r="EY35" s="8">
        <v>83.142099999999999</v>
      </c>
      <c r="EZ35" s="8">
        <v>5184.8278242568404</v>
      </c>
      <c r="FA35" s="8">
        <v>33.282525</v>
      </c>
      <c r="FB35" s="8">
        <v>3651.1916714763088</v>
      </c>
      <c r="FC35" s="8">
        <v>38.415400000000005</v>
      </c>
      <c r="FD35" s="5">
        <v>4561.9660000000003</v>
      </c>
      <c r="FE35" s="5">
        <v>35.806600000000003</v>
      </c>
      <c r="FF35" s="5">
        <v>35.806600000000003</v>
      </c>
      <c r="FG35" s="5">
        <v>40.204500000000003</v>
      </c>
      <c r="FH35" s="5">
        <v>38.811300000000003</v>
      </c>
      <c r="FI35" s="5">
        <v>36.718267204933632</v>
      </c>
      <c r="FK35" s="5">
        <v>4863.4358482572488</v>
      </c>
      <c r="FL35" s="5">
        <v>36.610031250000006</v>
      </c>
      <c r="FM35" s="5">
        <v>4275.9583240067641</v>
      </c>
      <c r="FN35" s="5">
        <v>36.454659948194617</v>
      </c>
      <c r="FP35" s="17">
        <v>4863.4358482572488</v>
      </c>
      <c r="FQ35" s="5">
        <v>36.610031250000006</v>
      </c>
      <c r="FR35" s="17">
        <v>4275.9583240067641</v>
      </c>
      <c r="FS35" s="5">
        <v>36.454659948194617</v>
      </c>
    </row>
    <row r="36" spans="1:175" x14ac:dyDescent="0.15">
      <c r="A36" s="290"/>
      <c r="B36" s="47">
        <v>31</v>
      </c>
      <c r="C36" s="166">
        <f>Anchor!L141</f>
        <v>3226.4794000000002</v>
      </c>
      <c r="D36" s="166">
        <f>Anchor!M141</f>
        <v>32.3857</v>
      </c>
      <c r="E36" s="166">
        <f>Anchor!N141</f>
        <v>38.208599999999997</v>
      </c>
      <c r="F36" s="166">
        <f>Anchor!O141</f>
        <v>36.279800000000002</v>
      </c>
      <c r="G36" s="167">
        <f>('Summary (Full)'!$B$34*D36+'Summary (Full)'!$B$35*E36+'Summary (Full)'!$B$36*F36)/'Summary (Full)'!$B$37</f>
        <v>32.993012499999999</v>
      </c>
      <c r="H36" s="166">
        <f>Anchor!P141</f>
        <v>16.731999999999999</v>
      </c>
      <c r="I36" s="166">
        <f>Anchor!Q141</f>
        <v>13.459899999999999</v>
      </c>
      <c r="J36" s="166">
        <f>Anchor!R141</f>
        <v>47.6751</v>
      </c>
      <c r="K36" s="166">
        <f>Anchor!S141</f>
        <v>45.8658</v>
      </c>
      <c r="L36" s="166">
        <f>Anchor!T141</f>
        <v>28.200700000000001</v>
      </c>
      <c r="M36" s="166">
        <f>Anchor!U141</f>
        <v>37.3947</v>
      </c>
      <c r="N36" s="166">
        <f>Anchor!V141</f>
        <v>32.357799999999997</v>
      </c>
      <c r="O36" s="166">
        <f>Anchor!W141</f>
        <v>38.147399999999998</v>
      </c>
      <c r="P36" s="166">
        <f>Anchor!X141</f>
        <v>36.191499999999998</v>
      </c>
      <c r="Q36" s="168">
        <f>10*LOG10(1/(('Summary (Full)'!$B$41/10^(N36/10)+'Summary (Full)'!$B$42/10^(O36/10)+'Summary (Full)'!$B$43/10^(P36/10))/'Summary (Full)'!$B$44))</f>
        <v>33.43935602898226</v>
      </c>
      <c r="R36" s="166">
        <f>Anchor!Y141</f>
        <v>4120.5</v>
      </c>
      <c r="S36" s="166">
        <f>Anchor!Z141</f>
        <v>1.8091999999999999</v>
      </c>
      <c r="T36" s="169"/>
      <c r="U36" s="166">
        <f>Test!L141</f>
        <v>3226.4794000000002</v>
      </c>
      <c r="V36" s="166">
        <f>Test!M141</f>
        <v>32.3857</v>
      </c>
      <c r="W36" s="166">
        <f>Test!N141</f>
        <v>38.208599999999997</v>
      </c>
      <c r="X36" s="166">
        <f>Test!O141</f>
        <v>36.279800000000002</v>
      </c>
      <c r="Y36" s="166">
        <f>('Summary (Full)'!$B$34*V36+'Summary (Full)'!$B$35*W36+'Summary (Full)'!$B$36*X36)/'Summary (Full)'!$B$37</f>
        <v>32.993012499999999</v>
      </c>
      <c r="Z36" s="166">
        <f>Test!P141</f>
        <v>16.731999999999999</v>
      </c>
      <c r="AA36" s="166">
        <f>Test!Q141</f>
        <v>13.459899999999999</v>
      </c>
      <c r="AB36" s="166">
        <f>Test!R141</f>
        <v>47.6751</v>
      </c>
      <c r="AC36" s="166">
        <f>Test!S141</f>
        <v>45.8658</v>
      </c>
      <c r="AD36" s="166">
        <f>Test!T141</f>
        <v>28.200700000000001</v>
      </c>
      <c r="AE36" s="166">
        <f>Test!U141</f>
        <v>37.3947</v>
      </c>
      <c r="AF36" s="166">
        <f>Test!V141</f>
        <v>32.357799999999997</v>
      </c>
      <c r="AG36" s="166">
        <f>Test!W141</f>
        <v>38.147399999999998</v>
      </c>
      <c r="AH36" s="166">
        <f>Test!X141</f>
        <v>36.191499999999998</v>
      </c>
      <c r="AI36" s="166">
        <f>10*LOG10(1/(('Summary (Full)'!$B$41/10^(AF36/10)+'Summary (Full)'!$B$42/10^(AG36/10)+'Summary (Full)'!$B$43/10^(AH36/10))/'Summary (Full)'!$B$44))</f>
        <v>33.43935602898226</v>
      </c>
      <c r="AJ36" s="166">
        <f>Test!Y141</f>
        <v>4120.5</v>
      </c>
      <c r="AK36" s="166">
        <f>Test!Z141</f>
        <v>1.8091999999999999</v>
      </c>
      <c r="AL36" s="166">
        <f t="shared" si="2"/>
        <v>1</v>
      </c>
      <c r="AM36" s="166">
        <f t="shared" si="2"/>
        <v>1</v>
      </c>
      <c r="AO36" s="294"/>
      <c r="AP36" s="212"/>
      <c r="AQ36" s="212"/>
      <c r="AR36" s="212"/>
      <c r="AS36" s="212"/>
      <c r="AT36" s="212"/>
      <c r="AU36" s="212"/>
      <c r="AV36" s="212"/>
      <c r="AW36" s="212"/>
      <c r="AX36" s="212"/>
      <c r="AY36" s="215"/>
      <c r="AZ36" s="326"/>
      <c r="BA36" s="252"/>
      <c r="BR36" s="5"/>
      <c r="BS36" s="5"/>
      <c r="BT36" s="5"/>
      <c r="BV36" s="5"/>
      <c r="BX36" s="5"/>
      <c r="BZ36" s="5"/>
      <c r="CB36" s="5"/>
      <c r="CD36" s="5"/>
      <c r="CL36" s="17">
        <v>5550.2012006148998</v>
      </c>
      <c r="CM36" s="17">
        <v>36.660125000000001</v>
      </c>
      <c r="CN36" s="17">
        <v>36.660125000000001</v>
      </c>
      <c r="CO36" s="17">
        <v>40.973525000000002</v>
      </c>
      <c r="CP36" s="17">
        <v>39.737274999999997</v>
      </c>
      <c r="CQ36" s="17">
        <v>37.122034374999998</v>
      </c>
      <c r="CR36" s="17">
        <v>18.26155</v>
      </c>
      <c r="CS36" s="17">
        <v>15.648350000000001</v>
      </c>
      <c r="CT36" s="17">
        <v>81.064674999999994</v>
      </c>
      <c r="CU36" s="17">
        <v>78.648200000000003</v>
      </c>
      <c r="CV36" s="17">
        <v>33.515774999999998</v>
      </c>
      <c r="CW36" s="17">
        <v>39.763675000000006</v>
      </c>
      <c r="CX36" s="17">
        <v>36.566600000000001</v>
      </c>
      <c r="CY36" s="17">
        <v>40.883200000000002</v>
      </c>
      <c r="CZ36" s="17">
        <v>39.591450000000002</v>
      </c>
      <c r="DA36" s="17">
        <v>37.4740513689311</v>
      </c>
      <c r="DB36" s="17">
        <v>17102.050000000003</v>
      </c>
      <c r="DC36" s="17">
        <v>12.25855</v>
      </c>
      <c r="DE36" s="17">
        <v>3814.7694220964372</v>
      </c>
      <c r="DF36" s="5">
        <v>17.521000000000001</v>
      </c>
      <c r="DG36" s="5"/>
      <c r="DH36" s="17">
        <v>4158.7235866368719</v>
      </c>
      <c r="DI36" s="5">
        <v>14.893650000000001</v>
      </c>
      <c r="DJ36" s="5"/>
      <c r="DK36" s="5">
        <v>8668.2182417128115</v>
      </c>
      <c r="DL36" s="5">
        <v>90.416825000000003</v>
      </c>
      <c r="DM36" s="5">
        <v>7156.9303641225179</v>
      </c>
      <c r="DN36" s="5">
        <v>84.4251</v>
      </c>
      <c r="DO36" s="5">
        <v>5527.4584482945229</v>
      </c>
      <c r="DP36" s="5">
        <v>33.620487499999996</v>
      </c>
      <c r="DQ36" s="5">
        <v>3896.7033404533927</v>
      </c>
      <c r="DR36" s="5">
        <v>38.643374999999999</v>
      </c>
      <c r="DS36" s="5">
        <v>4863.4358482572488</v>
      </c>
      <c r="DT36" s="5">
        <v>36.051750000000006</v>
      </c>
      <c r="DU36" s="5">
        <v>36.051750000000006</v>
      </c>
      <c r="DV36" s="5">
        <v>40.4703625</v>
      </c>
      <c r="DW36" s="5">
        <v>39.099037500000001</v>
      </c>
      <c r="DX36" s="5">
        <v>36.969181479552361</v>
      </c>
      <c r="DZ36" s="17">
        <v>5550.2012006148998</v>
      </c>
      <c r="EA36" s="17">
        <v>36.660125000000001</v>
      </c>
      <c r="EB36" s="17">
        <v>36.660125000000001</v>
      </c>
      <c r="EC36" s="17">
        <v>40.973525000000002</v>
      </c>
      <c r="ED36" s="17">
        <v>39.737274999999997</v>
      </c>
      <c r="EE36" s="17">
        <v>37.122034374999998</v>
      </c>
      <c r="EF36" s="17">
        <v>18.26155</v>
      </c>
      <c r="EG36" s="17">
        <v>15.648350000000001</v>
      </c>
      <c r="EH36" s="17">
        <v>81.064674999999994</v>
      </c>
      <c r="EI36" s="17">
        <v>78.648200000000003</v>
      </c>
      <c r="EJ36" s="17">
        <v>33.515774999999998</v>
      </c>
      <c r="EK36" s="17">
        <v>39.763675000000006</v>
      </c>
      <c r="EL36" s="17">
        <v>36.566600000000001</v>
      </c>
      <c r="EM36" s="17">
        <v>40.883200000000002</v>
      </c>
      <c r="EN36" s="17">
        <v>39.591450000000002</v>
      </c>
      <c r="EO36" s="17">
        <v>37.4740513689311</v>
      </c>
      <c r="EP36" s="17">
        <v>17102.050000000003</v>
      </c>
      <c r="EQ36" s="17">
        <v>12.25855</v>
      </c>
      <c r="ER36" s="17">
        <v>3814.7694220964372</v>
      </c>
      <c r="ES36" s="5">
        <v>17.521000000000001</v>
      </c>
      <c r="ET36" s="5">
        <v>4158.7235866368719</v>
      </c>
      <c r="EU36" s="5">
        <v>14.893650000000001</v>
      </c>
      <c r="EV36" s="8">
        <v>8668.2182417128115</v>
      </c>
      <c r="EW36" s="8">
        <v>90.416825000000003</v>
      </c>
      <c r="EX36" s="8">
        <v>7156.9303641225179</v>
      </c>
      <c r="EY36" s="8">
        <v>84.4251</v>
      </c>
      <c r="EZ36" s="8">
        <v>5527.4584482945229</v>
      </c>
      <c r="FA36" s="8">
        <v>33.620487499999996</v>
      </c>
      <c r="FB36" s="8">
        <v>3896.7033404533927</v>
      </c>
      <c r="FC36" s="8">
        <v>38.643374999999999</v>
      </c>
      <c r="FD36" s="5">
        <v>4863.4358482572488</v>
      </c>
      <c r="FE36" s="5">
        <v>36.051750000000006</v>
      </c>
      <c r="FF36" s="5">
        <v>36.051750000000006</v>
      </c>
      <c r="FG36" s="5">
        <v>40.4703625</v>
      </c>
      <c r="FH36" s="5">
        <v>39.099037500000001</v>
      </c>
      <c r="FI36" s="5">
        <v>36.969181479552361</v>
      </c>
      <c r="FK36" s="5">
        <v>5184.8278242568404</v>
      </c>
      <c r="FL36" s="5">
        <v>36.85739375</v>
      </c>
      <c r="FM36" s="5">
        <v>4561.9660000000003</v>
      </c>
      <c r="FN36" s="5">
        <v>36.718267204933632</v>
      </c>
      <c r="FP36" s="17">
        <v>5184.8278242568404</v>
      </c>
      <c r="FQ36" s="5">
        <v>36.85739375</v>
      </c>
      <c r="FR36" s="17">
        <v>4561.9660000000003</v>
      </c>
      <c r="FS36" s="5">
        <v>36.718267204933632</v>
      </c>
    </row>
    <row r="37" spans="1:175" ht="13" customHeight="1" x14ac:dyDescent="0.15">
      <c r="A37" s="290"/>
      <c r="B37" s="47">
        <v>39</v>
      </c>
      <c r="C37" s="166">
        <f>Anchor!L142</f>
        <v>1944.9498000000001</v>
      </c>
      <c r="D37" s="166">
        <f>Anchor!M142</f>
        <v>31.5093</v>
      </c>
      <c r="E37" s="166">
        <f>Anchor!N142</f>
        <v>36.594499999999996</v>
      </c>
      <c r="F37" s="166">
        <f>Anchor!O142</f>
        <v>34.724899999999998</v>
      </c>
      <c r="G37" s="167">
        <f>('Summary (Full)'!$B$34*D37+'Summary (Full)'!$B$35*E37+'Summary (Full)'!$B$36*F37)/'Summary (Full)'!$B$37</f>
        <v>32.028100000000002</v>
      </c>
      <c r="H37" s="166">
        <f>Anchor!P142</f>
        <v>14.4582</v>
      </c>
      <c r="I37" s="166">
        <f>Anchor!Q142</f>
        <v>12.272600000000001</v>
      </c>
      <c r="J37" s="166">
        <f>Anchor!R142</f>
        <v>38.618200000000002</v>
      </c>
      <c r="K37" s="166">
        <f>Anchor!S142</f>
        <v>37.054000000000002</v>
      </c>
      <c r="L37" s="166">
        <f>Anchor!T142</f>
        <v>27.1372</v>
      </c>
      <c r="M37" s="166">
        <f>Anchor!U142</f>
        <v>35.989800000000002</v>
      </c>
      <c r="N37" s="166">
        <f>Anchor!V142</f>
        <v>31.4772</v>
      </c>
      <c r="O37" s="166">
        <f>Anchor!W142</f>
        <v>36.509700000000002</v>
      </c>
      <c r="P37" s="166">
        <f>Anchor!X142</f>
        <v>34.6023</v>
      </c>
      <c r="Q37" s="168">
        <f>10*LOG10(1/(('Summary (Full)'!$B$41/10^(N37/10)+'Summary (Full)'!$B$42/10^(O37/10)+'Summary (Full)'!$B$43/10^(P37/10))/'Summary (Full)'!$B$44))</f>
        <v>32.445552437380194</v>
      </c>
      <c r="R37" s="166">
        <f>Anchor!Y142</f>
        <v>3348.5</v>
      </c>
      <c r="S37" s="166">
        <f>Anchor!Z142</f>
        <v>1.4684999999999999</v>
      </c>
      <c r="T37" s="169"/>
      <c r="U37" s="166">
        <f>Test!L142</f>
        <v>1944.9498000000001</v>
      </c>
      <c r="V37" s="166">
        <f>Test!M142</f>
        <v>31.5093</v>
      </c>
      <c r="W37" s="166">
        <f>Test!N142</f>
        <v>36.594499999999996</v>
      </c>
      <c r="X37" s="166">
        <f>Test!O142</f>
        <v>34.724899999999998</v>
      </c>
      <c r="Y37" s="166">
        <f>('Summary (Full)'!$B$34*V37+'Summary (Full)'!$B$35*W37+'Summary (Full)'!$B$36*X37)/'Summary (Full)'!$B$37</f>
        <v>32.028100000000002</v>
      </c>
      <c r="Z37" s="166">
        <f>Test!P142</f>
        <v>14.4582</v>
      </c>
      <c r="AA37" s="166">
        <f>Test!Q142</f>
        <v>12.272600000000001</v>
      </c>
      <c r="AB37" s="166">
        <f>Test!R142</f>
        <v>38.618200000000002</v>
      </c>
      <c r="AC37" s="166">
        <f>Test!S142</f>
        <v>37.054000000000002</v>
      </c>
      <c r="AD37" s="166">
        <f>Test!T142</f>
        <v>27.1372</v>
      </c>
      <c r="AE37" s="166">
        <f>Test!U142</f>
        <v>35.989800000000002</v>
      </c>
      <c r="AF37" s="166">
        <f>Test!V142</f>
        <v>31.4772</v>
      </c>
      <c r="AG37" s="166">
        <f>Test!W142</f>
        <v>36.509700000000002</v>
      </c>
      <c r="AH37" s="166">
        <f>Test!X142</f>
        <v>34.6023</v>
      </c>
      <c r="AI37" s="166">
        <f>10*LOG10(1/(('Summary (Full)'!$B$41/10^(AF37/10)+'Summary (Full)'!$B$42/10^(AG37/10)+'Summary (Full)'!$B$43/10^(AH37/10))/'Summary (Full)'!$B$44))</f>
        <v>32.445552437380194</v>
      </c>
      <c r="AJ37" s="166">
        <f>Test!Y142</f>
        <v>3348.5</v>
      </c>
      <c r="AK37" s="166">
        <f>Test!Z142</f>
        <v>1.4684999999999999</v>
      </c>
      <c r="AL37" s="166">
        <f t="shared" si="2"/>
        <v>1</v>
      </c>
      <c r="AM37" s="166">
        <f t="shared" si="2"/>
        <v>1</v>
      </c>
      <c r="AO37" s="294" t="s">
        <v>28</v>
      </c>
      <c r="AP37" s="212" cm="1">
        <f t="array" ref="AP37">bdRateExtend($C36:$C39,D36:D39,$U36:$U39,V36:V39)</f>
        <v>0</v>
      </c>
      <c r="AQ37" s="212"/>
      <c r="AR37" s="212"/>
      <c r="AS37" s="212"/>
      <c r="AT37" s="212" cm="1">
        <f t="array" ref="AT37">bdRateExtend($C36:$C39,H36:H39,$U36:$U39,Z36:Z39)</f>
        <v>0</v>
      </c>
      <c r="AU37" s="212"/>
      <c r="AV37" s="212" cm="1">
        <f t="array" ref="AV37">bdRateExtend($C36:$C39,I36:I39,$U36:$U39,AA36:AA39)</f>
        <v>0</v>
      </c>
      <c r="AW37" s="212"/>
      <c r="AX37" s="212" cm="1">
        <f t="array" ref="AX37">bdRateExtend($C36:$C39,J36:J39,$U36:$U39,AB36:AB39,"None", FALSE,1)</f>
        <v>0</v>
      </c>
      <c r="AY37" s="215"/>
      <c r="AZ37" s="326" cm="1">
        <f t="array" ref="AZ37">testVMAFRange($C36:$C39,J36:J39,$U36:$U39,AB36:AB39)</f>
        <v>0</v>
      </c>
      <c r="BA37" s="252"/>
      <c r="BR37" s="5"/>
      <c r="BS37" s="5"/>
      <c r="BT37" s="5"/>
      <c r="BV37" s="5"/>
      <c r="BX37" s="5"/>
      <c r="BZ37" s="5"/>
      <c r="CB37" s="5"/>
      <c r="CD37" s="5"/>
      <c r="CL37" s="17">
        <v>5912.6668706462742</v>
      </c>
      <c r="CM37" s="17">
        <v>36.921612500000002</v>
      </c>
      <c r="CN37" s="17">
        <v>36.921612500000002</v>
      </c>
      <c r="CO37" s="17">
        <v>41.246962500000002</v>
      </c>
      <c r="CP37" s="17">
        <v>40.031737499999998</v>
      </c>
      <c r="CQ37" s="17">
        <v>37.386329687499995</v>
      </c>
      <c r="CR37" s="17">
        <v>18.566924999999998</v>
      </c>
      <c r="CS37" s="17">
        <v>15.868975000000001</v>
      </c>
      <c r="CT37" s="17">
        <v>82.671187500000002</v>
      </c>
      <c r="CU37" s="17">
        <v>80.253649999999993</v>
      </c>
      <c r="CV37" s="17">
        <v>33.855037500000002</v>
      </c>
      <c r="CW37" s="17">
        <v>40.004637500000001</v>
      </c>
      <c r="CX37" s="17">
        <v>36.828500000000005</v>
      </c>
      <c r="CY37" s="17">
        <v>41.157899999999998</v>
      </c>
      <c r="CZ37" s="17">
        <v>39.887774999999998</v>
      </c>
      <c r="DA37" s="17">
        <v>37.740501132328141</v>
      </c>
      <c r="DB37" s="17">
        <v>17453.225000000002</v>
      </c>
      <c r="DC37" s="17">
        <v>12.377424999999999</v>
      </c>
      <c r="DE37" s="17">
        <v>4033.8036834807408</v>
      </c>
      <c r="DF37" s="5">
        <v>17.783999999999999</v>
      </c>
      <c r="DG37" s="5"/>
      <c r="DH37" s="17">
        <v>4438.3624718112424</v>
      </c>
      <c r="DI37" s="5">
        <v>15.104475000000001</v>
      </c>
      <c r="DJ37" s="5"/>
      <c r="DK37" s="5">
        <v>9239.834355902969</v>
      </c>
      <c r="DL37" s="5">
        <v>91.644649999999999</v>
      </c>
      <c r="DM37" s="5">
        <v>7611.6922999999997</v>
      </c>
      <c r="DN37" s="5">
        <v>85.729600000000005</v>
      </c>
      <c r="DO37" s="5">
        <v>5892.7312406949086</v>
      </c>
      <c r="DP37" s="5">
        <v>33.958449999999999</v>
      </c>
      <c r="DQ37" s="5">
        <v>4158.7235866368719</v>
      </c>
      <c r="DR37" s="5">
        <v>38.87135</v>
      </c>
      <c r="DS37" s="5">
        <v>5184.8278242568404</v>
      </c>
      <c r="DT37" s="5">
        <v>36.296900000000001</v>
      </c>
      <c r="DU37" s="5">
        <v>36.296900000000001</v>
      </c>
      <c r="DV37" s="5">
        <v>40.736225000000005</v>
      </c>
      <c r="DW37" s="5">
        <v>39.386775</v>
      </c>
      <c r="DX37" s="5">
        <v>37.220095754171091</v>
      </c>
      <c r="DZ37" s="17">
        <v>5912.6668706462742</v>
      </c>
      <c r="EA37" s="17">
        <v>36.921612500000002</v>
      </c>
      <c r="EB37" s="17">
        <v>36.921612500000002</v>
      </c>
      <c r="EC37" s="17">
        <v>41.246962500000002</v>
      </c>
      <c r="ED37" s="17">
        <v>40.031737499999998</v>
      </c>
      <c r="EE37" s="17">
        <v>37.386329687499995</v>
      </c>
      <c r="EF37" s="17">
        <v>18.566924999999998</v>
      </c>
      <c r="EG37" s="17">
        <v>15.868975000000001</v>
      </c>
      <c r="EH37" s="17">
        <v>82.671187500000002</v>
      </c>
      <c r="EI37" s="17">
        <v>80.253649999999993</v>
      </c>
      <c r="EJ37" s="17">
        <v>33.855037500000002</v>
      </c>
      <c r="EK37" s="17">
        <v>40.004637500000001</v>
      </c>
      <c r="EL37" s="17">
        <v>36.828500000000005</v>
      </c>
      <c r="EM37" s="17">
        <v>41.157899999999998</v>
      </c>
      <c r="EN37" s="17">
        <v>39.887774999999998</v>
      </c>
      <c r="EO37" s="17">
        <v>37.740501132328141</v>
      </c>
      <c r="EP37" s="17">
        <v>17453.225000000002</v>
      </c>
      <c r="EQ37" s="17">
        <v>12.377424999999999</v>
      </c>
      <c r="ER37" s="17">
        <v>4033.8036834807408</v>
      </c>
      <c r="ES37" s="5">
        <v>17.783999999999999</v>
      </c>
      <c r="ET37" s="5">
        <v>4438.3624718112424</v>
      </c>
      <c r="EU37" s="5">
        <v>15.104475000000001</v>
      </c>
      <c r="EV37" s="8">
        <v>9239.834355902969</v>
      </c>
      <c r="EW37" s="8">
        <v>91.644649999999999</v>
      </c>
      <c r="EX37" s="8">
        <v>7611.6922999999997</v>
      </c>
      <c r="EY37" s="8">
        <v>85.729600000000005</v>
      </c>
      <c r="EZ37" s="8">
        <v>5892.7312406949086</v>
      </c>
      <c r="FA37" s="8">
        <v>33.958449999999999</v>
      </c>
      <c r="FB37" s="8">
        <v>4158.7235866368719</v>
      </c>
      <c r="FC37" s="8">
        <v>38.87135</v>
      </c>
      <c r="FD37" s="5">
        <v>5184.8278242568404</v>
      </c>
      <c r="FE37" s="5">
        <v>36.296900000000001</v>
      </c>
      <c r="FF37" s="5">
        <v>36.296900000000001</v>
      </c>
      <c r="FG37" s="5">
        <v>40.736225000000005</v>
      </c>
      <c r="FH37" s="5">
        <v>39.386775</v>
      </c>
      <c r="FI37" s="5">
        <v>37.220095754171091</v>
      </c>
      <c r="FK37" s="5">
        <v>5912.6668706462742</v>
      </c>
      <c r="FL37" s="5">
        <v>37.386329687499995</v>
      </c>
      <c r="FM37" s="5">
        <v>4863.4358482572488</v>
      </c>
      <c r="FN37" s="5">
        <v>36.969181479552361</v>
      </c>
      <c r="FP37" s="17">
        <v>5912.6668706462742</v>
      </c>
      <c r="FQ37" s="5">
        <v>37.386329687499995</v>
      </c>
      <c r="FR37" s="17">
        <v>4863.4358482572488</v>
      </c>
      <c r="FS37" s="5">
        <v>36.969181479552361</v>
      </c>
    </row>
    <row r="38" spans="1:175" x14ac:dyDescent="0.15">
      <c r="A38" s="290"/>
      <c r="B38" s="47">
        <v>47</v>
      </c>
      <c r="C38" s="166">
        <f>Anchor!L143</f>
        <v>1144.1709000000001</v>
      </c>
      <c r="D38" s="166">
        <f>Anchor!M143</f>
        <v>30.296399999999998</v>
      </c>
      <c r="E38" s="166">
        <f>Anchor!N143</f>
        <v>34.907200000000003</v>
      </c>
      <c r="F38" s="166">
        <f>Anchor!O143</f>
        <v>32.9527</v>
      </c>
      <c r="G38" s="167">
        <f>('Summary (Full)'!$B$34*D38+'Summary (Full)'!$B$35*E38+'Summary (Full)'!$B$36*F38)/'Summary (Full)'!$B$37</f>
        <v>30.750593749999997</v>
      </c>
      <c r="H38" s="166">
        <f>Anchor!P143</f>
        <v>12.2515</v>
      </c>
      <c r="I38" s="166">
        <f>Anchor!Q143</f>
        <v>10.961</v>
      </c>
      <c r="J38" s="166">
        <f>Anchor!R143</f>
        <v>28.781199999999998</v>
      </c>
      <c r="K38" s="166">
        <f>Anchor!S143</f>
        <v>27.556999999999999</v>
      </c>
      <c r="L38" s="166">
        <f>Anchor!T143</f>
        <v>25.7636</v>
      </c>
      <c r="M38" s="166">
        <f>Anchor!U143</f>
        <v>34.401600000000002</v>
      </c>
      <c r="N38" s="166">
        <f>Anchor!V143</f>
        <v>30.254200000000001</v>
      </c>
      <c r="O38" s="166">
        <f>Anchor!W143</f>
        <v>34.811</v>
      </c>
      <c r="P38" s="166">
        <f>Anchor!X143</f>
        <v>32.795699999999997</v>
      </c>
      <c r="Q38" s="168">
        <f>10*LOG10(1/(('Summary (Full)'!$B$41/10^(N38/10)+'Summary (Full)'!$B$42/10^(O38/10)+'Summary (Full)'!$B$43/10^(P38/10))/'Summary (Full)'!$B$44))</f>
        <v>31.127378060851761</v>
      </c>
      <c r="R38" s="166">
        <f>Anchor!Y143</f>
        <v>2775.2</v>
      </c>
      <c r="S38" s="166">
        <f>Anchor!Z143</f>
        <v>1.1966000000000001</v>
      </c>
      <c r="T38" s="169"/>
      <c r="U38" s="166">
        <f>Test!L143</f>
        <v>1144.1709000000001</v>
      </c>
      <c r="V38" s="166">
        <f>Test!M143</f>
        <v>30.296399999999998</v>
      </c>
      <c r="W38" s="166">
        <f>Test!N143</f>
        <v>34.907200000000003</v>
      </c>
      <c r="X38" s="166">
        <f>Test!O143</f>
        <v>32.9527</v>
      </c>
      <c r="Y38" s="166">
        <f>('Summary (Full)'!$B$34*V38+'Summary (Full)'!$B$35*W38+'Summary (Full)'!$B$36*X38)/'Summary (Full)'!$B$37</f>
        <v>30.750593749999997</v>
      </c>
      <c r="Z38" s="166">
        <f>Test!P143</f>
        <v>12.2515</v>
      </c>
      <c r="AA38" s="166">
        <f>Test!Q143</f>
        <v>10.961</v>
      </c>
      <c r="AB38" s="166">
        <f>Test!R143</f>
        <v>28.781199999999998</v>
      </c>
      <c r="AC38" s="166">
        <f>Test!S143</f>
        <v>27.556999999999999</v>
      </c>
      <c r="AD38" s="166">
        <f>Test!T143</f>
        <v>25.7636</v>
      </c>
      <c r="AE38" s="166">
        <f>Test!U143</f>
        <v>34.401600000000002</v>
      </c>
      <c r="AF38" s="166">
        <f>Test!V143</f>
        <v>30.254200000000001</v>
      </c>
      <c r="AG38" s="166">
        <f>Test!W143</f>
        <v>34.811</v>
      </c>
      <c r="AH38" s="166">
        <f>Test!X143</f>
        <v>32.795699999999997</v>
      </c>
      <c r="AI38" s="166">
        <f>10*LOG10(1/(('Summary (Full)'!$B$41/10^(AF38/10)+'Summary (Full)'!$B$42/10^(AG38/10)+'Summary (Full)'!$B$43/10^(AH38/10))/'Summary (Full)'!$B$44))</f>
        <v>31.127378060851761</v>
      </c>
      <c r="AJ38" s="166">
        <f>Test!Y143</f>
        <v>2775.2</v>
      </c>
      <c r="AK38" s="166">
        <f>Test!Z143</f>
        <v>1.1966000000000001</v>
      </c>
      <c r="AL38" s="166">
        <f t="shared" si="2"/>
        <v>1</v>
      </c>
      <c r="AM38" s="166">
        <f t="shared" si="2"/>
        <v>1</v>
      </c>
      <c r="AO38" s="294"/>
      <c r="AP38" s="212"/>
      <c r="AQ38" s="212"/>
      <c r="AR38" s="212"/>
      <c r="AS38" s="212"/>
      <c r="AT38" s="212"/>
      <c r="AU38" s="212"/>
      <c r="AV38" s="212"/>
      <c r="AW38" s="212"/>
      <c r="AX38" s="212"/>
      <c r="AY38" s="215"/>
      <c r="AZ38" s="326"/>
      <c r="BA38" s="252"/>
      <c r="BR38" s="5"/>
      <c r="BS38" s="5"/>
      <c r="BT38" s="5"/>
      <c r="BV38" s="5"/>
      <c r="BX38" s="5"/>
      <c r="BZ38" s="5"/>
      <c r="CB38" s="5"/>
      <c r="CD38" s="5"/>
      <c r="CL38" s="17">
        <v>6298.8040000000001</v>
      </c>
      <c r="CM38" s="17">
        <v>37.183100000000003</v>
      </c>
      <c r="CN38" s="17">
        <v>37.183100000000003</v>
      </c>
      <c r="CO38" s="17">
        <v>41.520400000000002</v>
      </c>
      <c r="CP38" s="17">
        <v>40.3262</v>
      </c>
      <c r="CQ38" s="17">
        <v>37.650624999999998</v>
      </c>
      <c r="CR38" s="17">
        <v>18.872299999999999</v>
      </c>
      <c r="CS38" s="17">
        <v>16.089600000000001</v>
      </c>
      <c r="CT38" s="17">
        <v>84.277699999999996</v>
      </c>
      <c r="CU38" s="17">
        <v>81.859099999999998</v>
      </c>
      <c r="CV38" s="17">
        <v>34.194299999999998</v>
      </c>
      <c r="CW38" s="17">
        <v>40.245600000000003</v>
      </c>
      <c r="CX38" s="17">
        <v>37.090400000000002</v>
      </c>
      <c r="CY38" s="17">
        <v>41.432600000000001</v>
      </c>
      <c r="CZ38" s="17">
        <v>40.184100000000001</v>
      </c>
      <c r="DA38" s="17">
        <v>38.00695089572519</v>
      </c>
      <c r="DB38" s="17">
        <v>17804.400000000001</v>
      </c>
      <c r="DC38" s="17">
        <v>12.4963</v>
      </c>
      <c r="DE38" s="17">
        <v>4265.4143295299482</v>
      </c>
      <c r="DF38" s="5">
        <v>18.046999999999997</v>
      </c>
      <c r="DG38" s="5"/>
      <c r="DH38" s="17">
        <v>4736.8046999999997</v>
      </c>
      <c r="DI38" s="5">
        <v>15.315300000000001</v>
      </c>
      <c r="DJ38" s="5"/>
      <c r="DK38" s="5">
        <v>9849.1450657863315</v>
      </c>
      <c r="DL38" s="5">
        <v>92.872475000000009</v>
      </c>
      <c r="DM38" s="5">
        <v>8131.9647725026616</v>
      </c>
      <c r="DN38" s="5">
        <v>86.991099999999989</v>
      </c>
      <c r="DO38" s="5">
        <v>6282.1424710620495</v>
      </c>
      <c r="DP38" s="5">
        <v>34.296412500000002</v>
      </c>
      <c r="DQ38" s="5">
        <v>4438.3624718112424</v>
      </c>
      <c r="DR38" s="5">
        <v>39.099325</v>
      </c>
      <c r="DS38" s="5">
        <v>5550.2012006148998</v>
      </c>
      <c r="DT38" s="5">
        <v>36.566600000000001</v>
      </c>
      <c r="DU38" s="5">
        <v>36.566600000000001</v>
      </c>
      <c r="DV38" s="5">
        <v>40.883200000000002</v>
      </c>
      <c r="DW38" s="5">
        <v>39.591450000000002</v>
      </c>
      <c r="DX38" s="5">
        <v>37.4740513689311</v>
      </c>
      <c r="DZ38" s="17">
        <v>6298.8040000000001</v>
      </c>
      <c r="EA38" s="17">
        <v>37.183100000000003</v>
      </c>
      <c r="EB38" s="17">
        <v>37.183100000000003</v>
      </c>
      <c r="EC38" s="17">
        <v>41.520400000000002</v>
      </c>
      <c r="ED38" s="17">
        <v>40.3262</v>
      </c>
      <c r="EE38" s="17">
        <v>37.650624999999998</v>
      </c>
      <c r="EF38" s="17">
        <v>18.872299999999999</v>
      </c>
      <c r="EG38" s="17">
        <v>16.089600000000001</v>
      </c>
      <c r="EH38" s="17">
        <v>84.277699999999996</v>
      </c>
      <c r="EI38" s="17">
        <v>81.859099999999998</v>
      </c>
      <c r="EJ38" s="17">
        <v>34.194299999999998</v>
      </c>
      <c r="EK38" s="17">
        <v>40.245600000000003</v>
      </c>
      <c r="EL38" s="17">
        <v>37.090400000000002</v>
      </c>
      <c r="EM38" s="17">
        <v>41.432600000000001</v>
      </c>
      <c r="EN38" s="17">
        <v>40.184100000000001</v>
      </c>
      <c r="EO38" s="17">
        <v>38.00695089572519</v>
      </c>
      <c r="EP38" s="17">
        <v>17804.400000000001</v>
      </c>
      <c r="EQ38" s="17">
        <v>12.4963</v>
      </c>
      <c r="ER38" s="17">
        <v>4265.4143295299482</v>
      </c>
      <c r="ES38" s="5">
        <v>18.046999999999997</v>
      </c>
      <c r="ET38" s="5">
        <v>4736.8046999999997</v>
      </c>
      <c r="EU38" s="5">
        <v>15.315300000000001</v>
      </c>
      <c r="EV38" s="8">
        <v>9849.1450657863315</v>
      </c>
      <c r="EW38" s="8">
        <v>92.872475000000009</v>
      </c>
      <c r="EX38" s="8">
        <v>8131.9647725026616</v>
      </c>
      <c r="EY38" s="8">
        <v>86.991099999999989</v>
      </c>
      <c r="EZ38" s="8">
        <v>6282.1424710620495</v>
      </c>
      <c r="FA38" s="8">
        <v>34.296412500000002</v>
      </c>
      <c r="FB38" s="8">
        <v>4438.3624718112424</v>
      </c>
      <c r="FC38" s="8">
        <v>39.099325</v>
      </c>
      <c r="FD38" s="5">
        <v>5550.2012006148998</v>
      </c>
      <c r="FE38" s="5">
        <v>36.566600000000001</v>
      </c>
      <c r="FF38" s="5">
        <v>36.566600000000001</v>
      </c>
      <c r="FG38" s="5">
        <v>40.883200000000002</v>
      </c>
      <c r="FH38" s="5">
        <v>39.591450000000002</v>
      </c>
      <c r="FI38" s="5">
        <v>37.4740513689311</v>
      </c>
      <c r="FK38" s="5">
        <v>6298.8040000000001</v>
      </c>
      <c r="FL38" s="5">
        <v>37.650624999999998</v>
      </c>
      <c r="FM38" s="5">
        <v>5184.8278242568404</v>
      </c>
      <c r="FN38" s="5">
        <v>37.220095754171091</v>
      </c>
      <c r="FP38" s="17">
        <v>6298.8040000000001</v>
      </c>
      <c r="FQ38" s="5">
        <v>37.650624999999998</v>
      </c>
      <c r="FR38" s="17">
        <v>5184.8278242568404</v>
      </c>
      <c r="FS38" s="5">
        <v>37.220095754171091</v>
      </c>
    </row>
    <row r="39" spans="1:175" ht="13" customHeight="1" x14ac:dyDescent="0.15">
      <c r="A39" s="290"/>
      <c r="B39" s="47">
        <v>55</v>
      </c>
      <c r="C39" s="166">
        <f>Anchor!L144</f>
        <v>656.31050000000005</v>
      </c>
      <c r="D39" s="166">
        <f>Anchor!M144</f>
        <v>28.8126</v>
      </c>
      <c r="E39" s="166">
        <f>Anchor!N144</f>
        <v>33.249000000000002</v>
      </c>
      <c r="F39" s="166">
        <f>Anchor!O144</f>
        <v>31.1463</v>
      </c>
      <c r="G39" s="167">
        <f>('Summary (Full)'!$B$34*D39+'Summary (Full)'!$B$35*E39+'Summary (Full)'!$B$36*F39)/'Summary (Full)'!$B$37</f>
        <v>29.235731250000001</v>
      </c>
      <c r="H39" s="166">
        <f>Anchor!P144</f>
        <v>10.2456</v>
      </c>
      <c r="I39" s="166">
        <f>Anchor!Q144</f>
        <v>9.6386000000000003</v>
      </c>
      <c r="J39" s="166">
        <f>Anchor!R144</f>
        <v>18.482900000000001</v>
      </c>
      <c r="K39" s="166">
        <f>Anchor!S144</f>
        <v>17.662800000000001</v>
      </c>
      <c r="L39" s="166">
        <f>Anchor!T144</f>
        <v>24.195799999999998</v>
      </c>
      <c r="M39" s="166">
        <f>Anchor!U144</f>
        <v>32.674399999999999</v>
      </c>
      <c r="N39" s="166">
        <f>Anchor!V144</f>
        <v>28.760999999999999</v>
      </c>
      <c r="O39" s="166">
        <f>Anchor!W144</f>
        <v>33.149000000000001</v>
      </c>
      <c r="P39" s="166">
        <f>Anchor!X144</f>
        <v>30.969000000000001</v>
      </c>
      <c r="Q39" s="168">
        <f>10*LOG10(1/(('Summary (Full)'!$B$41/10^(N39/10)+'Summary (Full)'!$B$42/10^(O39/10)+'Summary (Full)'!$B$43/10^(P39/10))/'Summary (Full)'!$B$44))</f>
        <v>29.582853502901973</v>
      </c>
      <c r="R39" s="166">
        <f>Anchor!Y144</f>
        <v>2155.9</v>
      </c>
      <c r="S39" s="166">
        <f>Anchor!Z144</f>
        <v>0.94899999999999995</v>
      </c>
      <c r="T39" s="169"/>
      <c r="U39" s="166">
        <f>Test!L144</f>
        <v>656.31050000000005</v>
      </c>
      <c r="V39" s="166">
        <f>Test!M144</f>
        <v>28.8126</v>
      </c>
      <c r="W39" s="166">
        <f>Test!N144</f>
        <v>33.249000000000002</v>
      </c>
      <c r="X39" s="166">
        <f>Test!O144</f>
        <v>31.1463</v>
      </c>
      <c r="Y39" s="166">
        <f>('Summary (Full)'!$B$34*V39+'Summary (Full)'!$B$35*W39+'Summary (Full)'!$B$36*X39)/'Summary (Full)'!$B$37</f>
        <v>29.235731250000001</v>
      </c>
      <c r="Z39" s="166">
        <f>Test!P144</f>
        <v>10.2456</v>
      </c>
      <c r="AA39" s="166">
        <f>Test!Q144</f>
        <v>9.6386000000000003</v>
      </c>
      <c r="AB39" s="166">
        <f>Test!R144</f>
        <v>18.482900000000001</v>
      </c>
      <c r="AC39" s="166">
        <f>Test!S144</f>
        <v>17.662800000000001</v>
      </c>
      <c r="AD39" s="166">
        <f>Test!T144</f>
        <v>24.195799999999998</v>
      </c>
      <c r="AE39" s="166">
        <f>Test!U144</f>
        <v>32.674399999999999</v>
      </c>
      <c r="AF39" s="166">
        <f>Test!V144</f>
        <v>28.760999999999999</v>
      </c>
      <c r="AG39" s="166">
        <f>Test!W144</f>
        <v>33.149000000000001</v>
      </c>
      <c r="AH39" s="166">
        <f>Test!X144</f>
        <v>30.969000000000001</v>
      </c>
      <c r="AI39" s="166">
        <f>10*LOG10(1/(('Summary (Full)'!$B$41/10^(AF39/10)+'Summary (Full)'!$B$42/10^(AG39/10)+'Summary (Full)'!$B$43/10^(AH39/10))/'Summary (Full)'!$B$44))</f>
        <v>29.582853502901973</v>
      </c>
      <c r="AJ39" s="166">
        <f>Test!Y144</f>
        <v>2155.9</v>
      </c>
      <c r="AK39" s="166">
        <f>Test!Z144</f>
        <v>0.94899999999999995</v>
      </c>
      <c r="AL39" s="166">
        <f t="shared" si="2"/>
        <v>1</v>
      </c>
      <c r="AM39" s="166">
        <f t="shared" si="2"/>
        <v>1</v>
      </c>
      <c r="AO39" s="294" t="s">
        <v>29</v>
      </c>
      <c r="AP39" s="212" cm="1">
        <f t="array" ref="AP39">bdRateExtend($C37:$C40,D37:D40,$U37:$U40,V37:V40)</f>
        <v>0</v>
      </c>
      <c r="AQ39" s="212"/>
      <c r="AR39" s="212"/>
      <c r="AS39" s="212"/>
      <c r="AT39" s="212" cm="1">
        <f t="array" ref="AT39">bdRateExtend($C37:$C40,H37:H40,$U37:$U40,Z37:Z40)</f>
        <v>0</v>
      </c>
      <c r="AU39" s="212"/>
      <c r="AV39" s="212" cm="1">
        <f t="array" ref="AV39">bdRateExtend($C37:$C40,I37:I40,$U37:$U40,AA37:AA40)</f>
        <v>0</v>
      </c>
      <c r="AW39" s="212"/>
      <c r="AX39" s="212" cm="1">
        <f t="array" ref="AX39">bdRateExtend($C37:$C40,J37:J40,$U37:$U40,AB37:AB40,"None", FALSE,1)</f>
        <v>0</v>
      </c>
      <c r="AY39" s="215"/>
      <c r="AZ39" s="326" cm="1">
        <f t="array" ref="AZ39">testVMAFRange($C37:$C40,J37:J40,$U37:$U40,AB37:AB40)</f>
        <v>0</v>
      </c>
      <c r="BA39" s="252"/>
      <c r="BR39" s="5"/>
      <c r="BS39" s="5"/>
      <c r="BT39" s="5"/>
      <c r="BV39" s="5"/>
      <c r="BX39" s="5"/>
      <c r="BZ39" s="5"/>
      <c r="CB39" s="5"/>
      <c r="CD39" s="5"/>
      <c r="CL39" s="17">
        <v>6714.1716991194426</v>
      </c>
      <c r="CM39" s="17">
        <v>37.429575</v>
      </c>
      <c r="CN39" s="17">
        <v>37.429575</v>
      </c>
      <c r="CO39" s="17">
        <v>41.783374999999999</v>
      </c>
      <c r="CP39" s="17">
        <v>40.608474999999999</v>
      </c>
      <c r="CQ39" s="17">
        <v>37.900368749999998</v>
      </c>
      <c r="CR39" s="17">
        <v>19.1762625</v>
      </c>
      <c r="CS39" s="17">
        <v>16.30275</v>
      </c>
      <c r="CT39" s="17">
        <v>85.505524999999992</v>
      </c>
      <c r="CU39" s="17">
        <v>83.142099999999999</v>
      </c>
      <c r="CV39" s="17">
        <v>34.533687499999999</v>
      </c>
      <c r="CW39" s="17">
        <v>40.4724</v>
      </c>
      <c r="CX39" s="17">
        <v>37.337812499999998</v>
      </c>
      <c r="CY39" s="17">
        <v>41.696287499999997</v>
      </c>
      <c r="CZ39" s="17">
        <v>40.468425000000003</v>
      </c>
      <c r="DA39" s="17">
        <v>38.25920183425891</v>
      </c>
      <c r="DB39" s="17">
        <v>18270.3125</v>
      </c>
      <c r="DC39" s="17">
        <v>12.753125000000001</v>
      </c>
      <c r="DE39" s="17">
        <v>4510.3234639470984</v>
      </c>
      <c r="DF39" s="5">
        <v>18.309999999999999</v>
      </c>
      <c r="DG39" s="5"/>
      <c r="DH39" s="17">
        <v>5048.7343400676891</v>
      </c>
      <c r="DI39" s="5">
        <v>15.516325</v>
      </c>
      <c r="DJ39" s="5"/>
      <c r="DK39" s="5">
        <v>10498.6361</v>
      </c>
      <c r="DL39" s="5">
        <v>94.100300000000004</v>
      </c>
      <c r="DM39" s="5">
        <v>8668.2182417128115</v>
      </c>
      <c r="DN39" s="5">
        <v>88.27409999999999</v>
      </c>
      <c r="DO39" s="5">
        <v>6697.2872874595232</v>
      </c>
      <c r="DP39" s="5">
        <v>34.634374999999999</v>
      </c>
      <c r="DQ39" s="5">
        <v>4736.8046999999997</v>
      </c>
      <c r="DR39" s="5">
        <v>39.327300000000001</v>
      </c>
      <c r="DS39" s="5">
        <v>5912.6668706462742</v>
      </c>
      <c r="DT39" s="5">
        <v>36.828500000000005</v>
      </c>
      <c r="DU39" s="5">
        <v>36.828500000000005</v>
      </c>
      <c r="DV39" s="5">
        <v>41.157899999999998</v>
      </c>
      <c r="DW39" s="5">
        <v>39.887774999999998</v>
      </c>
      <c r="DX39" s="5">
        <v>37.740501132328141</v>
      </c>
      <c r="DZ39" s="17">
        <v>6714.1716991194426</v>
      </c>
      <c r="EA39" s="17">
        <v>37.429575</v>
      </c>
      <c r="EB39" s="17">
        <v>37.429575</v>
      </c>
      <c r="EC39" s="17">
        <v>41.783374999999999</v>
      </c>
      <c r="ED39" s="17">
        <v>40.608474999999999</v>
      </c>
      <c r="EE39" s="17">
        <v>37.900368749999998</v>
      </c>
      <c r="EF39" s="17">
        <v>19.1762625</v>
      </c>
      <c r="EG39" s="17">
        <v>16.30275</v>
      </c>
      <c r="EH39" s="17">
        <v>85.505524999999992</v>
      </c>
      <c r="EI39" s="17">
        <v>83.142099999999999</v>
      </c>
      <c r="EJ39" s="17">
        <v>34.533687499999999</v>
      </c>
      <c r="EK39" s="17">
        <v>40.4724</v>
      </c>
      <c r="EL39" s="17">
        <v>37.337812499999998</v>
      </c>
      <c r="EM39" s="17">
        <v>41.696287499999997</v>
      </c>
      <c r="EN39" s="17">
        <v>40.468425000000003</v>
      </c>
      <c r="EO39" s="17">
        <v>38.25920183425891</v>
      </c>
      <c r="EP39" s="17">
        <v>18270.3125</v>
      </c>
      <c r="EQ39" s="17">
        <v>12.753125000000001</v>
      </c>
      <c r="ER39" s="17">
        <v>4510.3234639470984</v>
      </c>
      <c r="ES39" s="5">
        <v>18.309999999999999</v>
      </c>
      <c r="ET39" s="5">
        <v>5048.7343400676891</v>
      </c>
      <c r="EU39" s="5">
        <v>15.516325</v>
      </c>
      <c r="EV39" s="8">
        <v>10498.6361</v>
      </c>
      <c r="EW39" s="8">
        <v>94.100300000000004</v>
      </c>
      <c r="EX39" s="8">
        <v>8668.2182417128115</v>
      </c>
      <c r="EY39" s="8">
        <v>88.27409999999999</v>
      </c>
      <c r="EZ39" s="8">
        <v>6697.2872874595232</v>
      </c>
      <c r="FA39" s="8">
        <v>34.634374999999999</v>
      </c>
      <c r="FB39" s="8">
        <v>4736.8046999999997</v>
      </c>
      <c r="FC39" s="8">
        <v>39.327300000000001</v>
      </c>
      <c r="FD39" s="5">
        <v>5912.6668706462742</v>
      </c>
      <c r="FE39" s="5">
        <v>36.828500000000005</v>
      </c>
      <c r="FF39" s="5">
        <v>36.828500000000005</v>
      </c>
      <c r="FG39" s="5">
        <v>41.157899999999998</v>
      </c>
      <c r="FH39" s="5">
        <v>39.887774999999998</v>
      </c>
      <c r="FI39" s="5">
        <v>37.740501132328141</v>
      </c>
      <c r="FK39" s="5">
        <v>6714.1716991194426</v>
      </c>
      <c r="FL39" s="5">
        <v>37.900368749999998</v>
      </c>
      <c r="FM39" s="5">
        <v>5527.4584482945229</v>
      </c>
      <c r="FN39" s="5">
        <v>37.47101002878982</v>
      </c>
      <c r="FP39" s="17">
        <v>6714.1716991194426</v>
      </c>
      <c r="FQ39" s="5">
        <v>37.900368749999998</v>
      </c>
      <c r="FR39" s="17">
        <v>5527.4584482945229</v>
      </c>
      <c r="FS39" s="5">
        <v>37.47101002878982</v>
      </c>
    </row>
    <row r="40" spans="1:175" ht="14" thickBot="1" x14ac:dyDescent="0.2">
      <c r="A40" s="290"/>
      <c r="B40" s="47">
        <v>63</v>
      </c>
      <c r="C40" s="166">
        <f>Anchor!L145</f>
        <v>254.58850000000001</v>
      </c>
      <c r="D40" s="166">
        <f>Anchor!M145</f>
        <v>26.149000000000001</v>
      </c>
      <c r="E40" s="166">
        <f>Anchor!N145</f>
        <v>30.829000000000001</v>
      </c>
      <c r="F40" s="166">
        <f>Anchor!O145</f>
        <v>28.306799999999999</v>
      </c>
      <c r="G40" s="167">
        <f>('Summary (Full)'!$B$34*D40+'Summary (Full)'!$B$35*E40+'Summary (Full)'!$B$36*F40)/'Summary (Full)'!$B$37</f>
        <v>26.576362500000002</v>
      </c>
      <c r="H40" s="166">
        <f>Anchor!P145</f>
        <v>7.6932999999999998</v>
      </c>
      <c r="I40" s="166">
        <f>Anchor!Q145</f>
        <v>7.7835999999999999</v>
      </c>
      <c r="J40" s="166">
        <f>Anchor!R145</f>
        <v>4.0685000000000002</v>
      </c>
      <c r="K40" s="166">
        <f>Anchor!S145</f>
        <v>3.9123999999999999</v>
      </c>
      <c r="L40" s="166">
        <f>Anchor!T145</f>
        <v>21.570399999999999</v>
      </c>
      <c r="M40" s="166">
        <f>Anchor!U145</f>
        <v>29.981200000000001</v>
      </c>
      <c r="N40" s="166">
        <f>Anchor!V145</f>
        <v>26.041899999999998</v>
      </c>
      <c r="O40" s="166">
        <f>Anchor!W145</f>
        <v>30.674600000000002</v>
      </c>
      <c r="P40" s="166">
        <f>Anchor!X145</f>
        <v>28.0227</v>
      </c>
      <c r="Q40" s="168">
        <f>10*LOG10(1/(('Summary (Full)'!$B$41/10^(N40/10)+'Summary (Full)'!$B$42/10^(O40/10)+'Summary (Full)'!$B$43/10^(P40/10))/'Summary (Full)'!$B$44))</f>
        <v>26.852960531119173</v>
      </c>
      <c r="R40" s="166">
        <f>Anchor!Y145</f>
        <v>1328.8</v>
      </c>
      <c r="S40" s="166">
        <f>Anchor!Z145</f>
        <v>0.52849999999999997</v>
      </c>
      <c r="T40" s="169"/>
      <c r="U40" s="166">
        <f>Test!L145</f>
        <v>254.58850000000001</v>
      </c>
      <c r="V40" s="166">
        <f>Test!M145</f>
        <v>26.149000000000001</v>
      </c>
      <c r="W40" s="166">
        <f>Test!N145</f>
        <v>30.829000000000001</v>
      </c>
      <c r="X40" s="166">
        <f>Test!O145</f>
        <v>28.306799999999999</v>
      </c>
      <c r="Y40" s="166">
        <f>('Summary (Full)'!$B$34*V40+'Summary (Full)'!$B$35*W40+'Summary (Full)'!$B$36*X40)/'Summary (Full)'!$B$37</f>
        <v>26.576362500000002</v>
      </c>
      <c r="Z40" s="166">
        <f>Test!P145</f>
        <v>7.6932999999999998</v>
      </c>
      <c r="AA40" s="166">
        <f>Test!Q145</f>
        <v>7.7835999999999999</v>
      </c>
      <c r="AB40" s="166">
        <f>Test!R145</f>
        <v>4.0685000000000002</v>
      </c>
      <c r="AC40" s="166">
        <f>Test!S145</f>
        <v>3.9123999999999999</v>
      </c>
      <c r="AD40" s="166">
        <f>Test!T145</f>
        <v>21.570399999999999</v>
      </c>
      <c r="AE40" s="166">
        <f>Test!U145</f>
        <v>29.981200000000001</v>
      </c>
      <c r="AF40" s="166">
        <f>Test!V145</f>
        <v>26.041899999999998</v>
      </c>
      <c r="AG40" s="166">
        <f>Test!W145</f>
        <v>30.674600000000002</v>
      </c>
      <c r="AH40" s="166">
        <f>Test!X145</f>
        <v>28.0227</v>
      </c>
      <c r="AI40" s="166">
        <f>10*LOG10(1/(('Summary (Full)'!$B$41/10^(AF40/10)+'Summary (Full)'!$B$42/10^(AG40/10)+'Summary (Full)'!$B$43/10^(AH40/10))/'Summary (Full)'!$B$44))</f>
        <v>26.852960531119173</v>
      </c>
      <c r="AJ40" s="166">
        <f>Test!Y145</f>
        <v>1328.8</v>
      </c>
      <c r="AK40" s="166">
        <f>Test!Z145</f>
        <v>0.52849999999999997</v>
      </c>
      <c r="AL40" s="166">
        <f t="shared" si="2"/>
        <v>1</v>
      </c>
      <c r="AM40" s="166">
        <f t="shared" si="2"/>
        <v>1</v>
      </c>
      <c r="AO40" s="303"/>
      <c r="AP40" s="213"/>
      <c r="AQ40" s="213"/>
      <c r="AR40" s="213"/>
      <c r="AS40" s="213"/>
      <c r="AT40" s="213"/>
      <c r="AU40" s="213"/>
      <c r="AV40" s="213"/>
      <c r="AW40" s="213"/>
      <c r="AX40" s="213"/>
      <c r="AY40" s="228"/>
      <c r="AZ40" s="327"/>
      <c r="BA40" s="280"/>
      <c r="BR40" s="5"/>
      <c r="BS40" s="5"/>
      <c r="BT40" s="5"/>
      <c r="BV40" s="5"/>
      <c r="BX40" s="5"/>
      <c r="BZ40" s="5"/>
      <c r="CB40" s="5"/>
      <c r="CD40" s="5"/>
      <c r="CL40" s="17">
        <v>7156.9303641225179</v>
      </c>
      <c r="CM40" s="17">
        <v>37.676050000000004</v>
      </c>
      <c r="CN40" s="17">
        <v>37.676050000000004</v>
      </c>
      <c r="CO40" s="17">
        <v>42.046350000000004</v>
      </c>
      <c r="CP40" s="17">
        <v>40.890749999999997</v>
      </c>
      <c r="CQ40" s="17">
        <v>38.150112499999999</v>
      </c>
      <c r="CR40" s="17">
        <v>19.480224999999997</v>
      </c>
      <c r="CS40" s="17">
        <v>16.515900000000002</v>
      </c>
      <c r="CT40" s="17">
        <v>86.733350000000002</v>
      </c>
      <c r="CU40" s="17">
        <v>84.4251</v>
      </c>
      <c r="CV40" s="17">
        <v>34.873075</v>
      </c>
      <c r="CW40" s="17">
        <v>40.699200000000005</v>
      </c>
      <c r="CX40" s="17">
        <v>37.585225000000001</v>
      </c>
      <c r="CY40" s="17">
        <v>41.959975</v>
      </c>
      <c r="CZ40" s="17">
        <v>40.752749999999999</v>
      </c>
      <c r="DA40" s="17">
        <v>38.511452772792623</v>
      </c>
      <c r="DB40" s="17">
        <v>18736.225000000002</v>
      </c>
      <c r="DC40" s="17">
        <v>13.00995</v>
      </c>
      <c r="DE40" s="17">
        <v>4769.2946517750279</v>
      </c>
      <c r="DF40" s="5">
        <v>18.573</v>
      </c>
      <c r="DG40" s="5"/>
      <c r="DH40" s="17">
        <v>5381.205274639824</v>
      </c>
      <c r="DI40" s="5">
        <v>15.71735</v>
      </c>
      <c r="DJ40" s="5"/>
      <c r="DK40" s="5">
        <v>12786.830400000001</v>
      </c>
      <c r="DL40" s="5">
        <v>96.245099999999994</v>
      </c>
      <c r="DM40" s="5">
        <v>9239.834355902969</v>
      </c>
      <c r="DN40" s="5">
        <v>89.557099999999991</v>
      </c>
      <c r="DO40" s="5">
        <v>7139.8662506270675</v>
      </c>
      <c r="DP40" s="5">
        <v>34.972337499999995</v>
      </c>
      <c r="DQ40" s="5">
        <v>4863.4358482572488</v>
      </c>
      <c r="DR40" s="5">
        <v>39.421512499999999</v>
      </c>
      <c r="DS40" s="5">
        <v>6298.8040000000001</v>
      </c>
      <c r="DT40" s="5">
        <v>37.090400000000002</v>
      </c>
      <c r="DU40" s="5">
        <v>37.090400000000002</v>
      </c>
      <c r="DV40" s="5">
        <v>41.432600000000001</v>
      </c>
      <c r="DW40" s="5">
        <v>40.184100000000001</v>
      </c>
      <c r="DX40" s="5">
        <v>38.00695089572519</v>
      </c>
      <c r="DZ40" s="17">
        <v>7156.9303641225179</v>
      </c>
      <c r="EA40" s="17">
        <v>37.676050000000004</v>
      </c>
      <c r="EB40" s="17">
        <v>37.676050000000004</v>
      </c>
      <c r="EC40" s="17">
        <v>42.046350000000004</v>
      </c>
      <c r="ED40" s="17">
        <v>40.890749999999997</v>
      </c>
      <c r="EE40" s="17">
        <v>38.150112499999999</v>
      </c>
      <c r="EF40" s="17">
        <v>19.480224999999997</v>
      </c>
      <c r="EG40" s="17">
        <v>16.515900000000002</v>
      </c>
      <c r="EH40" s="17">
        <v>86.733350000000002</v>
      </c>
      <c r="EI40" s="17">
        <v>84.4251</v>
      </c>
      <c r="EJ40" s="17">
        <v>34.873075</v>
      </c>
      <c r="EK40" s="17">
        <v>40.699200000000005</v>
      </c>
      <c r="EL40" s="17">
        <v>37.585225000000001</v>
      </c>
      <c r="EM40" s="17">
        <v>41.959975</v>
      </c>
      <c r="EN40" s="17">
        <v>40.752749999999999</v>
      </c>
      <c r="EO40" s="17">
        <v>38.511452772792623</v>
      </c>
      <c r="EP40" s="17">
        <v>18736.225000000002</v>
      </c>
      <c r="EQ40" s="17">
        <v>13.00995</v>
      </c>
      <c r="ER40" s="17">
        <v>4769.2946517750279</v>
      </c>
      <c r="ES40" s="5">
        <v>18.573</v>
      </c>
      <c r="ET40" s="5">
        <v>5381.205274639824</v>
      </c>
      <c r="EU40" s="5">
        <v>15.71735</v>
      </c>
      <c r="EV40" s="8">
        <v>12786.830400000001</v>
      </c>
      <c r="EW40" s="8">
        <v>96.245099999999994</v>
      </c>
      <c r="EX40" s="8">
        <v>9239.834355902969</v>
      </c>
      <c r="EY40" s="8">
        <v>89.557099999999991</v>
      </c>
      <c r="EZ40" s="8">
        <v>7139.8662506270675</v>
      </c>
      <c r="FA40" s="8">
        <v>34.972337499999995</v>
      </c>
      <c r="FB40" s="8">
        <v>4863.4358482572488</v>
      </c>
      <c r="FC40" s="8">
        <v>39.421512499999999</v>
      </c>
      <c r="FD40" s="5">
        <v>6298.8040000000001</v>
      </c>
      <c r="FE40" s="5">
        <v>37.090400000000002</v>
      </c>
      <c r="FF40" s="5">
        <v>37.090400000000002</v>
      </c>
      <c r="FG40" s="5">
        <v>41.432600000000001</v>
      </c>
      <c r="FH40" s="5">
        <v>40.184100000000001</v>
      </c>
      <c r="FI40" s="5">
        <v>38.00695089572519</v>
      </c>
      <c r="FK40" s="5">
        <v>7156.9303641225179</v>
      </c>
      <c r="FL40" s="5">
        <v>38.150112499999999</v>
      </c>
      <c r="FM40" s="5">
        <v>5912.6668706462742</v>
      </c>
      <c r="FN40" s="5">
        <v>37.740501132328141</v>
      </c>
      <c r="FP40" s="17">
        <v>7156.9303641225179</v>
      </c>
      <c r="FQ40" s="5">
        <v>38.150112499999999</v>
      </c>
      <c r="FR40" s="17">
        <v>5912.6668706462742</v>
      </c>
      <c r="FS40" s="5">
        <v>37.740501132328141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7628.8862621157923</v>
      </c>
      <c r="CM41" s="17">
        <v>37.922525</v>
      </c>
      <c r="CN41" s="17">
        <v>37.922525</v>
      </c>
      <c r="CO41" s="17">
        <v>42.309325000000001</v>
      </c>
      <c r="CP41" s="17">
        <v>41.173025000000003</v>
      </c>
      <c r="CQ41" s="17">
        <v>38.399856249999999</v>
      </c>
      <c r="CR41" s="17">
        <v>19.784187499999998</v>
      </c>
      <c r="CS41" s="17">
        <v>16.729050000000001</v>
      </c>
      <c r="CT41" s="17">
        <v>87.961174999999997</v>
      </c>
      <c r="CU41" s="17">
        <v>85.708100000000002</v>
      </c>
      <c r="CV41" s="17">
        <v>35.212462500000001</v>
      </c>
      <c r="CW41" s="17">
        <v>40.926000000000002</v>
      </c>
      <c r="CX41" s="17">
        <v>37.832637500000004</v>
      </c>
      <c r="CY41" s="17">
        <v>42.223662500000003</v>
      </c>
      <c r="CZ41" s="17">
        <v>41.037075000000002</v>
      </c>
      <c r="DA41" s="17">
        <v>38.763703711326343</v>
      </c>
      <c r="DB41" s="17">
        <v>19202.137500000001</v>
      </c>
      <c r="DC41" s="17">
        <v>13.266774999999999</v>
      </c>
      <c r="DE41" s="17">
        <v>5043.1352999999999</v>
      </c>
      <c r="DF41" s="5">
        <v>18.835999999999999</v>
      </c>
      <c r="DG41" s="5"/>
      <c r="DH41" s="17">
        <v>5735.570195880654</v>
      </c>
      <c r="DI41" s="5">
        <v>15.918375000000001</v>
      </c>
      <c r="DJ41" s="5"/>
      <c r="DK41" s="5">
        <v>16875.9136</v>
      </c>
      <c r="DL41" s="5">
        <v>98.796899999999994</v>
      </c>
      <c r="DM41" s="5">
        <v>9849.1450657863315</v>
      </c>
      <c r="DN41" s="5">
        <v>90.840099999999993</v>
      </c>
      <c r="DO41" s="5">
        <v>7611.6922999999997</v>
      </c>
      <c r="DP41" s="5">
        <v>35.310299999999998</v>
      </c>
      <c r="DQ41" s="5">
        <v>5184.8278242568404</v>
      </c>
      <c r="DR41" s="5">
        <v>39.651425000000003</v>
      </c>
      <c r="DS41" s="5">
        <v>6714.1716991194426</v>
      </c>
      <c r="DT41" s="5">
        <v>37.337812499999998</v>
      </c>
      <c r="DU41" s="5">
        <v>37.337812499999998</v>
      </c>
      <c r="DV41" s="5">
        <v>41.696287499999997</v>
      </c>
      <c r="DW41" s="5">
        <v>40.468425000000003</v>
      </c>
      <c r="DX41" s="5">
        <v>38.25920183425891</v>
      </c>
      <c r="DZ41" s="17">
        <v>7628.8862621157923</v>
      </c>
      <c r="EA41" s="17">
        <v>37.922525</v>
      </c>
      <c r="EB41" s="17">
        <v>37.922525</v>
      </c>
      <c r="EC41" s="17">
        <v>42.309325000000001</v>
      </c>
      <c r="ED41" s="17">
        <v>41.173025000000003</v>
      </c>
      <c r="EE41" s="17">
        <v>38.399856249999999</v>
      </c>
      <c r="EF41" s="17">
        <v>19.784187499999998</v>
      </c>
      <c r="EG41" s="17">
        <v>16.729050000000001</v>
      </c>
      <c r="EH41" s="17">
        <v>87.961174999999997</v>
      </c>
      <c r="EI41" s="17">
        <v>85.708100000000002</v>
      </c>
      <c r="EJ41" s="17">
        <v>35.212462500000001</v>
      </c>
      <c r="EK41" s="17">
        <v>40.926000000000002</v>
      </c>
      <c r="EL41" s="17">
        <v>37.832637500000004</v>
      </c>
      <c r="EM41" s="17">
        <v>42.223662500000003</v>
      </c>
      <c r="EN41" s="17">
        <v>41.037075000000002</v>
      </c>
      <c r="EO41" s="17">
        <v>38.763703711326343</v>
      </c>
      <c r="EP41" s="17">
        <v>19202.137500000001</v>
      </c>
      <c r="EQ41" s="17">
        <v>13.266774999999999</v>
      </c>
      <c r="ER41" s="17">
        <v>5043.1352999999999</v>
      </c>
      <c r="ES41" s="5">
        <v>18.835999999999999</v>
      </c>
      <c r="ET41" s="5">
        <v>5735.570195880654</v>
      </c>
      <c r="EU41" s="5">
        <v>15.918375000000001</v>
      </c>
      <c r="EV41" s="8">
        <v>16875.9136</v>
      </c>
      <c r="EW41" s="8">
        <v>98.796899999999994</v>
      </c>
      <c r="EX41" s="8">
        <v>9849.1450657863315</v>
      </c>
      <c r="EY41" s="8">
        <v>90.840099999999993</v>
      </c>
      <c r="EZ41" s="8">
        <v>7611.6922999999997</v>
      </c>
      <c r="FA41" s="8">
        <v>35.310299999999998</v>
      </c>
      <c r="FB41" s="8">
        <v>5184.8278242568404</v>
      </c>
      <c r="FC41" s="8">
        <v>39.651425000000003</v>
      </c>
      <c r="FD41" s="5">
        <v>6714.1716991194426</v>
      </c>
      <c r="FE41" s="5">
        <v>37.337812499999998</v>
      </c>
      <c r="FF41" s="5">
        <v>37.337812499999998</v>
      </c>
      <c r="FG41" s="5">
        <v>41.696287499999997</v>
      </c>
      <c r="FH41" s="5">
        <v>40.468425000000003</v>
      </c>
      <c r="FI41" s="5">
        <v>38.25920183425891</v>
      </c>
      <c r="FK41" s="5">
        <v>7628.8862621157923</v>
      </c>
      <c r="FL41" s="5">
        <v>38.399856249999999</v>
      </c>
      <c r="FM41" s="5">
        <v>6298.8040000000001</v>
      </c>
      <c r="FN41" s="5">
        <v>38.00695089572519</v>
      </c>
      <c r="FP41" s="17">
        <v>7628.8862621157923</v>
      </c>
      <c r="FQ41" s="5">
        <v>38.399856249999999</v>
      </c>
      <c r="FR41" s="17">
        <v>6298.8040000000001</v>
      </c>
      <c r="FS41" s="5">
        <v>38.00695089572519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8131.9647725026616</v>
      </c>
      <c r="CM42" s="17">
        <v>38.168999999999997</v>
      </c>
      <c r="CN42" s="17">
        <v>38.168999999999997</v>
      </c>
      <c r="CO42" s="17">
        <v>42.572299999999998</v>
      </c>
      <c r="CP42" s="17">
        <v>41.455300000000001</v>
      </c>
      <c r="CQ42" s="17">
        <v>38.649599999999992</v>
      </c>
      <c r="CR42" s="17">
        <v>20.088149999999999</v>
      </c>
      <c r="CS42" s="17">
        <v>16.9422</v>
      </c>
      <c r="CT42" s="17">
        <v>89.188999999999993</v>
      </c>
      <c r="CU42" s="17">
        <v>86.991099999999989</v>
      </c>
      <c r="CV42" s="17">
        <v>35.551850000000002</v>
      </c>
      <c r="CW42" s="17">
        <v>41.152799999999999</v>
      </c>
      <c r="CX42" s="17">
        <v>38.08005</v>
      </c>
      <c r="CY42" s="17">
        <v>42.487349999999999</v>
      </c>
      <c r="CZ42" s="17">
        <v>41.321399999999997</v>
      </c>
      <c r="DA42" s="17">
        <v>39.015954649860063</v>
      </c>
      <c r="DB42" s="17">
        <v>19668.050000000003</v>
      </c>
      <c r="DC42" s="17">
        <v>13.5236</v>
      </c>
      <c r="DE42" s="17">
        <v>6873.8539906143424</v>
      </c>
      <c r="DF42" s="5">
        <v>20.1752</v>
      </c>
      <c r="DG42" s="5"/>
      <c r="DH42" s="17">
        <v>6113.2708738891861</v>
      </c>
      <c r="DI42" s="5">
        <v>16.119399999999999</v>
      </c>
      <c r="DJ42" s="5"/>
      <c r="DK42" s="5">
        <v>17891.337</v>
      </c>
      <c r="DL42" s="5">
        <v>99.137200000000007</v>
      </c>
      <c r="DM42" s="5">
        <v>10498.6361</v>
      </c>
      <c r="DN42" s="5">
        <v>92.123099999999994</v>
      </c>
      <c r="DO42" s="5">
        <v>8121.5969672848869</v>
      </c>
      <c r="DP42" s="5">
        <v>35.648399999999995</v>
      </c>
      <c r="DQ42" s="5">
        <v>5527.4584482945229</v>
      </c>
      <c r="DR42" s="5">
        <v>39.881337500000001</v>
      </c>
      <c r="DS42" s="5">
        <v>7156.9303641225179</v>
      </c>
      <c r="DT42" s="5">
        <v>37.585225000000001</v>
      </c>
      <c r="DU42" s="5">
        <v>37.585225000000001</v>
      </c>
      <c r="DV42" s="5">
        <v>41.959975</v>
      </c>
      <c r="DW42" s="5">
        <v>40.752749999999999</v>
      </c>
      <c r="DX42" s="5">
        <v>38.511452772792623</v>
      </c>
      <c r="DZ42" s="17">
        <v>8131.9647725026616</v>
      </c>
      <c r="EA42" s="17">
        <v>38.168999999999997</v>
      </c>
      <c r="EB42" s="17">
        <v>38.168999999999997</v>
      </c>
      <c r="EC42" s="17">
        <v>42.572299999999998</v>
      </c>
      <c r="ED42" s="17">
        <v>41.455300000000001</v>
      </c>
      <c r="EE42" s="17">
        <v>38.649599999999992</v>
      </c>
      <c r="EF42" s="17">
        <v>20.088149999999999</v>
      </c>
      <c r="EG42" s="17">
        <v>16.9422</v>
      </c>
      <c r="EH42" s="17">
        <v>89.188999999999993</v>
      </c>
      <c r="EI42" s="17">
        <v>86.991099999999989</v>
      </c>
      <c r="EJ42" s="17">
        <v>35.551850000000002</v>
      </c>
      <c r="EK42" s="17">
        <v>41.152799999999999</v>
      </c>
      <c r="EL42" s="17">
        <v>38.08005</v>
      </c>
      <c r="EM42" s="17">
        <v>42.487349999999999</v>
      </c>
      <c r="EN42" s="17">
        <v>41.321399999999997</v>
      </c>
      <c r="EO42" s="17">
        <v>39.015954649860063</v>
      </c>
      <c r="EP42" s="17">
        <v>19668.050000000003</v>
      </c>
      <c r="EQ42" s="17">
        <v>13.5236</v>
      </c>
      <c r="ER42" s="17">
        <v>6873.8539906143424</v>
      </c>
      <c r="ES42" s="5">
        <v>20.1752</v>
      </c>
      <c r="ET42" s="5">
        <v>6113.2708738891861</v>
      </c>
      <c r="EU42" s="5">
        <v>16.119399999999999</v>
      </c>
      <c r="EV42" s="8">
        <v>17891.337</v>
      </c>
      <c r="EW42" s="8">
        <v>99.137200000000007</v>
      </c>
      <c r="EX42" s="8">
        <v>10498.6361</v>
      </c>
      <c r="EY42" s="8">
        <v>92.123099999999994</v>
      </c>
      <c r="EZ42" s="8">
        <v>8121.5969672848869</v>
      </c>
      <c r="FA42" s="8">
        <v>35.648399999999995</v>
      </c>
      <c r="FB42" s="8">
        <v>5527.4584482945229</v>
      </c>
      <c r="FC42" s="8">
        <v>39.881337500000001</v>
      </c>
      <c r="FD42" s="5">
        <v>7156.9303641225179</v>
      </c>
      <c r="FE42" s="5">
        <v>37.585225000000001</v>
      </c>
      <c r="FF42" s="5">
        <v>37.585225000000001</v>
      </c>
      <c r="FG42" s="5">
        <v>41.959975</v>
      </c>
      <c r="FH42" s="5">
        <v>40.752749999999999</v>
      </c>
      <c r="FI42" s="5">
        <v>38.511452772792623</v>
      </c>
      <c r="FK42" s="5">
        <v>8131.9647725026616</v>
      </c>
      <c r="FL42" s="5">
        <v>38.649599999999992</v>
      </c>
      <c r="FM42" s="5">
        <v>6714.1716991194426</v>
      </c>
      <c r="FN42" s="5">
        <v>38.25920183425891</v>
      </c>
      <c r="FP42" s="17">
        <v>8131.9647725026616</v>
      </c>
      <c r="FQ42" s="5">
        <v>38.649599999999992</v>
      </c>
      <c r="FR42" s="17">
        <v>6714.1716991194426</v>
      </c>
      <c r="FS42" s="5">
        <v>38.25920183425891</v>
      </c>
    </row>
    <row r="43" spans="1:175" x14ac:dyDescent="0.15">
      <c r="A43" s="305" t="s">
        <v>76</v>
      </c>
      <c r="B43" s="306"/>
      <c r="C43" s="306"/>
      <c r="D43" s="306"/>
      <c r="E43" s="306"/>
      <c r="F43" s="306"/>
      <c r="G43" s="306"/>
      <c r="H43" s="306"/>
      <c r="I43" s="306"/>
      <c r="J43" s="306"/>
      <c r="K43" s="306"/>
      <c r="L43" s="306"/>
      <c r="M43" s="306"/>
      <c r="N43" s="306"/>
      <c r="O43" s="306"/>
      <c r="P43" s="306"/>
      <c r="Q43" s="306"/>
      <c r="R43" s="306"/>
      <c r="S43" s="306"/>
      <c r="T43" s="306"/>
      <c r="U43" s="306"/>
      <c r="V43" s="306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8668.2182417128115</v>
      </c>
      <c r="CM43" s="17">
        <v>38.415475000000001</v>
      </c>
      <c r="CN43" s="17">
        <v>38.415475000000001</v>
      </c>
      <c r="CO43" s="17">
        <v>42.835275000000003</v>
      </c>
      <c r="CP43" s="17">
        <v>41.737575</v>
      </c>
      <c r="CQ43" s="17">
        <v>38.899343749999993</v>
      </c>
      <c r="CR43" s="17">
        <v>20.3921125</v>
      </c>
      <c r="CS43" s="17">
        <v>17.155349999999999</v>
      </c>
      <c r="CT43" s="17">
        <v>90.416825000000003</v>
      </c>
      <c r="CU43" s="17">
        <v>88.27409999999999</v>
      </c>
      <c r="CV43" s="17">
        <v>35.891237499999995</v>
      </c>
      <c r="CW43" s="17">
        <v>41.379600000000003</v>
      </c>
      <c r="CX43" s="17">
        <v>38.327462499999996</v>
      </c>
      <c r="CY43" s="17">
        <v>42.751037499999995</v>
      </c>
      <c r="CZ43" s="17">
        <v>41.605725</v>
      </c>
      <c r="DA43" s="17">
        <v>39.268205588393776</v>
      </c>
      <c r="DB43" s="17">
        <v>20133.962500000001</v>
      </c>
      <c r="DC43" s="17">
        <v>13.780425000000001</v>
      </c>
      <c r="DE43" s="17">
        <v>7274.3028658670164</v>
      </c>
      <c r="DF43" s="5">
        <v>20.4587</v>
      </c>
      <c r="DG43" s="5"/>
      <c r="DH43" s="17">
        <v>6515.8440226889506</v>
      </c>
      <c r="DI43" s="5">
        <v>16.320425</v>
      </c>
      <c r="DJ43" s="5"/>
      <c r="DK43" s="5">
        <v>20784.687900000001</v>
      </c>
      <c r="DL43" s="5">
        <v>99.484399999999994</v>
      </c>
      <c r="DM43" s="5">
        <v>11222.03507582459</v>
      </c>
      <c r="DN43" s="5">
        <v>92.882649999999998</v>
      </c>
      <c r="DO43" s="5">
        <v>8665.6599740653073</v>
      </c>
      <c r="DP43" s="5">
        <v>35.986499999999999</v>
      </c>
      <c r="DQ43" s="5">
        <v>5892.7312406949086</v>
      </c>
      <c r="DR43" s="5">
        <v>40.111249999999998</v>
      </c>
      <c r="DS43" s="5">
        <v>7628.8862621157923</v>
      </c>
      <c r="DT43" s="5">
        <v>37.832637500000004</v>
      </c>
      <c r="DU43" s="5">
        <v>37.832637500000004</v>
      </c>
      <c r="DV43" s="5">
        <v>42.223662500000003</v>
      </c>
      <c r="DW43" s="5">
        <v>41.037075000000002</v>
      </c>
      <c r="DX43" s="5">
        <v>38.763703711326343</v>
      </c>
      <c r="DZ43" s="17">
        <v>8668.2182417128115</v>
      </c>
      <c r="EA43" s="17">
        <v>38.415475000000001</v>
      </c>
      <c r="EB43" s="17">
        <v>38.415475000000001</v>
      </c>
      <c r="EC43" s="17">
        <v>42.835275000000003</v>
      </c>
      <c r="ED43" s="17">
        <v>41.737575</v>
      </c>
      <c r="EE43" s="17">
        <v>38.899343749999993</v>
      </c>
      <c r="EF43" s="17">
        <v>20.3921125</v>
      </c>
      <c r="EG43" s="17">
        <v>17.155349999999999</v>
      </c>
      <c r="EH43" s="17">
        <v>90.416825000000003</v>
      </c>
      <c r="EI43" s="17">
        <v>88.27409999999999</v>
      </c>
      <c r="EJ43" s="17">
        <v>35.891237499999995</v>
      </c>
      <c r="EK43" s="17">
        <v>41.379600000000003</v>
      </c>
      <c r="EL43" s="17">
        <v>38.327462499999996</v>
      </c>
      <c r="EM43" s="17">
        <v>42.751037499999995</v>
      </c>
      <c r="EN43" s="17">
        <v>41.605725</v>
      </c>
      <c r="EO43" s="17">
        <v>39.268205588393776</v>
      </c>
      <c r="EP43" s="17">
        <v>20133.962500000001</v>
      </c>
      <c r="EQ43" s="17">
        <v>13.780425000000001</v>
      </c>
      <c r="ER43" s="17">
        <v>7274.3028658670164</v>
      </c>
      <c r="ES43" s="5">
        <v>20.4587</v>
      </c>
      <c r="ET43" s="5">
        <v>6515.8440226889506</v>
      </c>
      <c r="EU43" s="5">
        <v>16.320425</v>
      </c>
      <c r="EV43" s="8">
        <v>20784.687900000001</v>
      </c>
      <c r="EW43" s="8">
        <v>99.484399999999994</v>
      </c>
      <c r="EX43" s="8">
        <v>11222.03507582459</v>
      </c>
      <c r="EY43" s="8">
        <v>92.882649999999998</v>
      </c>
      <c r="EZ43" s="8">
        <v>8665.6599740653073</v>
      </c>
      <c r="FA43" s="8">
        <v>35.986499999999999</v>
      </c>
      <c r="FB43" s="8">
        <v>5892.7312406949086</v>
      </c>
      <c r="FC43" s="8">
        <v>40.111249999999998</v>
      </c>
      <c r="FD43" s="5">
        <v>7628.8862621157923</v>
      </c>
      <c r="FE43" s="5">
        <v>37.832637500000004</v>
      </c>
      <c r="FF43" s="5">
        <v>37.832637500000004</v>
      </c>
      <c r="FG43" s="5">
        <v>42.223662500000003</v>
      </c>
      <c r="FH43" s="5">
        <v>41.037075000000002</v>
      </c>
      <c r="FI43" s="5">
        <v>38.763703711326343</v>
      </c>
      <c r="FK43" s="5">
        <v>8668.2182417128115</v>
      </c>
      <c r="FL43" s="5">
        <v>38.899343749999993</v>
      </c>
      <c r="FM43" s="5">
        <v>7156.9303641225179</v>
      </c>
      <c r="FN43" s="5">
        <v>38.511452772792623</v>
      </c>
      <c r="FP43" s="17">
        <v>8668.2182417128115</v>
      </c>
      <c r="FQ43" s="5">
        <v>38.899343749999993</v>
      </c>
      <c r="FR43" s="17">
        <v>7156.9303641225179</v>
      </c>
      <c r="FS43" s="5">
        <v>38.511452772792623</v>
      </c>
    </row>
    <row r="44" spans="1:175" x14ac:dyDescent="0.15">
      <c r="A44" s="307" t="s">
        <v>13</v>
      </c>
      <c r="B44" s="308"/>
      <c r="C44" s="308"/>
      <c r="D44" s="308"/>
      <c r="E44" s="308"/>
      <c r="F44" s="308"/>
      <c r="G44" s="308"/>
      <c r="H44" s="308"/>
      <c r="I44" s="308"/>
      <c r="J44" s="308"/>
      <c r="K44" s="308"/>
      <c r="L44" s="308"/>
      <c r="M44" s="143"/>
      <c r="N44" s="143"/>
      <c r="O44" s="143"/>
      <c r="P44" s="143"/>
      <c r="Q44" s="308" t="s">
        <v>1</v>
      </c>
      <c r="R44" s="308"/>
      <c r="S44" s="308" t="s">
        <v>22</v>
      </c>
      <c r="T44" s="308"/>
      <c r="U44" s="308" t="s">
        <v>0</v>
      </c>
      <c r="V44" s="308"/>
      <c r="W44" s="308" t="s">
        <v>49</v>
      </c>
      <c r="X44" s="308"/>
      <c r="Y44" s="311" t="s">
        <v>40</v>
      </c>
      <c r="Z44" s="311"/>
      <c r="AA44" s="311" t="s">
        <v>44</v>
      </c>
      <c r="AB44" s="311"/>
      <c r="AC44" s="311" t="s">
        <v>45</v>
      </c>
      <c r="AD44" s="311"/>
      <c r="AE44" s="311"/>
      <c r="AF44" s="311"/>
      <c r="AG44" s="311"/>
      <c r="AH44" s="311"/>
      <c r="AI44" s="322" t="s">
        <v>13</v>
      </c>
      <c r="AJ44" s="322"/>
      <c r="AK44" s="295" t="s">
        <v>42</v>
      </c>
      <c r="AL44" s="296"/>
      <c r="BX44" s="5"/>
      <c r="BZ44" s="5"/>
      <c r="CB44" s="5"/>
      <c r="CD44" s="5"/>
      <c r="CL44" s="17">
        <v>9239.834355902969</v>
      </c>
      <c r="CM44" s="17">
        <v>38.661949999999997</v>
      </c>
      <c r="CN44" s="17">
        <v>38.661949999999997</v>
      </c>
      <c r="CO44" s="17">
        <v>43.09825</v>
      </c>
      <c r="CP44" s="17">
        <v>42.019850000000005</v>
      </c>
      <c r="CQ44" s="17">
        <v>39.149087499999993</v>
      </c>
      <c r="CR44" s="17">
        <v>20.696075</v>
      </c>
      <c r="CS44" s="17">
        <v>17.368499999999997</v>
      </c>
      <c r="CT44" s="17">
        <v>91.644649999999999</v>
      </c>
      <c r="CU44" s="17">
        <v>89.557099999999991</v>
      </c>
      <c r="CV44" s="17">
        <v>36.230624999999996</v>
      </c>
      <c r="CW44" s="17">
        <v>41.606400000000001</v>
      </c>
      <c r="CX44" s="17">
        <v>38.574874999999999</v>
      </c>
      <c r="CY44" s="17">
        <v>43.014724999999999</v>
      </c>
      <c r="CZ44" s="17">
        <v>41.890050000000002</v>
      </c>
      <c r="DA44" s="17">
        <v>39.520456526927497</v>
      </c>
      <c r="DB44" s="17">
        <v>20599.875</v>
      </c>
      <c r="DC44" s="17">
        <v>14.03725</v>
      </c>
      <c r="DE44" s="17">
        <v>7698.0806192003265</v>
      </c>
      <c r="DF44" s="5">
        <v>20.7422</v>
      </c>
      <c r="DG44" s="5"/>
      <c r="DH44" s="17">
        <v>6944.9275525069634</v>
      </c>
      <c r="DI44" s="5">
        <v>16.521450000000002</v>
      </c>
      <c r="DJ44" s="5"/>
      <c r="DK44" s="5">
        <v>29575.539499999999</v>
      </c>
      <c r="DL44" s="5">
        <v>99.968800000000002</v>
      </c>
      <c r="DM44" s="5">
        <v>12786.830400000001</v>
      </c>
      <c r="DN44" s="5">
        <v>94.445800000000006</v>
      </c>
      <c r="DO44" s="5">
        <v>9246.169575836735</v>
      </c>
      <c r="DP44" s="5">
        <v>36.324599999999997</v>
      </c>
      <c r="DQ44" s="5">
        <v>6282.1424710620495</v>
      </c>
      <c r="DR44" s="5">
        <v>40.341162500000003</v>
      </c>
      <c r="DS44" s="5">
        <v>8131.9647725026616</v>
      </c>
      <c r="DT44" s="5">
        <v>38.08005</v>
      </c>
      <c r="DU44" s="5">
        <v>38.08005</v>
      </c>
      <c r="DV44" s="5">
        <v>42.487349999999999</v>
      </c>
      <c r="DW44" s="5">
        <v>41.321399999999997</v>
      </c>
      <c r="DX44" s="5">
        <v>39.015954649860063</v>
      </c>
      <c r="DZ44" s="17">
        <v>9239.834355902969</v>
      </c>
      <c r="EA44" s="17">
        <v>38.661949999999997</v>
      </c>
      <c r="EB44" s="17">
        <v>38.661949999999997</v>
      </c>
      <c r="EC44" s="17">
        <v>43.09825</v>
      </c>
      <c r="ED44" s="17">
        <v>42.019850000000005</v>
      </c>
      <c r="EE44" s="17">
        <v>39.149087499999993</v>
      </c>
      <c r="EF44" s="17">
        <v>20.696075</v>
      </c>
      <c r="EG44" s="17">
        <v>17.368499999999997</v>
      </c>
      <c r="EH44" s="17">
        <v>91.644649999999999</v>
      </c>
      <c r="EI44" s="17">
        <v>89.557099999999991</v>
      </c>
      <c r="EJ44" s="17">
        <v>36.230624999999996</v>
      </c>
      <c r="EK44" s="17">
        <v>41.606400000000001</v>
      </c>
      <c r="EL44" s="17">
        <v>38.574874999999999</v>
      </c>
      <c r="EM44" s="17">
        <v>43.014724999999999</v>
      </c>
      <c r="EN44" s="17">
        <v>41.890050000000002</v>
      </c>
      <c r="EO44" s="17">
        <v>39.520456526927497</v>
      </c>
      <c r="EP44" s="17">
        <v>20599.875</v>
      </c>
      <c r="EQ44" s="17">
        <v>14.03725</v>
      </c>
      <c r="ER44" s="17">
        <v>7698.0806192003265</v>
      </c>
      <c r="ES44" s="5">
        <v>20.7422</v>
      </c>
      <c r="ET44" s="5">
        <v>6944.9275525069634</v>
      </c>
      <c r="EU44" s="5">
        <v>16.521450000000002</v>
      </c>
      <c r="EV44" s="8">
        <v>29575.539499999999</v>
      </c>
      <c r="EW44" s="8">
        <v>99.968800000000002</v>
      </c>
      <c r="EX44" s="8">
        <v>12786.830400000001</v>
      </c>
      <c r="EY44" s="8">
        <v>94.445800000000006</v>
      </c>
      <c r="EZ44" s="8">
        <v>9246.169575836735</v>
      </c>
      <c r="FA44" s="8">
        <v>36.324599999999997</v>
      </c>
      <c r="FB44" s="8">
        <v>6282.1424710620495</v>
      </c>
      <c r="FC44" s="8">
        <v>40.341162500000003</v>
      </c>
      <c r="FD44" s="5">
        <v>8131.9647725026616</v>
      </c>
      <c r="FE44" s="5">
        <v>38.08005</v>
      </c>
      <c r="FF44" s="5">
        <v>38.08005</v>
      </c>
      <c r="FG44" s="5">
        <v>42.487349999999999</v>
      </c>
      <c r="FH44" s="5">
        <v>41.321399999999997</v>
      </c>
      <c r="FI44" s="5">
        <v>39.015954649860063</v>
      </c>
      <c r="FK44" s="5">
        <v>9239.834355902969</v>
      </c>
      <c r="FL44" s="5">
        <v>39.149087499999993</v>
      </c>
      <c r="FM44" s="5">
        <v>7628.8862621157923</v>
      </c>
      <c r="FN44" s="5">
        <v>38.763703711326343</v>
      </c>
      <c r="FP44" s="17">
        <v>9239.834355902969</v>
      </c>
      <c r="FQ44" s="5">
        <v>39.149087499999993</v>
      </c>
      <c r="FR44" s="17">
        <v>7628.8862621157923</v>
      </c>
      <c r="FS44" s="5">
        <v>38.763703711326343</v>
      </c>
    </row>
    <row r="45" spans="1:175" x14ac:dyDescent="0.15">
      <c r="A45" s="142"/>
      <c r="B45" s="143"/>
      <c r="C45" s="308" t="s">
        <v>13</v>
      </c>
      <c r="D45" s="308"/>
      <c r="E45" s="308"/>
      <c r="F45" s="308"/>
      <c r="G45" s="143"/>
      <c r="H45" s="143"/>
      <c r="I45" s="143"/>
      <c r="J45" s="143"/>
      <c r="K45" s="143"/>
      <c r="L45" s="143"/>
      <c r="M45" s="308" t="s">
        <v>42</v>
      </c>
      <c r="N45" s="308"/>
      <c r="O45" s="308"/>
      <c r="P45" s="308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9849.1450657863315</v>
      </c>
      <c r="CM45" s="17">
        <v>38.908425000000001</v>
      </c>
      <c r="CN45" s="17">
        <v>38.908425000000001</v>
      </c>
      <c r="CO45" s="17">
        <v>43.361225000000005</v>
      </c>
      <c r="CP45" s="17">
        <v>42.302125000000004</v>
      </c>
      <c r="CQ45" s="17">
        <v>39.398831249999994</v>
      </c>
      <c r="CR45" s="17">
        <v>21.000037499999998</v>
      </c>
      <c r="CS45" s="17">
        <v>17.58165</v>
      </c>
      <c r="CT45" s="17">
        <v>92.872475000000009</v>
      </c>
      <c r="CU45" s="17">
        <v>90.840099999999993</v>
      </c>
      <c r="CV45" s="17">
        <v>36.570012499999997</v>
      </c>
      <c r="CW45" s="17">
        <v>41.833200000000005</v>
      </c>
      <c r="CX45" s="17">
        <v>38.822287500000002</v>
      </c>
      <c r="CY45" s="17">
        <v>43.278412500000002</v>
      </c>
      <c r="CZ45" s="17">
        <v>42.174374999999998</v>
      </c>
      <c r="DA45" s="17">
        <v>39.77270746546121</v>
      </c>
      <c r="DB45" s="17">
        <v>21065.787500000002</v>
      </c>
      <c r="DC45" s="17">
        <v>14.294074999999999</v>
      </c>
      <c r="DE45" s="17">
        <v>8146.5463168675196</v>
      </c>
      <c r="DF45" s="5">
        <v>21.025700000000001</v>
      </c>
      <c r="DG45" s="5"/>
      <c r="DH45" s="17">
        <v>7611.6922999999997</v>
      </c>
      <c r="DI45" s="5">
        <v>16.823599999999999</v>
      </c>
      <c r="DJ45" s="5"/>
      <c r="DK45" s="5">
        <v>31573.639978509429</v>
      </c>
      <c r="DL45" s="5">
        <v>99.969887499999999</v>
      </c>
      <c r="DM45" s="5">
        <v>16875.9136</v>
      </c>
      <c r="DN45" s="5">
        <v>97.715199999999996</v>
      </c>
      <c r="DO45" s="5">
        <v>9865.5673175487464</v>
      </c>
      <c r="DP45" s="5">
        <v>36.662700000000001</v>
      </c>
      <c r="DQ45" s="5">
        <v>6697.2872874595232</v>
      </c>
      <c r="DR45" s="5">
        <v>40.571075</v>
      </c>
      <c r="DS45" s="5">
        <v>8668.2182417128115</v>
      </c>
      <c r="DT45" s="5">
        <v>38.327462499999996</v>
      </c>
      <c r="DU45" s="5">
        <v>38.327462499999996</v>
      </c>
      <c r="DV45" s="5">
        <v>42.751037499999995</v>
      </c>
      <c r="DW45" s="5">
        <v>41.605725</v>
      </c>
      <c r="DX45" s="5">
        <v>39.268205588393776</v>
      </c>
      <c r="DZ45" s="17">
        <v>9849.1450657863315</v>
      </c>
      <c r="EA45" s="17">
        <v>38.908425000000001</v>
      </c>
      <c r="EB45" s="17">
        <v>38.908425000000001</v>
      </c>
      <c r="EC45" s="17">
        <v>43.361225000000005</v>
      </c>
      <c r="ED45" s="17">
        <v>42.302125000000004</v>
      </c>
      <c r="EE45" s="17">
        <v>39.398831249999994</v>
      </c>
      <c r="EF45" s="17">
        <v>21.000037499999998</v>
      </c>
      <c r="EG45" s="17">
        <v>17.58165</v>
      </c>
      <c r="EH45" s="17">
        <v>92.872475000000009</v>
      </c>
      <c r="EI45" s="17">
        <v>90.840099999999993</v>
      </c>
      <c r="EJ45" s="17">
        <v>36.570012499999997</v>
      </c>
      <c r="EK45" s="17">
        <v>41.833200000000005</v>
      </c>
      <c r="EL45" s="17">
        <v>38.822287500000002</v>
      </c>
      <c r="EM45" s="17">
        <v>43.278412500000002</v>
      </c>
      <c r="EN45" s="17">
        <v>42.174374999999998</v>
      </c>
      <c r="EO45" s="17">
        <v>39.77270746546121</v>
      </c>
      <c r="EP45" s="17">
        <v>21065.787500000002</v>
      </c>
      <c r="EQ45" s="17">
        <v>14.294074999999999</v>
      </c>
      <c r="ER45" s="17">
        <v>8146.5463168675196</v>
      </c>
      <c r="ES45" s="5">
        <v>21.025700000000001</v>
      </c>
      <c r="ET45" s="5">
        <v>7611.6922999999997</v>
      </c>
      <c r="EU45" s="5">
        <v>16.823599999999999</v>
      </c>
      <c r="EV45" s="8">
        <v>31573.639978509429</v>
      </c>
      <c r="EW45" s="8">
        <v>99.969887499999999</v>
      </c>
      <c r="EX45" s="8">
        <v>16875.9136</v>
      </c>
      <c r="EY45" s="8">
        <v>97.715199999999996</v>
      </c>
      <c r="EZ45" s="8">
        <v>9865.5673175487464</v>
      </c>
      <c r="FA45" s="8">
        <v>36.662700000000001</v>
      </c>
      <c r="FB45" s="8">
        <v>6697.2872874595232</v>
      </c>
      <c r="FC45" s="8">
        <v>40.571075</v>
      </c>
      <c r="FD45" s="5">
        <v>8668.2182417128115</v>
      </c>
      <c r="FE45" s="5">
        <v>38.327462499999996</v>
      </c>
      <c r="FF45" s="5">
        <v>38.327462499999996</v>
      </c>
      <c r="FG45" s="5">
        <v>42.751037499999995</v>
      </c>
      <c r="FH45" s="5">
        <v>41.605725</v>
      </c>
      <c r="FI45" s="5">
        <v>39.268205588393776</v>
      </c>
      <c r="FK45" s="5">
        <v>9849.1450657863315</v>
      </c>
      <c r="FL45" s="5">
        <v>39.398831249999994</v>
      </c>
      <c r="FM45" s="5">
        <v>8131.9647725026616</v>
      </c>
      <c r="FN45" s="5">
        <v>39.015954649860063</v>
      </c>
      <c r="FP45" s="17">
        <v>9849.1450657863315</v>
      </c>
      <c r="FQ45" s="5">
        <v>39.398831249999994</v>
      </c>
      <c r="FR45" s="17">
        <v>8131.9647725026616</v>
      </c>
      <c r="FS45" s="5">
        <v>39.015954649860063</v>
      </c>
    </row>
    <row r="46" spans="1:175" ht="17" customHeight="1" thickBot="1" x14ac:dyDescent="0.2">
      <c r="A46" s="309" t="s">
        <v>23</v>
      </c>
      <c r="B46" s="310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23" t="s">
        <v>38</v>
      </c>
      <c r="AJ46" s="323"/>
      <c r="AK46" s="297" t="s">
        <v>38</v>
      </c>
      <c r="AL46" s="298"/>
      <c r="BX46" s="5"/>
      <c r="BZ46" s="5"/>
      <c r="CB46" s="5"/>
      <c r="CD46" s="5"/>
      <c r="CL46" s="17">
        <v>10498.6361</v>
      </c>
      <c r="CM46" s="17">
        <v>39.154899999999998</v>
      </c>
      <c r="CN46" s="17">
        <v>39.154899999999998</v>
      </c>
      <c r="CO46" s="17">
        <v>43.624200000000002</v>
      </c>
      <c r="CP46" s="17">
        <v>42.584400000000002</v>
      </c>
      <c r="CQ46" s="17">
        <v>39.648574999999994</v>
      </c>
      <c r="CR46" s="17">
        <v>21.303999999999998</v>
      </c>
      <c r="CS46" s="17">
        <v>17.794799999999999</v>
      </c>
      <c r="CT46" s="17">
        <v>94.100300000000004</v>
      </c>
      <c r="CU46" s="17">
        <v>92.123099999999994</v>
      </c>
      <c r="CV46" s="17">
        <v>36.909399999999998</v>
      </c>
      <c r="CW46" s="17">
        <v>42.06</v>
      </c>
      <c r="CX46" s="17">
        <v>39.069699999999997</v>
      </c>
      <c r="CY46" s="17">
        <v>43.542099999999998</v>
      </c>
      <c r="CZ46" s="17">
        <v>42.4587</v>
      </c>
      <c r="DA46" s="17">
        <v>40.02495840399493</v>
      </c>
      <c r="DB46" s="17">
        <v>21531.7</v>
      </c>
      <c r="DC46" s="17">
        <v>14.5509</v>
      </c>
      <c r="DE46" s="17">
        <v>8621.1381999999994</v>
      </c>
      <c r="DF46" s="5">
        <v>21.309200000000001</v>
      </c>
      <c r="DG46" s="5"/>
      <c r="DH46" s="17">
        <v>8121.5969672848869</v>
      </c>
      <c r="DI46" s="5">
        <v>17.033362499999999</v>
      </c>
      <c r="DJ46" s="5"/>
      <c r="DK46" s="5">
        <v>33706.730573504057</v>
      </c>
      <c r="DL46" s="5">
        <v>99.97097500000001</v>
      </c>
      <c r="DM46" s="5">
        <v>17891.337</v>
      </c>
      <c r="DN46" s="5">
        <v>98.1995</v>
      </c>
      <c r="DO46" s="5">
        <v>10526.458302413097</v>
      </c>
      <c r="DP46" s="5">
        <v>37.000799999999998</v>
      </c>
      <c r="DQ46" s="5">
        <v>7139.8662506270675</v>
      </c>
      <c r="DR46" s="5">
        <v>40.800987500000005</v>
      </c>
      <c r="DS46" s="5">
        <v>9239.834355902969</v>
      </c>
      <c r="DT46" s="5">
        <v>38.574874999999999</v>
      </c>
      <c r="DU46" s="5">
        <v>38.574874999999999</v>
      </c>
      <c r="DV46" s="5">
        <v>43.014724999999999</v>
      </c>
      <c r="DW46" s="5">
        <v>41.890050000000002</v>
      </c>
      <c r="DX46" s="5">
        <v>39.520456526927497</v>
      </c>
      <c r="DZ46" s="17">
        <v>10498.6361</v>
      </c>
      <c r="EA46" s="17">
        <v>39.154899999999998</v>
      </c>
      <c r="EB46" s="17">
        <v>39.154899999999998</v>
      </c>
      <c r="EC46" s="17">
        <v>43.624200000000002</v>
      </c>
      <c r="ED46" s="17">
        <v>42.584400000000002</v>
      </c>
      <c r="EE46" s="17">
        <v>39.648574999999994</v>
      </c>
      <c r="EF46" s="17">
        <v>21.303999999999998</v>
      </c>
      <c r="EG46" s="17">
        <v>17.794799999999999</v>
      </c>
      <c r="EH46" s="17">
        <v>94.100300000000004</v>
      </c>
      <c r="EI46" s="17">
        <v>92.123099999999994</v>
      </c>
      <c r="EJ46" s="17">
        <v>36.909399999999998</v>
      </c>
      <c r="EK46" s="17">
        <v>42.06</v>
      </c>
      <c r="EL46" s="17">
        <v>39.069699999999997</v>
      </c>
      <c r="EM46" s="17">
        <v>43.542099999999998</v>
      </c>
      <c r="EN46" s="17">
        <v>42.4587</v>
      </c>
      <c r="EO46" s="17">
        <v>40.02495840399493</v>
      </c>
      <c r="EP46" s="17">
        <v>21531.7</v>
      </c>
      <c r="EQ46" s="17">
        <v>14.5509</v>
      </c>
      <c r="ER46" s="17">
        <v>8621.1381999999994</v>
      </c>
      <c r="ES46" s="5">
        <v>21.309200000000001</v>
      </c>
      <c r="ET46" s="5">
        <v>8121.5969672848869</v>
      </c>
      <c r="EU46" s="5">
        <v>17.033362499999999</v>
      </c>
      <c r="EV46" s="8">
        <v>33706.730573504057</v>
      </c>
      <c r="EW46" s="8">
        <v>99.97097500000001</v>
      </c>
      <c r="EX46" s="8">
        <v>17891.337</v>
      </c>
      <c r="EY46" s="8">
        <v>98.1995</v>
      </c>
      <c r="EZ46" s="8">
        <v>10526.458302413097</v>
      </c>
      <c r="FA46" s="8">
        <v>37.000799999999998</v>
      </c>
      <c r="FB46" s="8">
        <v>7139.8662506270675</v>
      </c>
      <c r="FC46" s="8">
        <v>40.800987500000005</v>
      </c>
      <c r="FD46" s="5">
        <v>9239.834355902969</v>
      </c>
      <c r="FE46" s="5">
        <v>38.574874999999999</v>
      </c>
      <c r="FF46" s="5">
        <v>38.574874999999999</v>
      </c>
      <c r="FG46" s="5">
        <v>43.014724999999999</v>
      </c>
      <c r="FH46" s="5">
        <v>41.890050000000002</v>
      </c>
      <c r="FI46" s="5">
        <v>39.520456526927497</v>
      </c>
      <c r="FK46" s="5">
        <v>10498.6361</v>
      </c>
      <c r="FL46" s="5">
        <v>39.648574999999994</v>
      </c>
      <c r="FM46" s="5">
        <v>8668.2182417128115</v>
      </c>
      <c r="FN46" s="5">
        <v>39.268205588393776</v>
      </c>
      <c r="FP46" s="17">
        <v>10498.6361</v>
      </c>
      <c r="FQ46" s="5">
        <v>39.648574999999994</v>
      </c>
      <c r="FR46" s="17">
        <v>8668.2182417128115</v>
      </c>
      <c r="FS46" s="5">
        <v>39.268205588393776</v>
      </c>
    </row>
    <row r="47" spans="1:175" x14ac:dyDescent="0.15">
      <c r="A47" s="293" t="s">
        <v>27</v>
      </c>
      <c r="B47" s="211" cm="1">
        <f t="array" ref="B47">bdRateROI($CL5:$CL501,CM5:CM501,$DZ5:$DZ501,EA5:EA501,CJ11,CJ6,1)</f>
        <v>0</v>
      </c>
      <c r="C47" s="211" cm="1">
        <f t="array" ref="C47">bdRateExtend($CL5:$CL501,CN5:CN501,$DZ5:$DZ501,EB5:EB501)</f>
        <v>0</v>
      </c>
      <c r="D47" s="211" cm="1">
        <f t="array" ref="D47">bdRateExtend($CL5:$CL501,CO5:CO501,$DZ5:$DZ501,EC5:EC501)</f>
        <v>0</v>
      </c>
      <c r="E47" s="211" cm="1">
        <f t="array" ref="E47">bdRateExtend($CL5:$CL501,CP5:CP501,$DZ5:$DZ501,ED5:ED501)</f>
        <v>0</v>
      </c>
      <c r="F47" s="211" cm="1">
        <f t="array" ref="F47">bdRateExtend($CL5:$CL501,CQ5:CQ501,$DZ5:$DZ501,EE5:EE501)</f>
        <v>0</v>
      </c>
      <c r="G47" s="211" t="e" cm="1">
        <f t="array" ref="G47">bdRateExtend($CL5:$CL501,CR5:CR501,$DZ5:$DZ501,EF5:EF501)</f>
        <v>#VALUE!</v>
      </c>
      <c r="H47" s="211" cm="1">
        <f t="array" ref="H47">bdRateExtend($CL5:$CL501,CS5:CS501,$DZ5:$DZ501,EG5:EG501)</f>
        <v>0</v>
      </c>
      <c r="I47" s="211" cm="1">
        <f t="array" ref="I47">bdRateExtend($CL5:$CL501,CT5:CT501,$DZ5:$DZ501,EH5:EH501,"None", FALSE,2)</f>
        <v>0</v>
      </c>
      <c r="J47" s="211" cm="1">
        <f t="array" ref="J47">bdRateExtend($CL5:$CL501,CU5:CU501,$DZ5:$DZ501,EI5:EI501,"None", FALSE,2)</f>
        <v>0</v>
      </c>
      <c r="K47" s="211" cm="1">
        <f t="array" ref="K47">bdRateExtend($CL5:$CL501,CV5:CV501,$DZ5:$DZ501,EJ5:EJ501)</f>
        <v>0</v>
      </c>
      <c r="L47" s="211" t="e" cm="1">
        <f t="array" ref="L47">bdRateExtend($CL5:$CL501,CW5:CW501,$DZ5:$DZ501,EK5:EK501)</f>
        <v>#VALUE!</v>
      </c>
      <c r="M47" s="211" cm="1">
        <f t="array" ref="M47">bdRateExtend($CL5:$CL501,CX5:CX501,$DZ5:$DZ501,EL5:EL501)</f>
        <v>0</v>
      </c>
      <c r="N47" s="211" cm="1">
        <f t="array" ref="N47">bdRateExtend($CL5:$CL501,CY5:CY501,$DZ5:$DZ501,EM5:EM501)</f>
        <v>0</v>
      </c>
      <c r="O47" s="211" t="e" cm="1">
        <f t="array" ref="O47">bdRateExtend($CL5:$CL501,CZ5:CZ501,$DZ5:$DZ501,EN5:EN501)</f>
        <v>#VALUE!</v>
      </c>
      <c r="P47" s="211" cm="1">
        <f t="array" ref="P47">bdRateExtend($CL5:$CL501,DA5:DA501,$DZ5:$DZ501,EO5:EO501)</f>
        <v>0</v>
      </c>
      <c r="Q47" s="211" cm="1">
        <f t="array" ref="Q47">bdRateROI($DE5:$DE501,DF5:DF501,$ER5:$ER501,ES5:ES501,CJ11,CJ6,1)</f>
        <v>0</v>
      </c>
      <c r="R47" s="211" cm="1">
        <f t="array" ref="R47">bdRateExtend($DE5:$DE501,DF5:DF501,$ER5:$ER501,ES5:ES501)</f>
        <v>0</v>
      </c>
      <c r="S47" s="211" cm="1">
        <f t="array" ref="S47">bdRateROI($DH5:$DH501,DI5:DI501,$ET5:$ET501,EU5:EU501,CJ11,CJ6,1)</f>
        <v>0</v>
      </c>
      <c r="T47" s="211" cm="1">
        <f t="array" ref="T47">bdRateExtend($DH5:$DH501,DI5:DI501,$ET5:$ET501,EU5:EU501)</f>
        <v>0</v>
      </c>
      <c r="U47" s="211" cm="1">
        <f t="array" ref="U47">bdRateROI($DK5:$DK501,DL5:DL501,$EV5:$EV501,EW5:EW501,$CJ11,$CJ6,1,2)</f>
        <v>0</v>
      </c>
      <c r="V47" s="211" cm="1">
        <f t="array" ref="V47">bdRateExtend($DK5:$DK501,DL5:DL501,$EV5:$EV501,EW5:EW501,"None", FALSE,2)</f>
        <v>0</v>
      </c>
      <c r="W47" s="211" cm="1">
        <f t="array" ref="W47">bdRateROI(DM5:DM501,DN5:DN501,EX5:EX501,EY5:EY501,$CJ11,$CJ6,1,2)</f>
        <v>0</v>
      </c>
      <c r="X47" s="211" cm="1">
        <f t="array" ref="X47">bdRateExtend(DM5:DM501,DN5:DN501,EX5:EX501,EY5:EY501,"None", FALSE,2)</f>
        <v>0</v>
      </c>
      <c r="Y47" s="211" cm="1">
        <f t="array" ref="Y47">bdRateROI(DO5:DO501,DP5:DP501,EZ5:EZ501,FA5:FA501,$CJ11,$CJ6,1)</f>
        <v>0</v>
      </c>
      <c r="Z47" s="211" cm="1">
        <f t="array" ref="Z47">bdRateExtend(DO5:DO501,DP5:DP501,EZ5:EZ501,FA5:FA501)</f>
        <v>0</v>
      </c>
      <c r="AA47" s="211" cm="1">
        <f t="array" ref="AA47">bdRateROI(DQ5:DQ501,DR5:DR501,FB5:FB501,FC5:FC501,$CJ11,$CJ6,1)</f>
        <v>0</v>
      </c>
      <c r="AB47" s="211" cm="1">
        <f t="array" ref="AB47">bdRateExtend(DQ5:DQ501,DR5:DR501,FB5:FB501,FC5:FC501)</f>
        <v>0</v>
      </c>
      <c r="AC47" s="211" cm="1">
        <f t="array" ref="AC47">bdRateROI(DS5:DS501,DT5:DT501,FD5:FD501,FE5:FE501,$CJ11,$CJ6,1)</f>
        <v>0</v>
      </c>
      <c r="AD47" s="211" cm="1">
        <f t="array" ref="AD47">bdRateExtend(DS5:DS501,DT5:DT501,FD5:FD501,FE5:FE501)</f>
        <v>0</v>
      </c>
      <c r="AE47" s="211" cm="1">
        <f t="array" ref="AE47">bdRateExtend($DS5:$DS501,DU5:DU501,$FD5:$FD501,FF5:FF501)</f>
        <v>0</v>
      </c>
      <c r="AF47" s="211" cm="1">
        <f t="array" ref="AF47">bdRateExtend($DS5:$DS501,DV5:DV501,$FD5:$FD501,FG5:FG501)</f>
        <v>0</v>
      </c>
      <c r="AG47" s="211" cm="1">
        <f t="array" ref="AG47">bdRateExtend($DS5:$DS501,DW5:DW501,$FD5:$FD501,FH5:FH501)</f>
        <v>0</v>
      </c>
      <c r="AH47" s="211" cm="1">
        <f t="array" ref="AH47">bdRateExtend($DS5:$DS501,DX5:DX501,$FD5:$FD501,FI5:FI501)</f>
        <v>0</v>
      </c>
      <c r="AI47" s="211" cm="1">
        <f t="array" ref="AI47">bdRateROI($FK5:$FK501,FL5:FL501,$FP5:$FP501,FQ5:FQ501,$CJ11,$CJ6,1)</f>
        <v>0</v>
      </c>
      <c r="AJ47" s="211" cm="1">
        <f t="array" ref="AJ47">bdRateExtend($FK5:$FK501,FL5:FL501,$FP5:$FP501,FQ5:FQ501)</f>
        <v>0</v>
      </c>
      <c r="AK47" s="211" cm="1">
        <f t="array" ref="AK47">bdRateROI($FM5:$FM501,FN5:FN501,$FR5:$FR501,FS5:FS501,$CJ11,$CJ6,1)</f>
        <v>0</v>
      </c>
      <c r="AL47" s="214" cm="1">
        <f t="array" ref="AL47">bdRateExtend($FM5:$FM501,FN5:FN501,$FR5:$FR501,FS5:FS501)</f>
        <v>0</v>
      </c>
      <c r="BX47" s="5"/>
      <c r="BZ47" s="5"/>
      <c r="CB47" s="5"/>
      <c r="CD47" s="5"/>
      <c r="CL47" s="17">
        <v>12136.986884363849</v>
      </c>
      <c r="CM47" s="17">
        <v>39.6871875</v>
      </c>
      <c r="CN47" s="17">
        <v>39.6871875</v>
      </c>
      <c r="CO47" s="17">
        <v>43.975137500000002</v>
      </c>
      <c r="CP47" s="17">
        <v>42.988237499999997</v>
      </c>
      <c r="CQ47" s="17">
        <v>40.161500000000004</v>
      </c>
      <c r="CR47" s="17">
        <v>21.7437875</v>
      </c>
      <c r="CS47" s="17">
        <v>18.109625000000001</v>
      </c>
      <c r="CT47" s="17">
        <v>95.142899999999997</v>
      </c>
      <c r="CU47" s="17">
        <v>93.38913749999999</v>
      </c>
      <c r="CV47" s="17">
        <v>37.416387499999999</v>
      </c>
      <c r="CW47" s="17">
        <v>42.375687499999998</v>
      </c>
      <c r="CX47" s="17">
        <v>39.581125</v>
      </c>
      <c r="CY47" s="17">
        <v>43.895650000000003</v>
      </c>
      <c r="CZ47" s="17">
        <v>42.868487500000001</v>
      </c>
      <c r="DA47" s="17">
        <v>40.514607328858922</v>
      </c>
      <c r="DB47" s="17">
        <v>43218.724999999999</v>
      </c>
      <c r="DC47" s="17">
        <v>27.279675000000001</v>
      </c>
      <c r="DE47" s="17">
        <v>12524.5954</v>
      </c>
      <c r="DF47" s="5">
        <v>22.717700000000001</v>
      </c>
      <c r="DG47" s="5"/>
      <c r="DH47" s="17">
        <v>8665.6599740653073</v>
      </c>
      <c r="DI47" s="5">
        <v>17.243124999999999</v>
      </c>
      <c r="DJ47" s="5"/>
      <c r="DK47" s="5">
        <v>35983.931112412451</v>
      </c>
      <c r="DL47" s="5">
        <v>99.972062500000007</v>
      </c>
      <c r="DM47" s="5">
        <v>19065.335453067259</v>
      </c>
      <c r="DN47" s="5">
        <v>98.406937499999998</v>
      </c>
      <c r="DO47" s="5">
        <v>11231.622148615876</v>
      </c>
      <c r="DP47" s="5">
        <v>37.338899999999995</v>
      </c>
      <c r="DQ47" s="5">
        <v>7611.6922999999997</v>
      </c>
      <c r="DR47" s="5">
        <v>41.030900000000003</v>
      </c>
      <c r="DS47" s="5">
        <v>9849.1450657863315</v>
      </c>
      <c r="DT47" s="5">
        <v>38.822287500000002</v>
      </c>
      <c r="DU47" s="5">
        <v>38.822287500000002</v>
      </c>
      <c r="DV47" s="5">
        <v>43.278412500000002</v>
      </c>
      <c r="DW47" s="5">
        <v>42.174374999999998</v>
      </c>
      <c r="DX47" s="5">
        <v>39.77270746546121</v>
      </c>
      <c r="DZ47" s="17">
        <v>12136.986884363849</v>
      </c>
      <c r="EA47" s="17">
        <v>39.6871875</v>
      </c>
      <c r="EB47" s="17">
        <v>39.6871875</v>
      </c>
      <c r="EC47" s="17">
        <v>43.975137500000002</v>
      </c>
      <c r="ED47" s="17">
        <v>42.988237499999997</v>
      </c>
      <c r="EE47" s="17">
        <v>40.161500000000004</v>
      </c>
      <c r="EF47" s="17">
        <v>21.7437875</v>
      </c>
      <c r="EG47" s="17">
        <v>18.109625000000001</v>
      </c>
      <c r="EH47" s="17">
        <v>95.142899999999997</v>
      </c>
      <c r="EI47" s="17">
        <v>93.38913749999999</v>
      </c>
      <c r="EJ47" s="17">
        <v>37.416387499999999</v>
      </c>
      <c r="EK47" s="17">
        <v>42.375687499999998</v>
      </c>
      <c r="EL47" s="17">
        <v>39.581125</v>
      </c>
      <c r="EM47" s="17">
        <v>43.895650000000003</v>
      </c>
      <c r="EN47" s="17">
        <v>42.868487500000001</v>
      </c>
      <c r="EO47" s="17">
        <v>40.514607328858922</v>
      </c>
      <c r="EP47" s="17">
        <v>43218.724999999999</v>
      </c>
      <c r="EQ47" s="17">
        <v>27.279675000000001</v>
      </c>
      <c r="ER47" s="17">
        <v>12524.5954</v>
      </c>
      <c r="ES47" s="5">
        <v>22.717700000000001</v>
      </c>
      <c r="ET47" s="5">
        <v>8665.6599740653073</v>
      </c>
      <c r="EU47" s="5">
        <v>17.243124999999999</v>
      </c>
      <c r="EV47" s="8">
        <v>35983.931112412451</v>
      </c>
      <c r="EW47" s="8">
        <v>99.972062500000007</v>
      </c>
      <c r="EX47" s="8">
        <v>19065.335453067259</v>
      </c>
      <c r="EY47" s="8">
        <v>98.406937499999998</v>
      </c>
      <c r="EZ47" s="8">
        <v>11231.622148615876</v>
      </c>
      <c r="FA47" s="8">
        <v>37.338899999999995</v>
      </c>
      <c r="FB47" s="8">
        <v>7611.6922999999997</v>
      </c>
      <c r="FC47" s="8">
        <v>41.030900000000003</v>
      </c>
      <c r="FD47" s="5">
        <v>9849.1450657863315</v>
      </c>
      <c r="FE47" s="5">
        <v>38.822287500000002</v>
      </c>
      <c r="FF47" s="5">
        <v>38.822287500000002</v>
      </c>
      <c r="FG47" s="5">
        <v>43.278412500000002</v>
      </c>
      <c r="FH47" s="5">
        <v>42.174374999999998</v>
      </c>
      <c r="FI47" s="5">
        <v>39.77270746546121</v>
      </c>
      <c r="FK47" s="5">
        <v>11222.03507582459</v>
      </c>
      <c r="FL47" s="5">
        <v>39.887121874999991</v>
      </c>
      <c r="FM47" s="5">
        <v>9239.834355902969</v>
      </c>
      <c r="FN47" s="5">
        <v>39.520456526927497</v>
      </c>
      <c r="FP47" s="17">
        <v>11222.03507582459</v>
      </c>
      <c r="FQ47" s="5">
        <v>39.887121874999991</v>
      </c>
      <c r="FR47" s="17">
        <v>9239.834355902969</v>
      </c>
      <c r="FS47" s="5">
        <v>39.520456526927497</v>
      </c>
    </row>
    <row r="48" spans="1:175" x14ac:dyDescent="0.15">
      <c r="A48" s="294"/>
      <c r="B48" s="212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5"/>
      <c r="BX48" s="5"/>
      <c r="BZ48" s="5"/>
      <c r="CB48" s="5"/>
      <c r="CD48" s="5"/>
      <c r="CL48" s="17">
        <v>12964.09380297045</v>
      </c>
      <c r="CM48" s="17">
        <v>39.94455</v>
      </c>
      <c r="CN48" s="17">
        <v>39.94455</v>
      </c>
      <c r="CO48" s="17">
        <v>44.237949999999998</v>
      </c>
      <c r="CP48" s="17">
        <v>43.271050000000002</v>
      </c>
      <c r="CQ48" s="17">
        <v>40.420793750000001</v>
      </c>
      <c r="CR48" s="17">
        <v>22.05725</v>
      </c>
      <c r="CS48" s="17">
        <v>18.3248</v>
      </c>
      <c r="CT48" s="17">
        <v>95.873699999999999</v>
      </c>
      <c r="CU48" s="17">
        <v>94.254349999999988</v>
      </c>
      <c r="CV48" s="17">
        <v>37.755949999999999</v>
      </c>
      <c r="CW48" s="17">
        <v>42.600250000000003</v>
      </c>
      <c r="CX48" s="17">
        <v>39.837199999999996</v>
      </c>
      <c r="CY48" s="17">
        <v>44.1586</v>
      </c>
      <c r="CZ48" s="17">
        <v>43.152850000000001</v>
      </c>
      <c r="DA48" s="17">
        <v>40.773934397981449</v>
      </c>
      <c r="DB48" s="17">
        <v>44429</v>
      </c>
      <c r="DC48" s="17">
        <v>27.473399999999998</v>
      </c>
      <c r="DE48" s="17">
        <v>19560.093761344175</v>
      </c>
      <c r="DF48" s="5">
        <v>24.576362500000002</v>
      </c>
      <c r="DG48" s="5"/>
      <c r="DH48" s="17">
        <v>9246.169575836735</v>
      </c>
      <c r="DI48" s="5">
        <v>17.452887499999999</v>
      </c>
      <c r="DJ48" s="5"/>
      <c r="DK48" s="5">
        <v>38414.977551120937</v>
      </c>
      <c r="DL48" s="5">
        <v>99.973150000000004</v>
      </c>
      <c r="DM48" s="5">
        <v>20784.687900000001</v>
      </c>
      <c r="DN48" s="5">
        <v>98.697299999999998</v>
      </c>
      <c r="DO48" s="5">
        <v>11984.024680016099</v>
      </c>
      <c r="DP48" s="5">
        <v>37.677</v>
      </c>
      <c r="DQ48" s="5">
        <v>8121.5969672848869</v>
      </c>
      <c r="DR48" s="5">
        <v>41.249050000000004</v>
      </c>
      <c r="DS48" s="5">
        <v>10498.6361</v>
      </c>
      <c r="DT48" s="5">
        <v>39.069699999999997</v>
      </c>
      <c r="DU48" s="5">
        <v>39.069699999999997</v>
      </c>
      <c r="DV48" s="5">
        <v>43.542099999999998</v>
      </c>
      <c r="DW48" s="5">
        <v>42.4587</v>
      </c>
      <c r="DX48" s="5">
        <v>40.02495840399493</v>
      </c>
      <c r="DZ48" s="17">
        <v>12964.09380297045</v>
      </c>
      <c r="EA48" s="17">
        <v>39.94455</v>
      </c>
      <c r="EB48" s="17">
        <v>39.94455</v>
      </c>
      <c r="EC48" s="17">
        <v>44.237949999999998</v>
      </c>
      <c r="ED48" s="17">
        <v>43.271050000000002</v>
      </c>
      <c r="EE48" s="17">
        <v>40.420793750000001</v>
      </c>
      <c r="EF48" s="17">
        <v>22.05725</v>
      </c>
      <c r="EG48" s="17">
        <v>18.3248</v>
      </c>
      <c r="EH48" s="17">
        <v>95.873699999999999</v>
      </c>
      <c r="EI48" s="17">
        <v>94.254349999999988</v>
      </c>
      <c r="EJ48" s="17">
        <v>37.755949999999999</v>
      </c>
      <c r="EK48" s="17">
        <v>42.600250000000003</v>
      </c>
      <c r="EL48" s="17">
        <v>39.837199999999996</v>
      </c>
      <c r="EM48" s="17">
        <v>44.1586</v>
      </c>
      <c r="EN48" s="17">
        <v>43.152850000000001</v>
      </c>
      <c r="EO48" s="17">
        <v>40.773934397981449</v>
      </c>
      <c r="EP48" s="17">
        <v>44429</v>
      </c>
      <c r="EQ48" s="17">
        <v>27.473399999999998</v>
      </c>
      <c r="ER48" s="17">
        <v>19560.093761344175</v>
      </c>
      <c r="ES48" s="5">
        <v>24.576362500000002</v>
      </c>
      <c r="ET48" s="5">
        <v>9246.169575836735</v>
      </c>
      <c r="EU48" s="5">
        <v>17.452887499999999</v>
      </c>
      <c r="EV48" s="8">
        <v>38414.977551120937</v>
      </c>
      <c r="EW48" s="8">
        <v>99.973150000000004</v>
      </c>
      <c r="EX48" s="8">
        <v>20784.687900000001</v>
      </c>
      <c r="EY48" s="8">
        <v>98.697299999999998</v>
      </c>
      <c r="EZ48" s="8">
        <v>11984.024680016099</v>
      </c>
      <c r="FA48" s="8">
        <v>37.677</v>
      </c>
      <c r="FB48" s="8">
        <v>8121.5969672848869</v>
      </c>
      <c r="FC48" s="8">
        <v>41.249050000000004</v>
      </c>
      <c r="FD48" s="5">
        <v>10498.6361</v>
      </c>
      <c r="FE48" s="5">
        <v>39.069699999999997</v>
      </c>
      <c r="FF48" s="5">
        <v>39.069699999999997</v>
      </c>
      <c r="FG48" s="5">
        <v>43.542099999999998</v>
      </c>
      <c r="FH48" s="5">
        <v>42.4587</v>
      </c>
      <c r="FI48" s="5">
        <v>40.02495840399493</v>
      </c>
      <c r="FK48" s="5">
        <v>11995.279200413252</v>
      </c>
      <c r="FL48" s="5">
        <v>40.125668749999996</v>
      </c>
      <c r="FM48" s="5">
        <v>9849.1450657863315</v>
      </c>
      <c r="FN48" s="5">
        <v>39.77270746546121</v>
      </c>
      <c r="FP48" s="17">
        <v>11995.279200413252</v>
      </c>
      <c r="FQ48" s="5">
        <v>40.125668749999996</v>
      </c>
      <c r="FR48" s="17">
        <v>9849.1450657863315</v>
      </c>
      <c r="FS48" s="5">
        <v>39.77270746546121</v>
      </c>
    </row>
    <row r="49" spans="1:175" x14ac:dyDescent="0.15">
      <c r="A49" s="294" t="s">
        <v>28</v>
      </c>
      <c r="B49" s="212" cm="1">
        <f t="array" ref="B49">bdRateROI($CL5:$CL501,CM5:CM501,$DZ5:$DZ501,EA5:EA501,CJ10,CJ11,1)</f>
        <v>0</v>
      </c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 cm="1">
        <f t="array" ref="Q49">bdRateROI($DE5:$DE501,DF5:DF501,$ER5:$ER501,ES5:ES501,CJ10,CJ11,1)</f>
        <v>0</v>
      </c>
      <c r="R49" s="212"/>
      <c r="S49" s="212" cm="1">
        <f t="array" ref="S49">bdRateROI($DH5:$DH501,DI5:DI501,$ET5:$ET501,EU5:EU501,CJ10,CJ11,1)</f>
        <v>0</v>
      </c>
      <c r="T49" s="212"/>
      <c r="U49" s="212" cm="1">
        <f t="array" ref="U49">bdRateROI($DK5:$DK501,DL5:DL501,$EV5:$EV501,EW5:EW501,$CJ$10,$CJ$11,1,2)</f>
        <v>0</v>
      </c>
      <c r="V49" s="212"/>
      <c r="W49" s="212" cm="1">
        <f t="array" ref="W49">bdRateROI(DM5:DM501,DN5:DN501,EX5:EX501,EY5:EY501,$CJ$10,$CJ$11,1,2)</f>
        <v>0</v>
      </c>
      <c r="X49" s="212"/>
      <c r="Y49" s="212" cm="1">
        <f t="array" ref="Y49">bdRateROI(DO5:DO501,DP5:DP501,EZ5:EZ501,FA5:FA501,$CJ$10,$CJ$11,1)</f>
        <v>0</v>
      </c>
      <c r="Z49" s="212"/>
      <c r="AA49" s="212" cm="1">
        <f t="array" ref="AA49">bdRateROI(DQ5:DQ501,DR5:DR501,FB5:FB501,FC5:FC501,$CJ$10,$CJ$11,1)</f>
        <v>0</v>
      </c>
      <c r="AB49" s="212"/>
      <c r="AC49" s="212" cm="1">
        <f t="array" ref="AC49">bdRateROI(DS5:DS501,DT5:DT501,FD5:FD501,FE5:FE501,$CJ$10,$CJ$11,1)</f>
        <v>0</v>
      </c>
      <c r="AD49" s="212"/>
      <c r="AE49" s="212"/>
      <c r="AF49" s="212"/>
      <c r="AG49" s="212"/>
      <c r="AH49" s="212"/>
      <c r="AI49" s="212" cm="1">
        <f t="array" ref="AI49">bdRateROI($FK5:$FK501,FL5:FL501,$FP5:$FP501,FQ5:FQ501,$CJ$10,$CJ$11,1)</f>
        <v>0</v>
      </c>
      <c r="AJ49" s="212"/>
      <c r="AK49" s="212" cm="1">
        <f t="array" ref="AK49">bdRateROI($FM5:$FM501,FN5:FN501,$FR5:$FR501,FS5:FS501,$CJ$10,$CJ$11,1)</f>
        <v>0</v>
      </c>
      <c r="AL49" s="215"/>
      <c r="BX49" s="5"/>
      <c r="BZ49" s="5"/>
      <c r="CB49" s="5"/>
      <c r="CD49" s="5"/>
      <c r="CL49" s="17">
        <v>13847.56609968323</v>
      </c>
      <c r="CM49" s="17">
        <v>40.201912499999999</v>
      </c>
      <c r="CN49" s="17">
        <v>40.201912499999999</v>
      </c>
      <c r="CO49" s="17">
        <v>44.5007625</v>
      </c>
      <c r="CP49" s="17">
        <v>43.553862500000001</v>
      </c>
      <c r="CQ49" s="17">
        <v>40.680087499999999</v>
      </c>
      <c r="CR49" s="17">
        <v>22.3707125</v>
      </c>
      <c r="CS49" s="17">
        <v>18.539974999999998</v>
      </c>
      <c r="CT49" s="17">
        <v>96.604500000000002</v>
      </c>
      <c r="CU49" s="17">
        <v>95.119562500000001</v>
      </c>
      <c r="CV49" s="17">
        <v>38.095512499999998</v>
      </c>
      <c r="CW49" s="17">
        <v>42.8248125</v>
      </c>
      <c r="CX49" s="17">
        <v>40.093274999999998</v>
      </c>
      <c r="CY49" s="17">
        <v>44.421549999999996</v>
      </c>
      <c r="CZ49" s="17">
        <v>43.437212500000001</v>
      </c>
      <c r="DA49" s="17">
        <v>41.033261467103969</v>
      </c>
      <c r="DB49" s="17">
        <v>45639.275000000001</v>
      </c>
      <c r="DC49" s="17">
        <v>27.667124999999999</v>
      </c>
      <c r="DE49" s="17">
        <v>20784.687900000001</v>
      </c>
      <c r="DF49" s="5">
        <v>24.891300000000001</v>
      </c>
      <c r="DG49" s="5"/>
      <c r="DH49" s="17">
        <v>9865.5673175487464</v>
      </c>
      <c r="DI49" s="5">
        <v>17.662649999999999</v>
      </c>
      <c r="DJ49" s="5"/>
      <c r="DK49" s="5">
        <v>41010.26359913448</v>
      </c>
      <c r="DL49" s="5">
        <v>99.974237500000001</v>
      </c>
      <c r="DM49" s="5">
        <v>23070.09674897134</v>
      </c>
      <c r="DN49" s="5">
        <v>99.02924999999999</v>
      </c>
      <c r="DO49" s="5">
        <v>12786.830400000001</v>
      </c>
      <c r="DP49" s="5">
        <v>38.015099999999997</v>
      </c>
      <c r="DQ49" s="5">
        <v>8665.6599740653073</v>
      </c>
      <c r="DR49" s="5">
        <v>41.467200000000005</v>
      </c>
      <c r="DS49" s="5">
        <v>11222.03507582459</v>
      </c>
      <c r="DT49" s="5">
        <v>39.306674999999998</v>
      </c>
      <c r="DU49" s="5">
        <v>39.306674999999998</v>
      </c>
      <c r="DV49" s="5">
        <v>43.797462499999995</v>
      </c>
      <c r="DW49" s="5">
        <v>42.7353375</v>
      </c>
      <c r="DX49" s="5">
        <v>40.266936938540042</v>
      </c>
      <c r="DZ49" s="17">
        <v>13847.56609968323</v>
      </c>
      <c r="EA49" s="17">
        <v>40.201912499999999</v>
      </c>
      <c r="EB49" s="17">
        <v>40.201912499999999</v>
      </c>
      <c r="EC49" s="17">
        <v>44.5007625</v>
      </c>
      <c r="ED49" s="17">
        <v>43.553862500000001</v>
      </c>
      <c r="EE49" s="17">
        <v>40.680087499999999</v>
      </c>
      <c r="EF49" s="17">
        <v>22.3707125</v>
      </c>
      <c r="EG49" s="17">
        <v>18.539974999999998</v>
      </c>
      <c r="EH49" s="17">
        <v>96.604500000000002</v>
      </c>
      <c r="EI49" s="17">
        <v>95.119562500000001</v>
      </c>
      <c r="EJ49" s="17">
        <v>38.095512499999998</v>
      </c>
      <c r="EK49" s="17">
        <v>42.8248125</v>
      </c>
      <c r="EL49" s="17">
        <v>40.093274999999998</v>
      </c>
      <c r="EM49" s="17">
        <v>44.421549999999996</v>
      </c>
      <c r="EN49" s="17">
        <v>43.437212500000001</v>
      </c>
      <c r="EO49" s="17">
        <v>41.033261467103969</v>
      </c>
      <c r="EP49" s="17">
        <v>45639.275000000001</v>
      </c>
      <c r="EQ49" s="17">
        <v>27.667124999999999</v>
      </c>
      <c r="ER49" s="17">
        <v>20784.687900000001</v>
      </c>
      <c r="ES49" s="5">
        <v>24.891300000000001</v>
      </c>
      <c r="ET49" s="5">
        <v>9865.5673175487464</v>
      </c>
      <c r="EU49" s="5">
        <v>17.662649999999999</v>
      </c>
      <c r="EV49" s="8">
        <v>41010.26359913448</v>
      </c>
      <c r="EW49" s="8">
        <v>99.974237500000001</v>
      </c>
      <c r="EX49" s="8">
        <v>23070.09674897134</v>
      </c>
      <c r="EY49" s="8">
        <v>99.02924999999999</v>
      </c>
      <c r="EZ49" s="8">
        <v>12786.830400000001</v>
      </c>
      <c r="FA49" s="8">
        <v>38.015099999999997</v>
      </c>
      <c r="FB49" s="8">
        <v>8665.6599740653073</v>
      </c>
      <c r="FC49" s="8">
        <v>41.467200000000005</v>
      </c>
      <c r="FD49" s="5">
        <v>11222.03507582459</v>
      </c>
      <c r="FE49" s="5">
        <v>39.306674999999998</v>
      </c>
      <c r="FF49" s="5">
        <v>39.306674999999998</v>
      </c>
      <c r="FG49" s="5">
        <v>43.797462499999995</v>
      </c>
      <c r="FH49" s="5">
        <v>42.7353375</v>
      </c>
      <c r="FI49" s="5">
        <v>40.266936938540042</v>
      </c>
      <c r="FK49" s="5">
        <v>12964.09380297045</v>
      </c>
      <c r="FL49" s="5">
        <v>40.420793750000001</v>
      </c>
      <c r="FM49" s="5">
        <v>10498.6361</v>
      </c>
      <c r="FN49" s="5">
        <v>40.02495840399493</v>
      </c>
      <c r="FP49" s="17">
        <v>12964.09380297045</v>
      </c>
      <c r="FQ49" s="5">
        <v>40.420793750000001</v>
      </c>
      <c r="FR49" s="17">
        <v>10498.6361</v>
      </c>
      <c r="FS49" s="5">
        <v>40.02495840399493</v>
      </c>
    </row>
    <row r="50" spans="1:175" x14ac:dyDescent="0.15">
      <c r="A50" s="294"/>
      <c r="B50" s="212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5"/>
      <c r="BX50" s="5"/>
      <c r="BZ50" s="5"/>
      <c r="CB50" s="5"/>
      <c r="CD50" s="5"/>
      <c r="CL50" s="17">
        <v>14791.244941560017</v>
      </c>
      <c r="CM50" s="17">
        <v>40.459274999999998</v>
      </c>
      <c r="CN50" s="17">
        <v>40.459274999999998</v>
      </c>
      <c r="CO50" s="17">
        <v>44.763575000000003</v>
      </c>
      <c r="CP50" s="17">
        <v>43.836675</v>
      </c>
      <c r="CQ50" s="17">
        <v>40.939381249999997</v>
      </c>
      <c r="CR50" s="17">
        <v>22.684175</v>
      </c>
      <c r="CS50" s="17">
        <v>18.75515</v>
      </c>
      <c r="CT50" s="17">
        <v>97.335299999999989</v>
      </c>
      <c r="CU50" s="17">
        <v>95.984774999999999</v>
      </c>
      <c r="CV50" s="17">
        <v>38.435074999999998</v>
      </c>
      <c r="CW50" s="17">
        <v>43.049374999999998</v>
      </c>
      <c r="CX50" s="17">
        <v>40.349350000000001</v>
      </c>
      <c r="CY50" s="17">
        <v>44.6845</v>
      </c>
      <c r="CZ50" s="17">
        <v>43.721575000000001</v>
      </c>
      <c r="DA50" s="17">
        <v>41.292588536226489</v>
      </c>
      <c r="DB50" s="17">
        <v>46849.55</v>
      </c>
      <c r="DC50" s="17">
        <v>27.860849999999999</v>
      </c>
      <c r="DE50" s="17">
        <v>27916.076552498911</v>
      </c>
      <c r="DF50" s="5">
        <v>26.312449999999998</v>
      </c>
      <c r="DG50" s="5"/>
      <c r="DH50" s="17">
        <v>10526.458302413097</v>
      </c>
      <c r="DI50" s="5">
        <v>17.872412499999999</v>
      </c>
      <c r="DJ50" s="5"/>
      <c r="DK50" s="5">
        <v>43780.8851568994</v>
      </c>
      <c r="DL50" s="5">
        <v>99.975324999999998</v>
      </c>
      <c r="DM50" s="5">
        <v>24583.916420212445</v>
      </c>
      <c r="DN50" s="5">
        <v>99.236687500000002</v>
      </c>
      <c r="DO50" s="5">
        <v>13587.372450098543</v>
      </c>
      <c r="DP50" s="5">
        <v>38.329562499999994</v>
      </c>
      <c r="DQ50" s="5">
        <v>9246.169575836735</v>
      </c>
      <c r="DR50" s="5">
        <v>41.68535</v>
      </c>
      <c r="DS50" s="5">
        <v>11995.279200413252</v>
      </c>
      <c r="DT50" s="5">
        <v>39.54365</v>
      </c>
      <c r="DU50" s="5">
        <v>39.54365</v>
      </c>
      <c r="DV50" s="5">
        <v>44.052824999999999</v>
      </c>
      <c r="DW50" s="5">
        <v>43.011975</v>
      </c>
      <c r="DX50" s="5">
        <v>40.508915473085153</v>
      </c>
      <c r="DZ50" s="17">
        <v>14791.244941560017</v>
      </c>
      <c r="EA50" s="17">
        <v>40.459274999999998</v>
      </c>
      <c r="EB50" s="17">
        <v>40.459274999999998</v>
      </c>
      <c r="EC50" s="17">
        <v>44.763575000000003</v>
      </c>
      <c r="ED50" s="17">
        <v>43.836675</v>
      </c>
      <c r="EE50" s="17">
        <v>40.939381249999997</v>
      </c>
      <c r="EF50" s="17">
        <v>22.684175</v>
      </c>
      <c r="EG50" s="17">
        <v>18.75515</v>
      </c>
      <c r="EH50" s="17">
        <v>97.335299999999989</v>
      </c>
      <c r="EI50" s="17">
        <v>95.984774999999999</v>
      </c>
      <c r="EJ50" s="17">
        <v>38.435074999999998</v>
      </c>
      <c r="EK50" s="17">
        <v>43.049374999999998</v>
      </c>
      <c r="EL50" s="17">
        <v>40.349350000000001</v>
      </c>
      <c r="EM50" s="17">
        <v>44.6845</v>
      </c>
      <c r="EN50" s="17">
        <v>43.721575000000001</v>
      </c>
      <c r="EO50" s="17">
        <v>41.292588536226489</v>
      </c>
      <c r="EP50" s="17">
        <v>46849.55</v>
      </c>
      <c r="EQ50" s="17">
        <v>27.860849999999999</v>
      </c>
      <c r="ER50" s="17">
        <v>27916.076552498911</v>
      </c>
      <c r="ES50" s="5">
        <v>26.312449999999998</v>
      </c>
      <c r="ET50" s="5">
        <v>10526.458302413097</v>
      </c>
      <c r="EU50" s="5">
        <v>17.872412499999999</v>
      </c>
      <c r="EV50" s="8">
        <v>43780.8851568994</v>
      </c>
      <c r="EW50" s="8">
        <v>99.975324999999998</v>
      </c>
      <c r="EX50" s="8">
        <v>24583.916420212445</v>
      </c>
      <c r="EY50" s="8">
        <v>99.236687500000002</v>
      </c>
      <c r="EZ50" s="8">
        <v>13587.372450098543</v>
      </c>
      <c r="FA50" s="8">
        <v>38.329562499999994</v>
      </c>
      <c r="FB50" s="8">
        <v>9246.169575836735</v>
      </c>
      <c r="FC50" s="8">
        <v>41.68535</v>
      </c>
      <c r="FD50" s="5">
        <v>11995.279200413252</v>
      </c>
      <c r="FE50" s="5">
        <v>39.54365</v>
      </c>
      <c r="FF50" s="5">
        <v>39.54365</v>
      </c>
      <c r="FG50" s="5">
        <v>44.052824999999999</v>
      </c>
      <c r="FH50" s="5">
        <v>43.011975</v>
      </c>
      <c r="FI50" s="5">
        <v>40.508915473085153</v>
      </c>
      <c r="FK50" s="5">
        <v>13847.56609968323</v>
      </c>
      <c r="FL50" s="5">
        <v>40.680087499999999</v>
      </c>
      <c r="FM50" s="5">
        <v>11222.03507582459</v>
      </c>
      <c r="FN50" s="5">
        <v>40.266936938540042</v>
      </c>
      <c r="FP50" s="17">
        <v>13847.56609968323</v>
      </c>
      <c r="FQ50" s="5">
        <v>40.680087499999999</v>
      </c>
      <c r="FR50" s="17">
        <v>11222.03507582459</v>
      </c>
      <c r="FS50" s="5">
        <v>40.266936938540042</v>
      </c>
    </row>
    <row r="51" spans="1:175" x14ac:dyDescent="0.15">
      <c r="A51" s="294" t="s">
        <v>29</v>
      </c>
      <c r="B51" s="212" cm="1">
        <f t="array" ref="B51">bdRateROI($CL5:$CL501,CM5:CM501,$DZ5:$DZ501,EA5:EA501,CJ5,CJ10,1)</f>
        <v>0</v>
      </c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 cm="1">
        <f t="array" ref="Q51">bdRateROI($DE5:$DE501,DF5:DF501,$ER5:$ER501,ES5:ES501,CJ5,CJ10,1)</f>
        <v>0</v>
      </c>
      <c r="R51" s="212"/>
      <c r="S51" s="212" cm="1">
        <f t="array" ref="S51">bdRateROI($DH5:$DH501,DI5:DI501,$ET5:$ET501,EU5:EU501,CJ5,CJ10,1)</f>
        <v>0</v>
      </c>
      <c r="T51" s="212"/>
      <c r="U51" s="212" cm="1">
        <f t="array" ref="U51">bdRateROI($DK5:$DK501,DL5:DL501,$EV5:$EV501,EW5:EW501,$CJ$5,$CJ$10,1,2)</f>
        <v>0</v>
      </c>
      <c r="V51" s="212"/>
      <c r="W51" s="212" cm="1">
        <f t="array" ref="W51">bdRateROI(DM5:DM501,DN5:DN501,EX5:EX501,EY5:EY501,$CJ$5,$CJ$10,1,2)</f>
        <v>0</v>
      </c>
      <c r="X51" s="212"/>
      <c r="Y51" s="212" cm="1">
        <f t="array" ref="Y51">bdRateROI(DO5:DO501,DP5:DP501,EZ5:EZ501,FA5:FA501,$CJ$5,$CJ$10,1)</f>
        <v>0</v>
      </c>
      <c r="Z51" s="212"/>
      <c r="AA51" s="212" cm="1">
        <f t="array" ref="AA51">bdRateROI(DQ5:DQ501,DR5:DR501,FB5:FB501,FC5:FC501,$CJ$5,$CJ$10,1)</f>
        <v>0</v>
      </c>
      <c r="AB51" s="212"/>
      <c r="AC51" s="212" cm="1">
        <f t="array" ref="AC51">bdRateROI(DS5:DS501,DT5:DT501,FD5:FD501,FE5:FE501,$CJ$5,$CJ$10,1)</f>
        <v>0</v>
      </c>
      <c r="AD51" s="212"/>
      <c r="AE51" s="212"/>
      <c r="AF51" s="212"/>
      <c r="AG51" s="212"/>
      <c r="AH51" s="212"/>
      <c r="AI51" s="212" cm="1">
        <f t="array" ref="AI51">bdRateROI($FK5:$FK501,FL5:FL501,$FP5:$FP501,FQ5:FQ501,$CJ$5,$CJ$10,1)</f>
        <v>0</v>
      </c>
      <c r="AJ51" s="212"/>
      <c r="AK51" s="212" cm="1">
        <f t="array" ref="AK51">bdRateROI($FM5:$FM501,FN5:FN501,$FR5:$FR501,FS5:FS501,$CJ$5,$CJ$10,1)</f>
        <v>0</v>
      </c>
      <c r="AL51" s="215"/>
      <c r="BX51" s="5"/>
      <c r="BZ51" s="5"/>
      <c r="CB51" s="5"/>
      <c r="CD51" s="5"/>
      <c r="CL51" s="17">
        <v>15799.233262098638</v>
      </c>
      <c r="CM51" s="17">
        <v>40.716637499999997</v>
      </c>
      <c r="CN51" s="17">
        <v>40.716637499999997</v>
      </c>
      <c r="CO51" s="17">
        <v>45.026387499999998</v>
      </c>
      <c r="CP51" s="17">
        <v>44.119487499999998</v>
      </c>
      <c r="CQ51" s="17">
        <v>41.198675000000001</v>
      </c>
      <c r="CR51" s="17">
        <v>22.9976375</v>
      </c>
      <c r="CS51" s="17">
        <v>18.970325000000003</v>
      </c>
      <c r="CT51" s="17">
        <v>98.066099999999992</v>
      </c>
      <c r="CU51" s="17">
        <v>96.849987499999997</v>
      </c>
      <c r="CV51" s="17">
        <v>38.774637499999997</v>
      </c>
      <c r="CW51" s="17">
        <v>43.273937500000002</v>
      </c>
      <c r="CX51" s="17">
        <v>40.605424999999997</v>
      </c>
      <c r="CY51" s="17">
        <v>44.947450000000003</v>
      </c>
      <c r="CZ51" s="17">
        <v>44.005937500000002</v>
      </c>
      <c r="DA51" s="17">
        <v>41.551915605349016</v>
      </c>
      <c r="DB51" s="17">
        <v>48059.824999999997</v>
      </c>
      <c r="DC51" s="17">
        <v>28.054575</v>
      </c>
      <c r="DE51" s="17">
        <v>29747.881000000001</v>
      </c>
      <c r="DF51" s="5">
        <v>26.664899999999999</v>
      </c>
      <c r="DG51" s="5"/>
      <c r="DH51" s="17">
        <v>11231.622148615876</v>
      </c>
      <c r="DI51" s="5">
        <v>18.082174999999999</v>
      </c>
      <c r="DJ51" s="5"/>
      <c r="DK51" s="5">
        <v>46738.687755278515</v>
      </c>
      <c r="DL51" s="5">
        <v>99.976412500000009</v>
      </c>
      <c r="DM51" s="5">
        <v>26197.070308469334</v>
      </c>
      <c r="DN51" s="5">
        <v>99.444125</v>
      </c>
      <c r="DO51" s="5">
        <v>14438.033845955835</v>
      </c>
      <c r="DP51" s="5">
        <v>38.644024999999999</v>
      </c>
      <c r="DQ51" s="5">
        <v>9865.5673175487464</v>
      </c>
      <c r="DR51" s="5">
        <v>41.903500000000001</v>
      </c>
      <c r="DS51" s="5">
        <v>12964.09380297045</v>
      </c>
      <c r="DT51" s="5">
        <v>39.837199999999996</v>
      </c>
      <c r="DU51" s="5">
        <v>39.837199999999996</v>
      </c>
      <c r="DV51" s="5">
        <v>44.1586</v>
      </c>
      <c r="DW51" s="5">
        <v>43.152850000000001</v>
      </c>
      <c r="DX51" s="5">
        <v>40.773934397981449</v>
      </c>
      <c r="DZ51" s="17">
        <v>15799.233262098638</v>
      </c>
      <c r="EA51" s="17">
        <v>40.716637499999997</v>
      </c>
      <c r="EB51" s="17">
        <v>40.716637499999997</v>
      </c>
      <c r="EC51" s="17">
        <v>45.026387499999998</v>
      </c>
      <c r="ED51" s="17">
        <v>44.119487499999998</v>
      </c>
      <c r="EE51" s="17">
        <v>41.198675000000001</v>
      </c>
      <c r="EF51" s="17">
        <v>22.9976375</v>
      </c>
      <c r="EG51" s="17">
        <v>18.970325000000003</v>
      </c>
      <c r="EH51" s="17">
        <v>98.066099999999992</v>
      </c>
      <c r="EI51" s="17">
        <v>96.849987499999997</v>
      </c>
      <c r="EJ51" s="17">
        <v>38.774637499999997</v>
      </c>
      <c r="EK51" s="17">
        <v>43.273937500000002</v>
      </c>
      <c r="EL51" s="17">
        <v>40.605424999999997</v>
      </c>
      <c r="EM51" s="17">
        <v>44.947450000000003</v>
      </c>
      <c r="EN51" s="17">
        <v>44.005937500000002</v>
      </c>
      <c r="EO51" s="17">
        <v>41.551915605349016</v>
      </c>
      <c r="EP51" s="17">
        <v>48059.824999999997</v>
      </c>
      <c r="EQ51" s="17">
        <v>28.054575</v>
      </c>
      <c r="ER51" s="17">
        <v>29747.881000000001</v>
      </c>
      <c r="ES51" s="5">
        <v>26.664899999999999</v>
      </c>
      <c r="ET51" s="5">
        <v>11231.622148615876</v>
      </c>
      <c r="EU51" s="5">
        <v>18.082174999999999</v>
      </c>
      <c r="EV51" s="8">
        <v>46738.687755278515</v>
      </c>
      <c r="EW51" s="8">
        <v>99.976412500000009</v>
      </c>
      <c r="EX51" s="8">
        <v>26197.070308469334</v>
      </c>
      <c r="EY51" s="8">
        <v>99.444125</v>
      </c>
      <c r="EZ51" s="8">
        <v>14438.033845955835</v>
      </c>
      <c r="FA51" s="8">
        <v>38.644024999999999</v>
      </c>
      <c r="FB51" s="8">
        <v>9865.5673175487464</v>
      </c>
      <c r="FC51" s="8">
        <v>41.903500000000001</v>
      </c>
      <c r="FD51" s="5">
        <v>12964.09380297045</v>
      </c>
      <c r="FE51" s="5">
        <v>39.837199999999996</v>
      </c>
      <c r="FF51" s="5">
        <v>39.837199999999996</v>
      </c>
      <c r="FG51" s="5">
        <v>44.1586</v>
      </c>
      <c r="FH51" s="5">
        <v>43.152850000000001</v>
      </c>
      <c r="FI51" s="5">
        <v>40.773934397981449</v>
      </c>
      <c r="FK51" s="5">
        <v>14791.244941560017</v>
      </c>
      <c r="FL51" s="5">
        <v>40.939381249999997</v>
      </c>
      <c r="FM51" s="5">
        <v>11995.279200413252</v>
      </c>
      <c r="FN51" s="5">
        <v>40.508915473085153</v>
      </c>
      <c r="FP51" s="17">
        <v>14791.244941560017</v>
      </c>
      <c r="FQ51" s="5">
        <v>40.939381249999997</v>
      </c>
      <c r="FR51" s="17">
        <v>11995.279200413252</v>
      </c>
      <c r="FS51" s="5">
        <v>40.508915473085153</v>
      </c>
    </row>
    <row r="52" spans="1:175" ht="14" thickBot="1" x14ac:dyDescent="0.2">
      <c r="A52" s="303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28"/>
      <c r="BX52" s="5"/>
      <c r="BZ52" s="5"/>
      <c r="CB52" s="5"/>
      <c r="CD52" s="5"/>
      <c r="CL52" s="17">
        <v>16875.9136</v>
      </c>
      <c r="CM52" s="17">
        <v>40.973999999999997</v>
      </c>
      <c r="CN52" s="17">
        <v>40.973999999999997</v>
      </c>
      <c r="CO52" s="17">
        <v>45.289200000000001</v>
      </c>
      <c r="CP52" s="17">
        <v>44.402299999999997</v>
      </c>
      <c r="CQ52" s="17">
        <v>41.457968749999999</v>
      </c>
      <c r="CR52" s="17">
        <v>23.3111</v>
      </c>
      <c r="CS52" s="17">
        <v>19.185500000000001</v>
      </c>
      <c r="CT52" s="17">
        <v>98.796899999999994</v>
      </c>
      <c r="CU52" s="17">
        <v>97.715199999999996</v>
      </c>
      <c r="CV52" s="17">
        <v>39.114199999999997</v>
      </c>
      <c r="CW52" s="17">
        <v>43.4985</v>
      </c>
      <c r="CX52" s="17">
        <v>40.861499999999999</v>
      </c>
      <c r="CY52" s="17">
        <v>45.2104</v>
      </c>
      <c r="CZ52" s="17">
        <v>44.290300000000002</v>
      </c>
      <c r="DA52" s="17">
        <v>41.811242674471536</v>
      </c>
      <c r="DB52" s="17">
        <v>49270.1</v>
      </c>
      <c r="DC52" s="17">
        <v>28.2483</v>
      </c>
      <c r="DE52" s="17">
        <v>43780.8851568994</v>
      </c>
      <c r="DF52" s="5">
        <v>28.672149999999998</v>
      </c>
      <c r="DG52" s="5"/>
      <c r="DH52" s="17">
        <v>11984.024680016099</v>
      </c>
      <c r="DI52" s="5">
        <v>18.2919375</v>
      </c>
      <c r="DJ52" s="5"/>
      <c r="DK52" s="5">
        <v>49896.317199999998</v>
      </c>
      <c r="DL52" s="5">
        <v>99.977500000000006</v>
      </c>
      <c r="DM52" s="5">
        <v>29575.539499999999</v>
      </c>
      <c r="DN52" s="5">
        <v>99.866</v>
      </c>
      <c r="DO52" s="5">
        <v>15341.952397533227</v>
      </c>
      <c r="DP52" s="5">
        <v>38.958487499999997</v>
      </c>
      <c r="DQ52" s="5">
        <v>10526.458302413097</v>
      </c>
      <c r="DR52" s="5">
        <v>42.121650000000002</v>
      </c>
      <c r="DS52" s="5">
        <v>13847.56609968323</v>
      </c>
      <c r="DT52" s="5">
        <v>40.093274999999998</v>
      </c>
      <c r="DU52" s="5">
        <v>40.093274999999998</v>
      </c>
      <c r="DV52" s="5">
        <v>44.421549999999996</v>
      </c>
      <c r="DW52" s="5">
        <v>43.437212500000001</v>
      </c>
      <c r="DX52" s="5">
        <v>41.033261467103969</v>
      </c>
      <c r="DZ52" s="17">
        <v>16875.9136</v>
      </c>
      <c r="EA52" s="17">
        <v>40.973999999999997</v>
      </c>
      <c r="EB52" s="17">
        <v>40.973999999999997</v>
      </c>
      <c r="EC52" s="17">
        <v>45.289200000000001</v>
      </c>
      <c r="ED52" s="17">
        <v>44.402299999999997</v>
      </c>
      <c r="EE52" s="17">
        <v>41.457968749999999</v>
      </c>
      <c r="EF52" s="17">
        <v>23.3111</v>
      </c>
      <c r="EG52" s="17">
        <v>19.185500000000001</v>
      </c>
      <c r="EH52" s="17">
        <v>98.796899999999994</v>
      </c>
      <c r="EI52" s="17">
        <v>97.715199999999996</v>
      </c>
      <c r="EJ52" s="17">
        <v>39.114199999999997</v>
      </c>
      <c r="EK52" s="17">
        <v>43.4985</v>
      </c>
      <c r="EL52" s="17">
        <v>40.861499999999999</v>
      </c>
      <c r="EM52" s="17">
        <v>45.2104</v>
      </c>
      <c r="EN52" s="17">
        <v>44.290300000000002</v>
      </c>
      <c r="EO52" s="17">
        <v>41.811242674471536</v>
      </c>
      <c r="EP52" s="17">
        <v>49270.1</v>
      </c>
      <c r="EQ52" s="17">
        <v>28.2483</v>
      </c>
      <c r="ER52" s="17">
        <v>43780.8851568994</v>
      </c>
      <c r="ES52" s="5">
        <v>28.672149999999998</v>
      </c>
      <c r="ET52" s="5">
        <v>11984.024680016099</v>
      </c>
      <c r="EU52" s="5">
        <v>18.2919375</v>
      </c>
      <c r="EV52" s="8">
        <v>49896.317199999998</v>
      </c>
      <c r="EW52" s="8">
        <v>99.977500000000006</v>
      </c>
      <c r="EX52" s="8">
        <v>29575.539499999999</v>
      </c>
      <c r="EY52" s="8">
        <v>99.866</v>
      </c>
      <c r="EZ52" s="8">
        <v>15341.952397533227</v>
      </c>
      <c r="FA52" s="8">
        <v>38.958487499999997</v>
      </c>
      <c r="FB52" s="8">
        <v>10526.458302413097</v>
      </c>
      <c r="FC52" s="8">
        <v>42.121650000000002</v>
      </c>
      <c r="FD52" s="5">
        <v>13847.56609968323</v>
      </c>
      <c r="FE52" s="5">
        <v>40.093274999999998</v>
      </c>
      <c r="FF52" s="5">
        <v>40.093274999999998</v>
      </c>
      <c r="FG52" s="5">
        <v>44.421549999999996</v>
      </c>
      <c r="FH52" s="5">
        <v>43.437212500000001</v>
      </c>
      <c r="FI52" s="5">
        <v>41.033261467103969</v>
      </c>
      <c r="FK52" s="5">
        <v>15799.233262098638</v>
      </c>
      <c r="FL52" s="5">
        <v>41.198675000000001</v>
      </c>
      <c r="FM52" s="5">
        <v>12821.803008425706</v>
      </c>
      <c r="FN52" s="5">
        <v>40.750894007630265</v>
      </c>
      <c r="FP52" s="17">
        <v>15799.233262098638</v>
      </c>
      <c r="FQ52" s="5">
        <v>41.198675000000001</v>
      </c>
      <c r="FR52" s="17">
        <v>12821.803008425706</v>
      </c>
      <c r="FS52" s="5">
        <v>40.750894007630265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18101.954378680071</v>
      </c>
      <c r="CM53" s="17">
        <v>41.254149999999996</v>
      </c>
      <c r="CN53" s="17">
        <v>41.254149999999996</v>
      </c>
      <c r="CO53" s="17">
        <v>45.544449999999998</v>
      </c>
      <c r="CP53" s="17">
        <v>44.674812499999994</v>
      </c>
      <c r="CQ53" s="17">
        <v>41.736085156249999</v>
      </c>
      <c r="CR53" s="17">
        <v>23.671312499999999</v>
      </c>
      <c r="CS53" s="17">
        <v>19.421087500000002</v>
      </c>
      <c r="CT53" s="17">
        <v>98.9433875</v>
      </c>
      <c r="CU53" s="17">
        <v>97.984049999999996</v>
      </c>
      <c r="CV53" s="17">
        <v>39.459412499999999</v>
      </c>
      <c r="CW53" s="17">
        <v>43.737724999999998</v>
      </c>
      <c r="CX53" s="17">
        <v>41.142512500000002</v>
      </c>
      <c r="CY53" s="17">
        <v>45.4626375</v>
      </c>
      <c r="CZ53" s="17">
        <v>44.561812500000002</v>
      </c>
      <c r="DA53" s="17">
        <v>42.089110057821124</v>
      </c>
      <c r="DB53" s="17">
        <v>49340.174999999996</v>
      </c>
      <c r="DC53" s="17">
        <v>29.2141375</v>
      </c>
      <c r="DE53" s="17">
        <v>46738.687755278515</v>
      </c>
      <c r="DF53" s="5">
        <v>29.085374999999999</v>
      </c>
      <c r="DG53" s="5"/>
      <c r="DH53" s="17">
        <v>12786.830400000001</v>
      </c>
      <c r="DI53" s="5">
        <v>18.5017</v>
      </c>
      <c r="DJ53" s="5"/>
      <c r="DK53" s="5"/>
      <c r="DL53" s="5"/>
      <c r="DM53" s="5">
        <v>31573.639978509429</v>
      </c>
      <c r="DN53" s="5">
        <v>99.879437499999995</v>
      </c>
      <c r="DO53" s="5">
        <v>16302.462362914144</v>
      </c>
      <c r="DP53" s="5">
        <v>39.272949999999994</v>
      </c>
      <c r="DQ53" s="5">
        <v>11231.622148615876</v>
      </c>
      <c r="DR53" s="5">
        <v>42.339799999999997</v>
      </c>
      <c r="DS53" s="5">
        <v>14791.244941560017</v>
      </c>
      <c r="DT53" s="5">
        <v>40.349350000000001</v>
      </c>
      <c r="DU53" s="5">
        <v>40.349350000000001</v>
      </c>
      <c r="DV53" s="5">
        <v>44.6845</v>
      </c>
      <c r="DW53" s="5">
        <v>43.721575000000001</v>
      </c>
      <c r="DX53" s="5">
        <v>41.292588536226489</v>
      </c>
      <c r="DZ53" s="17">
        <v>18101.954378680071</v>
      </c>
      <c r="EA53" s="17">
        <v>41.254149999999996</v>
      </c>
      <c r="EB53" s="17">
        <v>41.254149999999996</v>
      </c>
      <c r="EC53" s="17">
        <v>45.544449999999998</v>
      </c>
      <c r="ED53" s="17">
        <v>44.674812499999994</v>
      </c>
      <c r="EE53" s="17">
        <v>41.736085156249999</v>
      </c>
      <c r="EF53" s="17">
        <v>23.671312499999999</v>
      </c>
      <c r="EG53" s="17">
        <v>19.421087500000002</v>
      </c>
      <c r="EH53" s="17">
        <v>98.9433875</v>
      </c>
      <c r="EI53" s="17">
        <v>97.984049999999996</v>
      </c>
      <c r="EJ53" s="17">
        <v>39.459412499999999</v>
      </c>
      <c r="EK53" s="17">
        <v>43.737724999999998</v>
      </c>
      <c r="EL53" s="17">
        <v>41.142512500000002</v>
      </c>
      <c r="EM53" s="17">
        <v>45.4626375</v>
      </c>
      <c r="EN53" s="17">
        <v>44.561812500000002</v>
      </c>
      <c r="EO53" s="17">
        <v>42.089110057821124</v>
      </c>
      <c r="EP53" s="17">
        <v>49340.174999999996</v>
      </c>
      <c r="EQ53" s="17">
        <v>29.2141375</v>
      </c>
      <c r="ER53" s="17">
        <v>46738.687755278515</v>
      </c>
      <c r="ES53" s="5">
        <v>29.085374999999999</v>
      </c>
      <c r="ET53" s="5">
        <v>12786.830400000001</v>
      </c>
      <c r="EU53" s="5">
        <v>18.5017</v>
      </c>
      <c r="EV53" s="8"/>
      <c r="EW53" s="8"/>
      <c r="EX53" s="8">
        <v>31573.639978509429</v>
      </c>
      <c r="EY53" s="8">
        <v>99.879437499999995</v>
      </c>
      <c r="EZ53" s="8">
        <v>16302.462362914144</v>
      </c>
      <c r="FA53" s="8">
        <v>39.272949999999994</v>
      </c>
      <c r="FB53" s="8">
        <v>11231.622148615876</v>
      </c>
      <c r="FC53" s="8">
        <v>42.339799999999997</v>
      </c>
      <c r="FD53" s="5">
        <v>14791.244941560017</v>
      </c>
      <c r="FE53" s="5">
        <v>40.349350000000001</v>
      </c>
      <c r="FF53" s="5">
        <v>40.349350000000001</v>
      </c>
      <c r="FG53" s="5">
        <v>44.6845</v>
      </c>
      <c r="FH53" s="5">
        <v>43.721575000000001</v>
      </c>
      <c r="FI53" s="5">
        <v>41.292588536226489</v>
      </c>
      <c r="FK53" s="5">
        <v>16875.9136</v>
      </c>
      <c r="FL53" s="5">
        <v>41.457968749999999</v>
      </c>
      <c r="FM53" s="5">
        <v>13847.56609968323</v>
      </c>
      <c r="FN53" s="5">
        <v>41.033261467103969</v>
      </c>
      <c r="FP53" s="17">
        <v>16875.9136</v>
      </c>
      <c r="FQ53" s="5">
        <v>41.457968749999999</v>
      </c>
      <c r="FR53" s="17">
        <v>13847.56609968323</v>
      </c>
      <c r="FS53" s="5">
        <v>41.033261467103969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19417.067430815361</v>
      </c>
      <c r="CM54" s="17">
        <v>41.534300000000002</v>
      </c>
      <c r="CN54" s="17">
        <v>41.534300000000002</v>
      </c>
      <c r="CO54" s="17">
        <v>45.799700000000001</v>
      </c>
      <c r="CP54" s="17">
        <v>44.947324999999999</v>
      </c>
      <c r="CQ54" s="17">
        <v>42.014201562499998</v>
      </c>
      <c r="CR54" s="17">
        <v>24.031524999999998</v>
      </c>
      <c r="CS54" s="17">
        <v>19.656675</v>
      </c>
      <c r="CT54" s="17">
        <v>99.089874999999992</v>
      </c>
      <c r="CU54" s="17">
        <v>98.252899999999997</v>
      </c>
      <c r="CV54" s="17">
        <v>39.804625000000001</v>
      </c>
      <c r="CW54" s="17">
        <v>43.976950000000002</v>
      </c>
      <c r="CX54" s="17">
        <v>41.423524999999998</v>
      </c>
      <c r="CY54" s="17">
        <v>45.714874999999999</v>
      </c>
      <c r="CZ54" s="17">
        <v>44.833325000000002</v>
      </c>
      <c r="DA54" s="17">
        <v>42.366977441170711</v>
      </c>
      <c r="DB54" s="17">
        <v>49410.25</v>
      </c>
      <c r="DC54" s="17">
        <v>30.179974999999999</v>
      </c>
      <c r="DE54" s="17">
        <v>49896.317199999998</v>
      </c>
      <c r="DF54" s="5">
        <v>29.4986</v>
      </c>
      <c r="DG54" s="5"/>
      <c r="DH54" s="17">
        <v>13587.372450098543</v>
      </c>
      <c r="DI54" s="5">
        <v>18.703937499999999</v>
      </c>
      <c r="DJ54" s="5"/>
      <c r="DK54" s="5"/>
      <c r="DL54" s="5"/>
      <c r="DM54" s="5">
        <v>33706.730573504057</v>
      </c>
      <c r="DN54" s="5">
        <v>99.892875000000004</v>
      </c>
      <c r="DO54" s="5">
        <v>17323.106747284939</v>
      </c>
      <c r="DP54" s="5">
        <v>39.587412499999999</v>
      </c>
      <c r="DQ54" s="5">
        <v>11984.024680016099</v>
      </c>
      <c r="DR54" s="5">
        <v>42.557949999999998</v>
      </c>
      <c r="DS54" s="5">
        <v>15799.233262098638</v>
      </c>
      <c r="DT54" s="5">
        <v>40.605424999999997</v>
      </c>
      <c r="DU54" s="5">
        <v>40.605424999999997</v>
      </c>
      <c r="DV54" s="5">
        <v>44.947450000000003</v>
      </c>
      <c r="DW54" s="5">
        <v>44.005937500000002</v>
      </c>
      <c r="DX54" s="5">
        <v>41.551915605349016</v>
      </c>
      <c r="DZ54" s="17">
        <v>19417.067430815361</v>
      </c>
      <c r="EA54" s="17">
        <v>41.534300000000002</v>
      </c>
      <c r="EB54" s="17">
        <v>41.534300000000002</v>
      </c>
      <c r="EC54" s="17">
        <v>45.799700000000001</v>
      </c>
      <c r="ED54" s="17">
        <v>44.947324999999999</v>
      </c>
      <c r="EE54" s="17">
        <v>42.014201562499998</v>
      </c>
      <c r="EF54" s="17">
        <v>24.031524999999998</v>
      </c>
      <c r="EG54" s="17">
        <v>19.656675</v>
      </c>
      <c r="EH54" s="17">
        <v>99.089874999999992</v>
      </c>
      <c r="EI54" s="17">
        <v>98.252899999999997</v>
      </c>
      <c r="EJ54" s="17">
        <v>39.804625000000001</v>
      </c>
      <c r="EK54" s="17">
        <v>43.976950000000002</v>
      </c>
      <c r="EL54" s="17">
        <v>41.423524999999998</v>
      </c>
      <c r="EM54" s="17">
        <v>45.714874999999999</v>
      </c>
      <c r="EN54" s="17">
        <v>44.833325000000002</v>
      </c>
      <c r="EO54" s="17">
        <v>42.366977441170711</v>
      </c>
      <c r="EP54" s="17">
        <v>49410.25</v>
      </c>
      <c r="EQ54" s="17">
        <v>30.179974999999999</v>
      </c>
      <c r="ER54" s="17">
        <v>49896.317199999998</v>
      </c>
      <c r="ES54" s="5">
        <v>29.4986</v>
      </c>
      <c r="ET54" s="5">
        <v>13587.372450098543</v>
      </c>
      <c r="EU54" s="5">
        <v>18.703937499999999</v>
      </c>
      <c r="EV54" s="8"/>
      <c r="EW54" s="8"/>
      <c r="EX54" s="8">
        <v>33706.730573504057</v>
      </c>
      <c r="EY54" s="8">
        <v>99.892875000000004</v>
      </c>
      <c r="EZ54" s="8">
        <v>17323.106747284939</v>
      </c>
      <c r="FA54" s="8">
        <v>39.587412499999999</v>
      </c>
      <c r="FB54" s="8">
        <v>11984.024680016099</v>
      </c>
      <c r="FC54" s="8">
        <v>42.557949999999998</v>
      </c>
      <c r="FD54" s="5">
        <v>15799.233262098638</v>
      </c>
      <c r="FE54" s="5">
        <v>40.605424999999997</v>
      </c>
      <c r="FF54" s="5">
        <v>40.605424999999997</v>
      </c>
      <c r="FG54" s="5">
        <v>44.947450000000003</v>
      </c>
      <c r="FH54" s="5">
        <v>44.005937500000002</v>
      </c>
      <c r="FI54" s="5">
        <v>41.551915605349016</v>
      </c>
      <c r="FK54" s="5">
        <v>18101.954378680071</v>
      </c>
      <c r="FL54" s="5">
        <v>41.736085156249999</v>
      </c>
      <c r="FM54" s="5">
        <v>14791.244941560017</v>
      </c>
      <c r="FN54" s="5">
        <v>41.292588536226489</v>
      </c>
      <c r="FP54" s="17">
        <v>18101.954378680071</v>
      </c>
      <c r="FQ54" s="5">
        <v>41.736085156249999</v>
      </c>
      <c r="FR54" s="17">
        <v>14791.244941560017</v>
      </c>
      <c r="FS54" s="5">
        <v>41.292588536226489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20827.72388692333</v>
      </c>
      <c r="CM55" s="17">
        <v>41.814450000000001</v>
      </c>
      <c r="CN55" s="17">
        <v>41.814450000000001</v>
      </c>
      <c r="CO55" s="17">
        <v>46.054950000000005</v>
      </c>
      <c r="CP55" s="17">
        <v>45.219837499999997</v>
      </c>
      <c r="CQ55" s="17">
        <v>42.292317968749998</v>
      </c>
      <c r="CR55" s="17">
        <v>24.391737499999998</v>
      </c>
      <c r="CS55" s="17">
        <v>19.892262500000001</v>
      </c>
      <c r="CT55" s="17">
        <v>99.236362499999998</v>
      </c>
      <c r="CU55" s="17">
        <v>98.521749999999997</v>
      </c>
      <c r="CV55" s="17">
        <v>40.149837499999997</v>
      </c>
      <c r="CW55" s="17">
        <v>44.216175</v>
      </c>
      <c r="CX55" s="17">
        <v>41.704537500000001</v>
      </c>
      <c r="CY55" s="17">
        <v>45.967112499999999</v>
      </c>
      <c r="CZ55" s="17">
        <v>45.104837500000002</v>
      </c>
      <c r="DA55" s="17">
        <v>42.644844824520298</v>
      </c>
      <c r="DB55" s="17">
        <v>49480.324999999997</v>
      </c>
      <c r="DC55" s="17">
        <v>31.145812500000002</v>
      </c>
      <c r="DF55" s="5"/>
      <c r="DG55" s="5"/>
      <c r="DH55" s="17">
        <v>14438.033845955835</v>
      </c>
      <c r="DI55" s="5">
        <v>18.906174999999998</v>
      </c>
      <c r="DJ55" s="5"/>
      <c r="DK55" s="5"/>
      <c r="DL55" s="5"/>
      <c r="DM55" s="5">
        <v>35983.931112412451</v>
      </c>
      <c r="DN55" s="5">
        <v>99.906312499999999</v>
      </c>
      <c r="DO55" s="5">
        <v>18407.650371915133</v>
      </c>
      <c r="DP55" s="5">
        <v>39.901874999999997</v>
      </c>
      <c r="DQ55" s="5">
        <v>12786.830400000001</v>
      </c>
      <c r="DR55" s="5">
        <v>42.7761</v>
      </c>
      <c r="DS55" s="5">
        <v>16875.9136</v>
      </c>
      <c r="DT55" s="5">
        <v>40.861499999999999</v>
      </c>
      <c r="DU55" s="5">
        <v>40.861499999999999</v>
      </c>
      <c r="DV55" s="5">
        <v>45.2104</v>
      </c>
      <c r="DW55" s="5">
        <v>44.290300000000002</v>
      </c>
      <c r="DX55" s="5">
        <v>41.811242674471536</v>
      </c>
      <c r="DZ55" s="17">
        <v>20827.72388692333</v>
      </c>
      <c r="EA55" s="17">
        <v>41.814450000000001</v>
      </c>
      <c r="EB55" s="17">
        <v>41.814450000000001</v>
      </c>
      <c r="EC55" s="17">
        <v>46.054950000000005</v>
      </c>
      <c r="ED55" s="17">
        <v>45.219837499999997</v>
      </c>
      <c r="EE55" s="17">
        <v>42.292317968749998</v>
      </c>
      <c r="EF55" s="17">
        <v>24.391737499999998</v>
      </c>
      <c r="EG55" s="17">
        <v>19.892262500000001</v>
      </c>
      <c r="EH55" s="17">
        <v>99.236362499999998</v>
      </c>
      <c r="EI55" s="17">
        <v>98.521749999999997</v>
      </c>
      <c r="EJ55" s="17">
        <v>40.149837499999997</v>
      </c>
      <c r="EK55" s="17">
        <v>44.216175</v>
      </c>
      <c r="EL55" s="17">
        <v>41.704537500000001</v>
      </c>
      <c r="EM55" s="17">
        <v>45.967112499999999</v>
      </c>
      <c r="EN55" s="17">
        <v>45.104837500000002</v>
      </c>
      <c r="EO55" s="17">
        <v>42.644844824520298</v>
      </c>
      <c r="EP55" s="17">
        <v>49480.324999999997</v>
      </c>
      <c r="EQ55" s="17">
        <v>31.145812500000002</v>
      </c>
      <c r="ES55" s="5"/>
      <c r="ET55" s="5">
        <v>14438.033845955835</v>
      </c>
      <c r="EU55" s="5">
        <v>18.906174999999998</v>
      </c>
      <c r="EV55" s="8"/>
      <c r="EW55" s="8"/>
      <c r="EX55" s="8">
        <v>35983.931112412451</v>
      </c>
      <c r="EY55" s="8">
        <v>99.906312499999999</v>
      </c>
      <c r="EZ55" s="8">
        <v>18407.650371915133</v>
      </c>
      <c r="FA55" s="8">
        <v>39.901874999999997</v>
      </c>
      <c r="FB55" s="8">
        <v>12786.830400000001</v>
      </c>
      <c r="FC55" s="8">
        <v>42.7761</v>
      </c>
      <c r="FD55" s="5">
        <v>16875.9136</v>
      </c>
      <c r="FE55" s="5">
        <v>40.861499999999999</v>
      </c>
      <c r="FF55" s="5">
        <v>40.861499999999999</v>
      </c>
      <c r="FG55" s="5">
        <v>45.2104</v>
      </c>
      <c r="FH55" s="5">
        <v>44.290300000000002</v>
      </c>
      <c r="FI55" s="5">
        <v>41.811242674471536</v>
      </c>
      <c r="FK55" s="5">
        <v>19417.067430815361</v>
      </c>
      <c r="FL55" s="5">
        <v>42.014201562499998</v>
      </c>
      <c r="FM55" s="5">
        <v>15799.233262098638</v>
      </c>
      <c r="FN55" s="5">
        <v>41.551915605349016</v>
      </c>
      <c r="FP55" s="17">
        <v>19417.067430815361</v>
      </c>
      <c r="FQ55" s="5">
        <v>42.014201562499998</v>
      </c>
      <c r="FR55" s="17">
        <v>15799.233262098638</v>
      </c>
      <c r="FS55" s="5">
        <v>41.551915605349016</v>
      </c>
    </row>
    <row r="56" spans="1:175" x14ac:dyDescent="0.1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22340.865007322063</v>
      </c>
      <c r="CM56" s="17">
        <v>42.0946</v>
      </c>
      <c r="CN56" s="17">
        <v>42.0946</v>
      </c>
      <c r="CO56" s="17">
        <v>46.310200000000002</v>
      </c>
      <c r="CP56" s="17">
        <v>45.492350000000002</v>
      </c>
      <c r="CQ56" s="17">
        <v>42.570434375000005</v>
      </c>
      <c r="CR56" s="17">
        <v>24.751950000000001</v>
      </c>
      <c r="CS56" s="17">
        <v>20.127850000000002</v>
      </c>
      <c r="CT56" s="17">
        <v>99.382849999999991</v>
      </c>
      <c r="CU56" s="17">
        <v>98.790599999999998</v>
      </c>
      <c r="CV56" s="17">
        <v>40.495049999999999</v>
      </c>
      <c r="CW56" s="17">
        <v>44.455399999999997</v>
      </c>
      <c r="CX56" s="17">
        <v>41.985550000000003</v>
      </c>
      <c r="CY56" s="17">
        <v>46.219349999999999</v>
      </c>
      <c r="CZ56" s="17">
        <v>45.376350000000002</v>
      </c>
      <c r="DA56" s="17">
        <v>42.922712207869886</v>
      </c>
      <c r="DB56" s="17">
        <v>49550.399999999994</v>
      </c>
      <c r="DC56" s="17">
        <v>32.111649999999997</v>
      </c>
      <c r="DF56" s="5"/>
      <c r="DG56" s="5"/>
      <c r="DH56" s="17">
        <v>15341.952397533227</v>
      </c>
      <c r="DI56" s="5">
        <v>19.1084125</v>
      </c>
      <c r="DJ56" s="5"/>
      <c r="DK56" s="5"/>
      <c r="DL56" s="5"/>
      <c r="DM56" s="5">
        <v>38414.977551120937</v>
      </c>
      <c r="DN56" s="5">
        <v>99.919749999999993</v>
      </c>
      <c r="DO56" s="5">
        <v>19560.093761344175</v>
      </c>
      <c r="DP56" s="5">
        <v>40.216337500000002</v>
      </c>
      <c r="DQ56" s="5">
        <v>13587.372450098543</v>
      </c>
      <c r="DR56" s="5">
        <v>42.970224999999999</v>
      </c>
      <c r="DS56" s="5">
        <v>18101.954378680071</v>
      </c>
      <c r="DT56" s="5">
        <v>41.142512500000002</v>
      </c>
      <c r="DU56" s="5">
        <v>41.142512500000002</v>
      </c>
      <c r="DV56" s="5">
        <v>45.4626375</v>
      </c>
      <c r="DW56" s="5">
        <v>44.561812500000002</v>
      </c>
      <c r="DX56" s="5">
        <v>42.089110057821124</v>
      </c>
      <c r="DZ56" s="17">
        <v>22340.865007322063</v>
      </c>
      <c r="EA56" s="17">
        <v>42.0946</v>
      </c>
      <c r="EB56" s="17">
        <v>42.0946</v>
      </c>
      <c r="EC56" s="17">
        <v>46.310200000000002</v>
      </c>
      <c r="ED56" s="17">
        <v>45.492350000000002</v>
      </c>
      <c r="EE56" s="17">
        <v>42.570434375000005</v>
      </c>
      <c r="EF56" s="17">
        <v>24.751950000000001</v>
      </c>
      <c r="EG56" s="17">
        <v>20.127850000000002</v>
      </c>
      <c r="EH56" s="17">
        <v>99.382849999999991</v>
      </c>
      <c r="EI56" s="17">
        <v>98.790599999999998</v>
      </c>
      <c r="EJ56" s="17">
        <v>40.495049999999999</v>
      </c>
      <c r="EK56" s="17">
        <v>44.455399999999997</v>
      </c>
      <c r="EL56" s="17">
        <v>41.985550000000003</v>
      </c>
      <c r="EM56" s="17">
        <v>46.219349999999999</v>
      </c>
      <c r="EN56" s="17">
        <v>45.376350000000002</v>
      </c>
      <c r="EO56" s="17">
        <v>42.922712207869886</v>
      </c>
      <c r="EP56" s="17">
        <v>49550.399999999994</v>
      </c>
      <c r="EQ56" s="17">
        <v>32.111649999999997</v>
      </c>
      <c r="ES56" s="5"/>
      <c r="ET56" s="5">
        <v>15341.952397533227</v>
      </c>
      <c r="EU56" s="5">
        <v>19.1084125</v>
      </c>
      <c r="EV56" s="8"/>
      <c r="EW56" s="8"/>
      <c r="EX56" s="8">
        <v>38414.977551120937</v>
      </c>
      <c r="EY56" s="8">
        <v>99.919749999999993</v>
      </c>
      <c r="EZ56" s="8">
        <v>19560.093761344175</v>
      </c>
      <c r="FA56" s="8">
        <v>40.216337500000002</v>
      </c>
      <c r="FB56" s="8">
        <v>13587.372450098543</v>
      </c>
      <c r="FC56" s="8">
        <v>42.970224999999999</v>
      </c>
      <c r="FD56" s="5">
        <v>18101.954378680071</v>
      </c>
      <c r="FE56" s="5">
        <v>41.142512500000002</v>
      </c>
      <c r="FF56" s="5">
        <v>41.142512500000002</v>
      </c>
      <c r="FG56" s="5">
        <v>45.4626375</v>
      </c>
      <c r="FH56" s="5">
        <v>44.561812500000002</v>
      </c>
      <c r="FI56" s="5">
        <v>42.089110057821124</v>
      </c>
      <c r="FK56" s="5">
        <v>20827.72388692333</v>
      </c>
      <c r="FL56" s="5">
        <v>42.292317968749998</v>
      </c>
      <c r="FM56" s="5">
        <v>16875.9136</v>
      </c>
      <c r="FN56" s="5">
        <v>41.811242674471536</v>
      </c>
      <c r="FP56" s="17">
        <v>20827.72388692333</v>
      </c>
      <c r="FQ56" s="5">
        <v>42.292317968749998</v>
      </c>
      <c r="FR56" s="17">
        <v>16875.9136</v>
      </c>
      <c r="FS56" s="5">
        <v>41.811242674471536</v>
      </c>
    </row>
    <row r="57" spans="1:175" x14ac:dyDescent="0.15">
      <c r="R57" s="110">
        <f>GEOMEAN(R5:R40)</f>
        <v>10625.248876830545</v>
      </c>
      <c r="S57" s="110">
        <f>GEOMEAN(S5:S40)</f>
        <v>6.1184576662379033</v>
      </c>
      <c r="AJ57" s="110">
        <f>GEOMEAN(AJ5:AJ40)</f>
        <v>10625.248876830545</v>
      </c>
      <c r="AK57" s="110">
        <f>GEOMEAN(AK5:AK40)</f>
        <v>6.1184576662379033</v>
      </c>
      <c r="AL57" s="110">
        <f>GEOMEAN(AL5:AL40)</f>
        <v>1</v>
      </c>
      <c r="AM57" s="110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23963.936337218151</v>
      </c>
      <c r="CM57" s="17">
        <v>42.374749999999999</v>
      </c>
      <c r="CN57" s="17">
        <v>42.374749999999999</v>
      </c>
      <c r="CO57" s="17">
        <v>46.565449999999998</v>
      </c>
      <c r="CP57" s="17">
        <v>45.7648625</v>
      </c>
      <c r="CQ57" s="17">
        <v>42.848550781250005</v>
      </c>
      <c r="CR57" s="17">
        <v>25.1121625</v>
      </c>
      <c r="CS57" s="17">
        <v>20.3634375</v>
      </c>
      <c r="CT57" s="17">
        <v>99.529337499999997</v>
      </c>
      <c r="CU57" s="17">
        <v>99.059449999999998</v>
      </c>
      <c r="CV57" s="17">
        <v>40.840262500000001</v>
      </c>
      <c r="CW57" s="17">
        <v>44.694625000000002</v>
      </c>
      <c r="CX57" s="17">
        <v>42.266562499999999</v>
      </c>
      <c r="CY57" s="17">
        <v>46.471587499999998</v>
      </c>
      <c r="CZ57" s="17">
        <v>45.647862500000002</v>
      </c>
      <c r="DA57" s="17">
        <v>43.200579591219473</v>
      </c>
      <c r="DB57" s="17">
        <v>49620.474999999999</v>
      </c>
      <c r="DC57" s="17">
        <v>33.077487500000004</v>
      </c>
      <c r="DF57" s="5"/>
      <c r="DG57" s="5"/>
      <c r="DH57" s="17">
        <v>16302.462362914144</v>
      </c>
      <c r="DI57" s="5">
        <v>19.310649999999999</v>
      </c>
      <c r="DJ57" s="5"/>
      <c r="DK57" s="5"/>
      <c r="DL57" s="5"/>
      <c r="DM57" s="5">
        <v>41010.26359913448</v>
      </c>
      <c r="DN57" s="5">
        <v>99.933187500000003</v>
      </c>
      <c r="DO57" s="5">
        <v>20784.687900000001</v>
      </c>
      <c r="DP57" s="5">
        <v>40.530799999999999</v>
      </c>
      <c r="DQ57" s="5">
        <v>14438.033845955835</v>
      </c>
      <c r="DR57" s="5">
        <v>43.164349999999999</v>
      </c>
      <c r="DS57" s="5">
        <v>19417.067430815361</v>
      </c>
      <c r="DT57" s="5">
        <v>41.423524999999998</v>
      </c>
      <c r="DU57" s="5">
        <v>41.423524999999998</v>
      </c>
      <c r="DV57" s="5">
        <v>45.714874999999999</v>
      </c>
      <c r="DW57" s="5">
        <v>44.833325000000002</v>
      </c>
      <c r="DX57" s="5">
        <v>42.366977441170711</v>
      </c>
      <c r="DZ57" s="17">
        <v>23963.936337218151</v>
      </c>
      <c r="EA57" s="17">
        <v>42.374749999999999</v>
      </c>
      <c r="EB57" s="17">
        <v>42.374749999999999</v>
      </c>
      <c r="EC57" s="17">
        <v>46.565449999999998</v>
      </c>
      <c r="ED57" s="17">
        <v>45.7648625</v>
      </c>
      <c r="EE57" s="17">
        <v>42.848550781250005</v>
      </c>
      <c r="EF57" s="17">
        <v>25.1121625</v>
      </c>
      <c r="EG57" s="17">
        <v>20.3634375</v>
      </c>
      <c r="EH57" s="17">
        <v>99.529337499999997</v>
      </c>
      <c r="EI57" s="17">
        <v>99.059449999999998</v>
      </c>
      <c r="EJ57" s="17">
        <v>40.840262500000001</v>
      </c>
      <c r="EK57" s="17">
        <v>44.694625000000002</v>
      </c>
      <c r="EL57" s="17">
        <v>42.266562499999999</v>
      </c>
      <c r="EM57" s="17">
        <v>46.471587499999998</v>
      </c>
      <c r="EN57" s="17">
        <v>45.647862500000002</v>
      </c>
      <c r="EO57" s="17">
        <v>43.200579591219473</v>
      </c>
      <c r="EP57" s="17">
        <v>49620.474999999999</v>
      </c>
      <c r="EQ57" s="17">
        <v>33.077487500000004</v>
      </c>
      <c r="ES57" s="5"/>
      <c r="ET57" s="5">
        <v>16302.462362914144</v>
      </c>
      <c r="EU57" s="5">
        <v>19.310649999999999</v>
      </c>
      <c r="EV57" s="8"/>
      <c r="EW57" s="8"/>
      <c r="EX57" s="8">
        <v>41010.26359913448</v>
      </c>
      <c r="EY57" s="8">
        <v>99.933187500000003</v>
      </c>
      <c r="EZ57" s="8">
        <v>20784.687900000001</v>
      </c>
      <c r="FA57" s="8">
        <v>40.530799999999999</v>
      </c>
      <c r="FB57" s="8">
        <v>14438.033845955835</v>
      </c>
      <c r="FC57" s="8">
        <v>43.164349999999999</v>
      </c>
      <c r="FD57" s="5">
        <v>19417.067430815361</v>
      </c>
      <c r="FE57" s="5">
        <v>41.423524999999998</v>
      </c>
      <c r="FF57" s="5">
        <v>41.423524999999998</v>
      </c>
      <c r="FG57" s="5">
        <v>45.714874999999999</v>
      </c>
      <c r="FH57" s="5">
        <v>44.833325000000002</v>
      </c>
      <c r="FI57" s="5">
        <v>42.366977441170711</v>
      </c>
      <c r="FK57" s="5">
        <v>22340.865007322063</v>
      </c>
      <c r="FL57" s="5">
        <v>42.570434375000005</v>
      </c>
      <c r="FM57" s="5">
        <v>18101.954378680071</v>
      </c>
      <c r="FN57" s="5">
        <v>42.089110057821124</v>
      </c>
      <c r="FP57" s="17">
        <v>22340.865007322063</v>
      </c>
      <c r="FQ57" s="5">
        <v>42.570434375000005</v>
      </c>
      <c r="FR57" s="17">
        <v>18101.954378680071</v>
      </c>
      <c r="FS57" s="5">
        <v>42.089110057821124</v>
      </c>
    </row>
    <row r="58" spans="1:175" x14ac:dyDescent="0.15">
      <c r="R58" s="110">
        <f>SUM(R5:R40)</f>
        <v>548961.30000000005</v>
      </c>
      <c r="S58" s="110">
        <f>SUM(S5:S40)</f>
        <v>370.45589999999987</v>
      </c>
      <c r="AJ58" s="110">
        <f>SUM(AJ5:AJ40)</f>
        <v>548961.30000000005</v>
      </c>
      <c r="AK58" s="110">
        <f>SUM(AK5:AK40)</f>
        <v>370.45589999999987</v>
      </c>
      <c r="AL58" s="110">
        <f>AVERAGE(AL5:AL40)</f>
        <v>1</v>
      </c>
      <c r="AM58" s="110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25704.924343172537</v>
      </c>
      <c r="CM58" s="17">
        <v>42.654899999999998</v>
      </c>
      <c r="CN58" s="17">
        <v>42.654899999999998</v>
      </c>
      <c r="CO58" s="17">
        <v>46.820700000000002</v>
      </c>
      <c r="CP58" s="17">
        <v>46.037374999999997</v>
      </c>
      <c r="CQ58" s="17">
        <v>43.126667187500004</v>
      </c>
      <c r="CR58" s="17">
        <v>25.472375</v>
      </c>
      <c r="CS58" s="17">
        <v>20.599025000000001</v>
      </c>
      <c r="CT58" s="17">
        <v>99.675825000000003</v>
      </c>
      <c r="CU58" s="17">
        <v>99.328299999999999</v>
      </c>
      <c r="CV58" s="17">
        <v>41.185474999999997</v>
      </c>
      <c r="CW58" s="17">
        <v>44.93385</v>
      </c>
      <c r="CX58" s="17">
        <v>42.547575000000002</v>
      </c>
      <c r="CY58" s="17">
        <v>46.723824999999998</v>
      </c>
      <c r="CZ58" s="17">
        <v>45.919375000000002</v>
      </c>
      <c r="DA58" s="17">
        <v>43.47844697456906</v>
      </c>
      <c r="DB58" s="17">
        <v>49690.549999999996</v>
      </c>
      <c r="DC58" s="17">
        <v>34.043325000000003</v>
      </c>
      <c r="DF58" s="5"/>
      <c r="DG58" s="5"/>
      <c r="DH58" s="17">
        <v>17323.106747284939</v>
      </c>
      <c r="DI58" s="5">
        <v>19.512887499999998</v>
      </c>
      <c r="DJ58" s="5"/>
      <c r="DK58" s="5"/>
      <c r="DL58" s="5"/>
      <c r="DM58" s="5">
        <v>43780.8851568994</v>
      </c>
      <c r="DN58" s="5">
        <v>99.946624999999997</v>
      </c>
      <c r="DO58" s="5">
        <v>26197.070308469334</v>
      </c>
      <c r="DP58" s="5">
        <v>41.581050000000005</v>
      </c>
      <c r="DQ58" s="5">
        <v>15341.952397533227</v>
      </c>
      <c r="DR58" s="5">
        <v>43.358474999999999</v>
      </c>
      <c r="DS58" s="5">
        <v>20827.72388692333</v>
      </c>
      <c r="DT58" s="5">
        <v>41.704537500000001</v>
      </c>
      <c r="DU58" s="5">
        <v>41.704537500000001</v>
      </c>
      <c r="DV58" s="5">
        <v>45.967112499999999</v>
      </c>
      <c r="DW58" s="5">
        <v>45.104837500000002</v>
      </c>
      <c r="DX58" s="5">
        <v>42.644844824520298</v>
      </c>
      <c r="DZ58" s="17">
        <v>25704.924343172537</v>
      </c>
      <c r="EA58" s="17">
        <v>42.654899999999998</v>
      </c>
      <c r="EB58" s="17">
        <v>42.654899999999998</v>
      </c>
      <c r="EC58" s="17">
        <v>46.820700000000002</v>
      </c>
      <c r="ED58" s="17">
        <v>46.037374999999997</v>
      </c>
      <c r="EE58" s="17">
        <v>43.126667187500004</v>
      </c>
      <c r="EF58" s="17">
        <v>25.472375</v>
      </c>
      <c r="EG58" s="17">
        <v>20.599025000000001</v>
      </c>
      <c r="EH58" s="17">
        <v>99.675825000000003</v>
      </c>
      <c r="EI58" s="17">
        <v>99.328299999999999</v>
      </c>
      <c r="EJ58" s="17">
        <v>41.185474999999997</v>
      </c>
      <c r="EK58" s="17">
        <v>44.93385</v>
      </c>
      <c r="EL58" s="17">
        <v>42.547575000000002</v>
      </c>
      <c r="EM58" s="17">
        <v>46.723824999999998</v>
      </c>
      <c r="EN58" s="17">
        <v>45.919375000000002</v>
      </c>
      <c r="EO58" s="17">
        <v>43.47844697456906</v>
      </c>
      <c r="EP58" s="17">
        <v>49690.549999999996</v>
      </c>
      <c r="EQ58" s="17">
        <v>34.043325000000003</v>
      </c>
      <c r="ES58" s="5"/>
      <c r="ET58" s="5">
        <v>17323.106747284939</v>
      </c>
      <c r="EU58" s="5">
        <v>19.512887499999998</v>
      </c>
      <c r="EV58" s="8"/>
      <c r="EW58" s="8"/>
      <c r="EX58" s="8">
        <v>43780.8851568994</v>
      </c>
      <c r="EY58" s="8">
        <v>99.946624999999997</v>
      </c>
      <c r="EZ58" s="8">
        <v>26197.070308469334</v>
      </c>
      <c r="FA58" s="8">
        <v>41.581050000000005</v>
      </c>
      <c r="FB58" s="8">
        <v>15341.952397533227</v>
      </c>
      <c r="FC58" s="8">
        <v>43.358474999999999</v>
      </c>
      <c r="FD58" s="5">
        <v>20827.72388692333</v>
      </c>
      <c r="FE58" s="5">
        <v>41.704537500000001</v>
      </c>
      <c r="FF58" s="5">
        <v>41.704537500000001</v>
      </c>
      <c r="FG58" s="5">
        <v>45.967112499999999</v>
      </c>
      <c r="FH58" s="5">
        <v>45.104837500000002</v>
      </c>
      <c r="FI58" s="5">
        <v>42.644844824520298</v>
      </c>
      <c r="FK58" s="5">
        <v>23963.936337218151</v>
      </c>
      <c r="FL58" s="5">
        <v>42.848550781250005</v>
      </c>
      <c r="FM58" s="5">
        <v>19417.067430815361</v>
      </c>
      <c r="FN58" s="5">
        <v>42.366977441170711</v>
      </c>
      <c r="FP58" s="17">
        <v>23963.936337218151</v>
      </c>
      <c r="FQ58" s="5">
        <v>42.848550781250005</v>
      </c>
      <c r="FR58" s="17">
        <v>19417.067430815361</v>
      </c>
      <c r="FS58" s="5">
        <v>42.366977441170711</v>
      </c>
    </row>
    <row r="59" spans="1:175" x14ac:dyDescent="0.15">
      <c r="R59" s="110">
        <f>MAX(R5:R40)</f>
        <v>49830.7</v>
      </c>
      <c r="S59" s="110">
        <f>MAX(S5:S40)</f>
        <v>40.399700000000003</v>
      </c>
      <c r="AJ59" s="110">
        <f>MAX(AJ5:AJ40)</f>
        <v>49830.7</v>
      </c>
      <c r="AK59" s="110">
        <f>MAX(AK5:AK40)</f>
        <v>40.399700000000003</v>
      </c>
      <c r="AL59" s="110">
        <f>MAX(AL5:AL40)</f>
        <v>1</v>
      </c>
      <c r="AM59" s="110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27572.395711218283</v>
      </c>
      <c r="CM59" s="17">
        <v>42.935050000000004</v>
      </c>
      <c r="CN59" s="17">
        <v>42.935050000000004</v>
      </c>
      <c r="CO59" s="17">
        <v>47.075950000000006</v>
      </c>
      <c r="CP59" s="17">
        <v>46.309887500000002</v>
      </c>
      <c r="CQ59" s="17">
        <v>43.404783593750004</v>
      </c>
      <c r="CR59" s="17">
        <v>25.832587499999999</v>
      </c>
      <c r="CS59" s="17">
        <v>20.834612499999999</v>
      </c>
      <c r="CT59" s="17">
        <v>99.822312499999995</v>
      </c>
      <c r="CU59" s="17">
        <v>99.597149999999999</v>
      </c>
      <c r="CV59" s="17">
        <v>41.530687499999999</v>
      </c>
      <c r="CW59" s="17">
        <v>45.173075000000004</v>
      </c>
      <c r="CX59" s="17">
        <v>42.828587499999998</v>
      </c>
      <c r="CY59" s="17">
        <v>46.976062499999998</v>
      </c>
      <c r="CZ59" s="17">
        <v>46.190887500000002</v>
      </c>
      <c r="DA59" s="17">
        <v>43.756314357918647</v>
      </c>
      <c r="DB59" s="17">
        <v>49760.625</v>
      </c>
      <c r="DC59" s="17">
        <v>35.009162500000002</v>
      </c>
      <c r="DF59" s="5"/>
      <c r="DG59" s="5"/>
      <c r="DH59" s="17">
        <v>18407.650371915133</v>
      </c>
      <c r="DI59" s="5">
        <v>19.715125</v>
      </c>
      <c r="DJ59" s="5"/>
      <c r="DK59" s="5"/>
      <c r="DL59" s="5"/>
      <c r="DM59" s="5">
        <v>46738.687755278515</v>
      </c>
      <c r="DN59" s="5">
        <v>99.960062500000006</v>
      </c>
      <c r="DO59" s="5">
        <v>27916.076552498911</v>
      </c>
      <c r="DP59" s="5">
        <v>41.907225000000004</v>
      </c>
      <c r="DQ59" s="5">
        <v>16302.462362914144</v>
      </c>
      <c r="DR59" s="5">
        <v>43.552599999999998</v>
      </c>
      <c r="DS59" s="5">
        <v>22340.865007322063</v>
      </c>
      <c r="DT59" s="5">
        <v>41.985550000000003</v>
      </c>
      <c r="DU59" s="5">
        <v>41.985550000000003</v>
      </c>
      <c r="DV59" s="5">
        <v>46.219349999999999</v>
      </c>
      <c r="DW59" s="5">
        <v>45.376350000000002</v>
      </c>
      <c r="DX59" s="5">
        <v>42.922712207869886</v>
      </c>
      <c r="DZ59" s="17">
        <v>27572.395711218283</v>
      </c>
      <c r="EA59" s="17">
        <v>42.935050000000004</v>
      </c>
      <c r="EB59" s="17">
        <v>42.935050000000004</v>
      </c>
      <c r="EC59" s="17">
        <v>47.075950000000006</v>
      </c>
      <c r="ED59" s="17">
        <v>46.309887500000002</v>
      </c>
      <c r="EE59" s="17">
        <v>43.404783593750004</v>
      </c>
      <c r="EF59" s="17">
        <v>25.832587499999999</v>
      </c>
      <c r="EG59" s="17">
        <v>20.834612499999999</v>
      </c>
      <c r="EH59" s="17">
        <v>99.822312499999995</v>
      </c>
      <c r="EI59" s="17">
        <v>99.597149999999999</v>
      </c>
      <c r="EJ59" s="17">
        <v>41.530687499999999</v>
      </c>
      <c r="EK59" s="17">
        <v>45.173075000000004</v>
      </c>
      <c r="EL59" s="17">
        <v>42.828587499999998</v>
      </c>
      <c r="EM59" s="17">
        <v>46.976062499999998</v>
      </c>
      <c r="EN59" s="17">
        <v>46.190887500000002</v>
      </c>
      <c r="EO59" s="17">
        <v>43.756314357918647</v>
      </c>
      <c r="EP59" s="17">
        <v>49760.625</v>
      </c>
      <c r="EQ59" s="17">
        <v>35.009162500000002</v>
      </c>
      <c r="ES59" s="5"/>
      <c r="ET59" s="5">
        <v>18407.650371915133</v>
      </c>
      <c r="EU59" s="5">
        <v>19.715125</v>
      </c>
      <c r="EV59" s="8"/>
      <c r="EW59" s="8"/>
      <c r="EX59" s="8">
        <v>46738.687755278515</v>
      </c>
      <c r="EY59" s="8">
        <v>99.960062500000006</v>
      </c>
      <c r="EZ59" s="8">
        <v>27916.076552498911</v>
      </c>
      <c r="FA59" s="8">
        <v>41.907225000000004</v>
      </c>
      <c r="FB59" s="8">
        <v>16302.462362914144</v>
      </c>
      <c r="FC59" s="8">
        <v>43.552599999999998</v>
      </c>
      <c r="FD59" s="5">
        <v>22340.865007322063</v>
      </c>
      <c r="FE59" s="5">
        <v>41.985550000000003</v>
      </c>
      <c r="FF59" s="5">
        <v>41.985550000000003</v>
      </c>
      <c r="FG59" s="5">
        <v>46.219349999999999</v>
      </c>
      <c r="FH59" s="5">
        <v>45.376350000000002</v>
      </c>
      <c r="FI59" s="5">
        <v>42.922712207869886</v>
      </c>
      <c r="FK59" s="5">
        <v>25704.924343172537</v>
      </c>
      <c r="FL59" s="5">
        <v>43.126667187500004</v>
      </c>
      <c r="FM59" s="5">
        <v>20827.72388692333</v>
      </c>
      <c r="FN59" s="5">
        <v>42.644844824520298</v>
      </c>
      <c r="FP59" s="17">
        <v>25704.924343172537</v>
      </c>
      <c r="FQ59" s="5">
        <v>43.126667187500004</v>
      </c>
      <c r="FR59" s="17">
        <v>20827.72388692333</v>
      </c>
      <c r="FS59" s="5">
        <v>42.644844824520298</v>
      </c>
    </row>
    <row r="60" spans="1:175" x14ac:dyDescent="0.15">
      <c r="R60" s="110">
        <f>MIN(R5:R40)</f>
        <v>1328.8</v>
      </c>
      <c r="S60" s="110">
        <f>MIN(S5:S40)</f>
        <v>0.52849999999999997</v>
      </c>
      <c r="AJ60" s="110">
        <f>MIN(AJ5:AJ40)</f>
        <v>1328.8</v>
      </c>
      <c r="AK60" s="110">
        <f>MIN(AK5:AK40)</f>
        <v>0.52849999999999997</v>
      </c>
      <c r="AL60" s="110">
        <f>MIN(AL5:AL40)</f>
        <v>1</v>
      </c>
      <c r="AM60" s="110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31573.639978509429</v>
      </c>
      <c r="CM60" s="17">
        <v>43.510200000000005</v>
      </c>
      <c r="CN60" s="17">
        <v>43.510200000000005</v>
      </c>
      <c r="CO60" s="17">
        <v>47.585137500000002</v>
      </c>
      <c r="CP60" s="17">
        <v>46.8519875</v>
      </c>
      <c r="CQ60" s="17">
        <v>43.9737453125</v>
      </c>
      <c r="CR60" s="17">
        <v>26.606024999999999</v>
      </c>
      <c r="CS60" s="17">
        <v>21.341049999999999</v>
      </c>
      <c r="CT60" s="17">
        <v>99.969887499999999</v>
      </c>
      <c r="CU60" s="17">
        <v>99.879437499999995</v>
      </c>
      <c r="CV60" s="17">
        <v>42.232199999999999</v>
      </c>
      <c r="CW60" s="17">
        <v>45.654074999999999</v>
      </c>
      <c r="CX60" s="17">
        <v>43.407312500000003</v>
      </c>
      <c r="CY60" s="17">
        <v>47.472124999999998</v>
      </c>
      <c r="CZ60" s="17">
        <v>46.725337500000002</v>
      </c>
      <c r="DA60" s="17">
        <v>44.324004453283358</v>
      </c>
      <c r="DB60" s="17">
        <v>49463.4375</v>
      </c>
      <c r="DC60" s="17">
        <v>36.528087499999998</v>
      </c>
      <c r="DF60" s="5"/>
      <c r="DG60" s="5"/>
      <c r="DH60" s="17">
        <v>19560.093761344175</v>
      </c>
      <c r="DI60" s="5">
        <v>19.917362499999999</v>
      </c>
      <c r="DJ60" s="5"/>
      <c r="DK60" s="5"/>
      <c r="DL60" s="5"/>
      <c r="DM60" s="5">
        <v>49896.317199999998</v>
      </c>
      <c r="DN60" s="5">
        <v>99.973500000000001</v>
      </c>
      <c r="DO60" s="5">
        <v>29747.881000000001</v>
      </c>
      <c r="DP60" s="5">
        <v>42.233400000000003</v>
      </c>
      <c r="DQ60" s="5">
        <v>17323.106747284939</v>
      </c>
      <c r="DR60" s="5">
        <v>43.746724999999998</v>
      </c>
      <c r="DS60" s="5">
        <v>23963.936337218151</v>
      </c>
      <c r="DT60" s="5">
        <v>42.266562499999999</v>
      </c>
      <c r="DU60" s="5">
        <v>42.266562499999999</v>
      </c>
      <c r="DV60" s="5">
        <v>46.471587499999998</v>
      </c>
      <c r="DW60" s="5">
        <v>45.647862500000002</v>
      </c>
      <c r="DX60" s="5">
        <v>43.200579591219473</v>
      </c>
      <c r="DZ60" s="17">
        <v>31573.639978509429</v>
      </c>
      <c r="EA60" s="17">
        <v>43.510200000000005</v>
      </c>
      <c r="EB60" s="17">
        <v>43.510200000000005</v>
      </c>
      <c r="EC60" s="17">
        <v>47.585137500000002</v>
      </c>
      <c r="ED60" s="17">
        <v>46.8519875</v>
      </c>
      <c r="EE60" s="17">
        <v>43.9737453125</v>
      </c>
      <c r="EF60" s="17">
        <v>26.606024999999999</v>
      </c>
      <c r="EG60" s="17">
        <v>21.341049999999999</v>
      </c>
      <c r="EH60" s="17">
        <v>99.969887499999999</v>
      </c>
      <c r="EI60" s="17">
        <v>99.879437499999995</v>
      </c>
      <c r="EJ60" s="17">
        <v>42.232199999999999</v>
      </c>
      <c r="EK60" s="17">
        <v>45.654074999999999</v>
      </c>
      <c r="EL60" s="17">
        <v>43.407312500000003</v>
      </c>
      <c r="EM60" s="17">
        <v>47.472124999999998</v>
      </c>
      <c r="EN60" s="17">
        <v>46.725337500000002</v>
      </c>
      <c r="EO60" s="17">
        <v>44.324004453283358</v>
      </c>
      <c r="EP60" s="17">
        <v>49463.4375</v>
      </c>
      <c r="EQ60" s="17">
        <v>36.528087499999998</v>
      </c>
      <c r="ES60" s="5"/>
      <c r="ET60" s="5">
        <v>19560.093761344175</v>
      </c>
      <c r="EU60" s="5">
        <v>19.917362499999999</v>
      </c>
      <c r="EV60" s="8"/>
      <c r="EW60" s="8"/>
      <c r="EX60" s="8">
        <v>49896.317199999998</v>
      </c>
      <c r="EY60" s="8">
        <v>99.973500000000001</v>
      </c>
      <c r="EZ60" s="8">
        <v>29747.881000000001</v>
      </c>
      <c r="FA60" s="8">
        <v>42.233400000000003</v>
      </c>
      <c r="FB60" s="8">
        <v>17323.106747284939</v>
      </c>
      <c r="FC60" s="8">
        <v>43.746724999999998</v>
      </c>
      <c r="FD60" s="5">
        <v>23963.936337218151</v>
      </c>
      <c r="FE60" s="5">
        <v>42.266562499999999</v>
      </c>
      <c r="FF60" s="5">
        <v>42.266562499999999</v>
      </c>
      <c r="FG60" s="5">
        <v>46.471587499999998</v>
      </c>
      <c r="FH60" s="5">
        <v>45.647862500000002</v>
      </c>
      <c r="FI60" s="5">
        <v>43.200579591219473</v>
      </c>
      <c r="FK60" s="5">
        <v>27572.395711218283</v>
      </c>
      <c r="FL60" s="5">
        <v>43.404783593750004</v>
      </c>
      <c r="FM60" s="5">
        <v>22340.865007322063</v>
      </c>
      <c r="FN60" s="5">
        <v>42.922712207869886</v>
      </c>
      <c r="FP60" s="17">
        <v>27572.395711218283</v>
      </c>
      <c r="FQ60" s="5">
        <v>43.404783593750004</v>
      </c>
      <c r="FR60" s="17">
        <v>22340.865007322063</v>
      </c>
      <c r="FS60" s="5">
        <v>42.922712207869886</v>
      </c>
    </row>
    <row r="61" spans="1:175" x14ac:dyDescent="0.15">
      <c r="AJ61" s="110">
        <f>AJ57/R57</f>
        <v>1</v>
      </c>
      <c r="AK61" s="110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33706.730573504057</v>
      </c>
      <c r="CM61" s="17">
        <v>43.805199999999999</v>
      </c>
      <c r="CN61" s="17">
        <v>43.805199999999999</v>
      </c>
      <c r="CO61" s="17">
        <v>47.839075000000001</v>
      </c>
      <c r="CP61" s="17">
        <v>47.121575</v>
      </c>
      <c r="CQ61" s="17">
        <v>44.264590625000004</v>
      </c>
      <c r="CR61" s="17">
        <v>27.01925</v>
      </c>
      <c r="CS61" s="17">
        <v>21.611899999999999</v>
      </c>
      <c r="CT61" s="17">
        <v>99.97097500000001</v>
      </c>
      <c r="CU61" s="17">
        <v>99.892875000000004</v>
      </c>
      <c r="CV61" s="17">
        <v>42.588500000000003</v>
      </c>
      <c r="CW61" s="17">
        <v>45.895850000000003</v>
      </c>
      <c r="CX61" s="17">
        <v>43.705024999999999</v>
      </c>
      <c r="CY61" s="17">
        <v>47.715949999999999</v>
      </c>
      <c r="CZ61" s="17">
        <v>46.988275000000002</v>
      </c>
      <c r="DA61" s="17">
        <v>44.613827165298488</v>
      </c>
      <c r="DB61" s="17">
        <v>49096.174999999996</v>
      </c>
      <c r="DC61" s="17">
        <v>37.081175000000002</v>
      </c>
      <c r="DF61" s="5"/>
      <c r="DG61" s="5"/>
      <c r="DH61" s="17">
        <v>20784.687900000001</v>
      </c>
      <c r="DI61" s="5">
        <v>20.119599999999998</v>
      </c>
      <c r="DJ61" s="5"/>
      <c r="DK61" s="5"/>
      <c r="DL61" s="5"/>
      <c r="DM61" s="5"/>
      <c r="DN61" s="5"/>
      <c r="DO61" s="5">
        <v>43780.8851568994</v>
      </c>
      <c r="DP61" s="5">
        <v>44.0137</v>
      </c>
      <c r="DQ61" s="5">
        <v>18407.650371915133</v>
      </c>
      <c r="DR61" s="5">
        <v>43.940849999999998</v>
      </c>
      <c r="DS61" s="5">
        <v>25704.924343172537</v>
      </c>
      <c r="DT61" s="5">
        <v>42.547575000000002</v>
      </c>
      <c r="DU61" s="5">
        <v>42.547575000000002</v>
      </c>
      <c r="DV61" s="5">
        <v>46.723824999999998</v>
      </c>
      <c r="DW61" s="5">
        <v>45.919375000000002</v>
      </c>
      <c r="DX61" s="5">
        <v>43.47844697456906</v>
      </c>
      <c r="DZ61" s="17">
        <v>33706.730573504057</v>
      </c>
      <c r="EA61" s="17">
        <v>43.805199999999999</v>
      </c>
      <c r="EB61" s="17">
        <v>43.805199999999999</v>
      </c>
      <c r="EC61" s="17">
        <v>47.839075000000001</v>
      </c>
      <c r="ED61" s="17">
        <v>47.121575</v>
      </c>
      <c r="EE61" s="17">
        <v>44.264590625000004</v>
      </c>
      <c r="EF61" s="17">
        <v>27.01925</v>
      </c>
      <c r="EG61" s="17">
        <v>21.611899999999999</v>
      </c>
      <c r="EH61" s="17">
        <v>99.97097500000001</v>
      </c>
      <c r="EI61" s="17">
        <v>99.892875000000004</v>
      </c>
      <c r="EJ61" s="17">
        <v>42.588500000000003</v>
      </c>
      <c r="EK61" s="17">
        <v>45.895850000000003</v>
      </c>
      <c r="EL61" s="17">
        <v>43.705024999999999</v>
      </c>
      <c r="EM61" s="17">
        <v>47.715949999999999</v>
      </c>
      <c r="EN61" s="17">
        <v>46.988275000000002</v>
      </c>
      <c r="EO61" s="17">
        <v>44.613827165298488</v>
      </c>
      <c r="EP61" s="17">
        <v>49096.174999999996</v>
      </c>
      <c r="EQ61" s="17">
        <v>37.081175000000002</v>
      </c>
      <c r="ES61" s="5"/>
      <c r="ET61" s="5">
        <v>20784.687900000001</v>
      </c>
      <c r="EU61" s="5">
        <v>20.119599999999998</v>
      </c>
      <c r="EV61" s="8"/>
      <c r="EW61" s="8"/>
      <c r="EX61" s="8"/>
      <c r="EY61" s="8"/>
      <c r="EZ61" s="8">
        <v>43780.8851568994</v>
      </c>
      <c r="FA61" s="8">
        <v>44.0137</v>
      </c>
      <c r="FB61" s="8">
        <v>18407.650371915133</v>
      </c>
      <c r="FC61" s="8">
        <v>43.940849999999998</v>
      </c>
      <c r="FD61" s="5">
        <v>25704.924343172537</v>
      </c>
      <c r="FE61" s="5">
        <v>42.547575000000002</v>
      </c>
      <c r="FF61" s="5">
        <v>42.547575000000002</v>
      </c>
      <c r="FG61" s="5">
        <v>46.723824999999998</v>
      </c>
      <c r="FH61" s="5">
        <v>45.919375000000002</v>
      </c>
      <c r="FI61" s="5">
        <v>43.47844697456906</v>
      </c>
      <c r="FK61" s="5">
        <v>31573.639978509429</v>
      </c>
      <c r="FL61" s="5">
        <v>43.9737453125</v>
      </c>
      <c r="FM61" s="5">
        <v>23963.936337218151</v>
      </c>
      <c r="FN61" s="5">
        <v>43.200579591219473</v>
      </c>
      <c r="FP61" s="17">
        <v>31573.639978509429</v>
      </c>
      <c r="FQ61" s="5">
        <v>43.9737453125</v>
      </c>
      <c r="FR61" s="17">
        <v>23963.936337218151</v>
      </c>
      <c r="FS61" s="5">
        <v>43.200579591219473</v>
      </c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35983.931112412451</v>
      </c>
      <c r="CM62" s="17">
        <v>44.100200000000001</v>
      </c>
      <c r="CN62" s="17">
        <v>44.100200000000001</v>
      </c>
      <c r="CO62" s="17">
        <v>48.0930125</v>
      </c>
      <c r="CP62" s="17">
        <v>47.3911625</v>
      </c>
      <c r="CQ62" s="17">
        <v>44.555435937500008</v>
      </c>
      <c r="CR62" s="17">
        <v>27.432475</v>
      </c>
      <c r="CS62" s="17">
        <v>21.882749999999998</v>
      </c>
      <c r="CT62" s="17">
        <v>99.972062500000007</v>
      </c>
      <c r="CU62" s="17">
        <v>99.906312499999999</v>
      </c>
      <c r="CV62" s="17">
        <v>42.944800000000001</v>
      </c>
      <c r="CW62" s="17">
        <v>46.137625</v>
      </c>
      <c r="CX62" s="17">
        <v>44.002737500000002</v>
      </c>
      <c r="CY62" s="17">
        <v>47.959775</v>
      </c>
      <c r="CZ62" s="17">
        <v>47.251212500000001</v>
      </c>
      <c r="DA62" s="17">
        <v>44.903649877313612</v>
      </c>
      <c r="DB62" s="17">
        <v>48728.912499999999</v>
      </c>
      <c r="DC62" s="17">
        <v>37.634262500000006</v>
      </c>
      <c r="DF62" s="5"/>
      <c r="DG62" s="5"/>
      <c r="DH62" s="17">
        <v>26197.070308469334</v>
      </c>
      <c r="DI62" s="5">
        <v>20.85145</v>
      </c>
      <c r="DJ62" s="5"/>
      <c r="DK62" s="5"/>
      <c r="DL62" s="5"/>
      <c r="DM62" s="5"/>
      <c r="DN62" s="5"/>
      <c r="DO62" s="5">
        <v>46738.687755278515</v>
      </c>
      <c r="DP62" s="5">
        <v>44.370000000000005</v>
      </c>
      <c r="DQ62" s="5">
        <v>19560.093761344175</v>
      </c>
      <c r="DR62" s="5">
        <v>44.134974999999997</v>
      </c>
      <c r="DS62" s="5">
        <v>27572.395711218283</v>
      </c>
      <c r="DT62" s="5">
        <v>42.828587499999998</v>
      </c>
      <c r="DU62" s="5">
        <v>42.828587499999998</v>
      </c>
      <c r="DV62" s="5">
        <v>46.976062499999998</v>
      </c>
      <c r="DW62" s="5">
        <v>46.190887500000002</v>
      </c>
      <c r="DX62" s="5">
        <v>43.756314357918647</v>
      </c>
      <c r="DZ62" s="17">
        <v>35983.931112412451</v>
      </c>
      <c r="EA62" s="17">
        <v>44.100200000000001</v>
      </c>
      <c r="EB62" s="17">
        <v>44.100200000000001</v>
      </c>
      <c r="EC62" s="17">
        <v>48.0930125</v>
      </c>
      <c r="ED62" s="17">
        <v>47.3911625</v>
      </c>
      <c r="EE62" s="17">
        <v>44.555435937500008</v>
      </c>
      <c r="EF62" s="17">
        <v>27.432475</v>
      </c>
      <c r="EG62" s="17">
        <v>21.882749999999998</v>
      </c>
      <c r="EH62" s="17">
        <v>99.972062500000007</v>
      </c>
      <c r="EI62" s="17">
        <v>99.906312499999999</v>
      </c>
      <c r="EJ62" s="17">
        <v>42.944800000000001</v>
      </c>
      <c r="EK62" s="17">
        <v>46.137625</v>
      </c>
      <c r="EL62" s="17">
        <v>44.002737500000002</v>
      </c>
      <c r="EM62" s="17">
        <v>47.959775</v>
      </c>
      <c r="EN62" s="17">
        <v>47.251212500000001</v>
      </c>
      <c r="EO62" s="17">
        <v>44.903649877313612</v>
      </c>
      <c r="EP62" s="17">
        <v>48728.912499999999</v>
      </c>
      <c r="EQ62" s="17">
        <v>37.634262500000006</v>
      </c>
      <c r="ES62" s="5"/>
      <c r="ET62" s="5">
        <v>26197.070308469334</v>
      </c>
      <c r="EU62" s="5">
        <v>20.85145</v>
      </c>
      <c r="EV62" s="8"/>
      <c r="EW62" s="8"/>
      <c r="EX62" s="8"/>
      <c r="EY62" s="8"/>
      <c r="EZ62" s="8">
        <v>46738.687755278515</v>
      </c>
      <c r="FA62" s="8">
        <v>44.370000000000005</v>
      </c>
      <c r="FB62" s="8">
        <v>19560.093761344175</v>
      </c>
      <c r="FC62" s="8">
        <v>44.134974999999997</v>
      </c>
      <c r="FD62" s="5">
        <v>27572.395711218283</v>
      </c>
      <c r="FE62" s="5">
        <v>42.828587499999998</v>
      </c>
      <c r="FF62" s="5">
        <v>42.828587499999998</v>
      </c>
      <c r="FG62" s="5">
        <v>46.976062499999998</v>
      </c>
      <c r="FH62" s="5">
        <v>46.190887500000002</v>
      </c>
      <c r="FI62" s="5">
        <v>43.756314357918647</v>
      </c>
      <c r="FK62" s="5">
        <v>33706.730573504057</v>
      </c>
      <c r="FL62" s="5">
        <v>44.264590625000004</v>
      </c>
      <c r="FM62" s="5">
        <v>25704.924343172537</v>
      </c>
      <c r="FN62" s="5">
        <v>43.47844697456906</v>
      </c>
      <c r="FP62" s="17">
        <v>33706.730573504057</v>
      </c>
      <c r="FQ62" s="5">
        <v>44.264590625000004</v>
      </c>
      <c r="FR62" s="17">
        <v>25704.924343172537</v>
      </c>
      <c r="FS62" s="5">
        <v>43.47844697456906</v>
      </c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38414.977551120937</v>
      </c>
      <c r="CM63" s="17">
        <v>44.395200000000003</v>
      </c>
      <c r="CN63" s="17">
        <v>44.395200000000003</v>
      </c>
      <c r="CO63" s="17">
        <v>48.34695</v>
      </c>
      <c r="CP63" s="17">
        <v>47.66075</v>
      </c>
      <c r="CQ63" s="17">
        <v>44.846281250000004</v>
      </c>
      <c r="CR63" s="17">
        <v>27.845700000000001</v>
      </c>
      <c r="CS63" s="17">
        <v>22.153599999999997</v>
      </c>
      <c r="CT63" s="17">
        <v>99.973150000000004</v>
      </c>
      <c r="CU63" s="17">
        <v>99.919749999999993</v>
      </c>
      <c r="CV63" s="17">
        <v>43.301100000000005</v>
      </c>
      <c r="CW63" s="17">
        <v>46.379400000000004</v>
      </c>
      <c r="CX63" s="17">
        <v>44.300449999999998</v>
      </c>
      <c r="CY63" s="17">
        <v>48.203599999999994</v>
      </c>
      <c r="CZ63" s="17">
        <v>47.514150000000001</v>
      </c>
      <c r="DA63" s="17">
        <v>45.193472589328735</v>
      </c>
      <c r="DB63" s="17">
        <v>48361.649999999994</v>
      </c>
      <c r="DC63" s="17">
        <v>38.187350000000002</v>
      </c>
      <c r="DF63" s="5"/>
      <c r="DG63" s="5"/>
      <c r="DH63" s="17">
        <v>27916.076552498911</v>
      </c>
      <c r="DI63" s="5">
        <v>21.075725000000002</v>
      </c>
      <c r="DJ63" s="5"/>
      <c r="DK63" s="5"/>
      <c r="DL63" s="5"/>
      <c r="DM63" s="5"/>
      <c r="DN63" s="5"/>
      <c r="DO63" s="5">
        <v>49896.317199999998</v>
      </c>
      <c r="DP63" s="5">
        <v>44.726300000000002</v>
      </c>
      <c r="DQ63" s="5">
        <v>20784.687900000001</v>
      </c>
      <c r="DR63" s="5">
        <v>44.329099999999997</v>
      </c>
      <c r="DS63" s="5">
        <v>31573.639978509429</v>
      </c>
      <c r="DT63" s="5">
        <v>43.407312500000003</v>
      </c>
      <c r="DU63" s="5">
        <v>43.407312500000003</v>
      </c>
      <c r="DV63" s="5">
        <v>47.472124999999998</v>
      </c>
      <c r="DW63" s="5">
        <v>46.725337500000002</v>
      </c>
      <c r="DX63" s="5">
        <v>44.324004453283358</v>
      </c>
      <c r="DZ63" s="17">
        <v>38414.977551120937</v>
      </c>
      <c r="EA63" s="17">
        <v>44.395200000000003</v>
      </c>
      <c r="EB63" s="17">
        <v>44.395200000000003</v>
      </c>
      <c r="EC63" s="17">
        <v>48.34695</v>
      </c>
      <c r="ED63" s="17">
        <v>47.66075</v>
      </c>
      <c r="EE63" s="17">
        <v>44.846281250000004</v>
      </c>
      <c r="EF63" s="17">
        <v>27.845700000000001</v>
      </c>
      <c r="EG63" s="17">
        <v>22.153599999999997</v>
      </c>
      <c r="EH63" s="17">
        <v>99.973150000000004</v>
      </c>
      <c r="EI63" s="17">
        <v>99.919749999999993</v>
      </c>
      <c r="EJ63" s="17">
        <v>43.301100000000005</v>
      </c>
      <c r="EK63" s="17">
        <v>46.379400000000004</v>
      </c>
      <c r="EL63" s="17">
        <v>44.300449999999998</v>
      </c>
      <c r="EM63" s="17">
        <v>48.203599999999994</v>
      </c>
      <c r="EN63" s="17">
        <v>47.514150000000001</v>
      </c>
      <c r="EO63" s="17">
        <v>45.193472589328735</v>
      </c>
      <c r="EP63" s="17">
        <v>48361.649999999994</v>
      </c>
      <c r="EQ63" s="17">
        <v>38.187350000000002</v>
      </c>
      <c r="ES63" s="5"/>
      <c r="ET63" s="5">
        <v>27916.076552498911</v>
      </c>
      <c r="EU63" s="5">
        <v>21.075725000000002</v>
      </c>
      <c r="EV63" s="8"/>
      <c r="EW63" s="8"/>
      <c r="EX63" s="8"/>
      <c r="EY63" s="8"/>
      <c r="EZ63" s="8">
        <v>49896.317199999998</v>
      </c>
      <c r="FA63" s="8">
        <v>44.726300000000002</v>
      </c>
      <c r="FB63" s="8">
        <v>20784.687900000001</v>
      </c>
      <c r="FC63" s="8">
        <v>44.329099999999997</v>
      </c>
      <c r="FD63" s="5">
        <v>31573.639978509429</v>
      </c>
      <c r="FE63" s="5">
        <v>43.407312500000003</v>
      </c>
      <c r="FF63" s="5">
        <v>43.407312500000003</v>
      </c>
      <c r="FG63" s="5">
        <v>47.472124999999998</v>
      </c>
      <c r="FH63" s="5">
        <v>46.725337500000002</v>
      </c>
      <c r="FI63" s="5">
        <v>44.324004453283358</v>
      </c>
      <c r="FK63" s="5">
        <v>35983.931112412451</v>
      </c>
      <c r="FL63" s="5">
        <v>44.555435937500008</v>
      </c>
      <c r="FM63" s="5">
        <v>27572.395711218283</v>
      </c>
      <c r="FN63" s="5">
        <v>43.756314357918647</v>
      </c>
      <c r="FP63" s="17">
        <v>35983.931112412451</v>
      </c>
      <c r="FQ63" s="5">
        <v>44.555435937500008</v>
      </c>
      <c r="FR63" s="17">
        <v>27572.395711218283</v>
      </c>
      <c r="FS63" s="5">
        <v>43.756314357918647</v>
      </c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41010.26359913448</v>
      </c>
      <c r="CM64" s="17">
        <v>44.690200000000004</v>
      </c>
      <c r="CN64" s="17">
        <v>44.690200000000004</v>
      </c>
      <c r="CO64" s="17">
        <v>48.600887499999999</v>
      </c>
      <c r="CP64" s="17">
        <v>47.9303375</v>
      </c>
      <c r="CQ64" s="17">
        <v>45.137126562500001</v>
      </c>
      <c r="CR64" s="17">
        <v>28.258924999999998</v>
      </c>
      <c r="CS64" s="17">
        <v>22.42445</v>
      </c>
      <c r="CT64" s="17">
        <v>99.974237500000001</v>
      </c>
      <c r="CU64" s="17">
        <v>99.933187500000003</v>
      </c>
      <c r="CV64" s="17">
        <v>43.657400000000003</v>
      </c>
      <c r="CW64" s="17">
        <v>46.621175000000001</v>
      </c>
      <c r="CX64" s="17">
        <v>44.598162500000001</v>
      </c>
      <c r="CY64" s="17">
        <v>48.447424999999996</v>
      </c>
      <c r="CZ64" s="17">
        <v>47.7770875</v>
      </c>
      <c r="DA64" s="17">
        <v>45.483295301343858</v>
      </c>
      <c r="DB64" s="17">
        <v>47994.387499999997</v>
      </c>
      <c r="DC64" s="17">
        <v>38.740437499999999</v>
      </c>
      <c r="DF64" s="5"/>
      <c r="DG64" s="5"/>
      <c r="DH64" s="17">
        <v>29747.881000000001</v>
      </c>
      <c r="DI64" s="5">
        <v>21.3</v>
      </c>
      <c r="DJ64" s="5"/>
      <c r="DK64" s="5"/>
      <c r="DL64" s="5"/>
      <c r="DM64" s="5"/>
      <c r="DN64" s="5"/>
      <c r="DO64" s="5"/>
      <c r="DP64" s="5"/>
      <c r="DQ64" s="5">
        <v>23070.09674897134</v>
      </c>
      <c r="DR64" s="5">
        <v>44.651800000000001</v>
      </c>
      <c r="DS64" s="5">
        <v>33706.730573504057</v>
      </c>
      <c r="DT64" s="5">
        <v>43.705024999999999</v>
      </c>
      <c r="DU64" s="5">
        <v>43.705024999999999</v>
      </c>
      <c r="DV64" s="5">
        <v>47.715949999999999</v>
      </c>
      <c r="DW64" s="5">
        <v>46.988275000000002</v>
      </c>
      <c r="DX64" s="5">
        <v>44.613827165298488</v>
      </c>
      <c r="DZ64" s="17">
        <v>41010.26359913448</v>
      </c>
      <c r="EA64" s="17">
        <v>44.690200000000004</v>
      </c>
      <c r="EB64" s="17">
        <v>44.690200000000004</v>
      </c>
      <c r="EC64" s="17">
        <v>48.600887499999999</v>
      </c>
      <c r="ED64" s="17">
        <v>47.9303375</v>
      </c>
      <c r="EE64" s="17">
        <v>45.137126562500001</v>
      </c>
      <c r="EF64" s="17">
        <v>28.258924999999998</v>
      </c>
      <c r="EG64" s="17">
        <v>22.42445</v>
      </c>
      <c r="EH64" s="17">
        <v>99.974237500000001</v>
      </c>
      <c r="EI64" s="17">
        <v>99.933187500000003</v>
      </c>
      <c r="EJ64" s="17">
        <v>43.657400000000003</v>
      </c>
      <c r="EK64" s="17">
        <v>46.621175000000001</v>
      </c>
      <c r="EL64" s="17">
        <v>44.598162500000001</v>
      </c>
      <c r="EM64" s="17">
        <v>48.447424999999996</v>
      </c>
      <c r="EN64" s="17">
        <v>47.7770875</v>
      </c>
      <c r="EO64" s="17">
        <v>45.483295301343858</v>
      </c>
      <c r="EP64" s="17">
        <v>47994.387499999997</v>
      </c>
      <c r="EQ64" s="17">
        <v>38.740437499999999</v>
      </c>
      <c r="ES64" s="5"/>
      <c r="ET64" s="5">
        <v>29747.881000000001</v>
      </c>
      <c r="EU64" s="5">
        <v>21.3</v>
      </c>
      <c r="EV64" s="8"/>
      <c r="EW64" s="8"/>
      <c r="EX64" s="8"/>
      <c r="EY64" s="8"/>
      <c r="EZ64" s="8"/>
      <c r="FA64" s="8"/>
      <c r="FB64" s="8">
        <v>23070.09674897134</v>
      </c>
      <c r="FC64" s="8">
        <v>44.651800000000001</v>
      </c>
      <c r="FD64" s="5">
        <v>33706.730573504057</v>
      </c>
      <c r="FE64" s="5">
        <v>43.705024999999999</v>
      </c>
      <c r="FF64" s="5">
        <v>43.705024999999999</v>
      </c>
      <c r="FG64" s="5">
        <v>47.715949999999999</v>
      </c>
      <c r="FH64" s="5">
        <v>46.988275000000002</v>
      </c>
      <c r="FI64" s="5">
        <v>44.613827165298488</v>
      </c>
      <c r="FK64" s="5">
        <v>38414.977551120937</v>
      </c>
      <c r="FL64" s="5">
        <v>44.846281250000004</v>
      </c>
      <c r="FM64" s="5">
        <v>31573.639978509429</v>
      </c>
      <c r="FN64" s="5">
        <v>44.324004453283358</v>
      </c>
      <c r="FP64" s="17">
        <v>38414.977551120937</v>
      </c>
      <c r="FQ64" s="5">
        <v>44.846281250000004</v>
      </c>
      <c r="FR64" s="17">
        <v>31573.639978509429</v>
      </c>
      <c r="FS64" s="5">
        <v>44.324004453283358</v>
      </c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43780.8851568994</v>
      </c>
      <c r="CM65" s="17">
        <v>44.985200000000006</v>
      </c>
      <c r="CN65" s="17">
        <v>44.985200000000006</v>
      </c>
      <c r="CO65" s="17">
        <v>48.854824999999998</v>
      </c>
      <c r="CP65" s="17">
        <v>48.199925</v>
      </c>
      <c r="CQ65" s="17">
        <v>45.427971875000004</v>
      </c>
      <c r="CR65" s="17">
        <v>28.672149999999998</v>
      </c>
      <c r="CS65" s="17">
        <v>22.6953</v>
      </c>
      <c r="CT65" s="17">
        <v>99.975324999999998</v>
      </c>
      <c r="CU65" s="17">
        <v>99.946624999999997</v>
      </c>
      <c r="CV65" s="17">
        <v>44.0137</v>
      </c>
      <c r="CW65" s="17">
        <v>46.862949999999998</v>
      </c>
      <c r="CX65" s="17">
        <v>44.895875000000004</v>
      </c>
      <c r="CY65" s="17">
        <v>48.691249999999997</v>
      </c>
      <c r="CZ65" s="17">
        <v>48.040025</v>
      </c>
      <c r="DA65" s="17">
        <v>45.773118013358982</v>
      </c>
      <c r="DB65" s="17">
        <v>47627.125</v>
      </c>
      <c r="DC65" s="17">
        <v>39.293525000000002</v>
      </c>
      <c r="DF65" s="5"/>
      <c r="DG65" s="5"/>
      <c r="DH65" s="17">
        <v>41010.26359913448</v>
      </c>
      <c r="DI65" s="5">
        <v>22.42445</v>
      </c>
      <c r="DJ65" s="5"/>
      <c r="DK65" s="5"/>
      <c r="DL65" s="5"/>
      <c r="DM65" s="5"/>
      <c r="DN65" s="5"/>
      <c r="DO65" s="5"/>
      <c r="DP65" s="5"/>
      <c r="DQ65" s="5">
        <v>24583.916420212445</v>
      </c>
      <c r="DR65" s="5">
        <v>44.856949999999998</v>
      </c>
      <c r="DS65" s="5">
        <v>35983.931112412451</v>
      </c>
      <c r="DT65" s="5">
        <v>44.002737500000002</v>
      </c>
      <c r="DU65" s="5">
        <v>44.002737500000002</v>
      </c>
      <c r="DV65" s="5">
        <v>47.959775</v>
      </c>
      <c r="DW65" s="5">
        <v>47.251212500000001</v>
      </c>
      <c r="DX65" s="5">
        <v>44.903649877313612</v>
      </c>
      <c r="DZ65" s="17">
        <v>43780.8851568994</v>
      </c>
      <c r="EA65" s="17">
        <v>44.985200000000006</v>
      </c>
      <c r="EB65" s="17">
        <v>44.985200000000006</v>
      </c>
      <c r="EC65" s="17">
        <v>48.854824999999998</v>
      </c>
      <c r="ED65" s="17">
        <v>48.199925</v>
      </c>
      <c r="EE65" s="17">
        <v>45.427971875000004</v>
      </c>
      <c r="EF65" s="17">
        <v>28.672149999999998</v>
      </c>
      <c r="EG65" s="17">
        <v>22.6953</v>
      </c>
      <c r="EH65" s="17">
        <v>99.975324999999998</v>
      </c>
      <c r="EI65" s="17">
        <v>99.946624999999997</v>
      </c>
      <c r="EJ65" s="17">
        <v>44.0137</v>
      </c>
      <c r="EK65" s="17">
        <v>46.862949999999998</v>
      </c>
      <c r="EL65" s="17">
        <v>44.895875000000004</v>
      </c>
      <c r="EM65" s="17">
        <v>48.691249999999997</v>
      </c>
      <c r="EN65" s="17">
        <v>48.040025</v>
      </c>
      <c r="EO65" s="17">
        <v>45.773118013358982</v>
      </c>
      <c r="EP65" s="17">
        <v>47627.125</v>
      </c>
      <c r="EQ65" s="17">
        <v>39.293525000000002</v>
      </c>
      <c r="ES65" s="5"/>
      <c r="ET65" s="5">
        <v>41010.26359913448</v>
      </c>
      <c r="EU65" s="5">
        <v>22.42445</v>
      </c>
      <c r="EV65" s="8"/>
      <c r="EW65" s="8"/>
      <c r="EX65" s="8"/>
      <c r="EY65" s="8"/>
      <c r="EZ65" s="8"/>
      <c r="FA65" s="8"/>
      <c r="FB65" s="8">
        <v>24583.916420212445</v>
      </c>
      <c r="FC65" s="8">
        <v>44.856949999999998</v>
      </c>
      <c r="FD65" s="5">
        <v>35983.931112412451</v>
      </c>
      <c r="FE65" s="5">
        <v>44.002737500000002</v>
      </c>
      <c r="FF65" s="5">
        <v>44.002737500000002</v>
      </c>
      <c r="FG65" s="5">
        <v>47.959775</v>
      </c>
      <c r="FH65" s="5">
        <v>47.251212500000001</v>
      </c>
      <c r="FI65" s="5">
        <v>44.903649877313612</v>
      </c>
      <c r="FK65" s="5">
        <v>41010.26359913448</v>
      </c>
      <c r="FL65" s="5">
        <v>45.137126562500001</v>
      </c>
      <c r="FM65" s="5">
        <v>33706.730573504057</v>
      </c>
      <c r="FN65" s="5">
        <v>44.613827165298488</v>
      </c>
      <c r="FP65" s="17">
        <v>41010.26359913448</v>
      </c>
      <c r="FQ65" s="5">
        <v>45.137126562500001</v>
      </c>
      <c r="FR65" s="17">
        <v>33706.730573504057</v>
      </c>
      <c r="FS65" s="5">
        <v>44.613827165298488</v>
      </c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46738.687755278515</v>
      </c>
      <c r="CM66" s="17">
        <v>45.280200000000001</v>
      </c>
      <c r="CN66" s="17">
        <v>45.280200000000001</v>
      </c>
      <c r="CO66" s="17">
        <v>49.108762499999997</v>
      </c>
      <c r="CP66" s="17">
        <v>48.4695125</v>
      </c>
      <c r="CQ66" s="17">
        <v>45.718817187500008</v>
      </c>
      <c r="CR66" s="17">
        <v>29.085374999999999</v>
      </c>
      <c r="CS66" s="17">
        <v>22.966149999999999</v>
      </c>
      <c r="CT66" s="17">
        <v>99.976412500000009</v>
      </c>
      <c r="CU66" s="17">
        <v>99.960062500000006</v>
      </c>
      <c r="CV66" s="17">
        <v>44.370000000000005</v>
      </c>
      <c r="CW66" s="17">
        <v>47.104725000000002</v>
      </c>
      <c r="CX66" s="17">
        <v>45.1935875</v>
      </c>
      <c r="CY66" s="17">
        <v>48.935074999999998</v>
      </c>
      <c r="CZ66" s="17">
        <v>48.3029625</v>
      </c>
      <c r="DA66" s="17">
        <v>46.062940725374112</v>
      </c>
      <c r="DB66" s="17">
        <v>47259.862499999996</v>
      </c>
      <c r="DC66" s="17">
        <v>39.846612500000006</v>
      </c>
      <c r="DF66" s="5"/>
      <c r="DG66" s="5"/>
      <c r="DH66" s="17">
        <v>43780.8851568994</v>
      </c>
      <c r="DI66" s="5">
        <v>22.6953</v>
      </c>
      <c r="DJ66" s="5"/>
      <c r="DK66" s="5"/>
      <c r="DL66" s="5"/>
      <c r="DM66" s="5"/>
      <c r="DN66" s="5"/>
      <c r="DO66" s="5"/>
      <c r="DP66" s="5"/>
      <c r="DQ66" s="5">
        <v>26197.070308469334</v>
      </c>
      <c r="DR66" s="5">
        <v>45.062100000000001</v>
      </c>
      <c r="DS66" s="5">
        <v>38414.977551120937</v>
      </c>
      <c r="DT66" s="5">
        <v>44.300449999999998</v>
      </c>
      <c r="DU66" s="5">
        <v>44.300449999999998</v>
      </c>
      <c r="DV66" s="5">
        <v>48.203599999999994</v>
      </c>
      <c r="DW66" s="5">
        <v>47.514150000000001</v>
      </c>
      <c r="DX66" s="5">
        <v>45.193472589328735</v>
      </c>
      <c r="DZ66" s="17">
        <v>46738.687755278515</v>
      </c>
      <c r="EA66" s="17">
        <v>45.280200000000001</v>
      </c>
      <c r="EB66" s="17">
        <v>45.280200000000001</v>
      </c>
      <c r="EC66" s="17">
        <v>49.108762499999997</v>
      </c>
      <c r="ED66" s="17">
        <v>48.4695125</v>
      </c>
      <c r="EE66" s="17">
        <v>45.718817187500008</v>
      </c>
      <c r="EF66" s="17">
        <v>29.085374999999999</v>
      </c>
      <c r="EG66" s="17">
        <v>22.966149999999999</v>
      </c>
      <c r="EH66" s="17">
        <v>99.976412500000009</v>
      </c>
      <c r="EI66" s="17">
        <v>99.960062500000006</v>
      </c>
      <c r="EJ66" s="17">
        <v>44.370000000000005</v>
      </c>
      <c r="EK66" s="17">
        <v>47.104725000000002</v>
      </c>
      <c r="EL66" s="17">
        <v>45.1935875</v>
      </c>
      <c r="EM66" s="17">
        <v>48.935074999999998</v>
      </c>
      <c r="EN66" s="17">
        <v>48.3029625</v>
      </c>
      <c r="EO66" s="17">
        <v>46.062940725374112</v>
      </c>
      <c r="EP66" s="17">
        <v>47259.862499999996</v>
      </c>
      <c r="EQ66" s="17">
        <v>39.846612500000006</v>
      </c>
      <c r="ES66" s="5"/>
      <c r="ET66" s="5">
        <v>43780.8851568994</v>
      </c>
      <c r="EU66" s="5">
        <v>22.6953</v>
      </c>
      <c r="EV66" s="8"/>
      <c r="EW66" s="8"/>
      <c r="EX66" s="8"/>
      <c r="EY66" s="8"/>
      <c r="EZ66" s="8"/>
      <c r="FA66" s="8"/>
      <c r="FB66" s="8">
        <v>26197.070308469334</v>
      </c>
      <c r="FC66" s="8">
        <v>45.062100000000001</v>
      </c>
      <c r="FD66" s="5">
        <v>38414.977551120937</v>
      </c>
      <c r="FE66" s="5">
        <v>44.300449999999998</v>
      </c>
      <c r="FF66" s="5">
        <v>44.300449999999998</v>
      </c>
      <c r="FG66" s="5">
        <v>48.203599999999994</v>
      </c>
      <c r="FH66" s="5">
        <v>47.514150000000001</v>
      </c>
      <c r="FI66" s="5">
        <v>45.193472589328735</v>
      </c>
      <c r="FK66" s="5">
        <v>43780.8851568994</v>
      </c>
      <c r="FL66" s="5">
        <v>45.427971875000004</v>
      </c>
      <c r="FM66" s="5">
        <v>35983.931112412451</v>
      </c>
      <c r="FN66" s="5">
        <v>44.903649877313612</v>
      </c>
      <c r="FP66" s="17">
        <v>43780.8851568994</v>
      </c>
      <c r="FQ66" s="5">
        <v>45.427971875000004</v>
      </c>
      <c r="FR66" s="17">
        <v>35983.931112412451</v>
      </c>
      <c r="FS66" s="5">
        <v>44.903649877313612</v>
      </c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49896.317199999998</v>
      </c>
      <c r="CM67" s="17">
        <v>45.575200000000002</v>
      </c>
      <c r="CN67" s="17">
        <v>45.575200000000002</v>
      </c>
      <c r="CO67" s="17">
        <v>49.362699999999997</v>
      </c>
      <c r="CP67" s="17">
        <v>48.739100000000001</v>
      </c>
      <c r="CQ67" s="17">
        <v>46.009662500000005</v>
      </c>
      <c r="CR67" s="17">
        <v>29.4986</v>
      </c>
      <c r="CS67" s="17">
        <v>23.236999999999998</v>
      </c>
      <c r="CT67" s="17">
        <v>99.977500000000006</v>
      </c>
      <c r="CU67" s="17">
        <v>99.973500000000001</v>
      </c>
      <c r="CV67" s="17">
        <v>44.726300000000002</v>
      </c>
      <c r="CW67" s="17">
        <v>47.346499999999999</v>
      </c>
      <c r="CX67" s="17">
        <v>45.491300000000003</v>
      </c>
      <c r="CY67" s="17">
        <v>49.178899999999999</v>
      </c>
      <c r="CZ67" s="17">
        <v>48.565899999999999</v>
      </c>
      <c r="DA67" s="17">
        <v>46.352763437389235</v>
      </c>
      <c r="DB67" s="17">
        <v>46892.6</v>
      </c>
      <c r="DC67" s="17">
        <v>40.399700000000003</v>
      </c>
      <c r="DF67" s="5"/>
      <c r="DG67" s="5"/>
      <c r="DH67" s="17">
        <v>46738.687755278515</v>
      </c>
      <c r="DI67" s="5">
        <v>22.966149999999999</v>
      </c>
      <c r="DJ67" s="5"/>
      <c r="DK67" s="5"/>
      <c r="DL67" s="5"/>
      <c r="DM67" s="5"/>
      <c r="DN67" s="5"/>
      <c r="DO67" s="5"/>
      <c r="DP67" s="5"/>
      <c r="DQ67" s="5">
        <v>27916.076552498911</v>
      </c>
      <c r="DR67" s="5">
        <v>45.267250000000004</v>
      </c>
      <c r="DS67" s="5">
        <v>41010.26359913448</v>
      </c>
      <c r="DT67" s="5">
        <v>44.598162500000001</v>
      </c>
      <c r="DU67" s="5">
        <v>44.598162500000001</v>
      </c>
      <c r="DV67" s="5">
        <v>48.447424999999996</v>
      </c>
      <c r="DW67" s="5">
        <v>47.7770875</v>
      </c>
      <c r="DX67" s="5">
        <v>45.483295301343858</v>
      </c>
      <c r="DZ67" s="17">
        <v>49896.317199999998</v>
      </c>
      <c r="EA67" s="17">
        <v>45.575200000000002</v>
      </c>
      <c r="EB67" s="17">
        <v>45.575200000000002</v>
      </c>
      <c r="EC67" s="17">
        <v>49.362699999999997</v>
      </c>
      <c r="ED67" s="17">
        <v>48.739100000000001</v>
      </c>
      <c r="EE67" s="17">
        <v>46.009662500000005</v>
      </c>
      <c r="EF67" s="17">
        <v>29.4986</v>
      </c>
      <c r="EG67" s="17">
        <v>23.236999999999998</v>
      </c>
      <c r="EH67" s="17">
        <v>99.977500000000006</v>
      </c>
      <c r="EI67" s="17">
        <v>99.973500000000001</v>
      </c>
      <c r="EJ67" s="17">
        <v>44.726300000000002</v>
      </c>
      <c r="EK67" s="17">
        <v>47.346499999999999</v>
      </c>
      <c r="EL67" s="17">
        <v>45.491300000000003</v>
      </c>
      <c r="EM67" s="17">
        <v>49.178899999999999</v>
      </c>
      <c r="EN67" s="17">
        <v>48.565899999999999</v>
      </c>
      <c r="EO67" s="17">
        <v>46.352763437389235</v>
      </c>
      <c r="EP67" s="17">
        <v>46892.6</v>
      </c>
      <c r="EQ67" s="17">
        <v>40.399700000000003</v>
      </c>
      <c r="ES67" s="5"/>
      <c r="ET67" s="5">
        <v>46738.687755278515</v>
      </c>
      <c r="EU67" s="5">
        <v>22.966149999999999</v>
      </c>
      <c r="EV67" s="8"/>
      <c r="EW67" s="8"/>
      <c r="EX67" s="8"/>
      <c r="EY67" s="8"/>
      <c r="EZ67" s="8"/>
      <c r="FA67" s="8"/>
      <c r="FB67" s="8">
        <v>27916.076552498911</v>
      </c>
      <c r="FC67" s="8">
        <v>45.267250000000004</v>
      </c>
      <c r="FD67" s="5">
        <v>41010.26359913448</v>
      </c>
      <c r="FE67" s="5">
        <v>44.598162500000001</v>
      </c>
      <c r="FF67" s="5">
        <v>44.598162500000001</v>
      </c>
      <c r="FG67" s="5">
        <v>48.447424999999996</v>
      </c>
      <c r="FH67" s="5">
        <v>47.7770875</v>
      </c>
      <c r="FI67" s="5">
        <v>45.483295301343858</v>
      </c>
      <c r="FK67" s="5">
        <v>46738.687755278515</v>
      </c>
      <c r="FL67" s="5">
        <v>45.718817187500008</v>
      </c>
      <c r="FM67" s="5">
        <v>38414.977551120937</v>
      </c>
      <c r="FN67" s="5">
        <v>45.193472589328735</v>
      </c>
      <c r="FP67" s="17">
        <v>46738.687755278515</v>
      </c>
      <c r="FQ67" s="5">
        <v>45.718817187500008</v>
      </c>
      <c r="FR67" s="17">
        <v>38414.977551120937</v>
      </c>
      <c r="FS67" s="5">
        <v>45.193472589328735</v>
      </c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H68" s="17">
        <v>49896.317199999998</v>
      </c>
      <c r="DI68" s="5">
        <v>23.236999999999998</v>
      </c>
      <c r="DJ68" s="5"/>
      <c r="DK68" s="5"/>
      <c r="DL68" s="5"/>
      <c r="DM68" s="5"/>
      <c r="DN68" s="5"/>
      <c r="DO68" s="5"/>
      <c r="DP68" s="5"/>
      <c r="DQ68" s="5">
        <v>29747.881000000001</v>
      </c>
      <c r="DR68" s="5">
        <v>45.4724</v>
      </c>
      <c r="DS68" s="5">
        <v>43780.8851568994</v>
      </c>
      <c r="DT68" s="5">
        <v>44.895875000000004</v>
      </c>
      <c r="DU68" s="5">
        <v>44.895875000000004</v>
      </c>
      <c r="DV68" s="5">
        <v>48.691249999999997</v>
      </c>
      <c r="DW68" s="5">
        <v>48.040025</v>
      </c>
      <c r="DX68" s="5">
        <v>45.773118013358982</v>
      </c>
      <c r="ES68" s="5"/>
      <c r="ET68" s="5">
        <v>49896.317199999998</v>
      </c>
      <c r="EU68" s="5">
        <v>23.236999999999998</v>
      </c>
      <c r="EV68" s="8"/>
      <c r="EW68" s="8"/>
      <c r="EX68" s="8"/>
      <c r="EY68" s="8"/>
      <c r="EZ68" s="8"/>
      <c r="FA68" s="8"/>
      <c r="FB68" s="8">
        <v>29747.881000000001</v>
      </c>
      <c r="FC68" s="8">
        <v>45.4724</v>
      </c>
      <c r="FD68" s="5">
        <v>43780.8851568994</v>
      </c>
      <c r="FE68" s="5">
        <v>44.895875000000004</v>
      </c>
      <c r="FF68" s="5">
        <v>44.895875000000004</v>
      </c>
      <c r="FG68" s="5">
        <v>48.691249999999997</v>
      </c>
      <c r="FH68" s="5">
        <v>48.040025</v>
      </c>
      <c r="FI68" s="5">
        <v>45.773118013358982</v>
      </c>
      <c r="FK68" s="5">
        <v>49896.317199999998</v>
      </c>
      <c r="FL68" s="5">
        <v>46.009662500000005</v>
      </c>
      <c r="FM68" s="5">
        <v>41010.26359913448</v>
      </c>
      <c r="FN68" s="5">
        <v>45.483295301343858</v>
      </c>
      <c r="FP68" s="17">
        <v>49896.317199999998</v>
      </c>
      <c r="FQ68" s="5">
        <v>46.009662500000005</v>
      </c>
      <c r="FR68" s="17">
        <v>41010.26359913448</v>
      </c>
      <c r="FS68" s="5">
        <v>45.483295301343858</v>
      </c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33706.730573504057</v>
      </c>
      <c r="DR69" s="5">
        <v>45.895850000000003</v>
      </c>
      <c r="DS69" s="5">
        <v>46738.687755278515</v>
      </c>
      <c r="DT69" s="5">
        <v>45.1935875</v>
      </c>
      <c r="DU69" s="5">
        <v>45.1935875</v>
      </c>
      <c r="DV69" s="5">
        <v>48.935074999999998</v>
      </c>
      <c r="DW69" s="5">
        <v>48.3029625</v>
      </c>
      <c r="DX69" s="5">
        <v>46.062940725374112</v>
      </c>
      <c r="ES69" s="5"/>
      <c r="ET69" s="5"/>
      <c r="EU69" s="5"/>
      <c r="EV69" s="8"/>
      <c r="EW69" s="8"/>
      <c r="EX69" s="8"/>
      <c r="EY69" s="8"/>
      <c r="EZ69" s="8"/>
      <c r="FA69" s="8"/>
      <c r="FB69" s="8">
        <v>33706.730573504057</v>
      </c>
      <c r="FC69" s="8">
        <v>45.895850000000003</v>
      </c>
      <c r="FD69" s="5">
        <v>46738.687755278515</v>
      </c>
      <c r="FE69" s="5">
        <v>45.1935875</v>
      </c>
      <c r="FF69" s="5">
        <v>45.1935875</v>
      </c>
      <c r="FG69" s="5">
        <v>48.935074999999998</v>
      </c>
      <c r="FH69" s="5">
        <v>48.3029625</v>
      </c>
      <c r="FI69" s="5">
        <v>46.062940725374112</v>
      </c>
      <c r="FK69" s="5"/>
      <c r="FL69" s="5"/>
      <c r="FM69" s="5">
        <v>43780.8851568994</v>
      </c>
      <c r="FN69" s="5">
        <v>45.773118013358982</v>
      </c>
      <c r="FQ69" s="5"/>
      <c r="FR69" s="17">
        <v>43780.8851568994</v>
      </c>
      <c r="FS69" s="5">
        <v>45.773118013358982</v>
      </c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35983.931112412451</v>
      </c>
      <c r="DR70" s="5">
        <v>46.137625</v>
      </c>
      <c r="DS70" s="5">
        <v>49896.317199999998</v>
      </c>
      <c r="DT70" s="5">
        <v>45.491300000000003</v>
      </c>
      <c r="DU70" s="5">
        <v>45.491300000000003</v>
      </c>
      <c r="DV70" s="5">
        <v>49.178899999999999</v>
      </c>
      <c r="DW70" s="5">
        <v>48.565899999999999</v>
      </c>
      <c r="DX70" s="5">
        <v>46.352763437389235</v>
      </c>
      <c r="ES70" s="5"/>
      <c r="ET70" s="5"/>
      <c r="EU70" s="5"/>
      <c r="EV70" s="8"/>
      <c r="EW70" s="8"/>
      <c r="EX70" s="8"/>
      <c r="EY70" s="8"/>
      <c r="EZ70" s="8"/>
      <c r="FA70" s="8"/>
      <c r="FB70" s="8">
        <v>35983.931112412451</v>
      </c>
      <c r="FC70" s="8">
        <v>46.137625</v>
      </c>
      <c r="FD70" s="5">
        <v>49896.317199999998</v>
      </c>
      <c r="FE70" s="5">
        <v>45.491300000000003</v>
      </c>
      <c r="FF70" s="5">
        <v>45.491300000000003</v>
      </c>
      <c r="FG70" s="5">
        <v>49.178899999999999</v>
      </c>
      <c r="FH70" s="5">
        <v>48.565899999999999</v>
      </c>
      <c r="FI70" s="5">
        <v>46.352763437389235</v>
      </c>
      <c r="FK70" s="5"/>
      <c r="FL70" s="5"/>
      <c r="FM70" s="5">
        <v>46738.687755278515</v>
      </c>
      <c r="FN70" s="5">
        <v>46.062940725374112</v>
      </c>
      <c r="FQ70" s="5"/>
      <c r="FR70" s="17">
        <v>46738.687755278515</v>
      </c>
      <c r="FS70" s="5">
        <v>46.062940725374112</v>
      </c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38414.977551120937</v>
      </c>
      <c r="DR71" s="5">
        <v>46.379400000000004</v>
      </c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>
        <v>38414.977551120937</v>
      </c>
      <c r="FC71" s="8">
        <v>46.379400000000004</v>
      </c>
      <c r="FD71" s="5"/>
      <c r="FE71" s="5"/>
      <c r="FF71" s="5"/>
      <c r="FG71" s="5"/>
      <c r="FH71" s="5"/>
      <c r="FI71" s="5"/>
      <c r="FK71" s="5"/>
      <c r="FL71" s="5"/>
      <c r="FM71" s="5">
        <v>49896.317199999998</v>
      </c>
      <c r="FN71" s="5">
        <v>46.352763437389235</v>
      </c>
      <c r="FQ71" s="5"/>
      <c r="FR71" s="17">
        <v>49896.317199999998</v>
      </c>
      <c r="FS71" s="5">
        <v>46.352763437389235</v>
      </c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41010.26359913448</v>
      </c>
      <c r="DR72" s="5">
        <v>46.621175000000001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41010.26359913448</v>
      </c>
      <c r="FC72" s="8">
        <v>46.621175000000001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>
        <v>43780.8851568994</v>
      </c>
      <c r="DR73" s="5">
        <v>46.862949999999998</v>
      </c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>
        <v>43780.8851568994</v>
      </c>
      <c r="FC73" s="8">
        <v>46.862949999999998</v>
      </c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>
        <v>46738.687755278515</v>
      </c>
      <c r="DR74" s="5">
        <v>47.104725000000002</v>
      </c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>
        <v>46738.687755278515</v>
      </c>
      <c r="FC74" s="8">
        <v>47.104725000000002</v>
      </c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>
        <v>49896.317199999998</v>
      </c>
      <c r="DR75" s="5">
        <v>47.346499999999999</v>
      </c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>
        <v>49896.317199999998</v>
      </c>
      <c r="FC75" s="8">
        <v>47.346499999999999</v>
      </c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2573" priority="489" stopIfTrue="1" operator="greaterThan">
      <formula>0.03</formula>
    </cfRule>
    <cfRule type="cellIs" dxfId="2572" priority="490" stopIfTrue="1" operator="lessThan">
      <formula>-0.03</formula>
    </cfRule>
  </conditionalFormatting>
  <conditionalFormatting sqref="AQ5">
    <cfRule type="cellIs" dxfId="2571" priority="507" stopIfTrue="1" operator="greaterThan">
      <formula>0.03</formula>
    </cfRule>
    <cfRule type="cellIs" dxfId="2570" priority="508" stopIfTrue="1" operator="lessThan">
      <formula>-0.03</formula>
    </cfRule>
  </conditionalFormatting>
  <conditionalFormatting sqref="CH5">
    <cfRule type="cellIs" dxfId="2569" priority="509" stopIfTrue="1" operator="greaterThan">
      <formula>0.03</formula>
    </cfRule>
    <cfRule type="cellIs" dxfId="2568" priority="510" stopIfTrue="1" operator="lessThan">
      <formula>-0.03</formula>
    </cfRule>
  </conditionalFormatting>
  <conditionalFormatting sqref="AQ5:AQ10">
    <cfRule type="cellIs" dxfId="2567" priority="511" stopIfTrue="1" operator="greaterThan">
      <formula>0</formula>
    </cfRule>
    <cfRule type="cellIs" dxfId="2566" priority="512" stopIfTrue="1" operator="lessThan">
      <formula>0</formula>
    </cfRule>
  </conditionalFormatting>
  <conditionalFormatting sqref="AR5:AS5">
    <cfRule type="cellIs" dxfId="2565" priority="503" stopIfTrue="1" operator="greaterThan">
      <formula>0.03</formula>
    </cfRule>
    <cfRule type="cellIs" dxfId="2564" priority="504" stopIfTrue="1" operator="lessThan">
      <formula>-0.03</formula>
    </cfRule>
  </conditionalFormatting>
  <conditionalFormatting sqref="AR5:AS10">
    <cfRule type="cellIs" dxfId="2563" priority="505" stopIfTrue="1" operator="greaterThan">
      <formula>0</formula>
    </cfRule>
    <cfRule type="cellIs" dxfId="2562" priority="506" stopIfTrue="1" operator="lessThan">
      <formula>0</formula>
    </cfRule>
  </conditionalFormatting>
  <conditionalFormatting sqref="AU5">
    <cfRule type="cellIs" dxfId="2561" priority="499" stopIfTrue="1" operator="greaterThan">
      <formula>0.03</formula>
    </cfRule>
    <cfRule type="cellIs" dxfId="2560" priority="500" stopIfTrue="1" operator="lessThan">
      <formula>-0.03</formula>
    </cfRule>
  </conditionalFormatting>
  <conditionalFormatting sqref="AU5:AU10">
    <cfRule type="cellIs" dxfId="2559" priority="501" stopIfTrue="1" operator="greaterThan">
      <formula>0</formula>
    </cfRule>
    <cfRule type="cellIs" dxfId="2558" priority="502" stopIfTrue="1" operator="lessThan">
      <formula>0</formula>
    </cfRule>
  </conditionalFormatting>
  <conditionalFormatting sqref="AW5">
    <cfRule type="cellIs" dxfId="2557" priority="495" stopIfTrue="1" operator="greaterThan">
      <formula>0.03</formula>
    </cfRule>
    <cfRule type="cellIs" dxfId="2556" priority="496" stopIfTrue="1" operator="lessThan">
      <formula>-0.03</formula>
    </cfRule>
  </conditionalFormatting>
  <conditionalFormatting sqref="AW5:AW10">
    <cfRule type="cellIs" dxfId="2555" priority="497" stopIfTrue="1" operator="greaterThan">
      <formula>0</formula>
    </cfRule>
    <cfRule type="cellIs" dxfId="2554" priority="498" stopIfTrue="1" operator="lessThan">
      <formula>0</formula>
    </cfRule>
  </conditionalFormatting>
  <conditionalFormatting sqref="AY5">
    <cfRule type="cellIs" dxfId="2553" priority="491" stopIfTrue="1" operator="greaterThan">
      <formula>0.03</formula>
    </cfRule>
    <cfRule type="cellIs" dxfId="2552" priority="492" stopIfTrue="1" operator="lessThan">
      <formula>-0.03</formula>
    </cfRule>
  </conditionalFormatting>
  <conditionalFormatting sqref="AY5:AY10">
    <cfRule type="cellIs" dxfId="2551" priority="493" stopIfTrue="1" operator="greaterThan">
      <formula>0</formula>
    </cfRule>
    <cfRule type="cellIs" dxfId="2550" priority="494" stopIfTrue="1" operator="lessThan">
      <formula>0</formula>
    </cfRule>
  </conditionalFormatting>
  <conditionalFormatting sqref="AP5:AP6">
    <cfRule type="cellIs" dxfId="2549" priority="513" stopIfTrue="1" operator="greaterThan">
      <formula>0</formula>
    </cfRule>
    <cfRule type="cellIs" dxfId="2548" priority="514" operator="lessThan">
      <formula>0</formula>
    </cfRule>
  </conditionalFormatting>
  <conditionalFormatting sqref="AP7">
    <cfRule type="cellIs" dxfId="2547" priority="485" stopIfTrue="1" operator="greaterThan">
      <formula>0.03</formula>
    </cfRule>
    <cfRule type="cellIs" dxfId="2546" priority="486" stopIfTrue="1" operator="lessThan">
      <formula>-0.03</formula>
    </cfRule>
  </conditionalFormatting>
  <conditionalFormatting sqref="AP7:AP8">
    <cfRule type="cellIs" dxfId="2545" priority="487" stopIfTrue="1" operator="greaterThan">
      <formula>0</formula>
    </cfRule>
    <cfRule type="cellIs" dxfId="2544" priority="488" operator="lessThan">
      <formula>0</formula>
    </cfRule>
  </conditionalFormatting>
  <conditionalFormatting sqref="AP9">
    <cfRule type="cellIs" dxfId="2543" priority="481" stopIfTrue="1" operator="greaterThan">
      <formula>0.03</formula>
    </cfRule>
    <cfRule type="cellIs" dxfId="2542" priority="482" stopIfTrue="1" operator="lessThan">
      <formula>-0.03</formula>
    </cfRule>
  </conditionalFormatting>
  <conditionalFormatting sqref="AP9:AP10">
    <cfRule type="cellIs" dxfId="2541" priority="483" stopIfTrue="1" operator="greaterThan">
      <formula>0</formula>
    </cfRule>
    <cfRule type="cellIs" dxfId="2540" priority="484" operator="lessThan">
      <formula>0</formula>
    </cfRule>
  </conditionalFormatting>
  <conditionalFormatting sqref="AT5">
    <cfRule type="cellIs" dxfId="2539" priority="477" stopIfTrue="1" operator="greaterThan">
      <formula>0.03</formula>
    </cfRule>
    <cfRule type="cellIs" dxfId="2538" priority="478" stopIfTrue="1" operator="lessThan">
      <formula>-0.03</formula>
    </cfRule>
  </conditionalFormatting>
  <conditionalFormatting sqref="AT5:AT6">
    <cfRule type="cellIs" dxfId="2537" priority="479" stopIfTrue="1" operator="greaterThan">
      <formula>0</formula>
    </cfRule>
    <cfRule type="cellIs" dxfId="2536" priority="480" operator="lessThan">
      <formula>0</formula>
    </cfRule>
  </conditionalFormatting>
  <conditionalFormatting sqref="AT7">
    <cfRule type="cellIs" dxfId="2535" priority="473" stopIfTrue="1" operator="greaterThan">
      <formula>0.03</formula>
    </cfRule>
    <cfRule type="cellIs" dxfId="2534" priority="474" stopIfTrue="1" operator="lessThan">
      <formula>-0.03</formula>
    </cfRule>
  </conditionalFormatting>
  <conditionalFormatting sqref="AT7:AT8">
    <cfRule type="cellIs" dxfId="2533" priority="475" stopIfTrue="1" operator="greaterThan">
      <formula>0</formula>
    </cfRule>
    <cfRule type="cellIs" dxfId="2532" priority="476" operator="lessThan">
      <formula>0</formula>
    </cfRule>
  </conditionalFormatting>
  <conditionalFormatting sqref="AT9">
    <cfRule type="cellIs" dxfId="2531" priority="469" stopIfTrue="1" operator="greaterThan">
      <formula>0.03</formula>
    </cfRule>
    <cfRule type="cellIs" dxfId="2530" priority="470" stopIfTrue="1" operator="lessThan">
      <formula>-0.03</formula>
    </cfRule>
  </conditionalFormatting>
  <conditionalFormatting sqref="AT9:AT10">
    <cfRule type="cellIs" dxfId="2529" priority="471" stopIfTrue="1" operator="greaterThan">
      <formula>0</formula>
    </cfRule>
    <cfRule type="cellIs" dxfId="2528" priority="472" operator="lessThan">
      <formula>0</formula>
    </cfRule>
  </conditionalFormatting>
  <conditionalFormatting sqref="AV5">
    <cfRule type="cellIs" dxfId="2527" priority="465" stopIfTrue="1" operator="greaterThan">
      <formula>0.03</formula>
    </cfRule>
    <cfRule type="cellIs" dxfId="2526" priority="466" stopIfTrue="1" operator="lessThan">
      <formula>-0.03</formula>
    </cfRule>
  </conditionalFormatting>
  <conditionalFormatting sqref="AV5:AV6">
    <cfRule type="cellIs" dxfId="2525" priority="467" stopIfTrue="1" operator="greaterThan">
      <formula>0</formula>
    </cfRule>
    <cfRule type="cellIs" dxfId="2524" priority="468" operator="lessThan">
      <formula>0</formula>
    </cfRule>
  </conditionalFormatting>
  <conditionalFormatting sqref="AV7">
    <cfRule type="cellIs" dxfId="2523" priority="461" stopIfTrue="1" operator="greaterThan">
      <formula>0.03</formula>
    </cfRule>
    <cfRule type="cellIs" dxfId="2522" priority="462" stopIfTrue="1" operator="lessThan">
      <formula>-0.03</formula>
    </cfRule>
  </conditionalFormatting>
  <conditionalFormatting sqref="AV7:AV8">
    <cfRule type="cellIs" dxfId="2521" priority="463" stopIfTrue="1" operator="greaterThan">
      <formula>0</formula>
    </cfRule>
    <cfRule type="cellIs" dxfId="2520" priority="464" operator="lessThan">
      <formula>0</formula>
    </cfRule>
  </conditionalFormatting>
  <conditionalFormatting sqref="AV9">
    <cfRule type="cellIs" dxfId="2519" priority="457" stopIfTrue="1" operator="greaterThan">
      <formula>0.03</formula>
    </cfRule>
    <cfRule type="cellIs" dxfId="2518" priority="458" stopIfTrue="1" operator="lessThan">
      <formula>-0.03</formula>
    </cfRule>
  </conditionalFormatting>
  <conditionalFormatting sqref="AV9:AV10">
    <cfRule type="cellIs" dxfId="2517" priority="459" stopIfTrue="1" operator="greaterThan">
      <formula>0</formula>
    </cfRule>
    <cfRule type="cellIs" dxfId="2516" priority="460" operator="lessThan">
      <formula>0</formula>
    </cfRule>
  </conditionalFormatting>
  <conditionalFormatting sqref="AX5">
    <cfRule type="cellIs" dxfId="2515" priority="453" stopIfTrue="1" operator="greaterThan">
      <formula>0.03</formula>
    </cfRule>
    <cfRule type="cellIs" dxfId="2514" priority="454" stopIfTrue="1" operator="lessThan">
      <formula>-0.03</formula>
    </cfRule>
  </conditionalFormatting>
  <conditionalFormatting sqref="AX5:AX6">
    <cfRule type="cellIs" dxfId="2513" priority="455" stopIfTrue="1" operator="greaterThan">
      <formula>0</formula>
    </cfRule>
    <cfRule type="cellIs" dxfId="2512" priority="456" operator="lessThan">
      <formula>0</formula>
    </cfRule>
  </conditionalFormatting>
  <conditionalFormatting sqref="AX7">
    <cfRule type="cellIs" dxfId="2511" priority="449" stopIfTrue="1" operator="greaterThan">
      <formula>0.03</formula>
    </cfRule>
    <cfRule type="cellIs" dxfId="2510" priority="450" stopIfTrue="1" operator="lessThan">
      <formula>-0.03</formula>
    </cfRule>
  </conditionalFormatting>
  <conditionalFormatting sqref="AX7:AX8">
    <cfRule type="cellIs" dxfId="2509" priority="451" stopIfTrue="1" operator="greaterThan">
      <formula>0</formula>
    </cfRule>
    <cfRule type="cellIs" dxfId="2508" priority="452" operator="lessThan">
      <formula>0</formula>
    </cfRule>
  </conditionalFormatting>
  <conditionalFormatting sqref="AX9">
    <cfRule type="cellIs" dxfId="2507" priority="445" stopIfTrue="1" operator="greaterThan">
      <formula>0.03</formula>
    </cfRule>
    <cfRule type="cellIs" dxfId="2506" priority="446" stopIfTrue="1" operator="lessThan">
      <formula>-0.03</formula>
    </cfRule>
  </conditionalFormatting>
  <conditionalFormatting sqref="AX9:AX10">
    <cfRule type="cellIs" dxfId="2505" priority="447" stopIfTrue="1" operator="greaterThan">
      <formula>0</formula>
    </cfRule>
    <cfRule type="cellIs" dxfId="2504" priority="448" operator="lessThan">
      <formula>0</formula>
    </cfRule>
  </conditionalFormatting>
  <conditionalFormatting sqref="AP11">
    <cfRule type="cellIs" dxfId="2503" priority="421" stopIfTrue="1" operator="greaterThan">
      <formula>0.03</formula>
    </cfRule>
    <cfRule type="cellIs" dxfId="2502" priority="422" stopIfTrue="1" operator="lessThan">
      <formula>-0.03</formula>
    </cfRule>
  </conditionalFormatting>
  <conditionalFormatting sqref="AQ11">
    <cfRule type="cellIs" dxfId="2501" priority="439" stopIfTrue="1" operator="greaterThan">
      <formula>0.03</formula>
    </cfRule>
    <cfRule type="cellIs" dxfId="2500" priority="440" stopIfTrue="1" operator="lessThan">
      <formula>-0.03</formula>
    </cfRule>
  </conditionalFormatting>
  <conditionalFormatting sqref="AQ11:AQ16">
    <cfRule type="cellIs" dxfId="2499" priority="441" stopIfTrue="1" operator="greaterThan">
      <formula>0</formula>
    </cfRule>
    <cfRule type="cellIs" dxfId="2498" priority="442" stopIfTrue="1" operator="lessThan">
      <formula>0</formula>
    </cfRule>
  </conditionalFormatting>
  <conditionalFormatting sqref="AR11:AS11">
    <cfRule type="cellIs" dxfId="2497" priority="435" stopIfTrue="1" operator="greaterThan">
      <formula>0.03</formula>
    </cfRule>
    <cfRule type="cellIs" dxfId="2496" priority="436" stopIfTrue="1" operator="lessThan">
      <formula>-0.03</formula>
    </cfRule>
  </conditionalFormatting>
  <conditionalFormatting sqref="AR11:AS16">
    <cfRule type="cellIs" dxfId="2495" priority="437" stopIfTrue="1" operator="greaterThan">
      <formula>0</formula>
    </cfRule>
    <cfRule type="cellIs" dxfId="2494" priority="438" stopIfTrue="1" operator="lessThan">
      <formula>0</formula>
    </cfRule>
  </conditionalFormatting>
  <conditionalFormatting sqref="AU11">
    <cfRule type="cellIs" dxfId="2493" priority="431" stopIfTrue="1" operator="greaterThan">
      <formula>0.03</formula>
    </cfRule>
    <cfRule type="cellIs" dxfId="2492" priority="432" stopIfTrue="1" operator="lessThan">
      <formula>-0.03</formula>
    </cfRule>
  </conditionalFormatting>
  <conditionalFormatting sqref="AU11:AU16">
    <cfRule type="cellIs" dxfId="2491" priority="433" stopIfTrue="1" operator="greaterThan">
      <formula>0</formula>
    </cfRule>
    <cfRule type="cellIs" dxfId="2490" priority="434" stopIfTrue="1" operator="lessThan">
      <formula>0</formula>
    </cfRule>
  </conditionalFormatting>
  <conditionalFormatting sqref="AW11">
    <cfRule type="cellIs" dxfId="2489" priority="427" stopIfTrue="1" operator="greaterThan">
      <formula>0.03</formula>
    </cfRule>
    <cfRule type="cellIs" dxfId="2488" priority="428" stopIfTrue="1" operator="lessThan">
      <formula>-0.03</formula>
    </cfRule>
  </conditionalFormatting>
  <conditionalFormatting sqref="AW11:AW16">
    <cfRule type="cellIs" dxfId="2487" priority="429" stopIfTrue="1" operator="greaterThan">
      <formula>0</formula>
    </cfRule>
    <cfRule type="cellIs" dxfId="2486" priority="430" stopIfTrue="1" operator="lessThan">
      <formula>0</formula>
    </cfRule>
  </conditionalFormatting>
  <conditionalFormatting sqref="AY11">
    <cfRule type="cellIs" dxfId="2485" priority="423" stopIfTrue="1" operator="greaterThan">
      <formula>0.03</formula>
    </cfRule>
    <cfRule type="cellIs" dxfId="2484" priority="424" stopIfTrue="1" operator="lessThan">
      <formula>-0.03</formula>
    </cfRule>
  </conditionalFormatting>
  <conditionalFormatting sqref="AY11:AY16">
    <cfRule type="cellIs" dxfId="2483" priority="425" stopIfTrue="1" operator="greaterThan">
      <formula>0</formula>
    </cfRule>
    <cfRule type="cellIs" dxfId="2482" priority="426" stopIfTrue="1" operator="lessThan">
      <formula>0</formula>
    </cfRule>
  </conditionalFormatting>
  <conditionalFormatting sqref="AP11:AP12">
    <cfRule type="cellIs" dxfId="2481" priority="443" stopIfTrue="1" operator="greaterThan">
      <formula>0</formula>
    </cfRule>
    <cfRule type="cellIs" dxfId="2480" priority="444" operator="lessThan">
      <formula>0</formula>
    </cfRule>
  </conditionalFormatting>
  <conditionalFormatting sqref="AP13">
    <cfRule type="cellIs" dxfId="2479" priority="417" stopIfTrue="1" operator="greaterThan">
      <formula>0.03</formula>
    </cfRule>
    <cfRule type="cellIs" dxfId="2478" priority="418" stopIfTrue="1" operator="lessThan">
      <formula>-0.03</formula>
    </cfRule>
  </conditionalFormatting>
  <conditionalFormatting sqref="AP13:AP14">
    <cfRule type="cellIs" dxfId="2477" priority="419" stopIfTrue="1" operator="greaterThan">
      <formula>0</formula>
    </cfRule>
    <cfRule type="cellIs" dxfId="2476" priority="420" operator="lessThan">
      <formula>0</formula>
    </cfRule>
  </conditionalFormatting>
  <conditionalFormatting sqref="AP15">
    <cfRule type="cellIs" dxfId="2475" priority="413" stopIfTrue="1" operator="greaterThan">
      <formula>0.03</formula>
    </cfRule>
    <cfRule type="cellIs" dxfId="2474" priority="414" stopIfTrue="1" operator="lessThan">
      <formula>-0.03</formula>
    </cfRule>
  </conditionalFormatting>
  <conditionalFormatting sqref="AP15:AP16">
    <cfRule type="cellIs" dxfId="2473" priority="415" stopIfTrue="1" operator="greaterThan">
      <formula>0</formula>
    </cfRule>
    <cfRule type="cellIs" dxfId="2472" priority="416" operator="lessThan">
      <formula>0</formula>
    </cfRule>
  </conditionalFormatting>
  <conditionalFormatting sqref="AT11">
    <cfRule type="cellIs" dxfId="2471" priority="409" stopIfTrue="1" operator="greaterThan">
      <formula>0.03</formula>
    </cfRule>
    <cfRule type="cellIs" dxfId="2470" priority="410" stopIfTrue="1" operator="lessThan">
      <formula>-0.03</formula>
    </cfRule>
  </conditionalFormatting>
  <conditionalFormatting sqref="AT11:AT12">
    <cfRule type="cellIs" dxfId="2469" priority="411" stopIfTrue="1" operator="greaterThan">
      <formula>0</formula>
    </cfRule>
    <cfRule type="cellIs" dxfId="2468" priority="412" operator="lessThan">
      <formula>0</formula>
    </cfRule>
  </conditionalFormatting>
  <conditionalFormatting sqref="AT13">
    <cfRule type="cellIs" dxfId="2467" priority="405" stopIfTrue="1" operator="greaterThan">
      <formula>0.03</formula>
    </cfRule>
    <cfRule type="cellIs" dxfId="2466" priority="406" stopIfTrue="1" operator="lessThan">
      <formula>-0.03</formula>
    </cfRule>
  </conditionalFormatting>
  <conditionalFormatting sqref="AT13:AT14">
    <cfRule type="cellIs" dxfId="2465" priority="407" stopIfTrue="1" operator="greaterThan">
      <formula>0</formula>
    </cfRule>
    <cfRule type="cellIs" dxfId="2464" priority="408" operator="lessThan">
      <formula>0</formula>
    </cfRule>
  </conditionalFormatting>
  <conditionalFormatting sqref="AT15">
    <cfRule type="cellIs" dxfId="2463" priority="401" stopIfTrue="1" operator="greaterThan">
      <formula>0.03</formula>
    </cfRule>
    <cfRule type="cellIs" dxfId="2462" priority="402" stopIfTrue="1" operator="lessThan">
      <formula>-0.03</formula>
    </cfRule>
  </conditionalFormatting>
  <conditionalFormatting sqref="AT15:AT16">
    <cfRule type="cellIs" dxfId="2461" priority="403" stopIfTrue="1" operator="greaterThan">
      <formula>0</formula>
    </cfRule>
    <cfRule type="cellIs" dxfId="2460" priority="404" operator="lessThan">
      <formula>0</formula>
    </cfRule>
  </conditionalFormatting>
  <conditionalFormatting sqref="AV11">
    <cfRule type="cellIs" dxfId="2459" priority="397" stopIfTrue="1" operator="greaterThan">
      <formula>0.03</formula>
    </cfRule>
    <cfRule type="cellIs" dxfId="2458" priority="398" stopIfTrue="1" operator="lessThan">
      <formula>-0.03</formula>
    </cfRule>
  </conditionalFormatting>
  <conditionalFormatting sqref="AV11:AV12">
    <cfRule type="cellIs" dxfId="2457" priority="399" stopIfTrue="1" operator="greaterThan">
      <formula>0</formula>
    </cfRule>
    <cfRule type="cellIs" dxfId="2456" priority="400" operator="lessThan">
      <formula>0</formula>
    </cfRule>
  </conditionalFormatting>
  <conditionalFormatting sqref="AV13">
    <cfRule type="cellIs" dxfId="2455" priority="393" stopIfTrue="1" operator="greaterThan">
      <formula>0.03</formula>
    </cfRule>
    <cfRule type="cellIs" dxfId="2454" priority="394" stopIfTrue="1" operator="lessThan">
      <formula>-0.03</formula>
    </cfRule>
  </conditionalFormatting>
  <conditionalFormatting sqref="AV13:AV14">
    <cfRule type="cellIs" dxfId="2453" priority="395" stopIfTrue="1" operator="greaterThan">
      <formula>0</formula>
    </cfRule>
    <cfRule type="cellIs" dxfId="2452" priority="396" operator="lessThan">
      <formula>0</formula>
    </cfRule>
  </conditionalFormatting>
  <conditionalFormatting sqref="AV15">
    <cfRule type="cellIs" dxfId="2451" priority="389" stopIfTrue="1" operator="greaterThan">
      <formula>0.03</formula>
    </cfRule>
    <cfRule type="cellIs" dxfId="2450" priority="390" stopIfTrue="1" operator="lessThan">
      <formula>-0.03</formula>
    </cfRule>
  </conditionalFormatting>
  <conditionalFormatting sqref="AV15:AV16">
    <cfRule type="cellIs" dxfId="2449" priority="391" stopIfTrue="1" operator="greaterThan">
      <formula>0</formula>
    </cfRule>
    <cfRule type="cellIs" dxfId="2448" priority="392" operator="lessThan">
      <formula>0</formula>
    </cfRule>
  </conditionalFormatting>
  <conditionalFormatting sqref="AP17 AP23 AP29 AP35">
    <cfRule type="cellIs" dxfId="2447" priority="369" stopIfTrue="1" operator="greaterThan">
      <formula>0.03</formula>
    </cfRule>
    <cfRule type="cellIs" dxfId="2446" priority="370" stopIfTrue="1" operator="lessThan">
      <formula>-0.03</formula>
    </cfRule>
  </conditionalFormatting>
  <conditionalFormatting sqref="AQ17 AQ23 AQ29 AQ35">
    <cfRule type="cellIs" dxfId="2445" priority="383" stopIfTrue="1" operator="greaterThan">
      <formula>0.03</formula>
    </cfRule>
    <cfRule type="cellIs" dxfId="2444" priority="384" stopIfTrue="1" operator="lessThan">
      <formula>-0.03</formula>
    </cfRule>
  </conditionalFormatting>
  <conditionalFormatting sqref="AQ17:AQ40">
    <cfRule type="cellIs" dxfId="2443" priority="385" stopIfTrue="1" operator="greaterThan">
      <formula>0</formula>
    </cfRule>
    <cfRule type="cellIs" dxfId="2442" priority="386" stopIfTrue="1" operator="lessThan">
      <formula>0</formula>
    </cfRule>
  </conditionalFormatting>
  <conditionalFormatting sqref="AR17:AS17 AR23:AS23 AR29:AS29 AR35:AS35">
    <cfRule type="cellIs" dxfId="2441" priority="379" stopIfTrue="1" operator="greaterThan">
      <formula>0.03</formula>
    </cfRule>
    <cfRule type="cellIs" dxfId="2440" priority="380" stopIfTrue="1" operator="lessThan">
      <formula>-0.03</formula>
    </cfRule>
  </conditionalFormatting>
  <conditionalFormatting sqref="AR17:AS40">
    <cfRule type="cellIs" dxfId="2439" priority="381" stopIfTrue="1" operator="greaterThan">
      <formula>0</formula>
    </cfRule>
    <cfRule type="cellIs" dxfId="2438" priority="382" stopIfTrue="1" operator="lessThan">
      <formula>0</formula>
    </cfRule>
  </conditionalFormatting>
  <conditionalFormatting sqref="AU17 AU23 AU29 AU35">
    <cfRule type="cellIs" dxfId="2437" priority="375" stopIfTrue="1" operator="greaterThan">
      <formula>0.03</formula>
    </cfRule>
    <cfRule type="cellIs" dxfId="2436" priority="376" stopIfTrue="1" operator="lessThan">
      <formula>-0.03</formula>
    </cfRule>
  </conditionalFormatting>
  <conditionalFormatting sqref="AU17:AU40">
    <cfRule type="cellIs" dxfId="2435" priority="377" stopIfTrue="1" operator="greaterThan">
      <formula>0</formula>
    </cfRule>
    <cfRule type="cellIs" dxfId="2434" priority="378" stopIfTrue="1" operator="lessThan">
      <formula>0</formula>
    </cfRule>
  </conditionalFormatting>
  <conditionalFormatting sqref="AW17 AW23 AW29 AW35">
    <cfRule type="cellIs" dxfId="2433" priority="371" stopIfTrue="1" operator="greaterThan">
      <formula>0.03</formula>
    </cfRule>
    <cfRule type="cellIs" dxfId="2432" priority="372" stopIfTrue="1" operator="lessThan">
      <formula>-0.03</formula>
    </cfRule>
  </conditionalFormatting>
  <conditionalFormatting sqref="AW17:AW40">
    <cfRule type="cellIs" dxfId="2431" priority="373" stopIfTrue="1" operator="greaterThan">
      <formula>0</formula>
    </cfRule>
    <cfRule type="cellIs" dxfId="2430" priority="374" stopIfTrue="1" operator="lessThan">
      <formula>0</formula>
    </cfRule>
  </conditionalFormatting>
  <conditionalFormatting sqref="AP17:AP18 AP23:AP24 AP29:AP30 AP35:AP36">
    <cfRule type="cellIs" dxfId="2429" priority="387" stopIfTrue="1" operator="greaterThan">
      <formula>0</formula>
    </cfRule>
    <cfRule type="cellIs" dxfId="2428" priority="388" operator="lessThan">
      <formula>0</formula>
    </cfRule>
  </conditionalFormatting>
  <conditionalFormatting sqref="AP19 AP25 AP31 AP37">
    <cfRule type="cellIs" dxfId="2427" priority="365" stopIfTrue="1" operator="greaterThan">
      <formula>0.03</formula>
    </cfRule>
    <cfRule type="cellIs" dxfId="2426" priority="366" stopIfTrue="1" operator="lessThan">
      <formula>-0.03</formula>
    </cfRule>
  </conditionalFormatting>
  <conditionalFormatting sqref="AP19:AP20 AP25:AP26 AP31:AP32 AP37:AP38">
    <cfRule type="cellIs" dxfId="2425" priority="367" stopIfTrue="1" operator="greaterThan">
      <formula>0</formula>
    </cfRule>
    <cfRule type="cellIs" dxfId="2424" priority="368" operator="lessThan">
      <formula>0</formula>
    </cfRule>
  </conditionalFormatting>
  <conditionalFormatting sqref="AP21 AP27 AP33 AP39">
    <cfRule type="cellIs" dxfId="2423" priority="361" stopIfTrue="1" operator="greaterThan">
      <formula>0.03</formula>
    </cfRule>
    <cfRule type="cellIs" dxfId="2422" priority="362" stopIfTrue="1" operator="lessThan">
      <formula>-0.03</formula>
    </cfRule>
  </conditionalFormatting>
  <conditionalFormatting sqref="AP21:AP22 AP27:AP28 AP33:AP34 AP39:AP40">
    <cfRule type="cellIs" dxfId="2421" priority="363" stopIfTrue="1" operator="greaterThan">
      <formula>0</formula>
    </cfRule>
    <cfRule type="cellIs" dxfId="2420" priority="364" operator="lessThan">
      <formula>0</formula>
    </cfRule>
  </conditionalFormatting>
  <conditionalFormatting sqref="AT17 AT23 AT29 AT35">
    <cfRule type="cellIs" dxfId="2419" priority="357" stopIfTrue="1" operator="greaterThan">
      <formula>0.03</formula>
    </cfRule>
    <cfRule type="cellIs" dxfId="2418" priority="358" stopIfTrue="1" operator="lessThan">
      <formula>-0.03</formula>
    </cfRule>
  </conditionalFormatting>
  <conditionalFormatting sqref="AT17:AT18 AT23:AT24 AT29:AT30 AT35:AT36">
    <cfRule type="cellIs" dxfId="2417" priority="359" stopIfTrue="1" operator="greaterThan">
      <formula>0</formula>
    </cfRule>
    <cfRule type="cellIs" dxfId="2416" priority="360" operator="lessThan">
      <formula>0</formula>
    </cfRule>
  </conditionalFormatting>
  <conditionalFormatting sqref="AT19 AT25 AT31 AT37">
    <cfRule type="cellIs" dxfId="2415" priority="353" stopIfTrue="1" operator="greaterThan">
      <formula>0.03</formula>
    </cfRule>
    <cfRule type="cellIs" dxfId="2414" priority="354" stopIfTrue="1" operator="lessThan">
      <formula>-0.03</formula>
    </cfRule>
  </conditionalFormatting>
  <conditionalFormatting sqref="AT19:AT20 AT25:AT26 AT31:AT32 AT37:AT38">
    <cfRule type="cellIs" dxfId="2413" priority="355" stopIfTrue="1" operator="greaterThan">
      <formula>0</formula>
    </cfRule>
    <cfRule type="cellIs" dxfId="2412" priority="356" operator="lessThan">
      <formula>0</formula>
    </cfRule>
  </conditionalFormatting>
  <conditionalFormatting sqref="AT21 AT27 AT33 AT39">
    <cfRule type="cellIs" dxfId="2411" priority="349" stopIfTrue="1" operator="greaterThan">
      <formula>0.03</formula>
    </cfRule>
    <cfRule type="cellIs" dxfId="2410" priority="350" stopIfTrue="1" operator="lessThan">
      <formula>-0.03</formula>
    </cfRule>
  </conditionalFormatting>
  <conditionalFormatting sqref="AT21:AT22 AT27:AT28 AT33:AT34 AT39:AT40">
    <cfRule type="cellIs" dxfId="2409" priority="351" stopIfTrue="1" operator="greaterThan">
      <formula>0</formula>
    </cfRule>
    <cfRule type="cellIs" dxfId="2408" priority="352" operator="lessThan">
      <formula>0</formula>
    </cfRule>
  </conditionalFormatting>
  <conditionalFormatting sqref="AV17 AV23 AV29 AV35">
    <cfRule type="cellIs" dxfId="2407" priority="345" stopIfTrue="1" operator="greaterThan">
      <formula>0.03</formula>
    </cfRule>
    <cfRule type="cellIs" dxfId="2406" priority="346" stopIfTrue="1" operator="lessThan">
      <formula>-0.03</formula>
    </cfRule>
  </conditionalFormatting>
  <conditionalFormatting sqref="AV17:AV18 AV23:AV24 AV29:AV30 AV35:AV36">
    <cfRule type="cellIs" dxfId="2405" priority="347" stopIfTrue="1" operator="greaterThan">
      <formula>0</formula>
    </cfRule>
    <cfRule type="cellIs" dxfId="2404" priority="348" operator="lessThan">
      <formula>0</formula>
    </cfRule>
  </conditionalFormatting>
  <conditionalFormatting sqref="AV19 AV25 AV31 AV37">
    <cfRule type="cellIs" dxfId="2403" priority="341" stopIfTrue="1" operator="greaterThan">
      <formula>0.03</formula>
    </cfRule>
    <cfRule type="cellIs" dxfId="2402" priority="342" stopIfTrue="1" operator="lessThan">
      <formula>-0.03</formula>
    </cfRule>
  </conditionalFormatting>
  <conditionalFormatting sqref="AV19:AV20 AV25:AV26 AV31:AV32 AV37:AV38">
    <cfRule type="cellIs" dxfId="2401" priority="343" stopIfTrue="1" operator="greaterThan">
      <formula>0</formula>
    </cfRule>
    <cfRule type="cellIs" dxfId="2400" priority="344" operator="lessThan">
      <formula>0</formula>
    </cfRule>
  </conditionalFormatting>
  <conditionalFormatting sqref="AV21 AV27 AV33 AV39">
    <cfRule type="cellIs" dxfId="2399" priority="337" stopIfTrue="1" operator="greaterThan">
      <formula>0.03</formula>
    </cfRule>
    <cfRule type="cellIs" dxfId="2398" priority="338" stopIfTrue="1" operator="lessThan">
      <formula>-0.03</formula>
    </cfRule>
  </conditionalFormatting>
  <conditionalFormatting sqref="AV21:AV22 AV27:AV28 AV33:AV34 AV39:AV40">
    <cfRule type="cellIs" dxfId="2397" priority="339" stopIfTrue="1" operator="greaterThan">
      <formula>0</formula>
    </cfRule>
    <cfRule type="cellIs" dxfId="2396" priority="340" operator="lessThan">
      <formula>0</formula>
    </cfRule>
  </conditionalFormatting>
  <conditionalFormatting sqref="B47">
    <cfRule type="cellIs" dxfId="2395" priority="329" stopIfTrue="1" operator="greaterThan">
      <formula>0.03</formula>
    </cfRule>
    <cfRule type="cellIs" dxfId="2394" priority="330" stopIfTrue="1" operator="lessThan">
      <formula>-0.03</formula>
    </cfRule>
  </conditionalFormatting>
  <conditionalFormatting sqref="C47">
    <cfRule type="cellIs" dxfId="2393" priority="331" stopIfTrue="1" operator="greaterThan">
      <formula>0.03</formula>
    </cfRule>
    <cfRule type="cellIs" dxfId="2392" priority="332" stopIfTrue="1" operator="lessThan">
      <formula>-0.03</formula>
    </cfRule>
  </conditionalFormatting>
  <conditionalFormatting sqref="C47:C52">
    <cfRule type="cellIs" dxfId="2391" priority="333" stopIfTrue="1" operator="greaterThan">
      <formula>0</formula>
    </cfRule>
    <cfRule type="cellIs" dxfId="2390" priority="334" stopIfTrue="1" operator="lessThan">
      <formula>0</formula>
    </cfRule>
  </conditionalFormatting>
  <conditionalFormatting sqref="B47:B48">
    <cfRule type="cellIs" dxfId="2389" priority="335" stopIfTrue="1" operator="greaterThan">
      <formula>0</formula>
    </cfRule>
    <cfRule type="cellIs" dxfId="2388" priority="336" operator="lessThan">
      <formula>0</formula>
    </cfRule>
  </conditionalFormatting>
  <conditionalFormatting sqref="B49">
    <cfRule type="cellIs" dxfId="2387" priority="325" stopIfTrue="1" operator="greaterThan">
      <formula>0.03</formula>
    </cfRule>
    <cfRule type="cellIs" dxfId="2386" priority="326" stopIfTrue="1" operator="lessThan">
      <formula>-0.03</formula>
    </cfRule>
  </conditionalFormatting>
  <conditionalFormatting sqref="B49:B50">
    <cfRule type="cellIs" dxfId="2385" priority="327" stopIfTrue="1" operator="greaterThan">
      <formula>0</formula>
    </cfRule>
    <cfRule type="cellIs" dxfId="2384" priority="328" operator="lessThan">
      <formula>0</formula>
    </cfRule>
  </conditionalFormatting>
  <conditionalFormatting sqref="B51">
    <cfRule type="cellIs" dxfId="2383" priority="321" stopIfTrue="1" operator="greaterThan">
      <formula>0.03</formula>
    </cfRule>
    <cfRule type="cellIs" dxfId="2382" priority="322" stopIfTrue="1" operator="lessThan">
      <formula>-0.03</formula>
    </cfRule>
  </conditionalFormatting>
  <conditionalFormatting sqref="B51:B52">
    <cfRule type="cellIs" dxfId="2381" priority="323" stopIfTrue="1" operator="greaterThan">
      <formula>0</formula>
    </cfRule>
    <cfRule type="cellIs" dxfId="2380" priority="324" operator="lessThan">
      <formula>0</formula>
    </cfRule>
  </conditionalFormatting>
  <conditionalFormatting sqref="D47:P47">
    <cfRule type="cellIs" dxfId="2379" priority="317" stopIfTrue="1" operator="greaterThan">
      <formula>0.03</formula>
    </cfRule>
    <cfRule type="cellIs" dxfId="2378" priority="318" stopIfTrue="1" operator="lessThan">
      <formula>-0.03</formula>
    </cfRule>
  </conditionalFormatting>
  <conditionalFormatting sqref="D47:P52">
    <cfRule type="cellIs" dxfId="2377" priority="319" stopIfTrue="1" operator="greaterThan">
      <formula>0</formula>
    </cfRule>
    <cfRule type="cellIs" dxfId="2376" priority="320" stopIfTrue="1" operator="lessThan">
      <formula>0</formula>
    </cfRule>
  </conditionalFormatting>
  <conditionalFormatting sqref="Q47">
    <cfRule type="cellIs" dxfId="2375" priority="309" stopIfTrue="1" operator="greaterThan">
      <formula>0.03</formula>
    </cfRule>
    <cfRule type="cellIs" dxfId="2374" priority="310" stopIfTrue="1" operator="lessThan">
      <formula>-0.03</formula>
    </cfRule>
  </conditionalFormatting>
  <conditionalFormatting sqref="R47">
    <cfRule type="cellIs" dxfId="2373" priority="311" stopIfTrue="1" operator="greaterThan">
      <formula>0.03</formula>
    </cfRule>
    <cfRule type="cellIs" dxfId="2372" priority="312" stopIfTrue="1" operator="lessThan">
      <formula>-0.03</formula>
    </cfRule>
  </conditionalFormatting>
  <conditionalFormatting sqref="R47:R52">
    <cfRule type="cellIs" dxfId="2371" priority="313" stopIfTrue="1" operator="greaterThan">
      <formula>0</formula>
    </cfRule>
    <cfRule type="cellIs" dxfId="2370" priority="314" stopIfTrue="1" operator="lessThan">
      <formula>0</formula>
    </cfRule>
  </conditionalFormatting>
  <conditionalFormatting sqref="Q47:Q48">
    <cfRule type="cellIs" dxfId="2369" priority="315" stopIfTrue="1" operator="greaterThan">
      <formula>0</formula>
    </cfRule>
    <cfRule type="cellIs" dxfId="2368" priority="316" operator="lessThan">
      <formula>0</formula>
    </cfRule>
  </conditionalFormatting>
  <conditionalFormatting sqref="Q49">
    <cfRule type="cellIs" dxfId="2367" priority="305" stopIfTrue="1" operator="greaterThan">
      <formula>0.03</formula>
    </cfRule>
    <cfRule type="cellIs" dxfId="2366" priority="306" stopIfTrue="1" operator="lessThan">
      <formula>-0.03</formula>
    </cfRule>
  </conditionalFormatting>
  <conditionalFormatting sqref="Q49:Q50">
    <cfRule type="cellIs" dxfId="2365" priority="307" stopIfTrue="1" operator="greaterThan">
      <formula>0</formula>
    </cfRule>
    <cfRule type="cellIs" dxfId="2364" priority="308" operator="lessThan">
      <formula>0</formula>
    </cfRule>
  </conditionalFormatting>
  <conditionalFormatting sqref="Q51">
    <cfRule type="cellIs" dxfId="2363" priority="301" stopIfTrue="1" operator="greaterThan">
      <formula>0.03</formula>
    </cfRule>
    <cfRule type="cellIs" dxfId="2362" priority="302" stopIfTrue="1" operator="lessThan">
      <formula>-0.03</formula>
    </cfRule>
  </conditionalFormatting>
  <conditionalFormatting sqref="Q51:Q52">
    <cfRule type="cellIs" dxfId="2361" priority="303" stopIfTrue="1" operator="greaterThan">
      <formula>0</formula>
    </cfRule>
    <cfRule type="cellIs" dxfId="2360" priority="304" operator="lessThan">
      <formula>0</formula>
    </cfRule>
  </conditionalFormatting>
  <conditionalFormatting sqref="S47">
    <cfRule type="cellIs" dxfId="2359" priority="293" stopIfTrue="1" operator="greaterThan">
      <formula>0.03</formula>
    </cfRule>
    <cfRule type="cellIs" dxfId="2358" priority="294" stopIfTrue="1" operator="lessThan">
      <formula>-0.03</formula>
    </cfRule>
  </conditionalFormatting>
  <conditionalFormatting sqref="T47">
    <cfRule type="cellIs" dxfId="2357" priority="295" stopIfTrue="1" operator="greaterThan">
      <formula>0.03</formula>
    </cfRule>
    <cfRule type="cellIs" dxfId="2356" priority="296" stopIfTrue="1" operator="lessThan">
      <formula>-0.03</formula>
    </cfRule>
  </conditionalFormatting>
  <conditionalFormatting sqref="T47:T52">
    <cfRule type="cellIs" dxfId="2355" priority="297" stopIfTrue="1" operator="greaterThan">
      <formula>0</formula>
    </cfRule>
    <cfRule type="cellIs" dxfId="2354" priority="298" stopIfTrue="1" operator="lessThan">
      <formula>0</formula>
    </cfRule>
  </conditionalFormatting>
  <conditionalFormatting sqref="S47:S48">
    <cfRule type="cellIs" dxfId="2353" priority="299" stopIfTrue="1" operator="greaterThan">
      <formula>0</formula>
    </cfRule>
    <cfRule type="cellIs" dxfId="2352" priority="300" operator="lessThan">
      <formula>0</formula>
    </cfRule>
  </conditionalFormatting>
  <conditionalFormatting sqref="S49">
    <cfRule type="cellIs" dxfId="2351" priority="289" stopIfTrue="1" operator="greaterThan">
      <formula>0.03</formula>
    </cfRule>
    <cfRule type="cellIs" dxfId="2350" priority="290" stopIfTrue="1" operator="lessThan">
      <formula>-0.03</formula>
    </cfRule>
  </conditionalFormatting>
  <conditionalFormatting sqref="S49:S50">
    <cfRule type="cellIs" dxfId="2349" priority="291" stopIfTrue="1" operator="greaterThan">
      <formula>0</formula>
    </cfRule>
    <cfRule type="cellIs" dxfId="2348" priority="292" operator="lessThan">
      <formula>0</formula>
    </cfRule>
  </conditionalFormatting>
  <conditionalFormatting sqref="S51">
    <cfRule type="cellIs" dxfId="2347" priority="285" stopIfTrue="1" operator="greaterThan">
      <formula>0.03</formula>
    </cfRule>
    <cfRule type="cellIs" dxfId="2346" priority="286" stopIfTrue="1" operator="lessThan">
      <formula>-0.03</formula>
    </cfRule>
  </conditionalFormatting>
  <conditionalFormatting sqref="S51:S52">
    <cfRule type="cellIs" dxfId="2345" priority="287" stopIfTrue="1" operator="greaterThan">
      <formula>0</formula>
    </cfRule>
    <cfRule type="cellIs" dxfId="2344" priority="288" operator="lessThan">
      <formula>0</formula>
    </cfRule>
  </conditionalFormatting>
  <conditionalFormatting sqref="U47">
    <cfRule type="cellIs" dxfId="2343" priority="277" stopIfTrue="1" operator="greaterThan">
      <formula>0.03</formula>
    </cfRule>
    <cfRule type="cellIs" dxfId="2342" priority="278" stopIfTrue="1" operator="lessThan">
      <formula>-0.03</formula>
    </cfRule>
  </conditionalFormatting>
  <conditionalFormatting sqref="V47">
    <cfRule type="cellIs" dxfId="2341" priority="279" stopIfTrue="1" operator="greaterThan">
      <formula>0.03</formula>
    </cfRule>
    <cfRule type="cellIs" dxfId="2340" priority="280" stopIfTrue="1" operator="lessThan">
      <formula>-0.03</formula>
    </cfRule>
  </conditionalFormatting>
  <conditionalFormatting sqref="V47:V52">
    <cfRule type="cellIs" dxfId="2339" priority="281" stopIfTrue="1" operator="greaterThan">
      <formula>0</formula>
    </cfRule>
    <cfRule type="cellIs" dxfId="2338" priority="282" stopIfTrue="1" operator="lessThan">
      <formula>0</formula>
    </cfRule>
  </conditionalFormatting>
  <conditionalFormatting sqref="U47:U48">
    <cfRule type="cellIs" dxfId="2337" priority="283" stopIfTrue="1" operator="greaterThan">
      <formula>0</formula>
    </cfRule>
    <cfRule type="cellIs" dxfId="2336" priority="284" operator="lessThan">
      <formula>0</formula>
    </cfRule>
  </conditionalFormatting>
  <conditionalFormatting sqref="U49">
    <cfRule type="cellIs" dxfId="2335" priority="273" stopIfTrue="1" operator="greaterThan">
      <formula>0.03</formula>
    </cfRule>
    <cfRule type="cellIs" dxfId="2334" priority="274" stopIfTrue="1" operator="lessThan">
      <formula>-0.03</formula>
    </cfRule>
  </conditionalFormatting>
  <conditionalFormatting sqref="U49:U50">
    <cfRule type="cellIs" dxfId="2333" priority="275" stopIfTrue="1" operator="greaterThan">
      <formula>0</formula>
    </cfRule>
    <cfRule type="cellIs" dxfId="2332" priority="276" operator="lessThan">
      <formula>0</formula>
    </cfRule>
  </conditionalFormatting>
  <conditionalFormatting sqref="U51">
    <cfRule type="cellIs" dxfId="2331" priority="269" stopIfTrue="1" operator="greaterThan">
      <formula>0.03</formula>
    </cfRule>
    <cfRule type="cellIs" dxfId="2330" priority="270" stopIfTrue="1" operator="lessThan">
      <formula>-0.03</formula>
    </cfRule>
  </conditionalFormatting>
  <conditionalFormatting sqref="U51:U52">
    <cfRule type="cellIs" dxfId="2329" priority="271" stopIfTrue="1" operator="greaterThan">
      <formula>0</formula>
    </cfRule>
    <cfRule type="cellIs" dxfId="2328" priority="272" operator="lessThan">
      <formula>0</formula>
    </cfRule>
  </conditionalFormatting>
  <conditionalFormatting sqref="W47">
    <cfRule type="cellIs" dxfId="2327" priority="261" stopIfTrue="1" operator="greaterThan">
      <formula>0.03</formula>
    </cfRule>
    <cfRule type="cellIs" dxfId="2326" priority="262" stopIfTrue="1" operator="lessThan">
      <formula>-0.03</formula>
    </cfRule>
  </conditionalFormatting>
  <conditionalFormatting sqref="X47">
    <cfRule type="cellIs" dxfId="2325" priority="263" stopIfTrue="1" operator="greaterThan">
      <formula>0.03</formula>
    </cfRule>
    <cfRule type="cellIs" dxfId="2324" priority="264" stopIfTrue="1" operator="lessThan">
      <formula>-0.03</formula>
    </cfRule>
  </conditionalFormatting>
  <conditionalFormatting sqref="X47:X52">
    <cfRule type="cellIs" dxfId="2323" priority="265" stopIfTrue="1" operator="greaterThan">
      <formula>0</formula>
    </cfRule>
    <cfRule type="cellIs" dxfId="2322" priority="266" stopIfTrue="1" operator="lessThan">
      <formula>0</formula>
    </cfRule>
  </conditionalFormatting>
  <conditionalFormatting sqref="W47:W48">
    <cfRule type="cellIs" dxfId="2321" priority="267" stopIfTrue="1" operator="greaterThan">
      <formula>0</formula>
    </cfRule>
    <cfRule type="cellIs" dxfId="2320" priority="268" operator="lessThan">
      <formula>0</formula>
    </cfRule>
  </conditionalFormatting>
  <conditionalFormatting sqref="W49">
    <cfRule type="cellIs" dxfId="2319" priority="257" stopIfTrue="1" operator="greaterThan">
      <formula>0.03</formula>
    </cfRule>
    <cfRule type="cellIs" dxfId="2318" priority="258" stopIfTrue="1" operator="lessThan">
      <formula>-0.03</formula>
    </cfRule>
  </conditionalFormatting>
  <conditionalFormatting sqref="W49:W50">
    <cfRule type="cellIs" dxfId="2317" priority="259" stopIfTrue="1" operator="greaterThan">
      <formula>0</formula>
    </cfRule>
    <cfRule type="cellIs" dxfId="2316" priority="260" operator="lessThan">
      <formula>0</formula>
    </cfRule>
  </conditionalFormatting>
  <conditionalFormatting sqref="W51">
    <cfRule type="cellIs" dxfId="2315" priority="253" stopIfTrue="1" operator="greaterThan">
      <formula>0.03</formula>
    </cfRule>
    <cfRule type="cellIs" dxfId="2314" priority="254" stopIfTrue="1" operator="lessThan">
      <formula>-0.03</formula>
    </cfRule>
  </conditionalFormatting>
  <conditionalFormatting sqref="W51:W52">
    <cfRule type="cellIs" dxfId="2313" priority="255" stopIfTrue="1" operator="greaterThan">
      <formula>0</formula>
    </cfRule>
    <cfRule type="cellIs" dxfId="2312" priority="256" operator="lessThan">
      <formula>0</formula>
    </cfRule>
  </conditionalFormatting>
  <conditionalFormatting sqref="Y47">
    <cfRule type="cellIs" dxfId="2311" priority="245" stopIfTrue="1" operator="greaterThan">
      <formula>0.03</formula>
    </cfRule>
    <cfRule type="cellIs" dxfId="2310" priority="246" stopIfTrue="1" operator="lessThan">
      <formula>-0.03</formula>
    </cfRule>
  </conditionalFormatting>
  <conditionalFormatting sqref="Z47">
    <cfRule type="cellIs" dxfId="2309" priority="247" stopIfTrue="1" operator="greaterThan">
      <formula>0.03</formula>
    </cfRule>
    <cfRule type="cellIs" dxfId="2308" priority="248" stopIfTrue="1" operator="lessThan">
      <formula>-0.03</formula>
    </cfRule>
  </conditionalFormatting>
  <conditionalFormatting sqref="Z47:Z52">
    <cfRule type="cellIs" dxfId="2307" priority="249" stopIfTrue="1" operator="greaterThan">
      <formula>0</formula>
    </cfRule>
    <cfRule type="cellIs" dxfId="2306" priority="250" stopIfTrue="1" operator="lessThan">
      <formula>0</formula>
    </cfRule>
  </conditionalFormatting>
  <conditionalFormatting sqref="Y47:Y48">
    <cfRule type="cellIs" dxfId="2305" priority="251" stopIfTrue="1" operator="greaterThan">
      <formula>0</formula>
    </cfRule>
    <cfRule type="cellIs" dxfId="2304" priority="252" operator="lessThan">
      <formula>0</formula>
    </cfRule>
  </conditionalFormatting>
  <conditionalFormatting sqref="Y49">
    <cfRule type="cellIs" dxfId="2303" priority="241" stopIfTrue="1" operator="greaterThan">
      <formula>0.03</formula>
    </cfRule>
    <cfRule type="cellIs" dxfId="2302" priority="242" stopIfTrue="1" operator="lessThan">
      <formula>-0.03</formula>
    </cfRule>
  </conditionalFormatting>
  <conditionalFormatting sqref="Y49:Y50">
    <cfRule type="cellIs" dxfId="2301" priority="243" stopIfTrue="1" operator="greaterThan">
      <formula>0</formula>
    </cfRule>
    <cfRule type="cellIs" dxfId="2300" priority="244" operator="lessThan">
      <formula>0</formula>
    </cfRule>
  </conditionalFormatting>
  <conditionalFormatting sqref="Y51">
    <cfRule type="cellIs" dxfId="2299" priority="237" stopIfTrue="1" operator="greaterThan">
      <formula>0.03</formula>
    </cfRule>
    <cfRule type="cellIs" dxfId="2298" priority="238" stopIfTrue="1" operator="lessThan">
      <formula>-0.03</formula>
    </cfRule>
  </conditionalFormatting>
  <conditionalFormatting sqref="Y51:Y52">
    <cfRule type="cellIs" dxfId="2297" priority="239" stopIfTrue="1" operator="greaterThan">
      <formula>0</formula>
    </cfRule>
    <cfRule type="cellIs" dxfId="2296" priority="240" operator="lessThan">
      <formula>0</formula>
    </cfRule>
  </conditionalFormatting>
  <conditionalFormatting sqref="AA47">
    <cfRule type="cellIs" dxfId="2295" priority="229" stopIfTrue="1" operator="greaterThan">
      <formula>0.03</formula>
    </cfRule>
    <cfRule type="cellIs" dxfId="2294" priority="230" stopIfTrue="1" operator="lessThan">
      <formula>-0.03</formula>
    </cfRule>
  </conditionalFormatting>
  <conditionalFormatting sqref="AB47">
    <cfRule type="cellIs" dxfId="2293" priority="231" stopIfTrue="1" operator="greaterThan">
      <formula>0.03</formula>
    </cfRule>
    <cfRule type="cellIs" dxfId="2292" priority="232" stopIfTrue="1" operator="lessThan">
      <formula>-0.03</formula>
    </cfRule>
  </conditionalFormatting>
  <conditionalFormatting sqref="AB47:AB52">
    <cfRule type="cellIs" dxfId="2291" priority="233" stopIfTrue="1" operator="greaterThan">
      <formula>0</formula>
    </cfRule>
    <cfRule type="cellIs" dxfId="2290" priority="234" stopIfTrue="1" operator="lessThan">
      <formula>0</formula>
    </cfRule>
  </conditionalFormatting>
  <conditionalFormatting sqref="AA47:AA48">
    <cfRule type="cellIs" dxfId="2289" priority="235" stopIfTrue="1" operator="greaterThan">
      <formula>0</formula>
    </cfRule>
    <cfRule type="cellIs" dxfId="2288" priority="236" operator="lessThan">
      <formula>0</formula>
    </cfRule>
  </conditionalFormatting>
  <conditionalFormatting sqref="AA49">
    <cfRule type="cellIs" dxfId="2287" priority="225" stopIfTrue="1" operator="greaterThan">
      <formula>0.03</formula>
    </cfRule>
    <cfRule type="cellIs" dxfId="2286" priority="226" stopIfTrue="1" operator="lessThan">
      <formula>-0.03</formula>
    </cfRule>
  </conditionalFormatting>
  <conditionalFormatting sqref="AA49:AA50">
    <cfRule type="cellIs" dxfId="2285" priority="227" stopIfTrue="1" operator="greaterThan">
      <formula>0</formula>
    </cfRule>
    <cfRule type="cellIs" dxfId="2284" priority="228" operator="lessThan">
      <formula>0</formula>
    </cfRule>
  </conditionalFormatting>
  <conditionalFormatting sqref="AA51">
    <cfRule type="cellIs" dxfId="2283" priority="221" stopIfTrue="1" operator="greaterThan">
      <formula>0.03</formula>
    </cfRule>
    <cfRule type="cellIs" dxfId="2282" priority="222" stopIfTrue="1" operator="lessThan">
      <formula>-0.03</formula>
    </cfRule>
  </conditionalFormatting>
  <conditionalFormatting sqref="AA51:AA52">
    <cfRule type="cellIs" dxfId="2281" priority="223" stopIfTrue="1" operator="greaterThan">
      <formula>0</formula>
    </cfRule>
    <cfRule type="cellIs" dxfId="2280" priority="224" operator="lessThan">
      <formula>0</formula>
    </cfRule>
  </conditionalFormatting>
  <conditionalFormatting sqref="AC47">
    <cfRule type="cellIs" dxfId="2279" priority="217" stopIfTrue="1" operator="greaterThan">
      <formula>0.03</formula>
    </cfRule>
    <cfRule type="cellIs" dxfId="2278" priority="218" stopIfTrue="1" operator="lessThan">
      <formula>-0.03</formula>
    </cfRule>
  </conditionalFormatting>
  <conditionalFormatting sqref="AC47:AC48">
    <cfRule type="cellIs" dxfId="2277" priority="219" stopIfTrue="1" operator="greaterThan">
      <formula>0</formula>
    </cfRule>
    <cfRule type="cellIs" dxfId="2276" priority="220" operator="lessThan">
      <formula>0</formula>
    </cfRule>
  </conditionalFormatting>
  <conditionalFormatting sqref="AC49">
    <cfRule type="cellIs" dxfId="2275" priority="213" stopIfTrue="1" operator="greaterThan">
      <formula>0.03</formula>
    </cfRule>
    <cfRule type="cellIs" dxfId="2274" priority="214" stopIfTrue="1" operator="lessThan">
      <formula>-0.03</formula>
    </cfRule>
  </conditionalFormatting>
  <conditionalFormatting sqref="AC49:AC50">
    <cfRule type="cellIs" dxfId="2273" priority="215" stopIfTrue="1" operator="greaterThan">
      <formula>0</formula>
    </cfRule>
    <cfRule type="cellIs" dxfId="2272" priority="216" operator="lessThan">
      <formula>0</formula>
    </cfRule>
  </conditionalFormatting>
  <conditionalFormatting sqref="AC51">
    <cfRule type="cellIs" dxfId="2271" priority="209" stopIfTrue="1" operator="greaterThan">
      <formula>0.03</formula>
    </cfRule>
    <cfRule type="cellIs" dxfId="2270" priority="210" stopIfTrue="1" operator="lessThan">
      <formula>-0.03</formula>
    </cfRule>
  </conditionalFormatting>
  <conditionalFormatting sqref="AC51:AC52">
    <cfRule type="cellIs" dxfId="2269" priority="211" stopIfTrue="1" operator="greaterThan">
      <formula>0</formula>
    </cfRule>
    <cfRule type="cellIs" dxfId="2268" priority="212" operator="lessThan">
      <formula>0</formula>
    </cfRule>
  </conditionalFormatting>
  <conditionalFormatting sqref="AI47">
    <cfRule type="cellIs" dxfId="2267" priority="201" stopIfTrue="1" operator="greaterThan">
      <formula>0.03</formula>
    </cfRule>
    <cfRule type="cellIs" dxfId="2266" priority="202" stopIfTrue="1" operator="lessThan">
      <formula>-0.03</formula>
    </cfRule>
  </conditionalFormatting>
  <conditionalFormatting sqref="AJ47">
    <cfRule type="cellIs" dxfId="2265" priority="203" stopIfTrue="1" operator="greaterThan">
      <formula>0.03</formula>
    </cfRule>
    <cfRule type="cellIs" dxfId="2264" priority="204" stopIfTrue="1" operator="lessThan">
      <formula>-0.03</formula>
    </cfRule>
  </conditionalFormatting>
  <conditionalFormatting sqref="AJ47:AJ52">
    <cfRule type="cellIs" dxfId="2263" priority="205" stopIfTrue="1" operator="greaterThan">
      <formula>0</formula>
    </cfRule>
    <cfRule type="cellIs" dxfId="2262" priority="206" stopIfTrue="1" operator="lessThan">
      <formula>0</formula>
    </cfRule>
  </conditionalFormatting>
  <conditionalFormatting sqref="AI47:AI48">
    <cfRule type="cellIs" dxfId="2261" priority="207" stopIfTrue="1" operator="greaterThan">
      <formula>0</formula>
    </cfRule>
    <cfRule type="cellIs" dxfId="2260" priority="208" operator="lessThan">
      <formula>0</formula>
    </cfRule>
  </conditionalFormatting>
  <conditionalFormatting sqref="AI49">
    <cfRule type="cellIs" dxfId="2259" priority="197" stopIfTrue="1" operator="greaterThan">
      <formula>0.03</formula>
    </cfRule>
    <cfRule type="cellIs" dxfId="2258" priority="198" stopIfTrue="1" operator="lessThan">
      <formula>-0.03</formula>
    </cfRule>
  </conditionalFormatting>
  <conditionalFormatting sqref="AI49:AI50">
    <cfRule type="cellIs" dxfId="2257" priority="199" stopIfTrue="1" operator="greaterThan">
      <formula>0</formula>
    </cfRule>
    <cfRule type="cellIs" dxfId="2256" priority="200" operator="lessThan">
      <formula>0</formula>
    </cfRule>
  </conditionalFormatting>
  <conditionalFormatting sqref="AI51">
    <cfRule type="cellIs" dxfId="2255" priority="193" stopIfTrue="1" operator="greaterThan">
      <formula>0.03</formula>
    </cfRule>
    <cfRule type="cellIs" dxfId="2254" priority="194" stopIfTrue="1" operator="lessThan">
      <formula>-0.03</formula>
    </cfRule>
  </conditionalFormatting>
  <conditionalFormatting sqref="AI51:AI52">
    <cfRule type="cellIs" dxfId="2253" priority="195" stopIfTrue="1" operator="greaterThan">
      <formula>0</formula>
    </cfRule>
    <cfRule type="cellIs" dxfId="2252" priority="196" operator="lessThan">
      <formula>0</formula>
    </cfRule>
  </conditionalFormatting>
  <conditionalFormatting sqref="AK47">
    <cfRule type="cellIs" dxfId="2251" priority="185" stopIfTrue="1" operator="greaterThan">
      <formula>0.03</formula>
    </cfRule>
    <cfRule type="cellIs" dxfId="2250" priority="186" stopIfTrue="1" operator="lessThan">
      <formula>-0.03</formula>
    </cfRule>
  </conditionalFormatting>
  <conditionalFormatting sqref="AL47">
    <cfRule type="cellIs" dxfId="2249" priority="187" stopIfTrue="1" operator="greaterThan">
      <formula>0.03</formula>
    </cfRule>
    <cfRule type="cellIs" dxfId="2248" priority="188" stopIfTrue="1" operator="lessThan">
      <formula>-0.03</formula>
    </cfRule>
  </conditionalFormatting>
  <conditionalFormatting sqref="AL47:AL52">
    <cfRule type="cellIs" dxfId="2247" priority="189" stopIfTrue="1" operator="greaterThan">
      <formula>0</formula>
    </cfRule>
    <cfRule type="cellIs" dxfId="2246" priority="190" stopIfTrue="1" operator="lessThan">
      <formula>0</formula>
    </cfRule>
  </conditionalFormatting>
  <conditionalFormatting sqref="AK47:AK48">
    <cfRule type="cellIs" dxfId="2245" priority="191" stopIfTrue="1" operator="greaterThan">
      <formula>0</formula>
    </cfRule>
    <cfRule type="cellIs" dxfId="2244" priority="192" operator="lessThan">
      <formula>0</formula>
    </cfRule>
  </conditionalFormatting>
  <conditionalFormatting sqref="AK49">
    <cfRule type="cellIs" dxfId="2243" priority="181" stopIfTrue="1" operator="greaterThan">
      <formula>0.03</formula>
    </cfRule>
    <cfRule type="cellIs" dxfId="2242" priority="182" stopIfTrue="1" operator="lessThan">
      <formula>-0.03</formula>
    </cfRule>
  </conditionalFormatting>
  <conditionalFormatting sqref="AK49:AK50">
    <cfRule type="cellIs" dxfId="2241" priority="183" stopIfTrue="1" operator="greaterThan">
      <formula>0</formula>
    </cfRule>
    <cfRule type="cellIs" dxfId="2240" priority="184" operator="lessThan">
      <formula>0</formula>
    </cfRule>
  </conditionalFormatting>
  <conditionalFormatting sqref="AK51">
    <cfRule type="cellIs" dxfId="2239" priority="177" stopIfTrue="1" operator="greaterThan">
      <formula>0.03</formula>
    </cfRule>
    <cfRule type="cellIs" dxfId="2238" priority="178" stopIfTrue="1" operator="lessThan">
      <formula>-0.03</formula>
    </cfRule>
  </conditionalFormatting>
  <conditionalFormatting sqref="AK51:AK52">
    <cfRule type="cellIs" dxfId="2237" priority="179" stopIfTrue="1" operator="greaterThan">
      <formula>0</formula>
    </cfRule>
    <cfRule type="cellIs" dxfId="2236" priority="180" operator="lessThan">
      <formula>0</formula>
    </cfRule>
  </conditionalFormatting>
  <conditionalFormatting sqref="AD47:AH47">
    <cfRule type="cellIs" dxfId="2235" priority="173" stopIfTrue="1" operator="greaterThan">
      <formula>0.03</formula>
    </cfRule>
    <cfRule type="cellIs" dxfId="2234" priority="174" stopIfTrue="1" operator="lessThan">
      <formula>-0.03</formula>
    </cfRule>
  </conditionalFormatting>
  <conditionalFormatting sqref="AD47:AH52">
    <cfRule type="cellIs" dxfId="2233" priority="175" stopIfTrue="1" operator="greaterThan">
      <formula>0</formula>
    </cfRule>
    <cfRule type="cellIs" dxfId="2232" priority="176" stopIfTrue="1" operator="lessThan">
      <formula>0</formula>
    </cfRule>
  </conditionalFormatting>
  <conditionalFormatting sqref="BA11">
    <cfRule type="cellIs" dxfId="2231" priority="169" stopIfTrue="1" operator="greaterThan">
      <formula>0.03</formula>
    </cfRule>
    <cfRule type="cellIs" dxfId="2230" priority="170" stopIfTrue="1" operator="lessThan">
      <formula>-0.03</formula>
    </cfRule>
  </conditionalFormatting>
  <conditionalFormatting sqref="BA11:BA16">
    <cfRule type="cellIs" dxfId="2229" priority="171" stopIfTrue="1" operator="greaterThan">
      <formula>0</formula>
    </cfRule>
    <cfRule type="cellIs" dxfId="2228" priority="172" stopIfTrue="1" operator="lessThan">
      <formula>0</formula>
    </cfRule>
  </conditionalFormatting>
  <conditionalFormatting sqref="AZ11">
    <cfRule type="cellIs" dxfId="2227" priority="165" stopIfTrue="1" operator="greaterThan">
      <formula>0.03</formula>
    </cfRule>
    <cfRule type="cellIs" dxfId="2226" priority="166" stopIfTrue="1" operator="lessThan">
      <formula>-0.03</formula>
    </cfRule>
  </conditionalFormatting>
  <conditionalFormatting sqref="AZ11:AZ12">
    <cfRule type="cellIs" dxfId="2225" priority="167" stopIfTrue="1" operator="greaterThan">
      <formula>0</formula>
    </cfRule>
    <cfRule type="cellIs" dxfId="2224" priority="168" operator="lessThan">
      <formula>0</formula>
    </cfRule>
  </conditionalFormatting>
  <conditionalFormatting sqref="AZ13">
    <cfRule type="cellIs" dxfId="2223" priority="161" stopIfTrue="1" operator="greaterThan">
      <formula>0.03</formula>
    </cfRule>
    <cfRule type="cellIs" dxfId="2222" priority="162" stopIfTrue="1" operator="lessThan">
      <formula>-0.03</formula>
    </cfRule>
  </conditionalFormatting>
  <conditionalFormatting sqref="AZ13:AZ14">
    <cfRule type="cellIs" dxfId="2221" priority="163" stopIfTrue="1" operator="greaterThan">
      <formula>0</formula>
    </cfRule>
    <cfRule type="cellIs" dxfId="2220" priority="164" operator="lessThan">
      <formula>0</formula>
    </cfRule>
  </conditionalFormatting>
  <conditionalFormatting sqref="AZ15">
    <cfRule type="cellIs" dxfId="2219" priority="157" stopIfTrue="1" operator="greaterThan">
      <formula>0.03</formula>
    </cfRule>
    <cfRule type="cellIs" dxfId="2218" priority="158" stopIfTrue="1" operator="lessThan">
      <formula>-0.03</formula>
    </cfRule>
  </conditionalFormatting>
  <conditionalFormatting sqref="AZ15:AZ16">
    <cfRule type="cellIs" dxfId="2217" priority="159" stopIfTrue="1" operator="greaterThan">
      <formula>0</formula>
    </cfRule>
    <cfRule type="cellIs" dxfId="2216" priority="160" operator="lessThan">
      <formula>0</formula>
    </cfRule>
  </conditionalFormatting>
  <conditionalFormatting sqref="BA5">
    <cfRule type="cellIs" dxfId="2215" priority="153" stopIfTrue="1" operator="greaterThan">
      <formula>0.03</formula>
    </cfRule>
    <cfRule type="cellIs" dxfId="2214" priority="154" stopIfTrue="1" operator="lessThan">
      <formula>-0.03</formula>
    </cfRule>
  </conditionalFormatting>
  <conditionalFormatting sqref="BA5:BA10">
    <cfRule type="cellIs" dxfId="2213" priority="155" stopIfTrue="1" operator="greaterThan">
      <formula>0</formula>
    </cfRule>
    <cfRule type="cellIs" dxfId="2212" priority="156" stopIfTrue="1" operator="lessThan">
      <formula>0</formula>
    </cfRule>
  </conditionalFormatting>
  <conditionalFormatting sqref="AZ5">
    <cfRule type="cellIs" dxfId="2211" priority="149" stopIfTrue="1" operator="greaterThan">
      <formula>0.03</formula>
    </cfRule>
    <cfRule type="cellIs" dxfId="2210" priority="150" stopIfTrue="1" operator="lessThan">
      <formula>-0.03</formula>
    </cfRule>
  </conditionalFormatting>
  <conditionalFormatting sqref="AZ5:AZ6">
    <cfRule type="cellIs" dxfId="2209" priority="151" stopIfTrue="1" operator="greaterThan">
      <formula>0</formula>
    </cfRule>
    <cfRule type="cellIs" dxfId="2208" priority="152" operator="lessThan">
      <formula>0</formula>
    </cfRule>
  </conditionalFormatting>
  <conditionalFormatting sqref="AZ7">
    <cfRule type="cellIs" dxfId="2207" priority="145" stopIfTrue="1" operator="greaterThan">
      <formula>0.03</formula>
    </cfRule>
    <cfRule type="cellIs" dxfId="2206" priority="146" stopIfTrue="1" operator="lessThan">
      <formula>-0.03</formula>
    </cfRule>
  </conditionalFormatting>
  <conditionalFormatting sqref="AZ7:AZ8">
    <cfRule type="cellIs" dxfId="2205" priority="147" stopIfTrue="1" operator="greaterThan">
      <formula>0</formula>
    </cfRule>
    <cfRule type="cellIs" dxfId="2204" priority="148" operator="lessThan">
      <formula>0</formula>
    </cfRule>
  </conditionalFormatting>
  <conditionalFormatting sqref="AZ9">
    <cfRule type="cellIs" dxfId="2203" priority="141" stopIfTrue="1" operator="greaterThan">
      <formula>0.03</formula>
    </cfRule>
    <cfRule type="cellIs" dxfId="2202" priority="142" stopIfTrue="1" operator="lessThan">
      <formula>-0.03</formula>
    </cfRule>
  </conditionalFormatting>
  <conditionalFormatting sqref="AZ9:AZ10">
    <cfRule type="cellIs" dxfId="2201" priority="143" stopIfTrue="1" operator="greaterThan">
      <formula>0</formula>
    </cfRule>
    <cfRule type="cellIs" dxfId="2200" priority="144" operator="lessThan">
      <formula>0</formula>
    </cfRule>
  </conditionalFormatting>
  <conditionalFormatting sqref="BA17">
    <cfRule type="cellIs" dxfId="2199" priority="137" stopIfTrue="1" operator="greaterThan">
      <formula>0.03</formula>
    </cfRule>
    <cfRule type="cellIs" dxfId="2198" priority="138" stopIfTrue="1" operator="lessThan">
      <formula>-0.03</formula>
    </cfRule>
  </conditionalFormatting>
  <conditionalFormatting sqref="BA17:BA22">
    <cfRule type="cellIs" dxfId="2197" priority="139" stopIfTrue="1" operator="greaterThan">
      <formula>0</formula>
    </cfRule>
    <cfRule type="cellIs" dxfId="2196" priority="140" stopIfTrue="1" operator="lessThan">
      <formula>0</formula>
    </cfRule>
  </conditionalFormatting>
  <conditionalFormatting sqref="AZ17">
    <cfRule type="cellIs" dxfId="2195" priority="133" stopIfTrue="1" operator="greaterThan">
      <formula>0.03</formula>
    </cfRule>
    <cfRule type="cellIs" dxfId="2194" priority="134" stopIfTrue="1" operator="lessThan">
      <formula>-0.03</formula>
    </cfRule>
  </conditionalFormatting>
  <conditionalFormatting sqref="AZ17:AZ18">
    <cfRule type="cellIs" dxfId="2193" priority="135" stopIfTrue="1" operator="greaterThan">
      <formula>0</formula>
    </cfRule>
    <cfRule type="cellIs" dxfId="2192" priority="136" operator="lessThan">
      <formula>0</formula>
    </cfRule>
  </conditionalFormatting>
  <conditionalFormatting sqref="AZ19">
    <cfRule type="cellIs" dxfId="2191" priority="129" stopIfTrue="1" operator="greaterThan">
      <formula>0.03</formula>
    </cfRule>
    <cfRule type="cellIs" dxfId="2190" priority="130" stopIfTrue="1" operator="lessThan">
      <formula>-0.03</formula>
    </cfRule>
  </conditionalFormatting>
  <conditionalFormatting sqref="AZ19:AZ20">
    <cfRule type="cellIs" dxfId="2189" priority="131" stopIfTrue="1" operator="greaterThan">
      <formula>0</formula>
    </cfRule>
    <cfRule type="cellIs" dxfId="2188" priority="132" operator="lessThan">
      <formula>0</formula>
    </cfRule>
  </conditionalFormatting>
  <conditionalFormatting sqref="AZ21">
    <cfRule type="cellIs" dxfId="2187" priority="125" stopIfTrue="1" operator="greaterThan">
      <formula>0.03</formula>
    </cfRule>
    <cfRule type="cellIs" dxfId="2186" priority="126" stopIfTrue="1" operator="lessThan">
      <formula>-0.03</formula>
    </cfRule>
  </conditionalFormatting>
  <conditionalFormatting sqref="AZ21:AZ22">
    <cfRule type="cellIs" dxfId="2185" priority="127" stopIfTrue="1" operator="greaterThan">
      <formula>0</formula>
    </cfRule>
    <cfRule type="cellIs" dxfId="2184" priority="128" operator="lessThan">
      <formula>0</formula>
    </cfRule>
  </conditionalFormatting>
  <conditionalFormatting sqref="BA29">
    <cfRule type="cellIs" dxfId="2183" priority="121" stopIfTrue="1" operator="greaterThan">
      <formula>0.03</formula>
    </cfRule>
    <cfRule type="cellIs" dxfId="2182" priority="122" stopIfTrue="1" operator="lessThan">
      <formula>-0.03</formula>
    </cfRule>
  </conditionalFormatting>
  <conditionalFormatting sqref="BA29:BA34">
    <cfRule type="cellIs" dxfId="2181" priority="123" stopIfTrue="1" operator="greaterThan">
      <formula>0</formula>
    </cfRule>
    <cfRule type="cellIs" dxfId="2180" priority="124" stopIfTrue="1" operator="lessThan">
      <formula>0</formula>
    </cfRule>
  </conditionalFormatting>
  <conditionalFormatting sqref="AZ29">
    <cfRule type="cellIs" dxfId="2179" priority="117" stopIfTrue="1" operator="greaterThan">
      <formula>0.03</formula>
    </cfRule>
    <cfRule type="cellIs" dxfId="2178" priority="118" stopIfTrue="1" operator="lessThan">
      <formula>-0.03</formula>
    </cfRule>
  </conditionalFormatting>
  <conditionalFormatting sqref="AZ29:AZ30">
    <cfRule type="cellIs" dxfId="2177" priority="119" stopIfTrue="1" operator="greaterThan">
      <formula>0</formula>
    </cfRule>
    <cfRule type="cellIs" dxfId="2176" priority="120" operator="lessThan">
      <formula>0</formula>
    </cfRule>
  </conditionalFormatting>
  <conditionalFormatting sqref="AZ31">
    <cfRule type="cellIs" dxfId="2175" priority="113" stopIfTrue="1" operator="greaterThan">
      <formula>0.03</formula>
    </cfRule>
    <cfRule type="cellIs" dxfId="2174" priority="114" stopIfTrue="1" operator="lessThan">
      <formula>-0.03</formula>
    </cfRule>
  </conditionalFormatting>
  <conditionalFormatting sqref="AZ31:AZ32">
    <cfRule type="cellIs" dxfId="2173" priority="115" stopIfTrue="1" operator="greaterThan">
      <formula>0</formula>
    </cfRule>
    <cfRule type="cellIs" dxfId="2172" priority="116" operator="lessThan">
      <formula>0</formula>
    </cfRule>
  </conditionalFormatting>
  <conditionalFormatting sqref="AZ33">
    <cfRule type="cellIs" dxfId="2171" priority="109" stopIfTrue="1" operator="greaterThan">
      <formula>0.03</formula>
    </cfRule>
    <cfRule type="cellIs" dxfId="2170" priority="110" stopIfTrue="1" operator="lessThan">
      <formula>-0.03</formula>
    </cfRule>
  </conditionalFormatting>
  <conditionalFormatting sqref="AZ33:AZ34">
    <cfRule type="cellIs" dxfId="2169" priority="111" stopIfTrue="1" operator="greaterThan">
      <formula>0</formula>
    </cfRule>
    <cfRule type="cellIs" dxfId="2168" priority="112" operator="lessThan">
      <formula>0</formula>
    </cfRule>
  </conditionalFormatting>
  <conditionalFormatting sqref="BA23">
    <cfRule type="cellIs" dxfId="2167" priority="105" stopIfTrue="1" operator="greaterThan">
      <formula>0.03</formula>
    </cfRule>
    <cfRule type="cellIs" dxfId="2166" priority="106" stopIfTrue="1" operator="lessThan">
      <formula>-0.03</formula>
    </cfRule>
  </conditionalFormatting>
  <conditionalFormatting sqref="BA23:BA28">
    <cfRule type="cellIs" dxfId="2165" priority="107" stopIfTrue="1" operator="greaterThan">
      <formula>0</formula>
    </cfRule>
    <cfRule type="cellIs" dxfId="2164" priority="108" stopIfTrue="1" operator="lessThan">
      <formula>0</formula>
    </cfRule>
  </conditionalFormatting>
  <conditionalFormatting sqref="AZ23">
    <cfRule type="cellIs" dxfId="2163" priority="101" stopIfTrue="1" operator="greaterThan">
      <formula>0.03</formula>
    </cfRule>
    <cfRule type="cellIs" dxfId="2162" priority="102" stopIfTrue="1" operator="lessThan">
      <formula>-0.03</formula>
    </cfRule>
  </conditionalFormatting>
  <conditionalFormatting sqref="AZ23:AZ24">
    <cfRule type="cellIs" dxfId="2161" priority="103" stopIfTrue="1" operator="greaterThan">
      <formula>0</formula>
    </cfRule>
    <cfRule type="cellIs" dxfId="2160" priority="104" operator="lessThan">
      <formula>0</formula>
    </cfRule>
  </conditionalFormatting>
  <conditionalFormatting sqref="AZ25">
    <cfRule type="cellIs" dxfId="2159" priority="97" stopIfTrue="1" operator="greaterThan">
      <formula>0.03</formula>
    </cfRule>
    <cfRule type="cellIs" dxfId="2158" priority="98" stopIfTrue="1" operator="lessThan">
      <formula>-0.03</formula>
    </cfRule>
  </conditionalFormatting>
  <conditionalFormatting sqref="AZ25:AZ26">
    <cfRule type="cellIs" dxfId="2157" priority="99" stopIfTrue="1" operator="greaterThan">
      <formula>0</formula>
    </cfRule>
    <cfRule type="cellIs" dxfId="2156" priority="100" operator="lessThan">
      <formula>0</formula>
    </cfRule>
  </conditionalFormatting>
  <conditionalFormatting sqref="AZ27">
    <cfRule type="cellIs" dxfId="2155" priority="93" stopIfTrue="1" operator="greaterThan">
      <formula>0.03</formula>
    </cfRule>
    <cfRule type="cellIs" dxfId="2154" priority="94" stopIfTrue="1" operator="lessThan">
      <formula>-0.03</formula>
    </cfRule>
  </conditionalFormatting>
  <conditionalFormatting sqref="AZ27:AZ28">
    <cfRule type="cellIs" dxfId="2153" priority="95" stopIfTrue="1" operator="greaterThan">
      <formula>0</formula>
    </cfRule>
    <cfRule type="cellIs" dxfId="2152" priority="96" operator="lessThan">
      <formula>0</formula>
    </cfRule>
  </conditionalFormatting>
  <conditionalFormatting sqref="BA35">
    <cfRule type="cellIs" dxfId="2151" priority="89" stopIfTrue="1" operator="greaterThan">
      <formula>0.03</formula>
    </cfRule>
    <cfRule type="cellIs" dxfId="2150" priority="90" stopIfTrue="1" operator="lessThan">
      <formula>-0.03</formula>
    </cfRule>
  </conditionalFormatting>
  <conditionalFormatting sqref="BA35:BA40">
    <cfRule type="cellIs" dxfId="2149" priority="91" stopIfTrue="1" operator="greaterThan">
      <formula>0</formula>
    </cfRule>
    <cfRule type="cellIs" dxfId="2148" priority="92" stopIfTrue="1" operator="lessThan">
      <formula>0</formula>
    </cfRule>
  </conditionalFormatting>
  <conditionalFormatting sqref="AZ35">
    <cfRule type="cellIs" dxfId="2147" priority="85" stopIfTrue="1" operator="greaterThan">
      <formula>0.03</formula>
    </cfRule>
    <cfRule type="cellIs" dxfId="2146" priority="86" stopIfTrue="1" operator="lessThan">
      <formula>-0.03</formula>
    </cfRule>
  </conditionalFormatting>
  <conditionalFormatting sqref="AZ35:AZ36">
    <cfRule type="cellIs" dxfId="2145" priority="87" stopIfTrue="1" operator="greaterThan">
      <formula>0</formula>
    </cfRule>
    <cfRule type="cellIs" dxfId="2144" priority="88" operator="lessThan">
      <formula>0</formula>
    </cfRule>
  </conditionalFormatting>
  <conditionalFormatting sqref="AZ37">
    <cfRule type="cellIs" dxfId="2143" priority="81" stopIfTrue="1" operator="greaterThan">
      <formula>0.03</formula>
    </cfRule>
    <cfRule type="cellIs" dxfId="2142" priority="82" stopIfTrue="1" operator="lessThan">
      <formula>-0.03</formula>
    </cfRule>
  </conditionalFormatting>
  <conditionalFormatting sqref="AZ37:AZ38">
    <cfRule type="cellIs" dxfId="2141" priority="83" stopIfTrue="1" operator="greaterThan">
      <formula>0</formula>
    </cfRule>
    <cfRule type="cellIs" dxfId="2140" priority="84" operator="lessThan">
      <formula>0</formula>
    </cfRule>
  </conditionalFormatting>
  <conditionalFormatting sqref="AZ39">
    <cfRule type="cellIs" dxfId="2139" priority="77" stopIfTrue="1" operator="greaterThan">
      <formula>0.03</formula>
    </cfRule>
    <cfRule type="cellIs" dxfId="2138" priority="78" stopIfTrue="1" operator="lessThan">
      <formula>-0.03</formula>
    </cfRule>
  </conditionalFormatting>
  <conditionalFormatting sqref="AZ39:AZ40">
    <cfRule type="cellIs" dxfId="2137" priority="79" stopIfTrue="1" operator="greaterThan">
      <formula>0</formula>
    </cfRule>
    <cfRule type="cellIs" dxfId="2136" priority="80" operator="lessThan">
      <formula>0</formula>
    </cfRule>
  </conditionalFormatting>
  <conditionalFormatting sqref="AX11">
    <cfRule type="cellIs" dxfId="2135" priority="73" stopIfTrue="1" operator="greaterThan">
      <formula>0.03</formula>
    </cfRule>
    <cfRule type="cellIs" dxfId="2134" priority="74" stopIfTrue="1" operator="lessThan">
      <formula>-0.03</formula>
    </cfRule>
  </conditionalFormatting>
  <conditionalFormatting sqref="AX11:AX12">
    <cfRule type="cellIs" dxfId="2133" priority="75" stopIfTrue="1" operator="greaterThan">
      <formula>0</formula>
    </cfRule>
    <cfRule type="cellIs" dxfId="2132" priority="76" operator="lessThan">
      <formula>0</formula>
    </cfRule>
  </conditionalFormatting>
  <conditionalFormatting sqref="AX13">
    <cfRule type="cellIs" dxfId="2131" priority="69" stopIfTrue="1" operator="greaterThan">
      <formula>0.03</formula>
    </cfRule>
    <cfRule type="cellIs" dxfId="2130" priority="70" stopIfTrue="1" operator="lessThan">
      <formula>-0.03</formula>
    </cfRule>
  </conditionalFormatting>
  <conditionalFormatting sqref="AX13:AX14">
    <cfRule type="cellIs" dxfId="2129" priority="71" stopIfTrue="1" operator="greaterThan">
      <formula>0</formula>
    </cfRule>
    <cfRule type="cellIs" dxfId="2128" priority="72" operator="lessThan">
      <formula>0</formula>
    </cfRule>
  </conditionalFormatting>
  <conditionalFormatting sqref="AX15">
    <cfRule type="cellIs" dxfId="2127" priority="65" stopIfTrue="1" operator="greaterThan">
      <formula>0.03</formula>
    </cfRule>
    <cfRule type="cellIs" dxfId="2126" priority="66" stopIfTrue="1" operator="lessThan">
      <formula>-0.03</formula>
    </cfRule>
  </conditionalFormatting>
  <conditionalFormatting sqref="AX15:AX16">
    <cfRule type="cellIs" dxfId="2125" priority="67" stopIfTrue="1" operator="greaterThan">
      <formula>0</formula>
    </cfRule>
    <cfRule type="cellIs" dxfId="2124" priority="68" operator="lessThan">
      <formula>0</formula>
    </cfRule>
  </conditionalFormatting>
  <conditionalFormatting sqref="AY17">
    <cfRule type="cellIs" dxfId="2123" priority="61" stopIfTrue="1" operator="greaterThan">
      <formula>0.03</formula>
    </cfRule>
    <cfRule type="cellIs" dxfId="2122" priority="62" stopIfTrue="1" operator="lessThan">
      <formula>-0.03</formula>
    </cfRule>
  </conditionalFormatting>
  <conditionalFormatting sqref="AY17:AY22">
    <cfRule type="cellIs" dxfId="2121" priority="63" stopIfTrue="1" operator="greaterThan">
      <formula>0</formula>
    </cfRule>
    <cfRule type="cellIs" dxfId="2120" priority="64" stopIfTrue="1" operator="lessThan">
      <formula>0</formula>
    </cfRule>
  </conditionalFormatting>
  <conditionalFormatting sqref="AX17">
    <cfRule type="cellIs" dxfId="2119" priority="57" stopIfTrue="1" operator="greaterThan">
      <formula>0.03</formula>
    </cfRule>
    <cfRule type="cellIs" dxfId="2118" priority="58" stopIfTrue="1" operator="lessThan">
      <formula>-0.03</formula>
    </cfRule>
  </conditionalFormatting>
  <conditionalFormatting sqref="AX17:AX18">
    <cfRule type="cellIs" dxfId="2117" priority="59" stopIfTrue="1" operator="greaterThan">
      <formula>0</formula>
    </cfRule>
    <cfRule type="cellIs" dxfId="2116" priority="60" operator="lessThan">
      <formula>0</formula>
    </cfRule>
  </conditionalFormatting>
  <conditionalFormatting sqref="AX19">
    <cfRule type="cellIs" dxfId="2115" priority="53" stopIfTrue="1" operator="greaterThan">
      <formula>0.03</formula>
    </cfRule>
    <cfRule type="cellIs" dxfId="2114" priority="54" stopIfTrue="1" operator="lessThan">
      <formula>-0.03</formula>
    </cfRule>
  </conditionalFormatting>
  <conditionalFormatting sqref="AX19:AX20">
    <cfRule type="cellIs" dxfId="2113" priority="55" stopIfTrue="1" operator="greaterThan">
      <formula>0</formula>
    </cfRule>
    <cfRule type="cellIs" dxfId="2112" priority="56" operator="lessThan">
      <formula>0</formula>
    </cfRule>
  </conditionalFormatting>
  <conditionalFormatting sqref="AX21">
    <cfRule type="cellIs" dxfId="2111" priority="49" stopIfTrue="1" operator="greaterThan">
      <formula>0.03</formula>
    </cfRule>
    <cfRule type="cellIs" dxfId="2110" priority="50" stopIfTrue="1" operator="lessThan">
      <formula>-0.03</formula>
    </cfRule>
  </conditionalFormatting>
  <conditionalFormatting sqref="AX21:AX22">
    <cfRule type="cellIs" dxfId="2109" priority="51" stopIfTrue="1" operator="greaterThan">
      <formula>0</formula>
    </cfRule>
    <cfRule type="cellIs" dxfId="2108" priority="52" operator="lessThan">
      <formula>0</formula>
    </cfRule>
  </conditionalFormatting>
  <conditionalFormatting sqref="AY23">
    <cfRule type="cellIs" dxfId="2107" priority="45" stopIfTrue="1" operator="greaterThan">
      <formula>0.03</formula>
    </cfRule>
    <cfRule type="cellIs" dxfId="2106" priority="46" stopIfTrue="1" operator="lessThan">
      <formula>-0.03</formula>
    </cfRule>
  </conditionalFormatting>
  <conditionalFormatting sqref="AY23:AY28">
    <cfRule type="cellIs" dxfId="2105" priority="47" stopIfTrue="1" operator="greaterThan">
      <formula>0</formula>
    </cfRule>
    <cfRule type="cellIs" dxfId="2104" priority="48" stopIfTrue="1" operator="lessThan">
      <formula>0</formula>
    </cfRule>
  </conditionalFormatting>
  <conditionalFormatting sqref="AX23">
    <cfRule type="cellIs" dxfId="2103" priority="41" stopIfTrue="1" operator="greaterThan">
      <formula>0.03</formula>
    </cfRule>
    <cfRule type="cellIs" dxfId="2102" priority="42" stopIfTrue="1" operator="lessThan">
      <formula>-0.03</formula>
    </cfRule>
  </conditionalFormatting>
  <conditionalFormatting sqref="AX23:AX24">
    <cfRule type="cellIs" dxfId="2101" priority="43" stopIfTrue="1" operator="greaterThan">
      <formula>0</formula>
    </cfRule>
    <cfRule type="cellIs" dxfId="2100" priority="44" operator="lessThan">
      <formula>0</formula>
    </cfRule>
  </conditionalFormatting>
  <conditionalFormatting sqref="AX25">
    <cfRule type="cellIs" dxfId="2099" priority="37" stopIfTrue="1" operator="greaterThan">
      <formula>0.03</formula>
    </cfRule>
    <cfRule type="cellIs" dxfId="2098" priority="38" stopIfTrue="1" operator="lessThan">
      <formula>-0.03</formula>
    </cfRule>
  </conditionalFormatting>
  <conditionalFormatting sqref="AX25:AX26">
    <cfRule type="cellIs" dxfId="2097" priority="39" stopIfTrue="1" operator="greaterThan">
      <formula>0</formula>
    </cfRule>
    <cfRule type="cellIs" dxfId="2096" priority="40" operator="lessThan">
      <formula>0</formula>
    </cfRule>
  </conditionalFormatting>
  <conditionalFormatting sqref="AX27">
    <cfRule type="cellIs" dxfId="2095" priority="33" stopIfTrue="1" operator="greaterThan">
      <formula>0.03</formula>
    </cfRule>
    <cfRule type="cellIs" dxfId="2094" priority="34" stopIfTrue="1" operator="lessThan">
      <formula>-0.03</formula>
    </cfRule>
  </conditionalFormatting>
  <conditionalFormatting sqref="AX27:AX28">
    <cfRule type="cellIs" dxfId="2093" priority="35" stopIfTrue="1" operator="greaterThan">
      <formula>0</formula>
    </cfRule>
    <cfRule type="cellIs" dxfId="2092" priority="36" operator="lessThan">
      <formula>0</formula>
    </cfRule>
  </conditionalFormatting>
  <conditionalFormatting sqref="AY29">
    <cfRule type="cellIs" dxfId="2091" priority="29" stopIfTrue="1" operator="greaterThan">
      <formula>0.03</formula>
    </cfRule>
    <cfRule type="cellIs" dxfId="2090" priority="30" stopIfTrue="1" operator="lessThan">
      <formula>-0.03</formula>
    </cfRule>
  </conditionalFormatting>
  <conditionalFormatting sqref="AY29:AY34">
    <cfRule type="cellIs" dxfId="2089" priority="31" stopIfTrue="1" operator="greaterThan">
      <formula>0</formula>
    </cfRule>
    <cfRule type="cellIs" dxfId="2088" priority="32" stopIfTrue="1" operator="lessThan">
      <formula>0</formula>
    </cfRule>
  </conditionalFormatting>
  <conditionalFormatting sqref="AX29">
    <cfRule type="cellIs" dxfId="2087" priority="25" stopIfTrue="1" operator="greaterThan">
      <formula>0.03</formula>
    </cfRule>
    <cfRule type="cellIs" dxfId="2086" priority="26" stopIfTrue="1" operator="lessThan">
      <formula>-0.03</formula>
    </cfRule>
  </conditionalFormatting>
  <conditionalFormatting sqref="AX29:AX30">
    <cfRule type="cellIs" dxfId="2085" priority="27" stopIfTrue="1" operator="greaterThan">
      <formula>0</formula>
    </cfRule>
    <cfRule type="cellIs" dxfId="2084" priority="28" operator="lessThan">
      <formula>0</formula>
    </cfRule>
  </conditionalFormatting>
  <conditionalFormatting sqref="AX31">
    <cfRule type="cellIs" dxfId="2083" priority="21" stopIfTrue="1" operator="greaterThan">
      <formula>0.03</formula>
    </cfRule>
    <cfRule type="cellIs" dxfId="2082" priority="22" stopIfTrue="1" operator="lessThan">
      <formula>-0.03</formula>
    </cfRule>
  </conditionalFormatting>
  <conditionalFormatting sqref="AX31:AX32">
    <cfRule type="cellIs" dxfId="2081" priority="23" stopIfTrue="1" operator="greaterThan">
      <formula>0</formula>
    </cfRule>
    <cfRule type="cellIs" dxfId="2080" priority="24" operator="lessThan">
      <formula>0</formula>
    </cfRule>
  </conditionalFormatting>
  <conditionalFormatting sqref="AX33">
    <cfRule type="cellIs" dxfId="2079" priority="17" stopIfTrue="1" operator="greaterThan">
      <formula>0.03</formula>
    </cfRule>
    <cfRule type="cellIs" dxfId="2078" priority="18" stopIfTrue="1" operator="lessThan">
      <formula>-0.03</formula>
    </cfRule>
  </conditionalFormatting>
  <conditionalFormatting sqref="AX33:AX34">
    <cfRule type="cellIs" dxfId="2077" priority="19" stopIfTrue="1" operator="greaterThan">
      <formula>0</formula>
    </cfRule>
    <cfRule type="cellIs" dxfId="2076" priority="20" operator="lessThan">
      <formula>0</formula>
    </cfRule>
  </conditionalFormatting>
  <conditionalFormatting sqref="AY35">
    <cfRule type="cellIs" dxfId="2075" priority="13" stopIfTrue="1" operator="greaterThan">
      <formula>0.03</formula>
    </cfRule>
    <cfRule type="cellIs" dxfId="2074" priority="14" stopIfTrue="1" operator="lessThan">
      <formula>-0.03</formula>
    </cfRule>
  </conditionalFormatting>
  <conditionalFormatting sqref="AY35:AY40">
    <cfRule type="cellIs" dxfId="2073" priority="15" stopIfTrue="1" operator="greaterThan">
      <formula>0</formula>
    </cfRule>
    <cfRule type="cellIs" dxfId="2072" priority="16" stopIfTrue="1" operator="lessThan">
      <formula>0</formula>
    </cfRule>
  </conditionalFormatting>
  <conditionalFormatting sqref="AX35">
    <cfRule type="cellIs" dxfId="2071" priority="9" stopIfTrue="1" operator="greaterThan">
      <formula>0.03</formula>
    </cfRule>
    <cfRule type="cellIs" dxfId="2070" priority="10" stopIfTrue="1" operator="lessThan">
      <formula>-0.03</formula>
    </cfRule>
  </conditionalFormatting>
  <conditionalFormatting sqref="AX35:AX36">
    <cfRule type="cellIs" dxfId="2069" priority="11" stopIfTrue="1" operator="greaterThan">
      <formula>0</formula>
    </cfRule>
    <cfRule type="cellIs" dxfId="2068" priority="12" operator="lessThan">
      <formula>0</formula>
    </cfRule>
  </conditionalFormatting>
  <conditionalFormatting sqref="AX37">
    <cfRule type="cellIs" dxfId="2067" priority="5" stopIfTrue="1" operator="greaterThan">
      <formula>0.03</formula>
    </cfRule>
    <cfRule type="cellIs" dxfId="2066" priority="6" stopIfTrue="1" operator="lessThan">
      <formula>-0.03</formula>
    </cfRule>
  </conditionalFormatting>
  <conditionalFormatting sqref="AX37:AX38">
    <cfRule type="cellIs" dxfId="2065" priority="7" stopIfTrue="1" operator="greaterThan">
      <formula>0</formula>
    </cfRule>
    <cfRule type="cellIs" dxfId="2064" priority="8" operator="lessThan">
      <formula>0</formula>
    </cfRule>
  </conditionalFormatting>
  <conditionalFormatting sqref="AX39">
    <cfRule type="cellIs" dxfId="2063" priority="1" stopIfTrue="1" operator="greaterThan">
      <formula>0.03</formula>
    </cfRule>
    <cfRule type="cellIs" dxfId="2062" priority="2" stopIfTrue="1" operator="lessThan">
      <formula>-0.03</formula>
    </cfRule>
  </conditionalFormatting>
  <conditionalFormatting sqref="AX39:AX40">
    <cfRule type="cellIs" dxfId="2061" priority="3" stopIfTrue="1" operator="greaterThan">
      <formula>0</formula>
    </cfRule>
    <cfRule type="cellIs" dxfId="2060" priority="4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1C4D9-BF65-D145-8E65-481B0BDD6BC6}">
  <sheetPr codeName="Sheet26"/>
  <dimension ref="A1:FS180"/>
  <sheetViews>
    <sheetView topLeftCell="A2" zoomScale="110" zoomScaleNormal="110" workbookViewId="0">
      <selection activeCell="CJ5" sqref="CJ5"/>
    </sheetView>
  </sheetViews>
  <sheetFormatPr baseColWidth="10" defaultRowHeight="13" outlineLevelCol="1" x14ac:dyDescent="0.15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16" t="s">
        <v>10</v>
      </c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2"/>
      <c r="U1" s="316" t="s">
        <v>11</v>
      </c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148"/>
      <c r="AM1" s="148"/>
      <c r="AN1" s="2"/>
      <c r="AO1" s="319" t="s">
        <v>21</v>
      </c>
      <c r="AP1" s="320"/>
      <c r="AQ1" s="320"/>
      <c r="AR1" s="320"/>
      <c r="AS1" s="320"/>
      <c r="AT1" s="320"/>
      <c r="AU1" s="320"/>
      <c r="AV1" s="320"/>
      <c r="AW1" s="320"/>
      <c r="AX1" s="320"/>
      <c r="AY1" s="320"/>
      <c r="CH1" s="26"/>
      <c r="CI1" s="27"/>
      <c r="CJ1" s="27"/>
      <c r="CK1" s="25"/>
      <c r="CL1" s="312" t="s">
        <v>12</v>
      </c>
      <c r="CM1" s="312"/>
      <c r="CN1" s="312"/>
      <c r="CO1" s="312"/>
      <c r="CP1" s="312"/>
      <c r="CQ1" s="312"/>
      <c r="CR1" s="312"/>
      <c r="CS1" s="312"/>
      <c r="CT1" s="312"/>
      <c r="CU1" s="312"/>
      <c r="CV1" s="312"/>
      <c r="CW1" s="312"/>
      <c r="CX1" s="312"/>
      <c r="CY1" s="312"/>
      <c r="CZ1" s="312"/>
      <c r="DA1" s="312"/>
      <c r="DB1" s="312"/>
      <c r="DC1" s="312"/>
      <c r="DD1" s="312"/>
      <c r="DE1" s="312"/>
      <c r="DF1" s="312"/>
      <c r="DG1" s="312"/>
      <c r="DH1" s="312"/>
      <c r="DI1" s="312"/>
      <c r="DJ1" s="312"/>
      <c r="DK1" s="312"/>
      <c r="DL1" s="312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2" t="s">
        <v>48</v>
      </c>
      <c r="EA1" s="312"/>
      <c r="EB1" s="312"/>
      <c r="EC1" s="312"/>
      <c r="ED1" s="312"/>
      <c r="EE1" s="312"/>
      <c r="EF1" s="312"/>
      <c r="EG1" s="312"/>
      <c r="EH1" s="312"/>
      <c r="EI1" s="312"/>
      <c r="EJ1" s="312"/>
      <c r="EK1" s="312"/>
      <c r="EL1" s="312"/>
      <c r="EM1" s="312"/>
      <c r="EN1" s="312"/>
      <c r="EO1" s="312"/>
      <c r="EP1" s="312"/>
      <c r="EQ1" s="312"/>
      <c r="ER1" s="312"/>
      <c r="ES1" s="312"/>
      <c r="ET1" s="312"/>
      <c r="EU1" s="312"/>
      <c r="EV1" s="312"/>
      <c r="EW1" s="312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2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148"/>
      <c r="AM2" s="148"/>
      <c r="AN2" s="2"/>
      <c r="AO2" s="321" t="s">
        <v>13</v>
      </c>
      <c r="AP2" s="304"/>
      <c r="AQ2" s="304"/>
      <c r="AR2" s="304"/>
      <c r="AS2" s="304"/>
      <c r="AT2" s="304" t="s">
        <v>1</v>
      </c>
      <c r="AU2" s="304"/>
      <c r="AV2" s="304" t="s">
        <v>22</v>
      </c>
      <c r="AW2" s="304"/>
      <c r="AX2" s="304" t="s">
        <v>0</v>
      </c>
      <c r="AY2" s="304"/>
      <c r="CH2" s="28"/>
      <c r="CI2" s="28"/>
      <c r="CJ2" s="28"/>
      <c r="CK2" s="25"/>
      <c r="CL2" s="313" t="s">
        <v>13</v>
      </c>
      <c r="CM2" s="314"/>
      <c r="CN2" s="314"/>
      <c r="CO2" s="314"/>
      <c r="CP2" s="314"/>
      <c r="CQ2" s="314"/>
      <c r="CR2" s="314"/>
      <c r="CS2" s="314"/>
      <c r="CT2" s="314"/>
      <c r="CU2" s="314"/>
      <c r="CV2" s="314"/>
      <c r="CW2" s="314"/>
      <c r="CX2" s="314"/>
      <c r="CY2" s="314"/>
      <c r="CZ2" s="314"/>
      <c r="DA2" s="314"/>
      <c r="DB2" s="314"/>
      <c r="DC2" s="315"/>
      <c r="DD2" s="145"/>
      <c r="DE2" s="312" t="s">
        <v>14</v>
      </c>
      <c r="DF2" s="312"/>
      <c r="DG2" s="145"/>
      <c r="DH2" s="312" t="s">
        <v>30</v>
      </c>
      <c r="DI2" s="312"/>
      <c r="DJ2" s="145"/>
      <c r="DK2" s="312" t="s">
        <v>15</v>
      </c>
      <c r="DL2" s="312"/>
      <c r="DM2" s="312" t="s">
        <v>43</v>
      </c>
      <c r="DN2" s="312"/>
      <c r="DO2" s="312" t="s">
        <v>40</v>
      </c>
      <c r="DP2" s="312"/>
      <c r="DQ2" s="312" t="s">
        <v>44</v>
      </c>
      <c r="DR2" s="312"/>
      <c r="DS2" s="313" t="s">
        <v>45</v>
      </c>
      <c r="DT2" s="314"/>
      <c r="DU2" s="314"/>
      <c r="DV2" s="314"/>
      <c r="DW2" s="314"/>
      <c r="DX2" s="315"/>
      <c r="DY2" s="2"/>
      <c r="DZ2" s="313" t="s">
        <v>13</v>
      </c>
      <c r="EA2" s="314"/>
      <c r="EB2" s="314"/>
      <c r="EC2" s="314"/>
      <c r="ED2" s="314"/>
      <c r="EE2" s="314"/>
      <c r="EF2" s="314"/>
      <c r="EG2" s="314"/>
      <c r="EH2" s="314"/>
      <c r="EI2" s="314"/>
      <c r="EJ2" s="314"/>
      <c r="EK2" s="314"/>
      <c r="EL2" s="314"/>
      <c r="EM2" s="314"/>
      <c r="EN2" s="314"/>
      <c r="EO2" s="314"/>
      <c r="EP2" s="314"/>
      <c r="EQ2" s="315"/>
      <c r="ER2" s="312" t="s">
        <v>14</v>
      </c>
      <c r="ES2" s="312"/>
      <c r="ET2" s="312" t="s">
        <v>30</v>
      </c>
      <c r="EU2" s="312"/>
      <c r="EV2" s="324" t="s">
        <v>15</v>
      </c>
      <c r="EW2" s="324"/>
      <c r="EX2" s="324" t="s">
        <v>46</v>
      </c>
      <c r="EY2" s="324"/>
      <c r="EZ2" s="324" t="s">
        <v>47</v>
      </c>
      <c r="FA2" s="324"/>
      <c r="FB2" s="324" t="s">
        <v>41</v>
      </c>
      <c r="FC2" s="324"/>
      <c r="FD2" s="313" t="s">
        <v>45</v>
      </c>
      <c r="FE2" s="314"/>
      <c r="FF2" s="314"/>
      <c r="FG2" s="314"/>
      <c r="FH2" s="314"/>
      <c r="FI2" s="315"/>
      <c r="FK2" s="312" t="s">
        <v>106</v>
      </c>
      <c r="FL2" s="312"/>
      <c r="FM2" s="312" t="s">
        <v>107</v>
      </c>
      <c r="FN2" s="312"/>
      <c r="FP2" s="312" t="s">
        <v>105</v>
      </c>
      <c r="FQ2" s="312"/>
      <c r="FR2" s="312" t="s">
        <v>108</v>
      </c>
      <c r="FS2" s="312"/>
    </row>
    <row r="3" spans="1:175" x14ac:dyDescent="0.15">
      <c r="C3" s="148"/>
      <c r="D3" s="316" t="s">
        <v>13</v>
      </c>
      <c r="E3" s="316"/>
      <c r="F3" s="316"/>
      <c r="G3" s="316"/>
      <c r="H3" s="148"/>
      <c r="I3" s="148"/>
      <c r="J3" s="148"/>
      <c r="K3" s="148"/>
      <c r="L3" s="148"/>
      <c r="M3" s="148"/>
      <c r="N3" s="318" t="s">
        <v>42</v>
      </c>
      <c r="O3" s="318"/>
      <c r="P3" s="318"/>
      <c r="Q3" s="318"/>
      <c r="R3" s="148"/>
      <c r="S3" s="148"/>
      <c r="T3" s="2"/>
      <c r="U3" s="148"/>
      <c r="V3" s="316" t="s">
        <v>13</v>
      </c>
      <c r="W3" s="316"/>
      <c r="X3" s="316"/>
      <c r="Y3" s="316"/>
      <c r="Z3" s="148"/>
      <c r="AA3" s="148"/>
      <c r="AB3" s="148"/>
      <c r="AC3" s="148"/>
      <c r="AD3" s="148"/>
      <c r="AE3" s="148"/>
      <c r="AF3" s="317" t="s">
        <v>42</v>
      </c>
      <c r="AG3" s="317"/>
      <c r="AH3" s="317"/>
      <c r="AI3" s="317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3" t="s">
        <v>13</v>
      </c>
      <c r="CO3" s="314"/>
      <c r="CP3" s="314"/>
      <c r="CQ3" s="315"/>
      <c r="CR3" s="145"/>
      <c r="CS3" s="145"/>
      <c r="CT3" s="145"/>
      <c r="CU3" s="145"/>
      <c r="CV3" s="145"/>
      <c r="CW3" s="145"/>
      <c r="CX3" s="313" t="s">
        <v>42</v>
      </c>
      <c r="CY3" s="314"/>
      <c r="CZ3" s="314"/>
      <c r="DA3" s="31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3" t="s">
        <v>13</v>
      </c>
      <c r="EC3" s="314"/>
      <c r="ED3" s="314"/>
      <c r="EE3" s="315"/>
      <c r="EF3" s="145"/>
      <c r="EG3" s="145"/>
      <c r="EH3" s="145"/>
      <c r="EI3" s="145"/>
      <c r="EJ3" s="145"/>
      <c r="EK3" s="145"/>
      <c r="EL3" s="313" t="s">
        <v>42</v>
      </c>
      <c r="EM3" s="314"/>
      <c r="EN3" s="314"/>
      <c r="EO3" s="31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04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91" t="s">
        <v>23</v>
      </c>
      <c r="AP4" s="292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9" t="s">
        <v>17</v>
      </c>
      <c r="B5" s="47">
        <v>23</v>
      </c>
      <c r="C5" s="166">
        <f>Anchor!L146</f>
        <v>61865.025199999996</v>
      </c>
      <c r="D5" s="166">
        <f>Anchor!M146</f>
        <v>46.931899999999999</v>
      </c>
      <c r="E5" s="166">
        <f>Anchor!N146</f>
        <v>43.9328</v>
      </c>
      <c r="F5" s="166">
        <f>Anchor!O146</f>
        <v>48.653100000000002</v>
      </c>
      <c r="G5" s="167">
        <f>('Summary (Full)'!$B$34*D5+'Summary (Full)'!$B$35*E5+'Summary (Full)'!$B$36*F5)/'Summary (Full)'!$B$37</f>
        <v>46.852031250000003</v>
      </c>
      <c r="H5" s="166">
        <f>Anchor!P146</f>
        <v>27.833200000000001</v>
      </c>
      <c r="I5" s="166">
        <f>Anchor!Q146</f>
        <v>22.456199999999999</v>
      </c>
      <c r="J5" s="166">
        <f>Anchor!R146</f>
        <v>94.977699999999999</v>
      </c>
      <c r="K5" s="166">
        <f>Anchor!S146</f>
        <v>92.9114</v>
      </c>
      <c r="L5" s="166">
        <f>Anchor!T146</f>
        <v>44.130400000000002</v>
      </c>
      <c r="M5" s="166">
        <f>Anchor!U146</f>
        <v>45.244900000000001</v>
      </c>
      <c r="N5" s="166">
        <f>Anchor!V146</f>
        <v>46.845799999999997</v>
      </c>
      <c r="O5" s="166">
        <f>Anchor!W146</f>
        <v>43.8536</v>
      </c>
      <c r="P5" s="166">
        <f>Anchor!X146</f>
        <v>48.588700000000003</v>
      </c>
      <c r="Q5" s="168">
        <f>10*LOG10(1/(('Summary (Full)'!$B$41/10^(N5/10)+'Summary (Full)'!$B$42/10^(O5/10)+'Summary (Full)'!$B$43/10^(P5/10))/'Summary (Full)'!$B$44))</f>
        <v>46.39184028653802</v>
      </c>
      <c r="R5" s="166">
        <f>Anchor!Y146</f>
        <v>71930.2</v>
      </c>
      <c r="S5" s="166">
        <f>Anchor!Z146</f>
        <v>37.192900000000002</v>
      </c>
      <c r="T5" s="205"/>
      <c r="U5" s="166">
        <f>Test!L146</f>
        <v>61865.025199999996</v>
      </c>
      <c r="V5" s="166">
        <f>Test!M146</f>
        <v>46.931899999999999</v>
      </c>
      <c r="W5" s="166">
        <f>Test!N146</f>
        <v>43.9328</v>
      </c>
      <c r="X5" s="166">
        <f>Test!O146</f>
        <v>48.653100000000002</v>
      </c>
      <c r="Y5" s="166">
        <f>('Summary (Full)'!$B$34*V5+'Summary (Full)'!$B$35*W5+'Summary (Full)'!$B$36*X5)/'Summary (Full)'!$B$37</f>
        <v>46.852031250000003</v>
      </c>
      <c r="Z5" s="166">
        <f>Test!P146</f>
        <v>27.833200000000001</v>
      </c>
      <c r="AA5" s="166">
        <f>Test!Q146</f>
        <v>22.456199999999999</v>
      </c>
      <c r="AB5" s="166">
        <f>Test!R146</f>
        <v>94.977699999999999</v>
      </c>
      <c r="AC5" s="166">
        <f>Test!S146</f>
        <v>92.9114</v>
      </c>
      <c r="AD5" s="166">
        <f>Test!T146</f>
        <v>44.130400000000002</v>
      </c>
      <c r="AE5" s="166">
        <f>Test!U146</f>
        <v>45.244900000000001</v>
      </c>
      <c r="AF5" s="166">
        <f>Test!V146</f>
        <v>46.845799999999997</v>
      </c>
      <c r="AG5" s="166">
        <f>Test!W146</f>
        <v>43.8536</v>
      </c>
      <c r="AH5" s="166">
        <f>Test!X146</f>
        <v>48.588700000000003</v>
      </c>
      <c r="AI5" s="166">
        <f>10*LOG10(1/(('Summary (Full)'!$B$41/10^(AF5/10)+'Summary (Full)'!$B$42/10^(AG5/10)+'Summary (Full)'!$B$43/10^(AH5/10))/'Summary (Full)'!$B$44))</f>
        <v>46.39184028653802</v>
      </c>
      <c r="AJ5" s="166">
        <f>Test!Y146</f>
        <v>71930.2</v>
      </c>
      <c r="AK5" s="166">
        <f>Test!Z146</f>
        <v>37.192900000000002</v>
      </c>
      <c r="AL5" s="166">
        <f>AJ5/R5</f>
        <v>1</v>
      </c>
      <c r="AM5" s="166">
        <f>AK5/S5</f>
        <v>1</v>
      </c>
      <c r="AO5" s="293" t="s">
        <v>27</v>
      </c>
      <c r="AP5" s="211" cm="1">
        <f t="array" ref="AP5">bdRateExtend($C5:$C8,D5:D8,$U5:$U8,V5:V8)</f>
        <v>0</v>
      </c>
      <c r="AQ5" s="211" cm="1">
        <f t="array" ref="AQ5">bdRateExtend($C5:$C10,D5:D10,$U5:$U10,V5:V10)</f>
        <v>0</v>
      </c>
      <c r="AR5" s="211" cm="1">
        <f t="array" ref="AR5">bdRateExtend($C5:$C10,E5:E10,$U5:$U10,W5:W10)</f>
        <v>0</v>
      </c>
      <c r="AS5" s="211" cm="1">
        <f t="array" ref="AS5">bdRateExtend($C5:$C10,F5:F10,$U5:$U10,X5:X10)</f>
        <v>0</v>
      </c>
      <c r="AT5" s="211" cm="1">
        <f t="array" ref="AT5">bdRateExtend($C5:$C8,H5:H8,$U5:$U8,Z5:Z8)</f>
        <v>0</v>
      </c>
      <c r="AU5" s="211" cm="1">
        <f t="array" ref="AU5">bdRateExtend($C5:$C10,H5:H10,$U5:$U10,Z5:Z10)</f>
        <v>0</v>
      </c>
      <c r="AV5" s="211" cm="1">
        <f t="array" ref="AV5">bdRateExtend($C5:$C8,I5:I8,$U5:$U8,AA5:AA8)</f>
        <v>0</v>
      </c>
      <c r="AW5" s="211" cm="1">
        <f t="array" ref="AW5">bdRateExtend($C5:$C10,I5:I10,$U5:$U10,AA5:AA10)</f>
        <v>0</v>
      </c>
      <c r="AX5" s="211" cm="1">
        <f t="array" ref="AX5">bdRateExtend($C5:$C8,J5:J8,$U5:$U8,AB5:AB8,"None", FALSE,1)</f>
        <v>0</v>
      </c>
      <c r="AY5" s="214" cm="1">
        <f t="array" ref="AY5">bdRateExtend($C5:$C10,J5:J10,$U5:$U10,AB5:AB10,"None", FALSE,1)</f>
        <v>0</v>
      </c>
      <c r="AZ5" s="325" cm="1">
        <f t="array" ref="AZ5">testVMAFRange($C5:$C8,J5:J8,$U5:$U8,AB5:AB8)</f>
        <v>0</v>
      </c>
      <c r="BA5" s="251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60.299100000000003</v>
      </c>
      <c r="CK5" s="6"/>
      <c r="CL5" s="17" cm="1">
        <f t="array" ref="CL5:DC68">ConvexHullInterpolate(C5:C40,D5:D40,TRUE,6,7,D5:S40)</f>
        <v>60.299100000000003</v>
      </c>
      <c r="CM5" s="17">
        <v>30.572199999999999</v>
      </c>
      <c r="CN5" s="17">
        <v>30.572199999999999</v>
      </c>
      <c r="CO5" s="17">
        <v>35.103200000000001</v>
      </c>
      <c r="CP5" s="17">
        <v>40.077199999999998</v>
      </c>
      <c r="CQ5" s="17">
        <v>31.449449999999999</v>
      </c>
      <c r="CR5" s="17">
        <v>6.8796999999999997</v>
      </c>
      <c r="CS5" s="17">
        <v>6.9649999999999999</v>
      </c>
      <c r="CT5" s="17">
        <v>0.33939999999999998</v>
      </c>
      <c r="CU5" s="17">
        <v>0.31830000000000003</v>
      </c>
      <c r="CV5" s="17">
        <v>26.188800000000001</v>
      </c>
      <c r="CW5" s="17">
        <v>33.914299999999997</v>
      </c>
      <c r="CX5" s="17">
        <v>30.5565</v>
      </c>
      <c r="CY5" s="17">
        <v>35.096699999999998</v>
      </c>
      <c r="CZ5" s="17">
        <v>40.068100000000001</v>
      </c>
      <c r="DA5" s="17">
        <v>31.841308871032041</v>
      </c>
      <c r="DB5" s="17">
        <v>539.20000000000005</v>
      </c>
      <c r="DC5" s="17">
        <v>0.24110000000000001</v>
      </c>
      <c r="DE5" s="17" cm="1">
        <f t="array" ref="DE5:DF62">ConvexHullInterpolate(C5:C40,H5:H40,TRUE,6,7)</f>
        <v>60.299100000000003</v>
      </c>
      <c r="DF5" s="5">
        <v>6.8796999999999997</v>
      </c>
      <c r="DG5" s="5"/>
      <c r="DH5" s="17" cm="1">
        <f t="array" ref="DH5:DI65">ConvexHullInterpolate($C5:$C40,I5:I40,TRUE,6,7)</f>
        <v>60.299100000000003</v>
      </c>
      <c r="DI5" s="5">
        <v>6.9649999999999999</v>
      </c>
      <c r="DJ5" s="5"/>
      <c r="DK5" s="5" cm="1">
        <f t="array" ref="DK5:DL52">ConvexHullInterpolate($C5:$C40,J5:J40,TRUE,6,7)</f>
        <v>60.299100000000003</v>
      </c>
      <c r="DL5" s="5">
        <v>0.33939999999999998</v>
      </c>
      <c r="DM5" s="5" cm="1">
        <f t="array" ref="DM5:DN52">ConvexHullInterpolate($C5:$C40,K5:K40,TRUE,6,7)</f>
        <v>60.299100000000003</v>
      </c>
      <c r="DN5" s="5">
        <v>0.31830000000000003</v>
      </c>
      <c r="DO5" s="5" cm="1">
        <f t="array" ref="DO5:DP67">ConvexHullInterpolate($C5:$C40,L5:L40,TRUE,6,7)</f>
        <v>60.299100000000003</v>
      </c>
      <c r="DP5" s="5">
        <v>26.188800000000001</v>
      </c>
      <c r="DQ5" s="5" cm="1">
        <f t="array" ref="DQ5:DR72">ConvexHullInterpolate($C5:$C40,M5:M40,TRUE,6,7)</f>
        <v>60.299100000000003</v>
      </c>
      <c r="DR5" s="5">
        <v>33.914299999999997</v>
      </c>
      <c r="DS5" s="5" cm="1">
        <f t="array" ref="DS5:DX68">ConvexHullInterpolate($C5:$C40,N5:N40,TRUE,6,7, N5:Q40)</f>
        <v>60.299100000000003</v>
      </c>
      <c r="DT5" s="5">
        <v>30.5565</v>
      </c>
      <c r="DU5" s="5">
        <v>30.5565</v>
      </c>
      <c r="DV5" s="5">
        <v>35.096699999999998</v>
      </c>
      <c r="DW5" s="5">
        <v>40.068100000000001</v>
      </c>
      <c r="DX5" s="5">
        <v>31.841308871032041</v>
      </c>
      <c r="DZ5" s="17" cm="1">
        <f t="array" ref="DZ5:EQ68">ConvexHullInterpolate(U5:U40,V5:V40,TRUE,6,7,V5:AK40)</f>
        <v>60.299100000000003</v>
      </c>
      <c r="EA5" s="17">
        <v>30.572199999999999</v>
      </c>
      <c r="EB5" s="17">
        <v>30.572199999999999</v>
      </c>
      <c r="EC5" s="17">
        <v>35.103200000000001</v>
      </c>
      <c r="ED5" s="17">
        <v>40.077199999999998</v>
      </c>
      <c r="EE5" s="17">
        <v>31.449449999999999</v>
      </c>
      <c r="EF5" s="17">
        <v>6.8796999999999997</v>
      </c>
      <c r="EG5" s="17">
        <v>6.9649999999999999</v>
      </c>
      <c r="EH5" s="17">
        <v>0.33939999999999998</v>
      </c>
      <c r="EI5" s="17">
        <v>0.31830000000000003</v>
      </c>
      <c r="EJ5" s="17">
        <v>26.188800000000001</v>
      </c>
      <c r="EK5" s="17">
        <v>33.914299999999997</v>
      </c>
      <c r="EL5" s="17">
        <v>30.5565</v>
      </c>
      <c r="EM5" s="17">
        <v>35.096699999999998</v>
      </c>
      <c r="EN5" s="17">
        <v>40.068100000000001</v>
      </c>
      <c r="EO5" s="17">
        <v>31.841308871032041</v>
      </c>
      <c r="EP5" s="17">
        <v>539.20000000000005</v>
      </c>
      <c r="EQ5" s="17">
        <v>0.24110000000000001</v>
      </c>
      <c r="ER5" s="17" cm="1">
        <f t="array" ref="ER5:ES62">ConvexHullInterpolate($U5:$U40,Z5:Z40,TRUE,6,7)</f>
        <v>60.299100000000003</v>
      </c>
      <c r="ES5" s="5">
        <v>6.8796999999999997</v>
      </c>
      <c r="ET5" s="5" cm="1">
        <f t="array" ref="ET5:EU65">ConvexHullInterpolate($U5:$U40,AA5:AA40,TRUE,6,7)</f>
        <v>60.299100000000003</v>
      </c>
      <c r="EU5" s="5">
        <v>6.9649999999999999</v>
      </c>
      <c r="EV5" s="8" cm="1">
        <f t="array" ref="EV5:EW52">ConvexHullInterpolate($U5:$U40,AB5:AB40,TRUE,6,7)</f>
        <v>60.299100000000003</v>
      </c>
      <c r="EW5" s="8">
        <v>0.33939999999999998</v>
      </c>
      <c r="EX5" s="8" cm="1">
        <f t="array" ref="EX5:EY52">ConvexHullInterpolate($U5:$U40,AC5:AC40,TRUE,6,7)</f>
        <v>60.299100000000003</v>
      </c>
      <c r="EY5" s="8">
        <v>0.31830000000000003</v>
      </c>
      <c r="EZ5" s="8" cm="1">
        <f t="array" ref="EZ5:FA67">ConvexHullInterpolate($U5:$U40,AD5:AD40,TRUE,6,7)</f>
        <v>60.299100000000003</v>
      </c>
      <c r="FA5" s="8">
        <v>26.188800000000001</v>
      </c>
      <c r="FB5" s="8" cm="1">
        <f t="array" ref="FB5:FC72">ConvexHullInterpolate($U5:$U40,AE5:AE40,TRUE,6,7)</f>
        <v>60.299100000000003</v>
      </c>
      <c r="FC5" s="8">
        <v>33.914299999999997</v>
      </c>
      <c r="FD5" s="5" cm="1">
        <f t="array" ref="FD5:FI68">ConvexHullInterpolate($U5:$U40,AF5:AF40,TRUE,6,7, AF5:AI40)</f>
        <v>60.299100000000003</v>
      </c>
      <c r="FE5" s="5">
        <v>30.5565</v>
      </c>
      <c r="FF5" s="5">
        <v>30.5565</v>
      </c>
      <c r="FG5" s="5">
        <v>35.096699999999998</v>
      </c>
      <c r="FH5" s="5">
        <v>40.068100000000001</v>
      </c>
      <c r="FI5" s="5">
        <v>31.841308871032041</v>
      </c>
      <c r="FK5" s="5" cm="1">
        <f t="array" ref="FK5:FL71">ConvexHullInterpolate($C5:$C40,G5:G40,TRUE,6,7)</f>
        <v>60.299100000000003</v>
      </c>
      <c r="FL5" s="5">
        <v>31.449449999999999</v>
      </c>
      <c r="FM5" s="5" cm="1">
        <f t="array" ref="FM5:FN71">ConvexHullInterpolate($C5:$C40,Q5:Q40,TRUE,6,7)</f>
        <v>60.299100000000003</v>
      </c>
      <c r="FN5" s="5">
        <v>31.841308871032041</v>
      </c>
      <c r="FP5" s="17" cm="1">
        <f t="array" ref="FP5:FQ71">ConvexHullInterpolate($U5:$U40,Y5:Y40,TRUE,6,7)</f>
        <v>60.299100000000003</v>
      </c>
      <c r="FQ5" s="5">
        <v>31.449449999999999</v>
      </c>
      <c r="FR5" s="17" cm="1">
        <f t="array" ref="FR5:FS71">ConvexHullInterpolate($U5:$U40,AI5:AI40,TRUE,6,7)</f>
        <v>60.299100000000003</v>
      </c>
      <c r="FS5" s="5">
        <v>31.841308871032041</v>
      </c>
    </row>
    <row r="6" spans="1:175" x14ac:dyDescent="0.15">
      <c r="A6" s="289"/>
      <c r="B6" s="47">
        <v>31</v>
      </c>
      <c r="C6" s="166">
        <f>Anchor!L147</f>
        <v>34997.195099999997</v>
      </c>
      <c r="D6" s="166">
        <f>Anchor!M147</f>
        <v>44.796199999999999</v>
      </c>
      <c r="E6" s="166">
        <f>Anchor!N147</f>
        <v>42.363399999999999</v>
      </c>
      <c r="F6" s="166">
        <f>Anchor!O147</f>
        <v>47.450699999999998</v>
      </c>
      <c r="G6" s="167">
        <f>('Summary (Full)'!$B$34*D6+'Summary (Full)'!$B$35*E6+'Summary (Full)'!$B$36*F6)/'Summary (Full)'!$B$37</f>
        <v>44.810056249999995</v>
      </c>
      <c r="H6" s="166">
        <f>Anchor!P147</f>
        <v>25.011399999999998</v>
      </c>
      <c r="I6" s="166">
        <f>Anchor!Q147</f>
        <v>20.3127</v>
      </c>
      <c r="J6" s="166">
        <f>Anchor!R147</f>
        <v>89.812600000000003</v>
      </c>
      <c r="K6" s="166">
        <f>Anchor!S147</f>
        <v>87.750900000000001</v>
      </c>
      <c r="L6" s="166">
        <f>Anchor!T147</f>
        <v>41.438299999999998</v>
      </c>
      <c r="M6" s="166">
        <f>Anchor!U147</f>
        <v>43.679600000000001</v>
      </c>
      <c r="N6" s="166">
        <f>Anchor!V147</f>
        <v>44.728400000000001</v>
      </c>
      <c r="O6" s="166">
        <f>Anchor!W147</f>
        <v>42.307499999999997</v>
      </c>
      <c r="P6" s="166">
        <f>Anchor!X147</f>
        <v>47.403399999999998</v>
      </c>
      <c r="Q6" s="168">
        <f>10*LOG10(1/(('Summary (Full)'!$B$41/10^(N6/10)+'Summary (Full)'!$B$42/10^(O6/10)+'Summary (Full)'!$B$43/10^(P6/10))/'Summary (Full)'!$B$44))</f>
        <v>44.525950354055446</v>
      </c>
      <c r="R6" s="166">
        <f>Anchor!Y147</f>
        <v>72494.2</v>
      </c>
      <c r="S6" s="166">
        <f>Anchor!Z147</f>
        <v>34.976799999999997</v>
      </c>
      <c r="T6" s="205"/>
      <c r="U6" s="166">
        <f>Test!L147</f>
        <v>34997.195099999997</v>
      </c>
      <c r="V6" s="166">
        <f>Test!M147</f>
        <v>44.796199999999999</v>
      </c>
      <c r="W6" s="166">
        <f>Test!N147</f>
        <v>42.363399999999999</v>
      </c>
      <c r="X6" s="166">
        <f>Test!O147</f>
        <v>47.450699999999998</v>
      </c>
      <c r="Y6" s="166">
        <f>('Summary (Full)'!$B$34*V6+'Summary (Full)'!$B$35*W6+'Summary (Full)'!$B$36*X6)/'Summary (Full)'!$B$37</f>
        <v>44.810056249999995</v>
      </c>
      <c r="Z6" s="166">
        <f>Test!P147</f>
        <v>25.011399999999998</v>
      </c>
      <c r="AA6" s="166">
        <f>Test!Q147</f>
        <v>20.3127</v>
      </c>
      <c r="AB6" s="166">
        <f>Test!R147</f>
        <v>89.812600000000003</v>
      </c>
      <c r="AC6" s="166">
        <f>Test!S147</f>
        <v>87.750900000000001</v>
      </c>
      <c r="AD6" s="166">
        <f>Test!T147</f>
        <v>41.438299999999998</v>
      </c>
      <c r="AE6" s="166">
        <f>Test!U147</f>
        <v>43.679600000000001</v>
      </c>
      <c r="AF6" s="166">
        <f>Test!V147</f>
        <v>44.728400000000001</v>
      </c>
      <c r="AG6" s="166">
        <f>Test!W147</f>
        <v>42.307499999999997</v>
      </c>
      <c r="AH6" s="166">
        <f>Test!X147</f>
        <v>47.403399999999998</v>
      </c>
      <c r="AI6" s="166">
        <f>10*LOG10(1/(('Summary (Full)'!$B$41/10^(AF6/10)+'Summary (Full)'!$B$42/10^(AG6/10)+'Summary (Full)'!$B$43/10^(AH6/10))/'Summary (Full)'!$B$44))</f>
        <v>44.525950354055446</v>
      </c>
      <c r="AJ6" s="166">
        <f>Test!Y147</f>
        <v>72494.2</v>
      </c>
      <c r="AK6" s="166">
        <f>Test!Z147</f>
        <v>34.976799999999997</v>
      </c>
      <c r="AL6" s="166">
        <f t="shared" ref="AL6:AM40" si="2">AJ6/R6</f>
        <v>1</v>
      </c>
      <c r="AM6" s="166">
        <f t="shared" si="2"/>
        <v>1</v>
      </c>
      <c r="AO6" s="294"/>
      <c r="AP6" s="212"/>
      <c r="AQ6" s="212"/>
      <c r="AR6" s="212"/>
      <c r="AS6" s="212"/>
      <c r="AT6" s="212"/>
      <c r="AU6" s="212"/>
      <c r="AV6" s="212"/>
      <c r="AW6" s="212"/>
      <c r="AX6" s="212"/>
      <c r="AY6" s="215"/>
      <c r="AZ6" s="326"/>
      <c r="BA6" s="252"/>
      <c r="CE6" s="165"/>
      <c r="CH6" s="6"/>
      <c r="CI6" s="12" t="s">
        <v>32</v>
      </c>
      <c r="CJ6" s="11">
        <f>MAX(CL1:CL201)</f>
        <v>61865.025199999996</v>
      </c>
      <c r="CK6" s="6"/>
      <c r="CL6" s="17">
        <v>68.855470087924829</v>
      </c>
      <c r="CM6" s="17">
        <v>30.681912499999999</v>
      </c>
      <c r="CN6" s="17">
        <v>30.681912499999999</v>
      </c>
      <c r="CO6" s="17">
        <v>35.163650000000004</v>
      </c>
      <c r="CP6" s="17">
        <v>40.202737499999998</v>
      </c>
      <c r="CQ6" s="17">
        <v>31.55707265625</v>
      </c>
      <c r="CR6" s="17">
        <v>6.9837999999999996</v>
      </c>
      <c r="CS6" s="17">
        <v>7.0295624999999999</v>
      </c>
      <c r="CT6" s="17">
        <v>0.75163749999999974</v>
      </c>
      <c r="CU6" s="17">
        <v>0.72022500000000012</v>
      </c>
      <c r="CV6" s="17">
        <v>26.2853125</v>
      </c>
      <c r="CW6" s="17">
        <v>34.030825</v>
      </c>
      <c r="CX6" s="17">
        <v>30.664362499999999</v>
      </c>
      <c r="CY6" s="17">
        <v>35.156837500000002</v>
      </c>
      <c r="CZ6" s="17">
        <v>40.193525000000001</v>
      </c>
      <c r="DA6" s="17">
        <v>31.945686808994175</v>
      </c>
      <c r="DB6" s="17">
        <v>635.95000000000005</v>
      </c>
      <c r="DC6" s="17">
        <v>0.25559999999999999</v>
      </c>
      <c r="DE6" s="17">
        <v>68.855470087924829</v>
      </c>
      <c r="DF6" s="5">
        <v>6.9837999999999996</v>
      </c>
      <c r="DG6" s="5"/>
      <c r="DH6" s="17">
        <v>68.855470087924829</v>
      </c>
      <c r="DI6" s="5">
        <v>7.0295624999999999</v>
      </c>
      <c r="DJ6" s="5"/>
      <c r="DK6" s="5">
        <v>68.855470087924829</v>
      </c>
      <c r="DL6" s="5">
        <v>0.75163749999999974</v>
      </c>
      <c r="DM6" s="5">
        <v>68.855470087924829</v>
      </c>
      <c r="DN6" s="5">
        <v>0.72022500000000012</v>
      </c>
      <c r="DO6" s="5">
        <v>68.855470087924829</v>
      </c>
      <c r="DP6" s="5">
        <v>26.2853125</v>
      </c>
      <c r="DQ6" s="5">
        <v>68.855470087924829</v>
      </c>
      <c r="DR6" s="5">
        <v>34.030825</v>
      </c>
      <c r="DS6" s="5">
        <v>68.855470087924829</v>
      </c>
      <c r="DT6" s="5">
        <v>30.664362499999999</v>
      </c>
      <c r="DU6" s="5">
        <v>30.664362499999999</v>
      </c>
      <c r="DV6" s="5">
        <v>35.156837500000002</v>
      </c>
      <c r="DW6" s="5">
        <v>40.193525000000001</v>
      </c>
      <c r="DX6" s="5">
        <v>31.945686808994175</v>
      </c>
      <c r="DZ6" s="17">
        <v>68.855470087924829</v>
      </c>
      <c r="EA6" s="17">
        <v>30.681912499999999</v>
      </c>
      <c r="EB6" s="17">
        <v>30.681912499999999</v>
      </c>
      <c r="EC6" s="17">
        <v>35.163650000000004</v>
      </c>
      <c r="ED6" s="17">
        <v>40.202737499999998</v>
      </c>
      <c r="EE6" s="17">
        <v>31.55707265625</v>
      </c>
      <c r="EF6" s="17">
        <v>6.9837999999999996</v>
      </c>
      <c r="EG6" s="17">
        <v>7.0295624999999999</v>
      </c>
      <c r="EH6" s="17">
        <v>0.75163749999999974</v>
      </c>
      <c r="EI6" s="17">
        <v>0.72022500000000012</v>
      </c>
      <c r="EJ6" s="17">
        <v>26.2853125</v>
      </c>
      <c r="EK6" s="17">
        <v>34.030825</v>
      </c>
      <c r="EL6" s="17">
        <v>30.664362499999999</v>
      </c>
      <c r="EM6" s="17">
        <v>35.156837500000002</v>
      </c>
      <c r="EN6" s="17">
        <v>40.193525000000001</v>
      </c>
      <c r="EO6" s="17">
        <v>31.945686808994175</v>
      </c>
      <c r="EP6" s="17">
        <v>635.95000000000005</v>
      </c>
      <c r="EQ6" s="17">
        <v>0.25559999999999999</v>
      </c>
      <c r="ER6" s="17">
        <v>68.855470087924829</v>
      </c>
      <c r="ES6" s="5">
        <v>6.9837999999999996</v>
      </c>
      <c r="ET6" s="5">
        <v>68.855470087924829</v>
      </c>
      <c r="EU6" s="5">
        <v>7.0295624999999999</v>
      </c>
      <c r="EV6" s="8">
        <v>68.855470087924829</v>
      </c>
      <c r="EW6" s="8">
        <v>0.75163749999999974</v>
      </c>
      <c r="EX6" s="8">
        <v>68.855470087924829</v>
      </c>
      <c r="EY6" s="8">
        <v>0.72022500000000012</v>
      </c>
      <c r="EZ6" s="8">
        <v>68.855470087924829</v>
      </c>
      <c r="FA6" s="8">
        <v>26.2853125</v>
      </c>
      <c r="FB6" s="8">
        <v>68.855470087924829</v>
      </c>
      <c r="FC6" s="8">
        <v>34.030825</v>
      </c>
      <c r="FD6" s="5">
        <v>68.855470087924829</v>
      </c>
      <c r="FE6" s="5">
        <v>30.664362499999999</v>
      </c>
      <c r="FF6" s="5">
        <v>30.664362499999999</v>
      </c>
      <c r="FG6" s="5">
        <v>35.156837500000002</v>
      </c>
      <c r="FH6" s="5">
        <v>40.193525000000001</v>
      </c>
      <c r="FI6" s="5">
        <v>31.945686808994175</v>
      </c>
      <c r="FK6" s="5">
        <v>68.855470087924829</v>
      </c>
      <c r="FL6" s="5">
        <v>31.55707265625</v>
      </c>
      <c r="FM6" s="5">
        <v>68.855470087924829</v>
      </c>
      <c r="FN6" s="5">
        <v>31.945686808994175</v>
      </c>
      <c r="FP6" s="17">
        <v>68.855470087924829</v>
      </c>
      <c r="FQ6" s="5">
        <v>31.55707265625</v>
      </c>
      <c r="FR6" s="17">
        <v>68.855470087924829</v>
      </c>
      <c r="FS6" s="5">
        <v>31.945686808994175</v>
      </c>
    </row>
    <row r="7" spans="1:175" ht="13" customHeight="1" x14ac:dyDescent="0.15">
      <c r="A7" s="289"/>
      <c r="B7" s="47">
        <v>39</v>
      </c>
      <c r="C7" s="166">
        <f>Anchor!L148</f>
        <v>19632.4689</v>
      </c>
      <c r="D7" s="166">
        <f>Anchor!M148</f>
        <v>42.518500000000003</v>
      </c>
      <c r="E7" s="166">
        <f>Anchor!N148</f>
        <v>40.944699999999997</v>
      </c>
      <c r="F7" s="166">
        <f>Anchor!O148</f>
        <v>46.291200000000003</v>
      </c>
      <c r="G7" s="167">
        <f>('Summary (Full)'!$B$34*D7+'Summary (Full)'!$B$35*E7+'Summary (Full)'!$B$36*F7)/'Summary (Full)'!$B$37</f>
        <v>42.655931250000002</v>
      </c>
      <c r="H7" s="166">
        <f>Anchor!P148</f>
        <v>22.1465</v>
      </c>
      <c r="I7" s="166">
        <f>Anchor!Q148</f>
        <v>18.083600000000001</v>
      </c>
      <c r="J7" s="166">
        <f>Anchor!R148</f>
        <v>81.301000000000002</v>
      </c>
      <c r="K7" s="166">
        <f>Anchor!S148</f>
        <v>79.3536</v>
      </c>
      <c r="L7" s="166">
        <f>Anchor!T148</f>
        <v>38.709699999999998</v>
      </c>
      <c r="M7" s="166">
        <f>Anchor!U148</f>
        <v>42.167900000000003</v>
      </c>
      <c r="N7" s="166">
        <f>Anchor!V148</f>
        <v>42.448700000000002</v>
      </c>
      <c r="O7" s="166">
        <f>Anchor!W148</f>
        <v>40.907499999999999</v>
      </c>
      <c r="P7" s="166">
        <f>Anchor!X148</f>
        <v>46.2575</v>
      </c>
      <c r="Q7" s="168">
        <f>10*LOG10(1/(('Summary (Full)'!$B$41/10^(N7/10)+'Summary (Full)'!$B$42/10^(O7/10)+'Summary (Full)'!$B$43/10^(P7/10))/'Summary (Full)'!$B$44))</f>
        <v>42.564576827876415</v>
      </c>
      <c r="R7" s="166">
        <f>Anchor!Y148</f>
        <v>73689.100000000006</v>
      </c>
      <c r="S7" s="166">
        <f>Anchor!Z148</f>
        <v>27.218499999999999</v>
      </c>
      <c r="T7" s="205"/>
      <c r="U7" s="166">
        <f>Test!L148</f>
        <v>19632.4689</v>
      </c>
      <c r="V7" s="166">
        <f>Test!M148</f>
        <v>42.518500000000003</v>
      </c>
      <c r="W7" s="166">
        <f>Test!N148</f>
        <v>40.944699999999997</v>
      </c>
      <c r="X7" s="166">
        <f>Test!O148</f>
        <v>46.291200000000003</v>
      </c>
      <c r="Y7" s="166">
        <f>('Summary (Full)'!$B$34*V7+'Summary (Full)'!$B$35*W7+'Summary (Full)'!$B$36*X7)/'Summary (Full)'!$B$37</f>
        <v>42.655931250000002</v>
      </c>
      <c r="Z7" s="166">
        <f>Test!P148</f>
        <v>22.1465</v>
      </c>
      <c r="AA7" s="166">
        <f>Test!Q148</f>
        <v>18.083600000000001</v>
      </c>
      <c r="AB7" s="166">
        <f>Test!R148</f>
        <v>81.301000000000002</v>
      </c>
      <c r="AC7" s="166">
        <f>Test!S148</f>
        <v>79.3536</v>
      </c>
      <c r="AD7" s="166">
        <f>Test!T148</f>
        <v>38.709699999999998</v>
      </c>
      <c r="AE7" s="166">
        <f>Test!U148</f>
        <v>42.167900000000003</v>
      </c>
      <c r="AF7" s="166">
        <f>Test!V148</f>
        <v>42.448700000000002</v>
      </c>
      <c r="AG7" s="166">
        <f>Test!W148</f>
        <v>40.907499999999999</v>
      </c>
      <c r="AH7" s="166">
        <f>Test!X148</f>
        <v>46.2575</v>
      </c>
      <c r="AI7" s="166">
        <f>10*LOG10(1/(('Summary (Full)'!$B$41/10^(AF7/10)+'Summary (Full)'!$B$42/10^(AG7/10)+'Summary (Full)'!$B$43/10^(AH7/10))/'Summary (Full)'!$B$44))</f>
        <v>42.564576827876415</v>
      </c>
      <c r="AJ7" s="166">
        <f>Test!Y148</f>
        <v>73689.100000000006</v>
      </c>
      <c r="AK7" s="166">
        <f>Test!Z148</f>
        <v>27.218499999999999</v>
      </c>
      <c r="AL7" s="166">
        <f t="shared" si="2"/>
        <v>1</v>
      </c>
      <c r="AM7" s="166">
        <f t="shared" si="2"/>
        <v>1</v>
      </c>
      <c r="AO7" s="294" t="s">
        <v>28</v>
      </c>
      <c r="AP7" s="212" cm="1">
        <f t="array" ref="AP7">bdRateExtend($C6:$C9,D6:D9,$U6:$U9,V6:V9)</f>
        <v>0</v>
      </c>
      <c r="AQ7" s="212"/>
      <c r="AR7" s="212"/>
      <c r="AS7" s="212"/>
      <c r="AT7" s="212" cm="1">
        <f t="array" ref="AT7">bdRateExtend($C6:$C9,H6:H9,$U6:$U9,Z6:Z9)</f>
        <v>0</v>
      </c>
      <c r="AU7" s="212"/>
      <c r="AV7" s="212" cm="1">
        <f t="array" ref="AV7">bdRateExtend($C6:$C9,I6:I9,$U6:$U9,AA6:AA9)</f>
        <v>0</v>
      </c>
      <c r="AW7" s="212"/>
      <c r="AX7" s="212" cm="1">
        <f t="array" ref="AX7">bdRateExtend($C6:$C9,J6:J9,$U6:$U9,AB6:AB9,"None", FALSE,1)</f>
        <v>0</v>
      </c>
      <c r="AY7" s="215"/>
      <c r="AZ7" s="326" cm="1">
        <f t="array" ref="AZ7">testVMAFRange($C6:$C9,J6:J9,$U6:$U9,AB6:AB9)</f>
        <v>0</v>
      </c>
      <c r="BA7" s="252"/>
      <c r="CE7" s="165"/>
      <c r="CH7" s="6"/>
      <c r="CI7" s="12" t="s">
        <v>33</v>
      </c>
      <c r="CJ7" s="11">
        <f>CJ6-CJ5</f>
        <v>61804.7261</v>
      </c>
      <c r="CK7" s="6"/>
      <c r="CL7" s="17">
        <v>78.625978845938135</v>
      </c>
      <c r="CM7" s="17">
        <v>30.791625</v>
      </c>
      <c r="CN7" s="17">
        <v>30.791625</v>
      </c>
      <c r="CO7" s="17">
        <v>35.2241</v>
      </c>
      <c r="CP7" s="17">
        <v>40.328274999999998</v>
      </c>
      <c r="CQ7" s="17">
        <v>31.664695312499997</v>
      </c>
      <c r="CR7" s="17">
        <v>7.0878999999999994</v>
      </c>
      <c r="CS7" s="17">
        <v>7.094125</v>
      </c>
      <c r="CT7" s="17">
        <v>1.163875</v>
      </c>
      <c r="CU7" s="17">
        <v>1.12215</v>
      </c>
      <c r="CV7" s="17">
        <v>26.381824999999999</v>
      </c>
      <c r="CW7" s="17">
        <v>34.147349999999996</v>
      </c>
      <c r="CX7" s="17">
        <v>30.772224999999999</v>
      </c>
      <c r="CY7" s="17">
        <v>35.216974999999998</v>
      </c>
      <c r="CZ7" s="17">
        <v>40.318950000000001</v>
      </c>
      <c r="DA7" s="17">
        <v>32.050064746956309</v>
      </c>
      <c r="DB7" s="17">
        <v>732.7</v>
      </c>
      <c r="DC7" s="17">
        <v>0.27010000000000001</v>
      </c>
      <c r="DE7" s="17">
        <v>78.625978845938135</v>
      </c>
      <c r="DF7" s="5">
        <v>7.0878999999999994</v>
      </c>
      <c r="DG7" s="5"/>
      <c r="DH7" s="17">
        <v>78.625978845938135</v>
      </c>
      <c r="DI7" s="5">
        <v>7.094125</v>
      </c>
      <c r="DJ7" s="5"/>
      <c r="DK7" s="5">
        <v>158.33654631917963</v>
      </c>
      <c r="DL7" s="5">
        <v>4.6355625000000007</v>
      </c>
      <c r="DM7" s="5">
        <v>135.07939999999999</v>
      </c>
      <c r="DN7" s="5">
        <v>3.5432999999999999</v>
      </c>
      <c r="DO7" s="5">
        <v>78.625978845938135</v>
      </c>
      <c r="DP7" s="5">
        <v>26.381824999999999</v>
      </c>
      <c r="DQ7" s="5">
        <v>78.625978845938135</v>
      </c>
      <c r="DR7" s="5">
        <v>34.147349999999996</v>
      </c>
      <c r="DS7" s="5">
        <v>78.625978845938135</v>
      </c>
      <c r="DT7" s="5">
        <v>30.772224999999999</v>
      </c>
      <c r="DU7" s="5">
        <v>30.772224999999999</v>
      </c>
      <c r="DV7" s="5">
        <v>35.216974999999998</v>
      </c>
      <c r="DW7" s="5">
        <v>40.318950000000001</v>
      </c>
      <c r="DX7" s="5">
        <v>32.050064746956309</v>
      </c>
      <c r="DZ7" s="17">
        <v>78.625978845938135</v>
      </c>
      <c r="EA7" s="17">
        <v>30.791625</v>
      </c>
      <c r="EB7" s="17">
        <v>30.791625</v>
      </c>
      <c r="EC7" s="17">
        <v>35.2241</v>
      </c>
      <c r="ED7" s="17">
        <v>40.328274999999998</v>
      </c>
      <c r="EE7" s="17">
        <v>31.664695312499997</v>
      </c>
      <c r="EF7" s="17">
        <v>7.0878999999999994</v>
      </c>
      <c r="EG7" s="17">
        <v>7.094125</v>
      </c>
      <c r="EH7" s="17">
        <v>1.163875</v>
      </c>
      <c r="EI7" s="17">
        <v>1.12215</v>
      </c>
      <c r="EJ7" s="17">
        <v>26.381824999999999</v>
      </c>
      <c r="EK7" s="17">
        <v>34.147349999999996</v>
      </c>
      <c r="EL7" s="17">
        <v>30.772224999999999</v>
      </c>
      <c r="EM7" s="17">
        <v>35.216974999999998</v>
      </c>
      <c r="EN7" s="17">
        <v>40.318950000000001</v>
      </c>
      <c r="EO7" s="17">
        <v>32.050064746956309</v>
      </c>
      <c r="EP7" s="17">
        <v>732.7</v>
      </c>
      <c r="EQ7" s="17">
        <v>0.27010000000000001</v>
      </c>
      <c r="ER7" s="17">
        <v>78.625978845938135</v>
      </c>
      <c r="ES7" s="5">
        <v>7.0878999999999994</v>
      </c>
      <c r="ET7" s="5">
        <v>78.625978845938135</v>
      </c>
      <c r="EU7" s="5">
        <v>7.094125</v>
      </c>
      <c r="EV7" s="8">
        <v>158.33654631917963</v>
      </c>
      <c r="EW7" s="8">
        <v>4.6355625000000007</v>
      </c>
      <c r="EX7" s="8">
        <v>135.07939999999999</v>
      </c>
      <c r="EY7" s="8">
        <v>3.5432999999999999</v>
      </c>
      <c r="EZ7" s="8">
        <v>78.625978845938135</v>
      </c>
      <c r="FA7" s="8">
        <v>26.381824999999999</v>
      </c>
      <c r="FB7" s="8">
        <v>78.625978845938135</v>
      </c>
      <c r="FC7" s="8">
        <v>34.147349999999996</v>
      </c>
      <c r="FD7" s="5">
        <v>78.625978845938135</v>
      </c>
      <c r="FE7" s="5">
        <v>30.772224999999999</v>
      </c>
      <c r="FF7" s="5">
        <v>30.772224999999999</v>
      </c>
      <c r="FG7" s="5">
        <v>35.216974999999998</v>
      </c>
      <c r="FH7" s="5">
        <v>40.318950000000001</v>
      </c>
      <c r="FI7" s="5">
        <v>32.050064746956309</v>
      </c>
      <c r="FK7" s="5">
        <v>78.625978845938135</v>
      </c>
      <c r="FL7" s="5">
        <v>31.664695312499997</v>
      </c>
      <c r="FM7" s="5">
        <v>78.625978845938135</v>
      </c>
      <c r="FN7" s="5">
        <v>32.050064746956309</v>
      </c>
      <c r="FP7" s="17">
        <v>78.625978845938135</v>
      </c>
      <c r="FQ7" s="5">
        <v>31.664695312499997</v>
      </c>
      <c r="FR7" s="17">
        <v>78.625978845938135</v>
      </c>
      <c r="FS7" s="5">
        <v>32.050064746956309</v>
      </c>
    </row>
    <row r="8" spans="1:175" x14ac:dyDescent="0.15">
      <c r="A8" s="289"/>
      <c r="B8" s="47">
        <v>47</v>
      </c>
      <c r="C8" s="166">
        <f>Anchor!L149</f>
        <v>11230.2055</v>
      </c>
      <c r="D8" s="166">
        <f>Anchor!M149</f>
        <v>40.290300000000002</v>
      </c>
      <c r="E8" s="166">
        <f>Anchor!N149</f>
        <v>39.652700000000003</v>
      </c>
      <c r="F8" s="166">
        <f>Anchor!O149</f>
        <v>45.091799999999999</v>
      </c>
      <c r="G8" s="167">
        <f>('Summary (Full)'!$B$34*D8+'Summary (Full)'!$B$35*E8+'Summary (Full)'!$B$36*F8)/'Summary (Full)'!$B$37</f>
        <v>40.550543750000003</v>
      </c>
      <c r="H8" s="166">
        <f>Anchor!P149</f>
        <v>19.319299999999998</v>
      </c>
      <c r="I8" s="166">
        <f>Anchor!Q149</f>
        <v>15.8871</v>
      </c>
      <c r="J8" s="166">
        <f>Anchor!R149</f>
        <v>69.616200000000006</v>
      </c>
      <c r="K8" s="166">
        <f>Anchor!S149</f>
        <v>67.852800000000002</v>
      </c>
      <c r="L8" s="166">
        <f>Anchor!T149</f>
        <v>36.1282</v>
      </c>
      <c r="M8" s="166">
        <f>Anchor!U149</f>
        <v>40.701300000000003</v>
      </c>
      <c r="N8" s="166">
        <f>Anchor!V149</f>
        <v>40.221400000000003</v>
      </c>
      <c r="O8" s="166">
        <f>Anchor!W149</f>
        <v>39.628</v>
      </c>
      <c r="P8" s="166">
        <f>Anchor!X149</f>
        <v>45.064500000000002</v>
      </c>
      <c r="Q8" s="168">
        <f>10*LOG10(1/(('Summary (Full)'!$B$41/10^(N8/10)+'Summary (Full)'!$B$42/10^(O8/10)+'Summary (Full)'!$B$43/10^(P8/10))/'Summary (Full)'!$B$44))</f>
        <v>40.619649357242665</v>
      </c>
      <c r="R8" s="166">
        <f>Anchor!Y149</f>
        <v>56024.7</v>
      </c>
      <c r="S8" s="166">
        <f>Anchor!Z149</f>
        <v>21.842700000000001</v>
      </c>
      <c r="T8" s="205"/>
      <c r="U8" s="166">
        <f>Test!L149</f>
        <v>11230.2055</v>
      </c>
      <c r="V8" s="166">
        <f>Test!M149</f>
        <v>40.290300000000002</v>
      </c>
      <c r="W8" s="166">
        <f>Test!N149</f>
        <v>39.652700000000003</v>
      </c>
      <c r="X8" s="166">
        <f>Test!O149</f>
        <v>45.091799999999999</v>
      </c>
      <c r="Y8" s="166">
        <f>('Summary (Full)'!$B$34*V8+'Summary (Full)'!$B$35*W8+'Summary (Full)'!$B$36*X8)/'Summary (Full)'!$B$37</f>
        <v>40.550543750000003</v>
      </c>
      <c r="Z8" s="166">
        <f>Test!P149</f>
        <v>19.319299999999998</v>
      </c>
      <c r="AA8" s="166">
        <f>Test!Q149</f>
        <v>15.8871</v>
      </c>
      <c r="AB8" s="166">
        <f>Test!R149</f>
        <v>69.616200000000006</v>
      </c>
      <c r="AC8" s="166">
        <f>Test!S149</f>
        <v>67.852800000000002</v>
      </c>
      <c r="AD8" s="166">
        <f>Test!T149</f>
        <v>36.1282</v>
      </c>
      <c r="AE8" s="166">
        <f>Test!U149</f>
        <v>40.701300000000003</v>
      </c>
      <c r="AF8" s="166">
        <f>Test!V149</f>
        <v>40.221400000000003</v>
      </c>
      <c r="AG8" s="166">
        <f>Test!W149</f>
        <v>39.628</v>
      </c>
      <c r="AH8" s="166">
        <f>Test!X149</f>
        <v>45.064500000000002</v>
      </c>
      <c r="AI8" s="166">
        <f>10*LOG10(1/(('Summary (Full)'!$B$41/10^(AF8/10)+'Summary (Full)'!$B$42/10^(AG8/10)+'Summary (Full)'!$B$43/10^(AH8/10))/'Summary (Full)'!$B$44))</f>
        <v>40.619649357242665</v>
      </c>
      <c r="AJ8" s="166">
        <f>Test!Y149</f>
        <v>56024.7</v>
      </c>
      <c r="AK8" s="166">
        <f>Test!Z149</f>
        <v>21.842700000000001</v>
      </c>
      <c r="AL8" s="166">
        <f t="shared" si="2"/>
        <v>1</v>
      </c>
      <c r="AM8" s="166">
        <f t="shared" si="2"/>
        <v>1</v>
      </c>
      <c r="AO8" s="294"/>
      <c r="AP8" s="212"/>
      <c r="AQ8" s="212"/>
      <c r="AR8" s="212"/>
      <c r="AS8" s="212"/>
      <c r="AT8" s="212"/>
      <c r="AU8" s="212"/>
      <c r="AV8" s="212"/>
      <c r="AW8" s="212"/>
      <c r="AX8" s="212"/>
      <c r="AY8" s="215"/>
      <c r="AZ8" s="326"/>
      <c r="BA8" s="252"/>
      <c r="CE8" s="165"/>
      <c r="CH8" s="6"/>
      <c r="CI8" s="12" t="s">
        <v>34</v>
      </c>
      <c r="CJ8" s="11">
        <f>CJ7^(3/4)</f>
        <v>3919.82126457719</v>
      </c>
      <c r="CK8" s="6"/>
      <c r="CL8" s="17">
        <v>89.782911097517228</v>
      </c>
      <c r="CM8" s="17">
        <v>30.9013375</v>
      </c>
      <c r="CN8" s="17">
        <v>30.9013375</v>
      </c>
      <c r="CO8" s="17">
        <v>35.284549999999996</v>
      </c>
      <c r="CP8" s="17">
        <v>40.453812499999998</v>
      </c>
      <c r="CQ8" s="17">
        <v>31.772317968749995</v>
      </c>
      <c r="CR8" s="17">
        <v>7.1920000000000002</v>
      </c>
      <c r="CS8" s="17">
        <v>7.1586875000000001</v>
      </c>
      <c r="CT8" s="17">
        <v>1.5761125000000002</v>
      </c>
      <c r="CU8" s="17">
        <v>1.5240750000000003</v>
      </c>
      <c r="CV8" s="17">
        <v>26.478337499999999</v>
      </c>
      <c r="CW8" s="17">
        <v>34.263874999999999</v>
      </c>
      <c r="CX8" s="17">
        <v>30.880087499999998</v>
      </c>
      <c r="CY8" s="17">
        <v>35.277112500000001</v>
      </c>
      <c r="CZ8" s="17">
        <v>40.444375000000001</v>
      </c>
      <c r="DA8" s="17">
        <v>32.15444268491845</v>
      </c>
      <c r="DB8" s="17">
        <v>829.45</v>
      </c>
      <c r="DC8" s="17">
        <v>0.28459999999999996</v>
      </c>
      <c r="DE8" s="17">
        <v>89.782911097517228</v>
      </c>
      <c r="DF8" s="5">
        <v>7.1920000000000002</v>
      </c>
      <c r="DG8" s="5"/>
      <c r="DH8" s="17">
        <v>89.782911097517228</v>
      </c>
      <c r="DI8" s="5">
        <v>7.1586875000000001</v>
      </c>
      <c r="DJ8" s="5"/>
      <c r="DK8" s="5">
        <v>185.59796608724713</v>
      </c>
      <c r="DL8" s="5">
        <v>5.6464250000000007</v>
      </c>
      <c r="DM8" s="5">
        <v>158.33654631917963</v>
      </c>
      <c r="DN8" s="5">
        <v>4.5295625000000008</v>
      </c>
      <c r="DO8" s="5">
        <v>89.782911097517228</v>
      </c>
      <c r="DP8" s="5">
        <v>26.478337499999999</v>
      </c>
      <c r="DQ8" s="5">
        <v>89.782911097517228</v>
      </c>
      <c r="DR8" s="5">
        <v>34.263874999999999</v>
      </c>
      <c r="DS8" s="5">
        <v>89.782911097517228</v>
      </c>
      <c r="DT8" s="5">
        <v>30.880087499999998</v>
      </c>
      <c r="DU8" s="5">
        <v>30.880087499999998</v>
      </c>
      <c r="DV8" s="5">
        <v>35.277112500000001</v>
      </c>
      <c r="DW8" s="5">
        <v>40.444375000000001</v>
      </c>
      <c r="DX8" s="5">
        <v>32.15444268491845</v>
      </c>
      <c r="DZ8" s="17">
        <v>89.782911097517228</v>
      </c>
      <c r="EA8" s="17">
        <v>30.9013375</v>
      </c>
      <c r="EB8" s="17">
        <v>30.9013375</v>
      </c>
      <c r="EC8" s="17">
        <v>35.284549999999996</v>
      </c>
      <c r="ED8" s="17">
        <v>40.453812499999998</v>
      </c>
      <c r="EE8" s="17">
        <v>31.772317968749995</v>
      </c>
      <c r="EF8" s="17">
        <v>7.1920000000000002</v>
      </c>
      <c r="EG8" s="17">
        <v>7.1586875000000001</v>
      </c>
      <c r="EH8" s="17">
        <v>1.5761125000000002</v>
      </c>
      <c r="EI8" s="17">
        <v>1.5240750000000003</v>
      </c>
      <c r="EJ8" s="17">
        <v>26.478337499999999</v>
      </c>
      <c r="EK8" s="17">
        <v>34.263874999999999</v>
      </c>
      <c r="EL8" s="17">
        <v>30.880087499999998</v>
      </c>
      <c r="EM8" s="17">
        <v>35.277112500000001</v>
      </c>
      <c r="EN8" s="17">
        <v>40.444375000000001</v>
      </c>
      <c r="EO8" s="17">
        <v>32.15444268491845</v>
      </c>
      <c r="EP8" s="17">
        <v>829.45</v>
      </c>
      <c r="EQ8" s="17">
        <v>0.28459999999999996</v>
      </c>
      <c r="ER8" s="17">
        <v>89.782911097517228</v>
      </c>
      <c r="ES8" s="5">
        <v>7.1920000000000002</v>
      </c>
      <c r="ET8" s="5">
        <v>89.782911097517228</v>
      </c>
      <c r="EU8" s="5">
        <v>7.1586875000000001</v>
      </c>
      <c r="EV8" s="8">
        <v>185.59796608724713</v>
      </c>
      <c r="EW8" s="8">
        <v>5.6464250000000007</v>
      </c>
      <c r="EX8" s="8">
        <v>158.33654631917963</v>
      </c>
      <c r="EY8" s="8">
        <v>4.5295625000000008</v>
      </c>
      <c r="EZ8" s="8">
        <v>89.782911097517228</v>
      </c>
      <c r="FA8" s="8">
        <v>26.478337499999999</v>
      </c>
      <c r="FB8" s="8">
        <v>89.782911097517228</v>
      </c>
      <c r="FC8" s="8">
        <v>34.263874999999999</v>
      </c>
      <c r="FD8" s="5">
        <v>89.782911097517228</v>
      </c>
      <c r="FE8" s="5">
        <v>30.880087499999998</v>
      </c>
      <c r="FF8" s="5">
        <v>30.880087499999998</v>
      </c>
      <c r="FG8" s="5">
        <v>35.277112500000001</v>
      </c>
      <c r="FH8" s="5">
        <v>40.444375000000001</v>
      </c>
      <c r="FI8" s="5">
        <v>32.15444268491845</v>
      </c>
      <c r="FK8" s="5">
        <v>89.782911097517228</v>
      </c>
      <c r="FL8" s="5">
        <v>31.772317968749995</v>
      </c>
      <c r="FM8" s="5">
        <v>89.782911097517228</v>
      </c>
      <c r="FN8" s="5">
        <v>32.15444268491845</v>
      </c>
      <c r="FP8" s="17">
        <v>89.782911097517228</v>
      </c>
      <c r="FQ8" s="5">
        <v>31.772317968749995</v>
      </c>
      <c r="FR8" s="17">
        <v>89.782911097517228</v>
      </c>
      <c r="FS8" s="5">
        <v>32.15444268491845</v>
      </c>
    </row>
    <row r="9" spans="1:175" ht="13" customHeight="1" x14ac:dyDescent="0.15">
      <c r="A9" s="289"/>
      <c r="B9" s="47">
        <v>55</v>
      </c>
      <c r="C9" s="166">
        <f>Anchor!L150</f>
        <v>6381.9102000000003</v>
      </c>
      <c r="D9" s="166">
        <f>Anchor!M150</f>
        <v>38.0458</v>
      </c>
      <c r="E9" s="166">
        <f>Anchor!N150</f>
        <v>38.4328</v>
      </c>
      <c r="F9" s="166">
        <f>Anchor!O150</f>
        <v>43.949100000000001</v>
      </c>
      <c r="G9" s="167">
        <f>('Summary (Full)'!$B$34*D9+'Summary (Full)'!$B$35*E9+'Summary (Full)'!$B$36*F9)/'Summary (Full)'!$B$37</f>
        <v>38.438943750000007</v>
      </c>
      <c r="H9" s="166">
        <f>Anchor!P150</f>
        <v>16.440999999999999</v>
      </c>
      <c r="I9" s="166">
        <f>Anchor!Q150</f>
        <v>13.6488</v>
      </c>
      <c r="J9" s="166">
        <f>Anchor!R150</f>
        <v>54.853299999999997</v>
      </c>
      <c r="K9" s="166">
        <f>Anchor!S150</f>
        <v>53.476300000000002</v>
      </c>
      <c r="L9" s="166">
        <f>Anchor!T150</f>
        <v>33.627000000000002</v>
      </c>
      <c r="M9" s="166">
        <f>Anchor!U150</f>
        <v>39.234299999999998</v>
      </c>
      <c r="N9" s="166">
        <f>Anchor!V150</f>
        <v>37.977499999999999</v>
      </c>
      <c r="O9" s="166">
        <f>Anchor!W150</f>
        <v>38.417200000000001</v>
      </c>
      <c r="P9" s="166">
        <f>Anchor!X150</f>
        <v>43.930100000000003</v>
      </c>
      <c r="Q9" s="168">
        <f>10*LOG10(1/(('Summary (Full)'!$B$41/10^(N9/10)+'Summary (Full)'!$B$42/10^(O9/10)+'Summary (Full)'!$B$43/10^(P9/10))/'Summary (Full)'!$B$44))</f>
        <v>38.634487857130487</v>
      </c>
      <c r="R9" s="166">
        <f>Anchor!Y150</f>
        <v>40574.1</v>
      </c>
      <c r="S9" s="166">
        <f>Anchor!Z150</f>
        <v>17.907599999999999</v>
      </c>
      <c r="T9" s="205"/>
      <c r="U9" s="166">
        <f>Test!L150</f>
        <v>6381.9102000000003</v>
      </c>
      <c r="V9" s="166">
        <f>Test!M150</f>
        <v>38.0458</v>
      </c>
      <c r="W9" s="166">
        <f>Test!N150</f>
        <v>38.4328</v>
      </c>
      <c r="X9" s="166">
        <f>Test!O150</f>
        <v>43.949100000000001</v>
      </c>
      <c r="Y9" s="166">
        <f>('Summary (Full)'!$B$34*V9+'Summary (Full)'!$B$35*W9+'Summary (Full)'!$B$36*X9)/'Summary (Full)'!$B$37</f>
        <v>38.438943750000007</v>
      </c>
      <c r="Z9" s="166">
        <f>Test!P150</f>
        <v>16.440999999999999</v>
      </c>
      <c r="AA9" s="166">
        <f>Test!Q150</f>
        <v>13.6488</v>
      </c>
      <c r="AB9" s="166">
        <f>Test!R150</f>
        <v>54.853299999999997</v>
      </c>
      <c r="AC9" s="166">
        <f>Test!S150</f>
        <v>53.476300000000002</v>
      </c>
      <c r="AD9" s="166">
        <f>Test!T150</f>
        <v>33.627000000000002</v>
      </c>
      <c r="AE9" s="166">
        <f>Test!U150</f>
        <v>39.234299999999998</v>
      </c>
      <c r="AF9" s="166">
        <f>Test!V150</f>
        <v>37.977499999999999</v>
      </c>
      <c r="AG9" s="166">
        <f>Test!W150</f>
        <v>38.417200000000001</v>
      </c>
      <c r="AH9" s="166">
        <f>Test!X150</f>
        <v>43.930100000000003</v>
      </c>
      <c r="AI9" s="166">
        <f>10*LOG10(1/(('Summary (Full)'!$B$41/10^(AF9/10)+'Summary (Full)'!$B$42/10^(AG9/10)+'Summary (Full)'!$B$43/10^(AH9/10))/'Summary (Full)'!$B$44))</f>
        <v>38.634487857130487</v>
      </c>
      <c r="AJ9" s="166">
        <f>Test!Y150</f>
        <v>40574.1</v>
      </c>
      <c r="AK9" s="166">
        <f>Test!Z150</f>
        <v>17.907599999999999</v>
      </c>
      <c r="AL9" s="166">
        <f t="shared" si="2"/>
        <v>1</v>
      </c>
      <c r="AM9" s="166">
        <f t="shared" si="2"/>
        <v>1</v>
      </c>
      <c r="AO9" s="294" t="s">
        <v>29</v>
      </c>
      <c r="AP9" s="212" cm="1">
        <f t="array" ref="AP9">bdRateExtend($C7:$C10,D7:D10,$U7:$U10,V7:V10)</f>
        <v>0</v>
      </c>
      <c r="AQ9" s="212"/>
      <c r="AR9" s="212"/>
      <c r="AS9" s="212"/>
      <c r="AT9" s="212" cm="1">
        <f t="array" ref="AT9">bdRateExtend($C7:$C10,H7:H10,$U7:$U10,Z7:Z10)</f>
        <v>0</v>
      </c>
      <c r="AU9" s="212"/>
      <c r="AV9" s="212" cm="1">
        <f t="array" ref="AV9">bdRateExtend($C7:$C10,I7:I10,$U7:$U10,AA7:AA10)</f>
        <v>0</v>
      </c>
      <c r="AW9" s="212"/>
      <c r="AX9" s="212" cm="1">
        <f t="array" ref="AX9">bdRateExtend($C7:$C10,J7:J10,$U7:$U10,AB7:AB10,"None", FALSE,1)</f>
        <v>0</v>
      </c>
      <c r="AY9" s="215"/>
      <c r="AZ9" s="326" cm="1">
        <f t="array" ref="AZ9">testVMAFRange($C7:$C10,J7:J10,$U7:$U10,AB7:AB10)</f>
        <v>0</v>
      </c>
      <c r="BA9" s="252"/>
      <c r="CE9" s="165"/>
      <c r="CH9" s="6"/>
      <c r="CI9" s="12" t="s">
        <v>35</v>
      </c>
      <c r="CJ9" s="11">
        <f>CJ7^(1/2)</f>
        <v>248.60556329253777</v>
      </c>
      <c r="CK9" s="6"/>
      <c r="CL9" s="17">
        <v>102.52299867629705</v>
      </c>
      <c r="CM9" s="17">
        <v>31.011049999999997</v>
      </c>
      <c r="CN9" s="17">
        <v>31.011049999999997</v>
      </c>
      <c r="CO9" s="17">
        <v>35.344999999999999</v>
      </c>
      <c r="CP9" s="17">
        <v>40.579349999999998</v>
      </c>
      <c r="CQ9" s="17">
        <v>31.879940624999996</v>
      </c>
      <c r="CR9" s="17">
        <v>7.2961</v>
      </c>
      <c r="CS9" s="17">
        <v>7.2232500000000002</v>
      </c>
      <c r="CT9" s="17">
        <v>1.9883500000000001</v>
      </c>
      <c r="CU9" s="17">
        <v>1.9260000000000002</v>
      </c>
      <c r="CV9" s="17">
        <v>26.574849999999998</v>
      </c>
      <c r="CW9" s="17">
        <v>34.380399999999995</v>
      </c>
      <c r="CX9" s="17">
        <v>30.987949999999998</v>
      </c>
      <c r="CY9" s="17">
        <v>35.337249999999997</v>
      </c>
      <c r="CZ9" s="17">
        <v>40.569800000000001</v>
      </c>
      <c r="DA9" s="17">
        <v>32.258820622880584</v>
      </c>
      <c r="DB9" s="17">
        <v>926.2</v>
      </c>
      <c r="DC9" s="17">
        <v>0.29909999999999998</v>
      </c>
      <c r="DE9" s="17">
        <v>102.52299867629705</v>
      </c>
      <c r="DF9" s="5">
        <v>7.2961</v>
      </c>
      <c r="DG9" s="5"/>
      <c r="DH9" s="17">
        <v>102.52299867629705</v>
      </c>
      <c r="DI9" s="5">
        <v>7.2232500000000002</v>
      </c>
      <c r="DJ9" s="5"/>
      <c r="DK9" s="5">
        <v>217.55309065719052</v>
      </c>
      <c r="DL9" s="5">
        <v>6.6572875000000007</v>
      </c>
      <c r="DM9" s="5">
        <v>185.59796608724713</v>
      </c>
      <c r="DN9" s="5">
        <v>5.5158250000000004</v>
      </c>
      <c r="DO9" s="5">
        <v>102.52299867629705</v>
      </c>
      <c r="DP9" s="5">
        <v>26.574849999999998</v>
      </c>
      <c r="DQ9" s="5">
        <v>102.52299867629705</v>
      </c>
      <c r="DR9" s="5">
        <v>34.380399999999995</v>
      </c>
      <c r="DS9" s="5">
        <v>102.52299867629705</v>
      </c>
      <c r="DT9" s="5">
        <v>30.987949999999998</v>
      </c>
      <c r="DU9" s="5">
        <v>30.987949999999998</v>
      </c>
      <c r="DV9" s="5">
        <v>35.337249999999997</v>
      </c>
      <c r="DW9" s="5">
        <v>40.569800000000001</v>
      </c>
      <c r="DX9" s="5">
        <v>32.258820622880584</v>
      </c>
      <c r="DZ9" s="17">
        <v>102.52299867629705</v>
      </c>
      <c r="EA9" s="17">
        <v>31.011049999999997</v>
      </c>
      <c r="EB9" s="17">
        <v>31.011049999999997</v>
      </c>
      <c r="EC9" s="17">
        <v>35.344999999999999</v>
      </c>
      <c r="ED9" s="17">
        <v>40.579349999999998</v>
      </c>
      <c r="EE9" s="17">
        <v>31.879940624999996</v>
      </c>
      <c r="EF9" s="17">
        <v>7.2961</v>
      </c>
      <c r="EG9" s="17">
        <v>7.2232500000000002</v>
      </c>
      <c r="EH9" s="17">
        <v>1.9883500000000001</v>
      </c>
      <c r="EI9" s="17">
        <v>1.9260000000000002</v>
      </c>
      <c r="EJ9" s="17">
        <v>26.574849999999998</v>
      </c>
      <c r="EK9" s="17">
        <v>34.380399999999995</v>
      </c>
      <c r="EL9" s="17">
        <v>30.987949999999998</v>
      </c>
      <c r="EM9" s="17">
        <v>35.337249999999997</v>
      </c>
      <c r="EN9" s="17">
        <v>40.569800000000001</v>
      </c>
      <c r="EO9" s="17">
        <v>32.258820622880584</v>
      </c>
      <c r="EP9" s="17">
        <v>926.2</v>
      </c>
      <c r="EQ9" s="17">
        <v>0.29909999999999998</v>
      </c>
      <c r="ER9" s="17">
        <v>102.52299867629705</v>
      </c>
      <c r="ES9" s="5">
        <v>7.2961</v>
      </c>
      <c r="ET9" s="5">
        <v>102.52299867629705</v>
      </c>
      <c r="EU9" s="5">
        <v>7.2232500000000002</v>
      </c>
      <c r="EV9" s="8">
        <v>217.55309065719052</v>
      </c>
      <c r="EW9" s="8">
        <v>6.6572875000000007</v>
      </c>
      <c r="EX9" s="8">
        <v>185.59796608724713</v>
      </c>
      <c r="EY9" s="8">
        <v>5.5158250000000004</v>
      </c>
      <c r="EZ9" s="8">
        <v>102.52299867629705</v>
      </c>
      <c r="FA9" s="8">
        <v>26.574849999999998</v>
      </c>
      <c r="FB9" s="8">
        <v>102.52299867629705</v>
      </c>
      <c r="FC9" s="8">
        <v>34.380399999999995</v>
      </c>
      <c r="FD9" s="5">
        <v>102.52299867629705</v>
      </c>
      <c r="FE9" s="5">
        <v>30.987949999999998</v>
      </c>
      <c r="FF9" s="5">
        <v>30.987949999999998</v>
      </c>
      <c r="FG9" s="5">
        <v>35.337249999999997</v>
      </c>
      <c r="FH9" s="5">
        <v>40.569800000000001</v>
      </c>
      <c r="FI9" s="5">
        <v>32.258820622880584</v>
      </c>
      <c r="FK9" s="5">
        <v>102.52299867629705</v>
      </c>
      <c r="FL9" s="5">
        <v>31.879940624999996</v>
      </c>
      <c r="FM9" s="5">
        <v>102.52299867629705</v>
      </c>
      <c r="FN9" s="5">
        <v>32.258820622880584</v>
      </c>
      <c r="FP9" s="17">
        <v>102.52299867629705</v>
      </c>
      <c r="FQ9" s="5">
        <v>31.879940624999996</v>
      </c>
      <c r="FR9" s="17">
        <v>102.52299867629705</v>
      </c>
      <c r="FS9" s="5">
        <v>32.258820622880584</v>
      </c>
    </row>
    <row r="10" spans="1:175" ht="14" thickBot="1" x14ac:dyDescent="0.2">
      <c r="A10" s="289"/>
      <c r="B10" s="47">
        <v>63</v>
      </c>
      <c r="C10" s="166">
        <f>Anchor!L151</f>
        <v>2151.8436999999999</v>
      </c>
      <c r="D10" s="166">
        <f>Anchor!M151</f>
        <v>34.5244</v>
      </c>
      <c r="E10" s="166">
        <f>Anchor!N151</f>
        <v>36.939500000000002</v>
      </c>
      <c r="F10" s="166">
        <f>Anchor!O151</f>
        <v>42.742100000000001</v>
      </c>
      <c r="G10" s="167">
        <f>('Summary (Full)'!$B$34*D10+'Summary (Full)'!$B$35*E10+'Summary (Full)'!$B$36*F10)/'Summary (Full)'!$B$37</f>
        <v>35.188949999999998</v>
      </c>
      <c r="H10" s="166">
        <f>Anchor!P151</f>
        <v>11.857100000000001</v>
      </c>
      <c r="I10" s="166">
        <f>Anchor!Q151</f>
        <v>10.3026</v>
      </c>
      <c r="J10" s="166">
        <f>Anchor!R151</f>
        <v>28.558399999999999</v>
      </c>
      <c r="K10" s="166">
        <f>Anchor!S151</f>
        <v>27.829799999999999</v>
      </c>
      <c r="L10" s="166">
        <f>Anchor!T151</f>
        <v>29.952400000000001</v>
      </c>
      <c r="M10" s="166">
        <f>Anchor!U151</f>
        <v>37.153100000000002</v>
      </c>
      <c r="N10" s="166">
        <f>Anchor!V151</f>
        <v>34.386400000000002</v>
      </c>
      <c r="O10" s="166">
        <f>Anchor!W151</f>
        <v>36.921999999999997</v>
      </c>
      <c r="P10" s="166">
        <f>Anchor!X151</f>
        <v>42.726700000000001</v>
      </c>
      <c r="Q10" s="168">
        <f>10*LOG10(1/(('Summary (Full)'!$B$41/10^(N10/10)+'Summary (Full)'!$B$42/10^(O10/10)+'Summary (Full)'!$B$43/10^(P10/10))/'Summary (Full)'!$B$44))</f>
        <v>35.442966838346742</v>
      </c>
      <c r="R10" s="166">
        <f>Anchor!Y151</f>
        <v>21557.1</v>
      </c>
      <c r="S10" s="166">
        <f>Anchor!Z151</f>
        <v>12.734500000000001</v>
      </c>
      <c r="T10" s="205"/>
      <c r="U10" s="166">
        <f>Test!L151</f>
        <v>2151.8436999999999</v>
      </c>
      <c r="V10" s="166">
        <f>Test!M151</f>
        <v>34.5244</v>
      </c>
      <c r="W10" s="166">
        <f>Test!N151</f>
        <v>36.939500000000002</v>
      </c>
      <c r="X10" s="166">
        <f>Test!O151</f>
        <v>42.742100000000001</v>
      </c>
      <c r="Y10" s="166">
        <f>('Summary (Full)'!$B$34*V10+'Summary (Full)'!$B$35*W10+'Summary (Full)'!$B$36*X10)/'Summary (Full)'!$B$37</f>
        <v>35.188949999999998</v>
      </c>
      <c r="Z10" s="166">
        <f>Test!P151</f>
        <v>11.857100000000001</v>
      </c>
      <c r="AA10" s="166">
        <f>Test!Q151</f>
        <v>10.3026</v>
      </c>
      <c r="AB10" s="166">
        <f>Test!R151</f>
        <v>28.558399999999999</v>
      </c>
      <c r="AC10" s="166">
        <f>Test!S151</f>
        <v>27.829799999999999</v>
      </c>
      <c r="AD10" s="166">
        <f>Test!T151</f>
        <v>29.952400000000001</v>
      </c>
      <c r="AE10" s="166">
        <f>Test!U151</f>
        <v>37.153100000000002</v>
      </c>
      <c r="AF10" s="166">
        <f>Test!V151</f>
        <v>34.386400000000002</v>
      </c>
      <c r="AG10" s="166">
        <f>Test!W151</f>
        <v>36.921999999999997</v>
      </c>
      <c r="AH10" s="166">
        <f>Test!X151</f>
        <v>42.726700000000001</v>
      </c>
      <c r="AI10" s="166">
        <f>10*LOG10(1/(('Summary (Full)'!$B$41/10^(AF10/10)+'Summary (Full)'!$B$42/10^(AG10/10)+'Summary (Full)'!$B$43/10^(AH10/10))/'Summary (Full)'!$B$44))</f>
        <v>35.442966838346742</v>
      </c>
      <c r="AJ10" s="166">
        <f>Test!Y151</f>
        <v>21557.1</v>
      </c>
      <c r="AK10" s="166">
        <f>Test!Z151</f>
        <v>12.734500000000001</v>
      </c>
      <c r="AL10" s="166">
        <f t="shared" si="2"/>
        <v>1</v>
      </c>
      <c r="AM10" s="166">
        <f t="shared" si="2"/>
        <v>1</v>
      </c>
      <c r="AO10" s="303"/>
      <c r="AP10" s="213"/>
      <c r="AQ10" s="213"/>
      <c r="AR10" s="213"/>
      <c r="AS10" s="213"/>
      <c r="AT10" s="213"/>
      <c r="AU10" s="213"/>
      <c r="AV10" s="213"/>
      <c r="AW10" s="213"/>
      <c r="AX10" s="213"/>
      <c r="AY10" s="228"/>
      <c r="AZ10" s="327"/>
      <c r="BA10" s="280"/>
      <c r="CE10" s="165"/>
      <c r="CH10" s="6"/>
      <c r="CI10" s="12" t="s">
        <v>36</v>
      </c>
      <c r="CJ10" s="11">
        <f>CJ5+CJ9</f>
        <v>308.90466329253775</v>
      </c>
      <c r="CK10" s="6"/>
      <c r="CL10" s="17">
        <v>117.07088942753914</v>
      </c>
      <c r="CM10" s="17">
        <v>31.120762499999998</v>
      </c>
      <c r="CN10" s="17">
        <v>31.120762499999998</v>
      </c>
      <c r="CO10" s="17">
        <v>35.405450000000002</v>
      </c>
      <c r="CP10" s="17">
        <v>40.704887499999998</v>
      </c>
      <c r="CQ10" s="17">
        <v>31.987563281249997</v>
      </c>
      <c r="CR10" s="17">
        <v>7.4001999999999999</v>
      </c>
      <c r="CS10" s="17">
        <v>7.2878124999999994</v>
      </c>
      <c r="CT10" s="17">
        <v>2.4005875000000003</v>
      </c>
      <c r="CU10" s="17">
        <v>2.327925</v>
      </c>
      <c r="CV10" s="17">
        <v>26.671362500000001</v>
      </c>
      <c r="CW10" s="17">
        <v>34.496924999999997</v>
      </c>
      <c r="CX10" s="17">
        <v>31.095812500000001</v>
      </c>
      <c r="CY10" s="17">
        <v>35.397387500000001</v>
      </c>
      <c r="CZ10" s="17">
        <v>40.695225000000001</v>
      </c>
      <c r="DA10" s="17">
        <v>32.363198560842719</v>
      </c>
      <c r="DB10" s="17">
        <v>1022.95</v>
      </c>
      <c r="DC10" s="17">
        <v>0.31359999999999999</v>
      </c>
      <c r="DE10" s="17">
        <v>117.07088942753914</v>
      </c>
      <c r="DF10" s="5">
        <v>7.4001999999999999</v>
      </c>
      <c r="DG10" s="5"/>
      <c r="DH10" s="17">
        <v>117.07088942753914</v>
      </c>
      <c r="DI10" s="5">
        <v>7.2878124999999994</v>
      </c>
      <c r="DJ10" s="5"/>
      <c r="DK10" s="5">
        <v>255.01005346279982</v>
      </c>
      <c r="DL10" s="5">
        <v>7.6681500000000007</v>
      </c>
      <c r="DM10" s="5">
        <v>217.55309065719052</v>
      </c>
      <c r="DN10" s="5">
        <v>6.5020875</v>
      </c>
      <c r="DO10" s="5">
        <v>117.07088942753914</v>
      </c>
      <c r="DP10" s="5">
        <v>26.671362500000001</v>
      </c>
      <c r="DQ10" s="5">
        <v>117.07088942753914</v>
      </c>
      <c r="DR10" s="5">
        <v>34.496924999999997</v>
      </c>
      <c r="DS10" s="5">
        <v>117.07088942753914</v>
      </c>
      <c r="DT10" s="5">
        <v>31.095812500000001</v>
      </c>
      <c r="DU10" s="5">
        <v>31.095812500000001</v>
      </c>
      <c r="DV10" s="5">
        <v>35.397387500000001</v>
      </c>
      <c r="DW10" s="5">
        <v>40.695225000000001</v>
      </c>
      <c r="DX10" s="5">
        <v>32.363198560842719</v>
      </c>
      <c r="DZ10" s="17">
        <v>117.07088942753914</v>
      </c>
      <c r="EA10" s="17">
        <v>31.120762499999998</v>
      </c>
      <c r="EB10" s="17">
        <v>31.120762499999998</v>
      </c>
      <c r="EC10" s="17">
        <v>35.405450000000002</v>
      </c>
      <c r="ED10" s="17">
        <v>40.704887499999998</v>
      </c>
      <c r="EE10" s="17">
        <v>31.987563281249997</v>
      </c>
      <c r="EF10" s="17">
        <v>7.4001999999999999</v>
      </c>
      <c r="EG10" s="17">
        <v>7.2878124999999994</v>
      </c>
      <c r="EH10" s="17">
        <v>2.4005875000000003</v>
      </c>
      <c r="EI10" s="17">
        <v>2.327925</v>
      </c>
      <c r="EJ10" s="17">
        <v>26.671362500000001</v>
      </c>
      <c r="EK10" s="17">
        <v>34.496924999999997</v>
      </c>
      <c r="EL10" s="17">
        <v>31.095812500000001</v>
      </c>
      <c r="EM10" s="17">
        <v>35.397387500000001</v>
      </c>
      <c r="EN10" s="17">
        <v>40.695225000000001</v>
      </c>
      <c r="EO10" s="17">
        <v>32.363198560842719</v>
      </c>
      <c r="EP10" s="17">
        <v>1022.95</v>
      </c>
      <c r="EQ10" s="17">
        <v>0.31359999999999999</v>
      </c>
      <c r="ER10" s="17">
        <v>117.07088942753914</v>
      </c>
      <c r="ES10" s="5">
        <v>7.4001999999999999</v>
      </c>
      <c r="ET10" s="5">
        <v>117.07088942753914</v>
      </c>
      <c r="EU10" s="5">
        <v>7.2878124999999994</v>
      </c>
      <c r="EV10" s="8">
        <v>255.01005346279982</v>
      </c>
      <c r="EW10" s="8">
        <v>7.6681500000000007</v>
      </c>
      <c r="EX10" s="8">
        <v>217.55309065719052</v>
      </c>
      <c r="EY10" s="8">
        <v>6.5020875</v>
      </c>
      <c r="EZ10" s="8">
        <v>117.07088942753914</v>
      </c>
      <c r="FA10" s="8">
        <v>26.671362500000001</v>
      </c>
      <c r="FB10" s="8">
        <v>117.07088942753914</v>
      </c>
      <c r="FC10" s="8">
        <v>34.496924999999997</v>
      </c>
      <c r="FD10" s="5">
        <v>117.07088942753914</v>
      </c>
      <c r="FE10" s="5">
        <v>31.095812500000001</v>
      </c>
      <c r="FF10" s="5">
        <v>31.095812500000001</v>
      </c>
      <c r="FG10" s="5">
        <v>35.397387500000001</v>
      </c>
      <c r="FH10" s="5">
        <v>40.695225000000001</v>
      </c>
      <c r="FI10" s="5">
        <v>32.363198560842719</v>
      </c>
      <c r="FK10" s="5">
        <v>117.07088942753914</v>
      </c>
      <c r="FL10" s="5">
        <v>31.987563281249997</v>
      </c>
      <c r="FM10" s="5">
        <v>117.07088942753914</v>
      </c>
      <c r="FN10" s="5">
        <v>32.363198560842719</v>
      </c>
      <c r="FP10" s="17">
        <v>117.07088942753914</v>
      </c>
      <c r="FQ10" s="5">
        <v>31.987563281249997</v>
      </c>
      <c r="FR10" s="17">
        <v>117.07088942753914</v>
      </c>
      <c r="FS10" s="5">
        <v>32.363198560842719</v>
      </c>
    </row>
    <row r="11" spans="1:175" ht="13" customHeight="1" x14ac:dyDescent="0.15">
      <c r="A11" s="289" t="s">
        <v>18</v>
      </c>
      <c r="B11" s="47">
        <v>23</v>
      </c>
      <c r="C11" s="166">
        <f>Anchor!L152</f>
        <v>37534.5674</v>
      </c>
      <c r="D11" s="166">
        <f>Anchor!M152</f>
        <v>45.089599999999997</v>
      </c>
      <c r="E11" s="166">
        <f>Anchor!N152</f>
        <v>42.332299999999996</v>
      </c>
      <c r="F11" s="166">
        <f>Anchor!O152</f>
        <v>47.381900000000002</v>
      </c>
      <c r="G11" s="167">
        <f>('Summary (Full)'!$B$34*D11+'Summary (Full)'!$B$35*E11+'Summary (Full)'!$B$36*F11)/'Summary (Full)'!$B$37</f>
        <v>45.060537499999995</v>
      </c>
      <c r="H11" s="166">
        <f>Anchor!P152</f>
        <v>25.418500000000002</v>
      </c>
      <c r="I11" s="166">
        <f>Anchor!Q152</f>
        <v>20.607399999999998</v>
      </c>
      <c r="J11" s="166">
        <f>Anchor!R152</f>
        <v>90.958500000000001</v>
      </c>
      <c r="K11" s="166">
        <f>Anchor!S152</f>
        <v>88.809399999999997</v>
      </c>
      <c r="L11" s="166">
        <f>Anchor!T152</f>
        <v>41.793999999999997</v>
      </c>
      <c r="M11" s="166">
        <f>Anchor!U152</f>
        <v>43.763199999999998</v>
      </c>
      <c r="N11" s="166">
        <f>Anchor!V152</f>
        <v>45.0167</v>
      </c>
      <c r="O11" s="166">
        <f>Anchor!W152</f>
        <v>42.287300000000002</v>
      </c>
      <c r="P11" s="166">
        <f>Anchor!X152</f>
        <v>47.333199999999998</v>
      </c>
      <c r="Q11" s="168">
        <f>10*LOG10(1/(('Summary (Full)'!$B$41/10^(N11/10)+'Summary (Full)'!$B$42/10^(O11/10)+'Summary (Full)'!$B$43/10^(P11/10))/'Summary (Full)'!$B$44))</f>
        <v>44.694982383193498</v>
      </c>
      <c r="R11" s="166">
        <f>Anchor!Y152</f>
        <v>40164.1</v>
      </c>
      <c r="S11" s="166">
        <f>Anchor!Z152</f>
        <v>21.738800000000001</v>
      </c>
      <c r="T11" s="205"/>
      <c r="U11" s="166">
        <f>Test!L152</f>
        <v>37534.5674</v>
      </c>
      <c r="V11" s="166">
        <f>Test!M152</f>
        <v>45.089599999999997</v>
      </c>
      <c r="W11" s="166">
        <f>Test!N152</f>
        <v>42.332299999999996</v>
      </c>
      <c r="X11" s="166">
        <f>Test!O152</f>
        <v>47.381900000000002</v>
      </c>
      <c r="Y11" s="166">
        <f>('Summary (Full)'!$B$34*V11+'Summary (Full)'!$B$35*W11+'Summary (Full)'!$B$36*X11)/'Summary (Full)'!$B$37</f>
        <v>45.060537499999995</v>
      </c>
      <c r="Z11" s="166">
        <f>Test!P152</f>
        <v>25.418500000000002</v>
      </c>
      <c r="AA11" s="166">
        <f>Test!Q152</f>
        <v>20.607399999999998</v>
      </c>
      <c r="AB11" s="166">
        <f>Test!R152</f>
        <v>90.958500000000001</v>
      </c>
      <c r="AC11" s="166">
        <f>Test!S152</f>
        <v>88.809399999999997</v>
      </c>
      <c r="AD11" s="166">
        <f>Test!T152</f>
        <v>41.793999999999997</v>
      </c>
      <c r="AE11" s="166">
        <f>Test!U152</f>
        <v>43.763199999999998</v>
      </c>
      <c r="AF11" s="166">
        <f>Test!V152</f>
        <v>45.0167</v>
      </c>
      <c r="AG11" s="166">
        <f>Test!W152</f>
        <v>42.287300000000002</v>
      </c>
      <c r="AH11" s="166">
        <f>Test!X152</f>
        <v>47.333199999999998</v>
      </c>
      <c r="AI11" s="166">
        <f>10*LOG10(1/(('Summary (Full)'!$B$41/10^(AF11/10)+'Summary (Full)'!$B$42/10^(AG11/10)+'Summary (Full)'!$B$43/10^(AH11/10))/'Summary (Full)'!$B$44))</f>
        <v>44.694982383193498</v>
      </c>
      <c r="AJ11" s="166">
        <f>Test!Y152</f>
        <v>40164.1</v>
      </c>
      <c r="AK11" s="166">
        <f>Test!Z152</f>
        <v>21.738800000000001</v>
      </c>
      <c r="AL11" s="166">
        <f t="shared" si="2"/>
        <v>1</v>
      </c>
      <c r="AM11" s="166">
        <f t="shared" si="2"/>
        <v>1</v>
      </c>
      <c r="AO11" s="293" t="s">
        <v>27</v>
      </c>
      <c r="AP11" s="211" cm="1">
        <f t="array" ref="AP11">bdRateExtend($C11:$C14,D11:D14,$U11:$U14,V11:V14)</f>
        <v>0</v>
      </c>
      <c r="AQ11" s="211" cm="1">
        <f t="array" ref="AQ11">bdRateExtend($C11:$C16,D11:D16,$U11:$U16,V11:V16)</f>
        <v>0</v>
      </c>
      <c r="AR11" s="211" cm="1">
        <f t="array" ref="AR11">bdRateExtend($C11:$C16,E11:E16,$U11:$U16,W11:W16)</f>
        <v>0</v>
      </c>
      <c r="AS11" s="211" cm="1">
        <f t="array" ref="AS11">bdRateExtend($C11:$C16,F11:F16,$U11:$U16,X11:X16)</f>
        <v>0</v>
      </c>
      <c r="AT11" s="211" cm="1">
        <f t="array" ref="AT11">bdRateExtend($C11:$C14,H11:H14,$U11:$U14,Z11:Z14)</f>
        <v>0</v>
      </c>
      <c r="AU11" s="211" cm="1">
        <f t="array" ref="AU11">bdRateExtend($C11:$C16,H11:H16,$U11:$U16,Z11:Z16)</f>
        <v>0</v>
      </c>
      <c r="AV11" s="211" cm="1">
        <f t="array" ref="AV11">bdRateExtend($C11:$C14,I11:I14,$U11:$U14,AA11:AA14)</f>
        <v>0</v>
      </c>
      <c r="AW11" s="211" cm="1">
        <f t="array" ref="AW11">bdRateExtend($C11:$C16,I11:I16,$U11:$U16,AA11:AA16)</f>
        <v>0</v>
      </c>
      <c r="AX11" s="211" cm="1">
        <f t="array" ref="AX11">bdRateExtend($C11:$C14,J11:J14,$U11:$U14,AB11:AB14,"None", FALSE,1)</f>
        <v>0</v>
      </c>
      <c r="AY11" s="214" cm="1">
        <f t="array" ref="AY11">bdRateExtend($C11:$C16,J11:J16,$U11:$U16,AB11:AB16,"None", FALSE,TRUE)</f>
        <v>0</v>
      </c>
      <c r="AZ11" s="325" cm="1">
        <f t="array" ref="AZ11">testVMAFRange($C11:$C14,J11:J14,$U11:$U14,AB11:AB14)</f>
        <v>0</v>
      </c>
      <c r="BA11" s="251" cm="1">
        <f t="array" ref="BA11">testVMAFRange($C11:$C16,J11:J16,$U11:$U16,AB11:AB16)</f>
        <v>0</v>
      </c>
      <c r="CE11" s="165"/>
      <c r="CI11" s="12" t="s">
        <v>37</v>
      </c>
      <c r="CJ11" s="11">
        <f>CJ5+CJ8</f>
        <v>3980.1203645771902</v>
      </c>
      <c r="CL11" s="17">
        <v>133.6831084567543</v>
      </c>
      <c r="CM11" s="17">
        <v>31.230474999999998</v>
      </c>
      <c r="CN11" s="17">
        <v>31.230474999999998</v>
      </c>
      <c r="CO11" s="17">
        <v>35.465899999999998</v>
      </c>
      <c r="CP11" s="17">
        <v>40.830424999999998</v>
      </c>
      <c r="CQ11" s="17">
        <v>32.095185937499991</v>
      </c>
      <c r="CR11" s="17">
        <v>7.5043000000000006</v>
      </c>
      <c r="CS11" s="17">
        <v>7.3523749999999994</v>
      </c>
      <c r="CT11" s="17">
        <v>2.8128250000000001</v>
      </c>
      <c r="CU11" s="17">
        <v>2.7298499999999999</v>
      </c>
      <c r="CV11" s="17">
        <v>26.767875</v>
      </c>
      <c r="CW11" s="17">
        <v>34.61345</v>
      </c>
      <c r="CX11" s="17">
        <v>31.203675</v>
      </c>
      <c r="CY11" s="17">
        <v>35.457525000000004</v>
      </c>
      <c r="CZ11" s="17">
        <v>40.820650000000001</v>
      </c>
      <c r="DA11" s="17">
        <v>32.46757649880486</v>
      </c>
      <c r="DB11" s="17">
        <v>1119.7</v>
      </c>
      <c r="DC11" s="17">
        <v>0.3281</v>
      </c>
      <c r="DE11" s="17">
        <v>133.6831084567543</v>
      </c>
      <c r="DF11" s="5">
        <v>7.5043000000000006</v>
      </c>
      <c r="DG11" s="5"/>
      <c r="DH11" s="17">
        <v>133.6831084567543</v>
      </c>
      <c r="DI11" s="5">
        <v>7.3523749999999994</v>
      </c>
      <c r="DJ11" s="5"/>
      <c r="DK11" s="5">
        <v>340.76341758528912</v>
      </c>
      <c r="DL11" s="5">
        <v>9.9698250000000002</v>
      </c>
      <c r="DM11" s="5">
        <v>255.01005346279982</v>
      </c>
      <c r="DN11" s="5">
        <v>7.4883500000000005</v>
      </c>
      <c r="DO11" s="5">
        <v>133.6831084567543</v>
      </c>
      <c r="DP11" s="5">
        <v>26.767875</v>
      </c>
      <c r="DQ11" s="5">
        <v>133.6831084567543</v>
      </c>
      <c r="DR11" s="5">
        <v>34.61345</v>
      </c>
      <c r="DS11" s="5">
        <v>133.6831084567543</v>
      </c>
      <c r="DT11" s="5">
        <v>31.203675</v>
      </c>
      <c r="DU11" s="5">
        <v>31.203675</v>
      </c>
      <c r="DV11" s="5">
        <v>35.457525000000004</v>
      </c>
      <c r="DW11" s="5">
        <v>40.820650000000001</v>
      </c>
      <c r="DX11" s="5">
        <v>32.46757649880486</v>
      </c>
      <c r="DZ11" s="17">
        <v>133.6831084567543</v>
      </c>
      <c r="EA11" s="17">
        <v>31.230474999999998</v>
      </c>
      <c r="EB11" s="17">
        <v>31.230474999999998</v>
      </c>
      <c r="EC11" s="17">
        <v>35.465899999999998</v>
      </c>
      <c r="ED11" s="17">
        <v>40.830424999999998</v>
      </c>
      <c r="EE11" s="17">
        <v>32.095185937499991</v>
      </c>
      <c r="EF11" s="17">
        <v>7.5043000000000006</v>
      </c>
      <c r="EG11" s="17">
        <v>7.3523749999999994</v>
      </c>
      <c r="EH11" s="17">
        <v>2.8128250000000001</v>
      </c>
      <c r="EI11" s="17">
        <v>2.7298499999999999</v>
      </c>
      <c r="EJ11" s="17">
        <v>26.767875</v>
      </c>
      <c r="EK11" s="17">
        <v>34.61345</v>
      </c>
      <c r="EL11" s="17">
        <v>31.203675</v>
      </c>
      <c r="EM11" s="17">
        <v>35.457525000000004</v>
      </c>
      <c r="EN11" s="17">
        <v>40.820650000000001</v>
      </c>
      <c r="EO11" s="17">
        <v>32.46757649880486</v>
      </c>
      <c r="EP11" s="17">
        <v>1119.7</v>
      </c>
      <c r="EQ11" s="17">
        <v>0.3281</v>
      </c>
      <c r="ER11" s="17">
        <v>133.6831084567543</v>
      </c>
      <c r="ES11" s="5">
        <v>7.5043000000000006</v>
      </c>
      <c r="ET11" s="5">
        <v>133.6831084567543</v>
      </c>
      <c r="EU11" s="5">
        <v>7.3523749999999994</v>
      </c>
      <c r="EV11" s="8">
        <v>340.76341758528912</v>
      </c>
      <c r="EW11" s="8">
        <v>9.9698250000000002</v>
      </c>
      <c r="EX11" s="8">
        <v>255.01005346279982</v>
      </c>
      <c r="EY11" s="8">
        <v>7.4883500000000005</v>
      </c>
      <c r="EZ11" s="8">
        <v>133.6831084567543</v>
      </c>
      <c r="FA11" s="8">
        <v>26.767875</v>
      </c>
      <c r="FB11" s="8">
        <v>133.6831084567543</v>
      </c>
      <c r="FC11" s="8">
        <v>34.61345</v>
      </c>
      <c r="FD11" s="5">
        <v>133.6831084567543</v>
      </c>
      <c r="FE11" s="5">
        <v>31.203675</v>
      </c>
      <c r="FF11" s="5">
        <v>31.203675</v>
      </c>
      <c r="FG11" s="5">
        <v>35.457525000000004</v>
      </c>
      <c r="FH11" s="5">
        <v>40.820650000000001</v>
      </c>
      <c r="FI11" s="5">
        <v>32.46757649880486</v>
      </c>
      <c r="FK11" s="5">
        <v>133.6831084567543</v>
      </c>
      <c r="FL11" s="5">
        <v>32.095185937499991</v>
      </c>
      <c r="FM11" s="5">
        <v>133.6831084567543</v>
      </c>
      <c r="FN11" s="5">
        <v>32.46757649880486</v>
      </c>
      <c r="FP11" s="17">
        <v>133.6831084567543</v>
      </c>
      <c r="FQ11" s="5">
        <v>32.095185937499991</v>
      </c>
      <c r="FR11" s="17">
        <v>133.6831084567543</v>
      </c>
      <c r="FS11" s="5">
        <v>32.46757649880486</v>
      </c>
    </row>
    <row r="12" spans="1:175" x14ac:dyDescent="0.15">
      <c r="A12" s="289"/>
      <c r="B12" s="47">
        <v>31</v>
      </c>
      <c r="C12" s="166">
        <f>Anchor!L153</f>
        <v>21373.1852</v>
      </c>
      <c r="D12" s="166">
        <f>Anchor!M153</f>
        <v>42.978999999999999</v>
      </c>
      <c r="E12" s="166">
        <f>Anchor!N153</f>
        <v>41.054900000000004</v>
      </c>
      <c r="F12" s="166">
        <f>Anchor!O153</f>
        <v>46.370800000000003</v>
      </c>
      <c r="G12" s="167">
        <f>('Summary (Full)'!$B$34*D12+'Summary (Full)'!$B$35*E12+'Summary (Full)'!$B$36*F12)/'Summary (Full)'!$B$37</f>
        <v>43.070731250000001</v>
      </c>
      <c r="H12" s="166">
        <f>Anchor!P153</f>
        <v>22.729600000000001</v>
      </c>
      <c r="I12" s="166">
        <f>Anchor!Q153</f>
        <v>18.528400000000001</v>
      </c>
      <c r="J12" s="166">
        <f>Anchor!R153</f>
        <v>83.951300000000003</v>
      </c>
      <c r="K12" s="166">
        <f>Anchor!S153</f>
        <v>81.733999999999995</v>
      </c>
      <c r="L12" s="166">
        <f>Anchor!T153</f>
        <v>39.220500000000001</v>
      </c>
      <c r="M12" s="166">
        <f>Anchor!U153</f>
        <v>42.392800000000001</v>
      </c>
      <c r="N12" s="166">
        <f>Anchor!V153</f>
        <v>42.912199999999999</v>
      </c>
      <c r="O12" s="166">
        <f>Anchor!W153</f>
        <v>41.017899999999997</v>
      </c>
      <c r="P12" s="166">
        <f>Anchor!X153</f>
        <v>46.333399999999997</v>
      </c>
      <c r="Q12" s="168">
        <f>10*LOG10(1/(('Summary (Full)'!$B$41/10^(N12/10)+'Summary (Full)'!$B$42/10^(O12/10)+'Summary (Full)'!$B$43/10^(P12/10))/'Summary (Full)'!$B$44))</f>
        <v>42.911007640840268</v>
      </c>
      <c r="R12" s="166">
        <f>Anchor!Y153</f>
        <v>37567.199999999997</v>
      </c>
      <c r="S12" s="166">
        <f>Anchor!Z153</f>
        <v>18.068999999999999</v>
      </c>
      <c r="T12" s="205"/>
      <c r="U12" s="166">
        <f>Test!L153</f>
        <v>21373.1852</v>
      </c>
      <c r="V12" s="166">
        <f>Test!M153</f>
        <v>42.978999999999999</v>
      </c>
      <c r="W12" s="166">
        <f>Test!N153</f>
        <v>41.054900000000004</v>
      </c>
      <c r="X12" s="166">
        <f>Test!O153</f>
        <v>46.370800000000003</v>
      </c>
      <c r="Y12" s="166">
        <f>('Summary (Full)'!$B$34*V12+'Summary (Full)'!$B$35*W12+'Summary (Full)'!$B$36*X12)/'Summary (Full)'!$B$37</f>
        <v>43.070731250000001</v>
      </c>
      <c r="Z12" s="166">
        <f>Test!P153</f>
        <v>22.729600000000001</v>
      </c>
      <c r="AA12" s="166">
        <f>Test!Q153</f>
        <v>18.528400000000001</v>
      </c>
      <c r="AB12" s="166">
        <f>Test!R153</f>
        <v>83.951300000000003</v>
      </c>
      <c r="AC12" s="166">
        <f>Test!S153</f>
        <v>81.733999999999995</v>
      </c>
      <c r="AD12" s="166">
        <f>Test!T153</f>
        <v>39.220500000000001</v>
      </c>
      <c r="AE12" s="166">
        <f>Test!U153</f>
        <v>42.392800000000001</v>
      </c>
      <c r="AF12" s="166">
        <f>Test!V153</f>
        <v>42.912199999999999</v>
      </c>
      <c r="AG12" s="166">
        <f>Test!W153</f>
        <v>41.017899999999997</v>
      </c>
      <c r="AH12" s="166">
        <f>Test!X153</f>
        <v>46.333399999999997</v>
      </c>
      <c r="AI12" s="166">
        <f>10*LOG10(1/(('Summary (Full)'!$B$41/10^(AF12/10)+'Summary (Full)'!$B$42/10^(AG12/10)+'Summary (Full)'!$B$43/10^(AH12/10))/'Summary (Full)'!$B$44))</f>
        <v>42.911007640840268</v>
      </c>
      <c r="AJ12" s="166">
        <f>Test!Y153</f>
        <v>37567.199999999997</v>
      </c>
      <c r="AK12" s="166">
        <f>Test!Z153</f>
        <v>18.068999999999999</v>
      </c>
      <c r="AL12" s="166">
        <f t="shared" si="2"/>
        <v>1</v>
      </c>
      <c r="AM12" s="166">
        <f t="shared" si="2"/>
        <v>1</v>
      </c>
      <c r="AO12" s="294"/>
      <c r="AP12" s="212"/>
      <c r="AQ12" s="212"/>
      <c r="AR12" s="212"/>
      <c r="AS12" s="212"/>
      <c r="AT12" s="212"/>
      <c r="AU12" s="212"/>
      <c r="AV12" s="212"/>
      <c r="AW12" s="212"/>
      <c r="AX12" s="212"/>
      <c r="AY12" s="215"/>
      <c r="AZ12" s="326"/>
      <c r="BA12" s="252"/>
      <c r="CE12" s="165"/>
      <c r="CL12" s="17">
        <v>152.65258147476248</v>
      </c>
      <c r="CM12" s="17">
        <v>31.340187499999999</v>
      </c>
      <c r="CN12" s="17">
        <v>31.340187499999999</v>
      </c>
      <c r="CO12" s="17">
        <v>35.526349999999994</v>
      </c>
      <c r="CP12" s="17">
        <v>40.955962499999998</v>
      </c>
      <c r="CQ12" s="17">
        <v>32.202808593749992</v>
      </c>
      <c r="CR12" s="17">
        <v>7.6084000000000005</v>
      </c>
      <c r="CS12" s="17">
        <v>7.4169374999999995</v>
      </c>
      <c r="CT12" s="17">
        <v>3.2250624999999999</v>
      </c>
      <c r="CU12" s="17">
        <v>3.1317750000000002</v>
      </c>
      <c r="CV12" s="17">
        <v>26.864387499999999</v>
      </c>
      <c r="CW12" s="17">
        <v>34.729974999999996</v>
      </c>
      <c r="CX12" s="17">
        <v>31.3115375</v>
      </c>
      <c r="CY12" s="17">
        <v>35.5176625</v>
      </c>
      <c r="CZ12" s="17">
        <v>40.946075</v>
      </c>
      <c r="DA12" s="17">
        <v>32.571954436766994</v>
      </c>
      <c r="DB12" s="17">
        <v>1216.45</v>
      </c>
      <c r="DC12" s="17">
        <v>0.34259999999999996</v>
      </c>
      <c r="DE12" s="17">
        <v>225.75296051602407</v>
      </c>
      <c r="DF12" s="5">
        <v>8.0588499999999996</v>
      </c>
      <c r="DG12" s="5"/>
      <c r="DH12" s="17">
        <v>225.75296051602407</v>
      </c>
      <c r="DI12" s="5">
        <v>7.7027000000000001</v>
      </c>
      <c r="DJ12" s="5"/>
      <c r="DK12" s="5">
        <v>405.5116157301162</v>
      </c>
      <c r="DL12" s="5">
        <v>11.619587500000002</v>
      </c>
      <c r="DM12" s="5">
        <v>340.76341758528912</v>
      </c>
      <c r="DN12" s="5">
        <v>9.7223000000000006</v>
      </c>
      <c r="DO12" s="5">
        <v>152.65258147476248</v>
      </c>
      <c r="DP12" s="5">
        <v>26.864387499999999</v>
      </c>
      <c r="DQ12" s="5">
        <v>152.65258147476248</v>
      </c>
      <c r="DR12" s="5">
        <v>34.729974999999996</v>
      </c>
      <c r="DS12" s="5">
        <v>152.65258147476248</v>
      </c>
      <c r="DT12" s="5">
        <v>31.3115375</v>
      </c>
      <c r="DU12" s="5">
        <v>31.3115375</v>
      </c>
      <c r="DV12" s="5">
        <v>35.5176625</v>
      </c>
      <c r="DW12" s="5">
        <v>40.946075</v>
      </c>
      <c r="DX12" s="5">
        <v>32.571954436766994</v>
      </c>
      <c r="DZ12" s="17">
        <v>152.65258147476248</v>
      </c>
      <c r="EA12" s="17">
        <v>31.340187499999999</v>
      </c>
      <c r="EB12" s="17">
        <v>31.340187499999999</v>
      </c>
      <c r="EC12" s="17">
        <v>35.526349999999994</v>
      </c>
      <c r="ED12" s="17">
        <v>40.955962499999998</v>
      </c>
      <c r="EE12" s="17">
        <v>32.202808593749992</v>
      </c>
      <c r="EF12" s="17">
        <v>7.6084000000000005</v>
      </c>
      <c r="EG12" s="17">
        <v>7.4169374999999995</v>
      </c>
      <c r="EH12" s="17">
        <v>3.2250624999999999</v>
      </c>
      <c r="EI12" s="17">
        <v>3.1317750000000002</v>
      </c>
      <c r="EJ12" s="17">
        <v>26.864387499999999</v>
      </c>
      <c r="EK12" s="17">
        <v>34.729974999999996</v>
      </c>
      <c r="EL12" s="17">
        <v>31.3115375</v>
      </c>
      <c r="EM12" s="17">
        <v>35.5176625</v>
      </c>
      <c r="EN12" s="17">
        <v>40.946075</v>
      </c>
      <c r="EO12" s="17">
        <v>32.571954436766994</v>
      </c>
      <c r="EP12" s="17">
        <v>1216.45</v>
      </c>
      <c r="EQ12" s="17">
        <v>0.34259999999999996</v>
      </c>
      <c r="ER12" s="17">
        <v>225.75296051602407</v>
      </c>
      <c r="ES12" s="5">
        <v>8.0588499999999996</v>
      </c>
      <c r="ET12" s="5">
        <v>225.75296051602407</v>
      </c>
      <c r="EU12" s="5">
        <v>7.7027000000000001</v>
      </c>
      <c r="EV12" s="8">
        <v>405.5116157301162</v>
      </c>
      <c r="EW12" s="8">
        <v>11.619587500000002</v>
      </c>
      <c r="EX12" s="8">
        <v>340.76341758528912</v>
      </c>
      <c r="EY12" s="8">
        <v>9.7223000000000006</v>
      </c>
      <c r="EZ12" s="8">
        <v>152.65258147476248</v>
      </c>
      <c r="FA12" s="8">
        <v>26.864387499999999</v>
      </c>
      <c r="FB12" s="8">
        <v>152.65258147476248</v>
      </c>
      <c r="FC12" s="8">
        <v>34.729974999999996</v>
      </c>
      <c r="FD12" s="5">
        <v>152.65258147476248</v>
      </c>
      <c r="FE12" s="5">
        <v>31.3115375</v>
      </c>
      <c r="FF12" s="5">
        <v>31.3115375</v>
      </c>
      <c r="FG12" s="5">
        <v>35.5176625</v>
      </c>
      <c r="FH12" s="5">
        <v>40.946075</v>
      </c>
      <c r="FI12" s="5">
        <v>32.571954436766994</v>
      </c>
      <c r="FK12" s="5">
        <v>152.65258147476248</v>
      </c>
      <c r="FL12" s="5">
        <v>32.202808593749992</v>
      </c>
      <c r="FM12" s="5">
        <v>152.65258147476248</v>
      </c>
      <c r="FN12" s="5">
        <v>32.571954436766994</v>
      </c>
      <c r="FP12" s="17">
        <v>152.65258147476248</v>
      </c>
      <c r="FQ12" s="5">
        <v>32.202808593749992</v>
      </c>
      <c r="FR12" s="17">
        <v>152.65258147476248</v>
      </c>
      <c r="FS12" s="5">
        <v>32.571954436766994</v>
      </c>
    </row>
    <row r="13" spans="1:175" ht="13" customHeight="1" x14ac:dyDescent="0.15">
      <c r="A13" s="289"/>
      <c r="B13" s="47">
        <v>39</v>
      </c>
      <c r="C13" s="166">
        <f>Anchor!L154</f>
        <v>11954.3557</v>
      </c>
      <c r="D13" s="166">
        <f>Anchor!M154</f>
        <v>40.762</v>
      </c>
      <c r="E13" s="166">
        <f>Anchor!N154</f>
        <v>39.865900000000003</v>
      </c>
      <c r="F13" s="166">
        <f>Anchor!O154</f>
        <v>45.306199999999997</v>
      </c>
      <c r="G13" s="167">
        <f>('Summary (Full)'!$B$34*D13+'Summary (Full)'!$B$35*E13+'Summary (Full)'!$B$36*F13)/'Summary (Full)'!$B$37</f>
        <v>40.99000625</v>
      </c>
      <c r="H13" s="166">
        <f>Anchor!P154</f>
        <v>19.903500000000001</v>
      </c>
      <c r="I13" s="166">
        <f>Anchor!Q154</f>
        <v>16.357500000000002</v>
      </c>
      <c r="J13" s="166">
        <f>Anchor!R154</f>
        <v>73.299800000000005</v>
      </c>
      <c r="K13" s="166">
        <f>Anchor!S154</f>
        <v>71.166300000000007</v>
      </c>
      <c r="L13" s="166">
        <f>Anchor!T154</f>
        <v>36.646099999999997</v>
      </c>
      <c r="M13" s="166">
        <f>Anchor!U154</f>
        <v>41.0062</v>
      </c>
      <c r="N13" s="166">
        <f>Anchor!V154</f>
        <v>40.692900000000002</v>
      </c>
      <c r="O13" s="166">
        <f>Anchor!W154</f>
        <v>39.840299999999999</v>
      </c>
      <c r="P13" s="166">
        <f>Anchor!X154</f>
        <v>45.279400000000003</v>
      </c>
      <c r="Q13" s="168">
        <f>10*LOG10(1/(('Summary (Full)'!$B$41/10^(N13/10)+'Summary (Full)'!$B$42/10^(O13/10)+'Summary (Full)'!$B$43/10^(P13/10))/'Summary (Full)'!$B$44))</f>
        <v>41.019971007728145</v>
      </c>
      <c r="R13" s="166">
        <f>Anchor!Y154</f>
        <v>41129.9</v>
      </c>
      <c r="S13" s="166">
        <f>Anchor!Z154</f>
        <v>14.5717</v>
      </c>
      <c r="T13" s="205"/>
      <c r="U13" s="166">
        <f>Test!L154</f>
        <v>11954.3557</v>
      </c>
      <c r="V13" s="166">
        <f>Test!M154</f>
        <v>40.762</v>
      </c>
      <c r="W13" s="166">
        <f>Test!N154</f>
        <v>39.865900000000003</v>
      </c>
      <c r="X13" s="166">
        <f>Test!O154</f>
        <v>45.306199999999997</v>
      </c>
      <c r="Y13" s="166">
        <f>('Summary (Full)'!$B$34*V13+'Summary (Full)'!$B$35*W13+'Summary (Full)'!$B$36*X13)/'Summary (Full)'!$B$37</f>
        <v>40.99000625</v>
      </c>
      <c r="Z13" s="166">
        <f>Test!P154</f>
        <v>19.903500000000001</v>
      </c>
      <c r="AA13" s="166">
        <f>Test!Q154</f>
        <v>16.357500000000002</v>
      </c>
      <c r="AB13" s="166">
        <f>Test!R154</f>
        <v>73.299800000000005</v>
      </c>
      <c r="AC13" s="166">
        <f>Test!S154</f>
        <v>71.166300000000007</v>
      </c>
      <c r="AD13" s="166">
        <f>Test!T154</f>
        <v>36.646099999999997</v>
      </c>
      <c r="AE13" s="166">
        <f>Test!U154</f>
        <v>41.0062</v>
      </c>
      <c r="AF13" s="166">
        <f>Test!V154</f>
        <v>40.692900000000002</v>
      </c>
      <c r="AG13" s="166">
        <f>Test!W154</f>
        <v>39.840299999999999</v>
      </c>
      <c r="AH13" s="166">
        <f>Test!X154</f>
        <v>45.279400000000003</v>
      </c>
      <c r="AI13" s="166">
        <f>10*LOG10(1/(('Summary (Full)'!$B$41/10^(AF13/10)+'Summary (Full)'!$B$42/10^(AG13/10)+'Summary (Full)'!$B$43/10^(AH13/10))/'Summary (Full)'!$B$44))</f>
        <v>41.019971007728145</v>
      </c>
      <c r="AJ13" s="166">
        <f>Test!Y154</f>
        <v>41129.9</v>
      </c>
      <c r="AK13" s="166">
        <f>Test!Z154</f>
        <v>14.5717</v>
      </c>
      <c r="AL13" s="166">
        <f t="shared" si="2"/>
        <v>1</v>
      </c>
      <c r="AM13" s="166">
        <f t="shared" si="2"/>
        <v>1</v>
      </c>
      <c r="AO13" s="294" t="s">
        <v>28</v>
      </c>
      <c r="AP13" s="212" cm="1">
        <f t="array" ref="AP13">bdRateExtend($C12:$C15,D12:D15,$U12:$U15,V12:V15)</f>
        <v>0</v>
      </c>
      <c r="AQ13" s="212"/>
      <c r="AR13" s="212"/>
      <c r="AS13" s="212"/>
      <c r="AT13" s="212" cm="1">
        <f t="array" ref="AT13">bdRateExtend($C12:$C15,H12:H15,$U12:$U15,Z12:Z15)</f>
        <v>0</v>
      </c>
      <c r="AU13" s="212"/>
      <c r="AV13" s="212" cm="1">
        <f t="array" ref="AV13">bdRateExtend($C12:$C15,I12:I15,$U12:$U15,AA12:AA15)</f>
        <v>0</v>
      </c>
      <c r="AW13" s="212"/>
      <c r="AX13" s="212" cm="1">
        <f t="array" ref="AX13">bdRateExtend($C12:$C15,J12:J15,$U12:$U15,AB12:AB15,"None", FALSE,1)</f>
        <v>0</v>
      </c>
      <c r="AY13" s="215"/>
      <c r="AZ13" s="326" cm="1">
        <f t="array" ref="AZ13">testVMAFRange($C12:$C15,J12:J15,$U12:$U15,AB12:AB15)</f>
        <v>0</v>
      </c>
      <c r="BA13" s="252"/>
      <c r="CE13" s="165"/>
      <c r="CL13" s="17">
        <v>198.37302338976974</v>
      </c>
      <c r="CM13" s="17">
        <v>31.577562499999999</v>
      </c>
      <c r="CN13" s="17">
        <v>31.577562499999999</v>
      </c>
      <c r="CO13" s="17">
        <v>35.637649999999994</v>
      </c>
      <c r="CP13" s="17">
        <v>41.192149999999998</v>
      </c>
      <c r="CQ13" s="17">
        <v>32.432229687499998</v>
      </c>
      <c r="CR13" s="17">
        <v>7.885675</v>
      </c>
      <c r="CS13" s="17">
        <v>7.5920999999999994</v>
      </c>
      <c r="CT13" s="17">
        <v>4.3626749999999994</v>
      </c>
      <c r="CU13" s="17">
        <v>4.2415624999999997</v>
      </c>
      <c r="CV13" s="17">
        <v>27.0773625</v>
      </c>
      <c r="CW13" s="17">
        <v>34.957475000000002</v>
      </c>
      <c r="CX13" s="17">
        <v>31.545099999999998</v>
      </c>
      <c r="CY13" s="17">
        <v>35.628287499999999</v>
      </c>
      <c r="CZ13" s="17">
        <v>41.18235</v>
      </c>
      <c r="DA13" s="17">
        <v>32.794824101023593</v>
      </c>
      <c r="DB13" s="17">
        <v>1459.0625</v>
      </c>
      <c r="DC13" s="17">
        <v>0.39548749999999999</v>
      </c>
      <c r="DE13" s="17">
        <v>256.91194453195902</v>
      </c>
      <c r="DF13" s="5">
        <v>8.2320250000000001</v>
      </c>
      <c r="DG13" s="5"/>
      <c r="DH13" s="17">
        <v>256.91194453195902</v>
      </c>
      <c r="DI13" s="5">
        <v>7.8132999999999999</v>
      </c>
      <c r="DJ13" s="5"/>
      <c r="DK13" s="5">
        <v>482.56256982424588</v>
      </c>
      <c r="DL13" s="5">
        <v>13.269350000000001</v>
      </c>
      <c r="DM13" s="5">
        <v>405.5116157301162</v>
      </c>
      <c r="DN13" s="5">
        <v>11.331250000000001</v>
      </c>
      <c r="DO13" s="5">
        <v>198.37302338976974</v>
      </c>
      <c r="DP13" s="5">
        <v>27.0773625</v>
      </c>
      <c r="DQ13" s="5">
        <v>174.31379999999999</v>
      </c>
      <c r="DR13" s="5">
        <v>34.846499999999999</v>
      </c>
      <c r="DS13" s="5">
        <v>198.37302338976974</v>
      </c>
      <c r="DT13" s="5">
        <v>31.545099999999998</v>
      </c>
      <c r="DU13" s="5">
        <v>31.545099999999998</v>
      </c>
      <c r="DV13" s="5">
        <v>35.628287499999999</v>
      </c>
      <c r="DW13" s="5">
        <v>41.18235</v>
      </c>
      <c r="DX13" s="5">
        <v>32.794824101023593</v>
      </c>
      <c r="DZ13" s="17">
        <v>198.37302338976974</v>
      </c>
      <c r="EA13" s="17">
        <v>31.577562499999999</v>
      </c>
      <c r="EB13" s="17">
        <v>31.577562499999999</v>
      </c>
      <c r="EC13" s="17">
        <v>35.637649999999994</v>
      </c>
      <c r="ED13" s="17">
        <v>41.192149999999998</v>
      </c>
      <c r="EE13" s="17">
        <v>32.432229687499998</v>
      </c>
      <c r="EF13" s="17">
        <v>7.885675</v>
      </c>
      <c r="EG13" s="17">
        <v>7.5920999999999994</v>
      </c>
      <c r="EH13" s="17">
        <v>4.3626749999999994</v>
      </c>
      <c r="EI13" s="17">
        <v>4.2415624999999997</v>
      </c>
      <c r="EJ13" s="17">
        <v>27.0773625</v>
      </c>
      <c r="EK13" s="17">
        <v>34.957475000000002</v>
      </c>
      <c r="EL13" s="17">
        <v>31.545099999999998</v>
      </c>
      <c r="EM13" s="17">
        <v>35.628287499999999</v>
      </c>
      <c r="EN13" s="17">
        <v>41.18235</v>
      </c>
      <c r="EO13" s="17">
        <v>32.794824101023593</v>
      </c>
      <c r="EP13" s="17">
        <v>1459.0625</v>
      </c>
      <c r="EQ13" s="17">
        <v>0.39548749999999999</v>
      </c>
      <c r="ER13" s="17">
        <v>256.91194453195902</v>
      </c>
      <c r="ES13" s="5">
        <v>8.2320250000000001</v>
      </c>
      <c r="ET13" s="5">
        <v>256.91194453195902</v>
      </c>
      <c r="EU13" s="5">
        <v>7.8132999999999999</v>
      </c>
      <c r="EV13" s="8">
        <v>482.56256982424588</v>
      </c>
      <c r="EW13" s="8">
        <v>13.269350000000001</v>
      </c>
      <c r="EX13" s="8">
        <v>405.5116157301162</v>
      </c>
      <c r="EY13" s="8">
        <v>11.331250000000001</v>
      </c>
      <c r="EZ13" s="8">
        <v>198.37302338976974</v>
      </c>
      <c r="FA13" s="8">
        <v>27.0773625</v>
      </c>
      <c r="FB13" s="8">
        <v>174.31379999999999</v>
      </c>
      <c r="FC13" s="8">
        <v>34.846499999999999</v>
      </c>
      <c r="FD13" s="5">
        <v>198.37302338976974</v>
      </c>
      <c r="FE13" s="5">
        <v>31.545099999999998</v>
      </c>
      <c r="FF13" s="5">
        <v>31.545099999999998</v>
      </c>
      <c r="FG13" s="5">
        <v>35.628287499999999</v>
      </c>
      <c r="FH13" s="5">
        <v>41.18235</v>
      </c>
      <c r="FI13" s="5">
        <v>32.794824101023593</v>
      </c>
      <c r="FK13" s="5">
        <v>198.37302338976974</v>
      </c>
      <c r="FL13" s="5">
        <v>32.432229687499998</v>
      </c>
      <c r="FM13" s="5">
        <v>198.37302338976974</v>
      </c>
      <c r="FN13" s="5">
        <v>32.794824101023593</v>
      </c>
      <c r="FP13" s="17">
        <v>198.37302338976974</v>
      </c>
      <c r="FQ13" s="5">
        <v>32.432229687499998</v>
      </c>
      <c r="FR13" s="17">
        <v>198.37302338976974</v>
      </c>
      <c r="FS13" s="5">
        <v>32.794824101023593</v>
      </c>
    </row>
    <row r="14" spans="1:175" x14ac:dyDescent="0.15">
      <c r="A14" s="289"/>
      <c r="B14" s="47">
        <v>47</v>
      </c>
      <c r="C14" s="166">
        <f>Anchor!L155</f>
        <v>6701.1581999999999</v>
      </c>
      <c r="D14" s="166">
        <f>Anchor!M155</f>
        <v>38.526800000000001</v>
      </c>
      <c r="E14" s="166">
        <f>Anchor!N155</f>
        <v>38.685000000000002</v>
      </c>
      <c r="F14" s="166">
        <f>Anchor!O155</f>
        <v>44.215499999999999</v>
      </c>
      <c r="G14" s="167">
        <f>('Summary (Full)'!$B$34*D14+'Summary (Full)'!$B$35*E14+'Summary (Full)'!$B$36*F14)/'Summary (Full)'!$B$37</f>
        <v>38.892231250000009</v>
      </c>
      <c r="H14" s="166">
        <f>Anchor!P155</f>
        <v>17.076699999999999</v>
      </c>
      <c r="I14" s="166">
        <f>Anchor!Q155</f>
        <v>14.158799999999999</v>
      </c>
      <c r="J14" s="166">
        <f>Anchor!R155</f>
        <v>59.232399999999998</v>
      </c>
      <c r="K14" s="166">
        <f>Anchor!S155</f>
        <v>57.439799999999998</v>
      </c>
      <c r="L14" s="166">
        <f>Anchor!T155</f>
        <v>34.148299999999999</v>
      </c>
      <c r="M14" s="166">
        <f>Anchor!U155</f>
        <v>39.566200000000002</v>
      </c>
      <c r="N14" s="166">
        <f>Anchor!V155</f>
        <v>38.456200000000003</v>
      </c>
      <c r="O14" s="166">
        <f>Anchor!W155</f>
        <v>38.667999999999999</v>
      </c>
      <c r="P14" s="166">
        <f>Anchor!X155</f>
        <v>44.195099999999996</v>
      </c>
      <c r="Q14" s="168">
        <f>10*LOG10(1/(('Summary (Full)'!$B$41/10^(N14/10)+'Summary (Full)'!$B$42/10^(O14/10)+'Summary (Full)'!$B$43/10^(P14/10))/'Summary (Full)'!$B$44))</f>
        <v>39.061710748988411</v>
      </c>
      <c r="R14" s="166">
        <f>Anchor!Y155</f>
        <v>31620.799999999999</v>
      </c>
      <c r="S14" s="166">
        <f>Anchor!Z155</f>
        <v>11.3477</v>
      </c>
      <c r="T14" s="205"/>
      <c r="U14" s="166">
        <f>Test!L155</f>
        <v>6701.1581999999999</v>
      </c>
      <c r="V14" s="166">
        <f>Test!M155</f>
        <v>38.526800000000001</v>
      </c>
      <c r="W14" s="166">
        <f>Test!N155</f>
        <v>38.685000000000002</v>
      </c>
      <c r="X14" s="166">
        <f>Test!O155</f>
        <v>44.215499999999999</v>
      </c>
      <c r="Y14" s="166">
        <f>('Summary (Full)'!$B$34*V14+'Summary (Full)'!$B$35*W14+'Summary (Full)'!$B$36*X14)/'Summary (Full)'!$B$37</f>
        <v>38.892231250000009</v>
      </c>
      <c r="Z14" s="166">
        <f>Test!P155</f>
        <v>17.076699999999999</v>
      </c>
      <c r="AA14" s="166">
        <f>Test!Q155</f>
        <v>14.158799999999999</v>
      </c>
      <c r="AB14" s="166">
        <f>Test!R155</f>
        <v>59.232399999999998</v>
      </c>
      <c r="AC14" s="166">
        <f>Test!S155</f>
        <v>57.439799999999998</v>
      </c>
      <c r="AD14" s="166">
        <f>Test!T155</f>
        <v>34.148299999999999</v>
      </c>
      <c r="AE14" s="166">
        <f>Test!U155</f>
        <v>39.566200000000002</v>
      </c>
      <c r="AF14" s="166">
        <f>Test!V155</f>
        <v>38.456200000000003</v>
      </c>
      <c r="AG14" s="166">
        <f>Test!W155</f>
        <v>38.667999999999999</v>
      </c>
      <c r="AH14" s="166">
        <f>Test!X155</f>
        <v>44.195099999999996</v>
      </c>
      <c r="AI14" s="166">
        <f>10*LOG10(1/(('Summary (Full)'!$B$41/10^(AF14/10)+'Summary (Full)'!$B$42/10^(AG14/10)+'Summary (Full)'!$B$43/10^(AH14/10))/'Summary (Full)'!$B$44))</f>
        <v>39.061710748988411</v>
      </c>
      <c r="AJ14" s="166">
        <f>Test!Y155</f>
        <v>31620.799999999999</v>
      </c>
      <c r="AK14" s="166">
        <f>Test!Z155</f>
        <v>11.3477</v>
      </c>
      <c r="AL14" s="166">
        <f t="shared" si="2"/>
        <v>1</v>
      </c>
      <c r="AM14" s="166">
        <f t="shared" si="2"/>
        <v>1</v>
      </c>
      <c r="AO14" s="294"/>
      <c r="AP14" s="212"/>
      <c r="AQ14" s="212"/>
      <c r="AR14" s="212"/>
      <c r="AS14" s="212"/>
      <c r="AT14" s="212"/>
      <c r="AU14" s="212"/>
      <c r="AV14" s="212"/>
      <c r="AW14" s="212"/>
      <c r="AX14" s="212"/>
      <c r="AY14" s="215"/>
      <c r="AZ14" s="326"/>
      <c r="BA14" s="252"/>
      <c r="CE14" s="165"/>
      <c r="CL14" s="17">
        <v>225.75296051602407</v>
      </c>
      <c r="CM14" s="17">
        <v>31.705224999999999</v>
      </c>
      <c r="CN14" s="17">
        <v>31.705224999999999</v>
      </c>
      <c r="CO14" s="17">
        <v>35.688499999999998</v>
      </c>
      <c r="CP14" s="17">
        <v>41.302799999999998</v>
      </c>
      <c r="CQ14" s="17">
        <v>32.554028124999995</v>
      </c>
      <c r="CR14" s="17">
        <v>8.0588499999999996</v>
      </c>
      <c r="CS14" s="17">
        <v>7.7027000000000001</v>
      </c>
      <c r="CT14" s="17">
        <v>5.08805</v>
      </c>
      <c r="CU14" s="17">
        <v>4.9494249999999997</v>
      </c>
      <c r="CV14" s="17">
        <v>27.193825</v>
      </c>
      <c r="CW14" s="17">
        <v>35.068449999999999</v>
      </c>
      <c r="CX14" s="17">
        <v>31.6708</v>
      </c>
      <c r="CY14" s="17">
        <v>35.678775000000002</v>
      </c>
      <c r="CZ14" s="17">
        <v>41.293199999999999</v>
      </c>
      <c r="DA14" s="17">
        <v>32.913315827318065</v>
      </c>
      <c r="DB14" s="17">
        <v>1604.925</v>
      </c>
      <c r="DC14" s="17">
        <v>0.43387500000000001</v>
      </c>
      <c r="DE14" s="17">
        <v>292.37156887033336</v>
      </c>
      <c r="DF14" s="5">
        <v>8.4052000000000007</v>
      </c>
      <c r="DG14" s="5"/>
      <c r="DH14" s="17">
        <v>292.37156887033336</v>
      </c>
      <c r="DI14" s="5">
        <v>7.9238999999999997</v>
      </c>
      <c r="DJ14" s="5"/>
      <c r="DK14" s="5">
        <v>574.25391718091203</v>
      </c>
      <c r="DL14" s="5">
        <v>14.919112500000001</v>
      </c>
      <c r="DM14" s="5">
        <v>482.56256982424588</v>
      </c>
      <c r="DN14" s="5">
        <v>12.940200000000001</v>
      </c>
      <c r="DO14" s="5">
        <v>225.75296051602407</v>
      </c>
      <c r="DP14" s="5">
        <v>27.193825</v>
      </c>
      <c r="DQ14" s="5">
        <v>198.37302338976974</v>
      </c>
      <c r="DR14" s="5">
        <v>34.957475000000002</v>
      </c>
      <c r="DS14" s="5">
        <v>225.75296051602407</v>
      </c>
      <c r="DT14" s="5">
        <v>31.6708</v>
      </c>
      <c r="DU14" s="5">
        <v>31.6708</v>
      </c>
      <c r="DV14" s="5">
        <v>35.678775000000002</v>
      </c>
      <c r="DW14" s="5">
        <v>41.293199999999999</v>
      </c>
      <c r="DX14" s="5">
        <v>32.913315827318065</v>
      </c>
      <c r="DZ14" s="17">
        <v>225.75296051602407</v>
      </c>
      <c r="EA14" s="17">
        <v>31.705224999999999</v>
      </c>
      <c r="EB14" s="17">
        <v>31.705224999999999</v>
      </c>
      <c r="EC14" s="17">
        <v>35.688499999999998</v>
      </c>
      <c r="ED14" s="17">
        <v>41.302799999999998</v>
      </c>
      <c r="EE14" s="17">
        <v>32.554028124999995</v>
      </c>
      <c r="EF14" s="17">
        <v>8.0588499999999996</v>
      </c>
      <c r="EG14" s="17">
        <v>7.7027000000000001</v>
      </c>
      <c r="EH14" s="17">
        <v>5.08805</v>
      </c>
      <c r="EI14" s="17">
        <v>4.9494249999999997</v>
      </c>
      <c r="EJ14" s="17">
        <v>27.193825</v>
      </c>
      <c r="EK14" s="17">
        <v>35.068449999999999</v>
      </c>
      <c r="EL14" s="17">
        <v>31.6708</v>
      </c>
      <c r="EM14" s="17">
        <v>35.678775000000002</v>
      </c>
      <c r="EN14" s="17">
        <v>41.293199999999999</v>
      </c>
      <c r="EO14" s="17">
        <v>32.913315827318065</v>
      </c>
      <c r="EP14" s="17">
        <v>1604.925</v>
      </c>
      <c r="EQ14" s="17">
        <v>0.43387500000000001</v>
      </c>
      <c r="ER14" s="17">
        <v>292.37156887033336</v>
      </c>
      <c r="ES14" s="5">
        <v>8.4052000000000007</v>
      </c>
      <c r="ET14" s="5">
        <v>292.37156887033336</v>
      </c>
      <c r="EU14" s="5">
        <v>7.9238999999999997</v>
      </c>
      <c r="EV14" s="8">
        <v>574.25391718091203</v>
      </c>
      <c r="EW14" s="8">
        <v>14.919112500000001</v>
      </c>
      <c r="EX14" s="8">
        <v>482.56256982424588</v>
      </c>
      <c r="EY14" s="8">
        <v>12.940200000000001</v>
      </c>
      <c r="EZ14" s="8">
        <v>225.75296051602407</v>
      </c>
      <c r="FA14" s="8">
        <v>27.193825</v>
      </c>
      <c r="FB14" s="8">
        <v>198.37302338976974</v>
      </c>
      <c r="FC14" s="8">
        <v>34.957475000000002</v>
      </c>
      <c r="FD14" s="5">
        <v>225.75296051602407</v>
      </c>
      <c r="FE14" s="5">
        <v>31.6708</v>
      </c>
      <c r="FF14" s="5">
        <v>31.6708</v>
      </c>
      <c r="FG14" s="5">
        <v>35.678775000000002</v>
      </c>
      <c r="FH14" s="5">
        <v>41.293199999999999</v>
      </c>
      <c r="FI14" s="5">
        <v>32.913315827318065</v>
      </c>
      <c r="FK14" s="5">
        <v>225.75296051602407</v>
      </c>
      <c r="FL14" s="5">
        <v>32.554028124999995</v>
      </c>
      <c r="FM14" s="5">
        <v>225.75296051602407</v>
      </c>
      <c r="FN14" s="5">
        <v>32.913315827318065</v>
      </c>
      <c r="FP14" s="17">
        <v>225.75296051602407</v>
      </c>
      <c r="FQ14" s="5">
        <v>32.554028124999995</v>
      </c>
      <c r="FR14" s="17">
        <v>225.75296051602407</v>
      </c>
      <c r="FS14" s="5">
        <v>32.913315827318065</v>
      </c>
    </row>
    <row r="15" spans="1:175" ht="13" customHeight="1" x14ac:dyDescent="0.15">
      <c r="A15" s="289"/>
      <c r="B15" s="47">
        <v>55</v>
      </c>
      <c r="C15" s="166">
        <f>Anchor!L156</f>
        <v>3537.1606000000002</v>
      </c>
      <c r="D15" s="166">
        <f>Anchor!M156</f>
        <v>36.253100000000003</v>
      </c>
      <c r="E15" s="166">
        <f>Anchor!N156</f>
        <v>37.546799999999998</v>
      </c>
      <c r="F15" s="166">
        <f>Anchor!O156</f>
        <v>43.206699999999998</v>
      </c>
      <c r="G15" s="167">
        <f>('Summary (Full)'!$B$34*D15+'Summary (Full)'!$B$35*E15+'Summary (Full)'!$B$36*F15)/'Summary (Full)'!$B$37</f>
        <v>36.768556249999996</v>
      </c>
      <c r="H15" s="166">
        <f>Anchor!P156</f>
        <v>14.0886</v>
      </c>
      <c r="I15" s="166">
        <f>Anchor!Q156</f>
        <v>11.8903</v>
      </c>
      <c r="J15" s="166">
        <f>Anchor!R156</f>
        <v>41.998199999999997</v>
      </c>
      <c r="K15" s="166">
        <f>Anchor!S156</f>
        <v>40.846400000000003</v>
      </c>
      <c r="L15" s="166">
        <f>Anchor!T156</f>
        <v>31.705300000000001</v>
      </c>
      <c r="M15" s="166">
        <f>Anchor!U156</f>
        <v>38.092700000000001</v>
      </c>
      <c r="N15" s="166">
        <f>Anchor!V156</f>
        <v>36.179499999999997</v>
      </c>
      <c r="O15" s="166">
        <f>Anchor!W156</f>
        <v>37.531199999999998</v>
      </c>
      <c r="P15" s="166">
        <f>Anchor!X156</f>
        <v>43.191499999999998</v>
      </c>
      <c r="Q15" s="168">
        <f>10*LOG10(1/(('Summary (Full)'!$B$41/10^(N15/10)+'Summary (Full)'!$B$42/10^(O15/10)+'Summary (Full)'!$B$43/10^(P15/10))/'Summary (Full)'!$B$44))</f>
        <v>37.031210316217013</v>
      </c>
      <c r="R15" s="166">
        <f>Anchor!Y156</f>
        <v>23422.799999999999</v>
      </c>
      <c r="S15" s="166">
        <f>Anchor!Z156</f>
        <v>8.7064000000000004</v>
      </c>
      <c r="T15" s="205"/>
      <c r="U15" s="166">
        <f>Test!L156</f>
        <v>3537.1606000000002</v>
      </c>
      <c r="V15" s="166">
        <f>Test!M156</f>
        <v>36.253100000000003</v>
      </c>
      <c r="W15" s="166">
        <f>Test!N156</f>
        <v>37.546799999999998</v>
      </c>
      <c r="X15" s="166">
        <f>Test!O156</f>
        <v>43.206699999999998</v>
      </c>
      <c r="Y15" s="166">
        <f>('Summary (Full)'!$B$34*V15+'Summary (Full)'!$B$35*W15+'Summary (Full)'!$B$36*X15)/'Summary (Full)'!$B$37</f>
        <v>36.768556249999996</v>
      </c>
      <c r="Z15" s="166">
        <f>Test!P156</f>
        <v>14.0886</v>
      </c>
      <c r="AA15" s="166">
        <f>Test!Q156</f>
        <v>11.8903</v>
      </c>
      <c r="AB15" s="166">
        <f>Test!R156</f>
        <v>41.998199999999997</v>
      </c>
      <c r="AC15" s="166">
        <f>Test!S156</f>
        <v>40.846400000000003</v>
      </c>
      <c r="AD15" s="166">
        <f>Test!T156</f>
        <v>31.705300000000001</v>
      </c>
      <c r="AE15" s="166">
        <f>Test!U156</f>
        <v>38.092700000000001</v>
      </c>
      <c r="AF15" s="166">
        <f>Test!V156</f>
        <v>36.179499999999997</v>
      </c>
      <c r="AG15" s="166">
        <f>Test!W156</f>
        <v>37.531199999999998</v>
      </c>
      <c r="AH15" s="166">
        <f>Test!X156</f>
        <v>43.191499999999998</v>
      </c>
      <c r="AI15" s="166">
        <f>10*LOG10(1/(('Summary (Full)'!$B$41/10^(AF15/10)+'Summary (Full)'!$B$42/10^(AG15/10)+'Summary (Full)'!$B$43/10^(AH15/10))/'Summary (Full)'!$B$44))</f>
        <v>37.031210316217013</v>
      </c>
      <c r="AJ15" s="166">
        <f>Test!Y156</f>
        <v>23422.799999999999</v>
      </c>
      <c r="AK15" s="166">
        <f>Test!Z156</f>
        <v>8.7064000000000004</v>
      </c>
      <c r="AL15" s="166">
        <f t="shared" si="2"/>
        <v>1</v>
      </c>
      <c r="AM15" s="166">
        <f t="shared" si="2"/>
        <v>1</v>
      </c>
      <c r="AO15" s="294" t="s">
        <v>29</v>
      </c>
      <c r="AP15" s="212" cm="1">
        <f t="array" ref="AP15">bdRateExtend($C13:$C16,D13:D16,$U13:$U16,V13:V16)</f>
        <v>0</v>
      </c>
      <c r="AQ15" s="212"/>
      <c r="AR15" s="212"/>
      <c r="AS15" s="212"/>
      <c r="AT15" s="212" cm="1">
        <f t="array" ref="AT15">bdRateExtend($C13:$C16,H13:H16,$U13:$U16,Z13:Z16)</f>
        <v>0</v>
      </c>
      <c r="AU15" s="212"/>
      <c r="AV15" s="212" cm="1">
        <f t="array" ref="AV15">bdRateExtend($C13:$C16,I13:I16,$U13:$U16,AA13:AA16)</f>
        <v>0</v>
      </c>
      <c r="AW15" s="212"/>
      <c r="AX15" s="212" cm="1">
        <f t="array" ref="AX15">bdRateExtend($C13:$C16,J13:J16,$U13:$U16,AB13:AB16,"None", FALSE,1)</f>
        <v>0</v>
      </c>
      <c r="AY15" s="215"/>
      <c r="AZ15" s="326" cm="1">
        <f t="array" ref="AZ15">testVMAFRange($C13:$C16,J13:J16,$U13:$U16,AB13:AB16)</f>
        <v>0</v>
      </c>
      <c r="BA15" s="252"/>
      <c r="CE15" s="165"/>
      <c r="CL15" s="17">
        <v>256.91194453195902</v>
      </c>
      <c r="CM15" s="17">
        <v>31.832887500000002</v>
      </c>
      <c r="CN15" s="17">
        <v>31.832887500000002</v>
      </c>
      <c r="CO15" s="17">
        <v>35.739350000000002</v>
      </c>
      <c r="CP15" s="17">
        <v>41.413449999999997</v>
      </c>
      <c r="CQ15" s="17">
        <v>32.675826562499992</v>
      </c>
      <c r="CR15" s="17">
        <v>8.2320250000000001</v>
      </c>
      <c r="CS15" s="17">
        <v>7.8132999999999999</v>
      </c>
      <c r="CT15" s="17">
        <v>5.8134250000000005</v>
      </c>
      <c r="CU15" s="17">
        <v>5.6572874999999998</v>
      </c>
      <c r="CV15" s="17">
        <v>27.310287500000001</v>
      </c>
      <c r="CW15" s="17">
        <v>35.179424999999995</v>
      </c>
      <c r="CX15" s="17">
        <v>31.796499999999998</v>
      </c>
      <c r="CY15" s="17">
        <v>35.729262500000004</v>
      </c>
      <c r="CZ15" s="17">
        <v>41.404049999999998</v>
      </c>
      <c r="DA15" s="17">
        <v>33.031807553612538</v>
      </c>
      <c r="DB15" s="17">
        <v>1750.7874999999999</v>
      </c>
      <c r="DC15" s="17">
        <v>0.47226249999999997</v>
      </c>
      <c r="DE15" s="17">
        <v>332.72541858429048</v>
      </c>
      <c r="DF15" s="5">
        <v>8.5783749999999994</v>
      </c>
      <c r="DG15" s="5"/>
      <c r="DH15" s="17">
        <v>332.72541858429048</v>
      </c>
      <c r="DI15" s="5">
        <v>8.0344999999999995</v>
      </c>
      <c r="DJ15" s="5"/>
      <c r="DK15" s="5">
        <v>683.36746780366002</v>
      </c>
      <c r="DL15" s="5">
        <v>16.568875000000002</v>
      </c>
      <c r="DM15" s="5">
        <v>574.25391718091203</v>
      </c>
      <c r="DN15" s="5">
        <v>14.549150000000001</v>
      </c>
      <c r="DO15" s="5">
        <v>256.91194453195902</v>
      </c>
      <c r="DP15" s="5">
        <v>27.310287500000001</v>
      </c>
      <c r="DQ15" s="5">
        <v>225.75296051602407</v>
      </c>
      <c r="DR15" s="5">
        <v>35.068449999999999</v>
      </c>
      <c r="DS15" s="5">
        <v>256.91194453195902</v>
      </c>
      <c r="DT15" s="5">
        <v>31.796499999999998</v>
      </c>
      <c r="DU15" s="5">
        <v>31.796499999999998</v>
      </c>
      <c r="DV15" s="5">
        <v>35.729262500000004</v>
      </c>
      <c r="DW15" s="5">
        <v>41.404049999999998</v>
      </c>
      <c r="DX15" s="5">
        <v>33.031807553612538</v>
      </c>
      <c r="DZ15" s="17">
        <v>256.91194453195902</v>
      </c>
      <c r="EA15" s="17">
        <v>31.832887500000002</v>
      </c>
      <c r="EB15" s="17">
        <v>31.832887500000002</v>
      </c>
      <c r="EC15" s="17">
        <v>35.739350000000002</v>
      </c>
      <c r="ED15" s="17">
        <v>41.413449999999997</v>
      </c>
      <c r="EE15" s="17">
        <v>32.675826562499992</v>
      </c>
      <c r="EF15" s="17">
        <v>8.2320250000000001</v>
      </c>
      <c r="EG15" s="17">
        <v>7.8132999999999999</v>
      </c>
      <c r="EH15" s="17">
        <v>5.8134250000000005</v>
      </c>
      <c r="EI15" s="17">
        <v>5.6572874999999998</v>
      </c>
      <c r="EJ15" s="17">
        <v>27.310287500000001</v>
      </c>
      <c r="EK15" s="17">
        <v>35.179424999999995</v>
      </c>
      <c r="EL15" s="17">
        <v>31.796499999999998</v>
      </c>
      <c r="EM15" s="17">
        <v>35.729262500000004</v>
      </c>
      <c r="EN15" s="17">
        <v>41.404049999999998</v>
      </c>
      <c r="EO15" s="17">
        <v>33.031807553612538</v>
      </c>
      <c r="EP15" s="17">
        <v>1750.7874999999999</v>
      </c>
      <c r="EQ15" s="17">
        <v>0.47226249999999997</v>
      </c>
      <c r="ER15" s="17">
        <v>332.72541858429048</v>
      </c>
      <c r="ES15" s="5">
        <v>8.5783749999999994</v>
      </c>
      <c r="ET15" s="5">
        <v>332.72541858429048</v>
      </c>
      <c r="EU15" s="5">
        <v>8.0344999999999995</v>
      </c>
      <c r="EV15" s="8">
        <v>683.36746780366002</v>
      </c>
      <c r="EW15" s="8">
        <v>16.568875000000002</v>
      </c>
      <c r="EX15" s="8">
        <v>574.25391718091203</v>
      </c>
      <c r="EY15" s="8">
        <v>14.549150000000001</v>
      </c>
      <c r="EZ15" s="8">
        <v>256.91194453195902</v>
      </c>
      <c r="FA15" s="8">
        <v>27.310287500000001</v>
      </c>
      <c r="FB15" s="8">
        <v>225.75296051602407</v>
      </c>
      <c r="FC15" s="8">
        <v>35.068449999999999</v>
      </c>
      <c r="FD15" s="5">
        <v>256.91194453195902</v>
      </c>
      <c r="FE15" s="5">
        <v>31.796499999999998</v>
      </c>
      <c r="FF15" s="5">
        <v>31.796499999999998</v>
      </c>
      <c r="FG15" s="5">
        <v>35.729262500000004</v>
      </c>
      <c r="FH15" s="5">
        <v>41.404049999999998</v>
      </c>
      <c r="FI15" s="5">
        <v>33.031807553612538</v>
      </c>
      <c r="FK15" s="5">
        <v>256.91194453195902</v>
      </c>
      <c r="FL15" s="5">
        <v>32.675826562499992</v>
      </c>
      <c r="FM15" s="5">
        <v>256.91194453195902</v>
      </c>
      <c r="FN15" s="5">
        <v>33.031807553612538</v>
      </c>
      <c r="FP15" s="17">
        <v>256.91194453195902</v>
      </c>
      <c r="FQ15" s="5">
        <v>32.675826562499992</v>
      </c>
      <c r="FR15" s="17">
        <v>256.91194453195902</v>
      </c>
      <c r="FS15" s="5">
        <v>33.031807553612538</v>
      </c>
    </row>
    <row r="16" spans="1:175" ht="14" thickBot="1" x14ac:dyDescent="0.2">
      <c r="A16" s="289"/>
      <c r="B16" s="47">
        <v>63</v>
      </c>
      <c r="C16" s="166">
        <f>Anchor!L157</f>
        <v>1013.8708</v>
      </c>
      <c r="D16" s="166">
        <f>Anchor!M157</f>
        <v>33.117400000000004</v>
      </c>
      <c r="E16" s="166">
        <f>Anchor!N157</f>
        <v>36.362400000000001</v>
      </c>
      <c r="F16" s="166">
        <f>Anchor!O157</f>
        <v>42.177999999999997</v>
      </c>
      <c r="G16" s="167">
        <f>('Summary (Full)'!$B$34*D16+'Summary (Full)'!$B$35*E16+'Summary (Full)'!$B$36*F16)/'Summary (Full)'!$B$37</f>
        <v>33.886499999999998</v>
      </c>
      <c r="H16" s="166">
        <f>Anchor!P157</f>
        <v>9.9230999999999998</v>
      </c>
      <c r="I16" s="166">
        <f>Anchor!Q157</f>
        <v>8.952</v>
      </c>
      <c r="J16" s="166">
        <f>Anchor!R157</f>
        <v>17.819299999999998</v>
      </c>
      <c r="K16" s="166">
        <f>Anchor!S157</f>
        <v>17.393999999999998</v>
      </c>
      <c r="L16" s="166">
        <f>Anchor!T157</f>
        <v>28.545400000000001</v>
      </c>
      <c r="M16" s="166">
        <f>Anchor!U157</f>
        <v>36.210599999999999</v>
      </c>
      <c r="N16" s="166">
        <f>Anchor!V157</f>
        <v>33.009799999999998</v>
      </c>
      <c r="O16" s="166">
        <f>Anchor!W157</f>
        <v>36.346899999999998</v>
      </c>
      <c r="P16" s="166">
        <f>Anchor!X157</f>
        <v>42.168700000000001</v>
      </c>
      <c r="Q16" s="168">
        <f>10*LOG10(1/(('Summary (Full)'!$B$41/10^(N16/10)+'Summary (Full)'!$B$42/10^(O16/10)+'Summary (Full)'!$B$43/10^(P16/10))/'Summary (Full)'!$B$44))</f>
        <v>34.177799651424714</v>
      </c>
      <c r="R16" s="166">
        <f>Anchor!Y157</f>
        <v>11520.5</v>
      </c>
      <c r="S16" s="166">
        <f>Anchor!Z157</f>
        <v>5.4898999999999996</v>
      </c>
      <c r="T16" s="205"/>
      <c r="U16" s="166">
        <f>Test!L157</f>
        <v>1013.8708</v>
      </c>
      <c r="V16" s="166">
        <f>Test!M157</f>
        <v>33.117400000000004</v>
      </c>
      <c r="W16" s="166">
        <f>Test!N157</f>
        <v>36.362400000000001</v>
      </c>
      <c r="X16" s="166">
        <f>Test!O157</f>
        <v>42.177999999999997</v>
      </c>
      <c r="Y16" s="166">
        <f>('Summary (Full)'!$B$34*V16+'Summary (Full)'!$B$35*W16+'Summary (Full)'!$B$36*X16)/'Summary (Full)'!$B$37</f>
        <v>33.886499999999998</v>
      </c>
      <c r="Z16" s="166">
        <f>Test!P157</f>
        <v>9.9230999999999998</v>
      </c>
      <c r="AA16" s="166">
        <f>Test!Q157</f>
        <v>8.952</v>
      </c>
      <c r="AB16" s="166">
        <f>Test!R157</f>
        <v>17.819299999999998</v>
      </c>
      <c r="AC16" s="166">
        <f>Test!S157</f>
        <v>17.393999999999998</v>
      </c>
      <c r="AD16" s="166">
        <f>Test!T157</f>
        <v>28.545400000000001</v>
      </c>
      <c r="AE16" s="166">
        <f>Test!U157</f>
        <v>36.210599999999999</v>
      </c>
      <c r="AF16" s="166">
        <f>Test!V157</f>
        <v>33.009799999999998</v>
      </c>
      <c r="AG16" s="166">
        <f>Test!W157</f>
        <v>36.346899999999998</v>
      </c>
      <c r="AH16" s="166">
        <f>Test!X157</f>
        <v>42.168700000000001</v>
      </c>
      <c r="AI16" s="166">
        <f>10*LOG10(1/(('Summary (Full)'!$B$41/10^(AF16/10)+'Summary (Full)'!$B$42/10^(AG16/10)+'Summary (Full)'!$B$43/10^(AH16/10))/'Summary (Full)'!$B$44))</f>
        <v>34.177799651424714</v>
      </c>
      <c r="AJ16" s="166">
        <f>Test!Y157</f>
        <v>11520.5</v>
      </c>
      <c r="AK16" s="166">
        <f>Test!Z157</f>
        <v>5.4898999999999996</v>
      </c>
      <c r="AL16" s="166">
        <f t="shared" si="2"/>
        <v>1</v>
      </c>
      <c r="AM16" s="166">
        <f t="shared" si="2"/>
        <v>1</v>
      </c>
      <c r="AO16" s="303"/>
      <c r="AP16" s="213"/>
      <c r="AQ16" s="213"/>
      <c r="AR16" s="213"/>
      <c r="AS16" s="213"/>
      <c r="AT16" s="213"/>
      <c r="AU16" s="213"/>
      <c r="AV16" s="213"/>
      <c r="AW16" s="213"/>
      <c r="AX16" s="213"/>
      <c r="AY16" s="228"/>
      <c r="AZ16" s="327"/>
      <c r="BA16" s="280"/>
      <c r="BR16" s="5"/>
      <c r="BS16" s="5"/>
      <c r="BT16" s="5"/>
      <c r="BV16" s="5"/>
      <c r="BX16" s="5"/>
      <c r="BZ16" s="5"/>
      <c r="CB16" s="5"/>
      <c r="CD16" s="5"/>
      <c r="CE16" s="165"/>
      <c r="CL16" s="17">
        <v>292.37156887033336</v>
      </c>
      <c r="CM16" s="17">
        <v>31.960550000000001</v>
      </c>
      <c r="CN16" s="17">
        <v>31.960550000000001</v>
      </c>
      <c r="CO16" s="17">
        <v>35.790199999999999</v>
      </c>
      <c r="CP16" s="17">
        <v>41.524100000000004</v>
      </c>
      <c r="CQ16" s="17">
        <v>32.797624999999996</v>
      </c>
      <c r="CR16" s="17">
        <v>8.4052000000000007</v>
      </c>
      <c r="CS16" s="17">
        <v>7.9238999999999997</v>
      </c>
      <c r="CT16" s="17">
        <v>6.5388000000000002</v>
      </c>
      <c r="CU16" s="17">
        <v>6.3651499999999999</v>
      </c>
      <c r="CV16" s="17">
        <v>27.426749999999998</v>
      </c>
      <c r="CW16" s="17">
        <v>35.290399999999998</v>
      </c>
      <c r="CX16" s="17">
        <v>31.922199999999997</v>
      </c>
      <c r="CY16" s="17">
        <v>35.77975</v>
      </c>
      <c r="CZ16" s="17">
        <v>41.514899999999997</v>
      </c>
      <c r="DA16" s="17">
        <v>33.150299279907003</v>
      </c>
      <c r="DB16" s="17">
        <v>1896.65</v>
      </c>
      <c r="DC16" s="17">
        <v>0.51065000000000005</v>
      </c>
      <c r="DE16" s="17">
        <v>378.64900680951422</v>
      </c>
      <c r="DF16" s="5">
        <v>8.7515499999999999</v>
      </c>
      <c r="DG16" s="5"/>
      <c r="DH16" s="17">
        <v>378.64900680951422</v>
      </c>
      <c r="DI16" s="5">
        <v>8.1451000000000011</v>
      </c>
      <c r="DJ16" s="5"/>
      <c r="DK16" s="5">
        <v>1208.877460736948</v>
      </c>
      <c r="DL16" s="5">
        <v>23.734475000000003</v>
      </c>
      <c r="DM16" s="5">
        <v>683.36746780366002</v>
      </c>
      <c r="DN16" s="5">
        <v>16.158100000000001</v>
      </c>
      <c r="DO16" s="5">
        <v>292.37156887033336</v>
      </c>
      <c r="DP16" s="5">
        <v>27.426749999999998</v>
      </c>
      <c r="DQ16" s="5">
        <v>256.91194453195902</v>
      </c>
      <c r="DR16" s="5">
        <v>35.179424999999995</v>
      </c>
      <c r="DS16" s="5">
        <v>292.37156887033336</v>
      </c>
      <c r="DT16" s="5">
        <v>31.922199999999997</v>
      </c>
      <c r="DU16" s="5">
        <v>31.922199999999997</v>
      </c>
      <c r="DV16" s="5">
        <v>35.77975</v>
      </c>
      <c r="DW16" s="5">
        <v>41.514899999999997</v>
      </c>
      <c r="DX16" s="5">
        <v>33.150299279907003</v>
      </c>
      <c r="DZ16" s="17">
        <v>292.37156887033336</v>
      </c>
      <c r="EA16" s="17">
        <v>31.960550000000001</v>
      </c>
      <c r="EB16" s="17">
        <v>31.960550000000001</v>
      </c>
      <c r="EC16" s="17">
        <v>35.790199999999999</v>
      </c>
      <c r="ED16" s="17">
        <v>41.524100000000004</v>
      </c>
      <c r="EE16" s="17">
        <v>32.797624999999996</v>
      </c>
      <c r="EF16" s="17">
        <v>8.4052000000000007</v>
      </c>
      <c r="EG16" s="17">
        <v>7.9238999999999997</v>
      </c>
      <c r="EH16" s="17">
        <v>6.5388000000000002</v>
      </c>
      <c r="EI16" s="17">
        <v>6.3651499999999999</v>
      </c>
      <c r="EJ16" s="17">
        <v>27.426749999999998</v>
      </c>
      <c r="EK16" s="17">
        <v>35.290399999999998</v>
      </c>
      <c r="EL16" s="17">
        <v>31.922199999999997</v>
      </c>
      <c r="EM16" s="17">
        <v>35.77975</v>
      </c>
      <c r="EN16" s="17">
        <v>41.514899999999997</v>
      </c>
      <c r="EO16" s="17">
        <v>33.150299279907003</v>
      </c>
      <c r="EP16" s="17">
        <v>1896.65</v>
      </c>
      <c r="EQ16" s="17">
        <v>0.51065000000000005</v>
      </c>
      <c r="ER16" s="17">
        <v>378.64900680951422</v>
      </c>
      <c r="ES16" s="5">
        <v>8.7515499999999999</v>
      </c>
      <c r="ET16" s="5">
        <v>378.64900680951422</v>
      </c>
      <c r="EU16" s="5">
        <v>8.1451000000000011</v>
      </c>
      <c r="EV16" s="8">
        <v>1208.877460736948</v>
      </c>
      <c r="EW16" s="8">
        <v>23.734475000000003</v>
      </c>
      <c r="EX16" s="8">
        <v>683.36746780366002</v>
      </c>
      <c r="EY16" s="8">
        <v>16.158100000000001</v>
      </c>
      <c r="EZ16" s="8">
        <v>292.37156887033336</v>
      </c>
      <c r="FA16" s="8">
        <v>27.426749999999998</v>
      </c>
      <c r="FB16" s="8">
        <v>256.91194453195902</v>
      </c>
      <c r="FC16" s="8">
        <v>35.179424999999995</v>
      </c>
      <c r="FD16" s="5">
        <v>292.37156887033336</v>
      </c>
      <c r="FE16" s="5">
        <v>31.922199999999997</v>
      </c>
      <c r="FF16" s="5">
        <v>31.922199999999997</v>
      </c>
      <c r="FG16" s="5">
        <v>35.77975</v>
      </c>
      <c r="FH16" s="5">
        <v>41.514899999999997</v>
      </c>
      <c r="FI16" s="5">
        <v>33.150299279907003</v>
      </c>
      <c r="FK16" s="5">
        <v>292.37156887033336</v>
      </c>
      <c r="FL16" s="5">
        <v>32.797624999999996</v>
      </c>
      <c r="FM16" s="5">
        <v>292.37156887033336</v>
      </c>
      <c r="FN16" s="5">
        <v>33.150299279907003</v>
      </c>
      <c r="FP16" s="17">
        <v>292.37156887033336</v>
      </c>
      <c r="FQ16" s="5">
        <v>32.797624999999996</v>
      </c>
      <c r="FR16" s="17">
        <v>292.37156887033336</v>
      </c>
      <c r="FS16" s="5">
        <v>33.150299279907003</v>
      </c>
    </row>
    <row r="17" spans="1:175" ht="13" customHeight="1" x14ac:dyDescent="0.15">
      <c r="A17" s="289" t="s">
        <v>8</v>
      </c>
      <c r="B17" s="47">
        <v>23</v>
      </c>
      <c r="C17" s="166">
        <f>Anchor!L158</f>
        <v>26571.6185</v>
      </c>
      <c r="D17" s="166">
        <f>Anchor!M158</f>
        <v>43.7395</v>
      </c>
      <c r="E17" s="166">
        <f>Anchor!N158</f>
        <v>40.951099999999997</v>
      </c>
      <c r="F17" s="166">
        <f>Anchor!O158</f>
        <v>46.362200000000001</v>
      </c>
      <c r="G17" s="167">
        <f>('Summary (Full)'!$B$34*D17+'Summary (Full)'!$B$35*E17+'Summary (Full)'!$B$36*F17)/'Summary (Full)'!$B$37</f>
        <v>43.729143749999999</v>
      </c>
      <c r="H17" s="166">
        <f>Anchor!P158</f>
        <v>23.690200000000001</v>
      </c>
      <c r="I17" s="166">
        <f>Anchor!Q158</f>
        <v>19.2713</v>
      </c>
      <c r="J17" s="166">
        <f>Anchor!R158</f>
        <v>86.927099999999996</v>
      </c>
      <c r="K17" s="166">
        <f>Anchor!S158</f>
        <v>84.715900000000005</v>
      </c>
      <c r="L17" s="166">
        <f>Anchor!T158</f>
        <v>40.109699999999997</v>
      </c>
      <c r="M17" s="166">
        <f>Anchor!U158</f>
        <v>42.612099999999998</v>
      </c>
      <c r="N17" s="166">
        <f>Anchor!V158</f>
        <v>43.6723</v>
      </c>
      <c r="O17" s="166">
        <f>Anchor!W158</f>
        <v>40.922600000000003</v>
      </c>
      <c r="P17" s="166">
        <f>Anchor!X158</f>
        <v>46.322400000000002</v>
      </c>
      <c r="Q17" s="168">
        <f>10*LOG10(1/(('Summary (Full)'!$B$41/10^(N17/10)+'Summary (Full)'!$B$42/10^(O17/10)+'Summary (Full)'!$B$43/10^(P17/10))/'Summary (Full)'!$B$44))</f>
        <v>43.373893847151251</v>
      </c>
      <c r="R17" s="166">
        <f>Anchor!Y158</f>
        <v>20889.400000000001</v>
      </c>
      <c r="S17" s="166">
        <f>Anchor!Z158</f>
        <v>11.755599999999999</v>
      </c>
      <c r="T17" s="205"/>
      <c r="U17" s="166">
        <f>Test!L158</f>
        <v>26571.6185</v>
      </c>
      <c r="V17" s="166">
        <f>Test!M158</f>
        <v>43.7395</v>
      </c>
      <c r="W17" s="166">
        <f>Test!N158</f>
        <v>40.951099999999997</v>
      </c>
      <c r="X17" s="166">
        <f>Test!O158</f>
        <v>46.362200000000001</v>
      </c>
      <c r="Y17" s="166">
        <f>('Summary (Full)'!$B$34*V17+'Summary (Full)'!$B$35*W17+'Summary (Full)'!$B$36*X17)/'Summary (Full)'!$B$37</f>
        <v>43.729143749999999</v>
      </c>
      <c r="Z17" s="166">
        <f>Test!P158</f>
        <v>23.690200000000001</v>
      </c>
      <c r="AA17" s="166">
        <f>Test!Q158</f>
        <v>19.2713</v>
      </c>
      <c r="AB17" s="166">
        <f>Test!R158</f>
        <v>86.927099999999996</v>
      </c>
      <c r="AC17" s="166">
        <f>Test!S158</f>
        <v>84.715900000000005</v>
      </c>
      <c r="AD17" s="166">
        <f>Test!T158</f>
        <v>40.109699999999997</v>
      </c>
      <c r="AE17" s="166">
        <f>Test!U158</f>
        <v>42.612099999999998</v>
      </c>
      <c r="AF17" s="166">
        <f>Test!V158</f>
        <v>43.6723</v>
      </c>
      <c r="AG17" s="166">
        <f>Test!W158</f>
        <v>40.922600000000003</v>
      </c>
      <c r="AH17" s="166">
        <f>Test!X158</f>
        <v>46.322400000000002</v>
      </c>
      <c r="AI17" s="166">
        <f>10*LOG10(1/(('Summary (Full)'!$B$41/10^(AF17/10)+'Summary (Full)'!$B$42/10^(AG17/10)+'Summary (Full)'!$B$43/10^(AH17/10))/'Summary (Full)'!$B$44))</f>
        <v>43.373893847151251</v>
      </c>
      <c r="AJ17" s="166">
        <f>Test!Y158</f>
        <v>20889.400000000001</v>
      </c>
      <c r="AK17" s="166">
        <f>Test!Z158</f>
        <v>11.755599999999999</v>
      </c>
      <c r="AL17" s="166">
        <f t="shared" si="2"/>
        <v>1</v>
      </c>
      <c r="AM17" s="166">
        <f t="shared" si="2"/>
        <v>1</v>
      </c>
      <c r="AO17" s="293" t="s">
        <v>27</v>
      </c>
      <c r="AP17" s="211" cm="1">
        <f t="array" ref="AP17">bdRateExtend($C17:$C20,D17:D20,$U17:$U20,V17:V20)</f>
        <v>0</v>
      </c>
      <c r="AQ17" s="211" cm="1">
        <f t="array" ref="AQ17">bdRateExtend($C17:$C22,D17:D22,$U17:$U22,V17:V22)</f>
        <v>0</v>
      </c>
      <c r="AR17" s="211" cm="1">
        <f t="array" ref="AR17">bdRateExtend($C17:$C22,E17:E22,$U17:$U22,W17:W22)</f>
        <v>0</v>
      </c>
      <c r="AS17" s="211" cm="1">
        <f t="array" ref="AS17">bdRateExtend($C17:$C22,F17:F22,$U17:$U22,X17:X22)</f>
        <v>0</v>
      </c>
      <c r="AT17" s="211" cm="1">
        <f t="array" ref="AT17">bdRateExtend($C17:$C20,H17:H20,$U17:$U20,Z17:Z20)</f>
        <v>0</v>
      </c>
      <c r="AU17" s="211" cm="1">
        <f t="array" ref="AU17">bdRateExtend($C17:$C22,H17:H22,$U17:$U22,Z17:Z22)</f>
        <v>0</v>
      </c>
      <c r="AV17" s="211" cm="1">
        <f t="array" ref="AV17">bdRateExtend($C17:$C20,I17:I20,$U17:$U20,AA17:AA20)</f>
        <v>0</v>
      </c>
      <c r="AW17" s="211" cm="1">
        <f t="array" ref="AW17">bdRateExtend($C17:$C22,I17:I22,$U17:$U22,AA17:AA22)</f>
        <v>0</v>
      </c>
      <c r="AX17" s="211" cm="1">
        <f t="array" ref="AX17">bdRateExtend($C17:$C20,J17:J20,$U17:$U20,AB17:AB20,"None", FALSE,1)</f>
        <v>0</v>
      </c>
      <c r="AY17" s="214" cm="1">
        <f t="array" ref="AY17">bdRateExtend($C17:$C22,J17:J22,$U17:$U22,AB17:AB22,"None", FALSE,TRUE)</f>
        <v>0</v>
      </c>
      <c r="AZ17" s="325" cm="1">
        <f t="array" ref="AZ17">testVMAFRange($C17:$C20,J17:J20,$U17:$U20,AB17:AB20)</f>
        <v>0</v>
      </c>
      <c r="BA17" s="251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E17" s="165"/>
      <c r="CL17" s="17">
        <v>332.72541858429048</v>
      </c>
      <c r="CM17" s="17">
        <v>32.088212500000004</v>
      </c>
      <c r="CN17" s="17">
        <v>32.088212500000004</v>
      </c>
      <c r="CO17" s="17">
        <v>35.841049999999996</v>
      </c>
      <c r="CP17" s="17">
        <v>41.634750000000004</v>
      </c>
      <c r="CQ17" s="17">
        <v>32.919423437500001</v>
      </c>
      <c r="CR17" s="17">
        <v>8.5783749999999994</v>
      </c>
      <c r="CS17" s="17">
        <v>8.0344999999999995</v>
      </c>
      <c r="CT17" s="17">
        <v>7.2641749999999998</v>
      </c>
      <c r="CU17" s="17">
        <v>7.0730124999999999</v>
      </c>
      <c r="CV17" s="17">
        <v>27.543212499999999</v>
      </c>
      <c r="CW17" s="17">
        <v>35.401375000000002</v>
      </c>
      <c r="CX17" s="17">
        <v>32.047899999999998</v>
      </c>
      <c r="CY17" s="17">
        <v>35.830237499999996</v>
      </c>
      <c r="CZ17" s="17">
        <v>41.625750000000004</v>
      </c>
      <c r="DA17" s="17">
        <v>33.268791006201468</v>
      </c>
      <c r="DB17" s="17">
        <v>2042.5124999999998</v>
      </c>
      <c r="DC17" s="17">
        <v>0.54903749999999996</v>
      </c>
      <c r="DE17" s="17">
        <v>622.99131883629389</v>
      </c>
      <c r="DF17" s="5">
        <v>9.6296999999999997</v>
      </c>
      <c r="DG17" s="5"/>
      <c r="DH17" s="17">
        <v>622.99131883629389</v>
      </c>
      <c r="DI17" s="5">
        <v>8.7018249999999995</v>
      </c>
      <c r="DJ17" s="5"/>
      <c r="DK17" s="5">
        <v>1351.126265919786</v>
      </c>
      <c r="DL17" s="5">
        <v>25.667512500000001</v>
      </c>
      <c r="DM17" s="5">
        <v>1208.877460736948</v>
      </c>
      <c r="DN17" s="5">
        <v>23.09815</v>
      </c>
      <c r="DO17" s="5">
        <v>332.72541858429048</v>
      </c>
      <c r="DP17" s="5">
        <v>27.543212499999999</v>
      </c>
      <c r="DQ17" s="5">
        <v>292.37156887033336</v>
      </c>
      <c r="DR17" s="5">
        <v>35.290399999999998</v>
      </c>
      <c r="DS17" s="5">
        <v>332.72541858429048</v>
      </c>
      <c r="DT17" s="5">
        <v>32.047899999999998</v>
      </c>
      <c r="DU17" s="5">
        <v>32.047899999999998</v>
      </c>
      <c r="DV17" s="5">
        <v>35.830237499999996</v>
      </c>
      <c r="DW17" s="5">
        <v>41.625750000000004</v>
      </c>
      <c r="DX17" s="5">
        <v>33.268791006201468</v>
      </c>
      <c r="DZ17" s="17">
        <v>332.72541858429048</v>
      </c>
      <c r="EA17" s="17">
        <v>32.088212500000004</v>
      </c>
      <c r="EB17" s="17">
        <v>32.088212500000004</v>
      </c>
      <c r="EC17" s="17">
        <v>35.841049999999996</v>
      </c>
      <c r="ED17" s="17">
        <v>41.634750000000004</v>
      </c>
      <c r="EE17" s="17">
        <v>32.919423437500001</v>
      </c>
      <c r="EF17" s="17">
        <v>8.5783749999999994</v>
      </c>
      <c r="EG17" s="17">
        <v>8.0344999999999995</v>
      </c>
      <c r="EH17" s="17">
        <v>7.2641749999999998</v>
      </c>
      <c r="EI17" s="17">
        <v>7.0730124999999999</v>
      </c>
      <c r="EJ17" s="17">
        <v>27.543212499999999</v>
      </c>
      <c r="EK17" s="17">
        <v>35.401375000000002</v>
      </c>
      <c r="EL17" s="17">
        <v>32.047899999999998</v>
      </c>
      <c r="EM17" s="17">
        <v>35.830237499999996</v>
      </c>
      <c r="EN17" s="17">
        <v>41.625750000000004</v>
      </c>
      <c r="EO17" s="17">
        <v>33.268791006201468</v>
      </c>
      <c r="EP17" s="17">
        <v>2042.5124999999998</v>
      </c>
      <c r="EQ17" s="17">
        <v>0.54903749999999996</v>
      </c>
      <c r="ER17" s="17">
        <v>622.99131883629389</v>
      </c>
      <c r="ES17" s="5">
        <v>9.6296999999999997</v>
      </c>
      <c r="ET17" s="5">
        <v>622.99131883629389</v>
      </c>
      <c r="EU17" s="5">
        <v>8.7018249999999995</v>
      </c>
      <c r="EV17" s="8">
        <v>1351.126265919786</v>
      </c>
      <c r="EW17" s="8">
        <v>25.667512500000001</v>
      </c>
      <c r="EX17" s="8">
        <v>1208.877460736948</v>
      </c>
      <c r="EY17" s="8">
        <v>23.09815</v>
      </c>
      <c r="EZ17" s="8">
        <v>332.72541858429048</v>
      </c>
      <c r="FA17" s="8">
        <v>27.543212499999999</v>
      </c>
      <c r="FB17" s="8">
        <v>292.37156887033336</v>
      </c>
      <c r="FC17" s="8">
        <v>35.290399999999998</v>
      </c>
      <c r="FD17" s="5">
        <v>332.72541858429048</v>
      </c>
      <c r="FE17" s="5">
        <v>32.047899999999998</v>
      </c>
      <c r="FF17" s="5">
        <v>32.047899999999998</v>
      </c>
      <c r="FG17" s="5">
        <v>35.830237499999996</v>
      </c>
      <c r="FH17" s="5">
        <v>41.625750000000004</v>
      </c>
      <c r="FI17" s="5">
        <v>33.268791006201468</v>
      </c>
      <c r="FK17" s="5">
        <v>332.72541858429048</v>
      </c>
      <c r="FL17" s="5">
        <v>32.919423437500001</v>
      </c>
      <c r="FM17" s="5">
        <v>332.72541858429048</v>
      </c>
      <c r="FN17" s="5">
        <v>33.268791006201468</v>
      </c>
      <c r="FP17" s="17">
        <v>332.72541858429048</v>
      </c>
      <c r="FQ17" s="5">
        <v>32.919423437500001</v>
      </c>
      <c r="FR17" s="17">
        <v>332.72541858429048</v>
      </c>
      <c r="FS17" s="5">
        <v>33.268791006201468</v>
      </c>
    </row>
    <row r="18" spans="1:175" x14ac:dyDescent="0.15">
      <c r="A18" s="289"/>
      <c r="B18" s="47">
        <v>31</v>
      </c>
      <c r="C18" s="166">
        <f>Anchor!L159</f>
        <v>15123.843699999999</v>
      </c>
      <c r="D18" s="166">
        <f>Anchor!M159</f>
        <v>41.621600000000001</v>
      </c>
      <c r="E18" s="166">
        <f>Anchor!N159</f>
        <v>39.936900000000001</v>
      </c>
      <c r="F18" s="166">
        <f>Anchor!O159</f>
        <v>45.482500000000002</v>
      </c>
      <c r="G18" s="167">
        <f>('Summary (Full)'!$B$34*D18+'Summary (Full)'!$B$35*E18+'Summary (Full)'!$B$36*F18)/'Summary (Full)'!$B$37</f>
        <v>41.7576125</v>
      </c>
      <c r="H18" s="166">
        <f>Anchor!P159</f>
        <v>21.0092</v>
      </c>
      <c r="I18" s="166">
        <f>Anchor!Q159</f>
        <v>17.204899999999999</v>
      </c>
      <c r="J18" s="166">
        <f>Anchor!R159</f>
        <v>78.101200000000006</v>
      </c>
      <c r="K18" s="166">
        <f>Anchor!S159</f>
        <v>75.872200000000007</v>
      </c>
      <c r="L18" s="166">
        <f>Anchor!T159</f>
        <v>37.613799999999998</v>
      </c>
      <c r="M18" s="166">
        <f>Anchor!U159</f>
        <v>41.387799999999999</v>
      </c>
      <c r="N18" s="166">
        <f>Anchor!V159</f>
        <v>41.552300000000002</v>
      </c>
      <c r="O18" s="166">
        <f>Anchor!W159</f>
        <v>39.909700000000001</v>
      </c>
      <c r="P18" s="166">
        <f>Anchor!X159</f>
        <v>45.4499</v>
      </c>
      <c r="Q18" s="168">
        <f>10*LOG10(1/(('Summary (Full)'!$B$41/10^(N18/10)+'Summary (Full)'!$B$42/10^(O18/10)+'Summary (Full)'!$B$43/10^(P18/10))/'Summary (Full)'!$B$44))</f>
        <v>41.649434487361361</v>
      </c>
      <c r="R18" s="166">
        <f>Anchor!Y159</f>
        <v>20410</v>
      </c>
      <c r="S18" s="166">
        <f>Anchor!Z159</f>
        <v>10.4116</v>
      </c>
      <c r="T18" s="205"/>
      <c r="U18" s="166">
        <f>Test!L159</f>
        <v>15123.843699999999</v>
      </c>
      <c r="V18" s="166">
        <f>Test!M159</f>
        <v>41.621600000000001</v>
      </c>
      <c r="W18" s="166">
        <f>Test!N159</f>
        <v>39.936900000000001</v>
      </c>
      <c r="X18" s="166">
        <f>Test!O159</f>
        <v>45.482500000000002</v>
      </c>
      <c r="Y18" s="166">
        <f>('Summary (Full)'!$B$34*V18+'Summary (Full)'!$B$35*W18+'Summary (Full)'!$B$36*X18)/'Summary (Full)'!$B$37</f>
        <v>41.7576125</v>
      </c>
      <c r="Z18" s="166">
        <f>Test!P159</f>
        <v>21.0092</v>
      </c>
      <c r="AA18" s="166">
        <f>Test!Q159</f>
        <v>17.204899999999999</v>
      </c>
      <c r="AB18" s="166">
        <f>Test!R159</f>
        <v>78.101200000000006</v>
      </c>
      <c r="AC18" s="166">
        <f>Test!S159</f>
        <v>75.872200000000007</v>
      </c>
      <c r="AD18" s="166">
        <f>Test!T159</f>
        <v>37.613799999999998</v>
      </c>
      <c r="AE18" s="166">
        <f>Test!U159</f>
        <v>41.387799999999999</v>
      </c>
      <c r="AF18" s="166">
        <f>Test!V159</f>
        <v>41.552300000000002</v>
      </c>
      <c r="AG18" s="166">
        <f>Test!W159</f>
        <v>39.909700000000001</v>
      </c>
      <c r="AH18" s="166">
        <f>Test!X159</f>
        <v>45.4499</v>
      </c>
      <c r="AI18" s="166">
        <f>10*LOG10(1/(('Summary (Full)'!$B$41/10^(AF18/10)+'Summary (Full)'!$B$42/10^(AG18/10)+'Summary (Full)'!$B$43/10^(AH18/10))/'Summary (Full)'!$B$44))</f>
        <v>41.649434487361361</v>
      </c>
      <c r="AJ18" s="166">
        <f>Test!Y159</f>
        <v>20410</v>
      </c>
      <c r="AK18" s="166">
        <f>Test!Z159</f>
        <v>10.4116</v>
      </c>
      <c r="AL18" s="166">
        <f t="shared" si="2"/>
        <v>1</v>
      </c>
      <c r="AM18" s="166">
        <f t="shared" si="2"/>
        <v>1</v>
      </c>
      <c r="AO18" s="294"/>
      <c r="AP18" s="212"/>
      <c r="AQ18" s="212"/>
      <c r="AR18" s="212"/>
      <c r="AS18" s="212"/>
      <c r="AT18" s="212"/>
      <c r="AU18" s="212"/>
      <c r="AV18" s="212"/>
      <c r="AW18" s="212"/>
      <c r="AX18" s="212"/>
      <c r="AY18" s="215"/>
      <c r="AZ18" s="326"/>
      <c r="BA18" s="252"/>
      <c r="BR18" s="5"/>
      <c r="BS18" s="5"/>
      <c r="BT18" s="5"/>
      <c r="BV18" s="5"/>
      <c r="BX18" s="5"/>
      <c r="BZ18" s="5"/>
      <c r="CB18" s="5"/>
      <c r="CD18" s="5"/>
      <c r="CE18" s="165"/>
      <c r="CL18" s="17">
        <v>378.64900680951422</v>
      </c>
      <c r="CM18" s="17">
        <v>32.215875000000004</v>
      </c>
      <c r="CN18" s="17">
        <v>32.215875000000004</v>
      </c>
      <c r="CO18" s="17">
        <v>35.8919</v>
      </c>
      <c r="CP18" s="17">
        <v>41.745400000000004</v>
      </c>
      <c r="CQ18" s="17">
        <v>33.041221874999998</v>
      </c>
      <c r="CR18" s="17">
        <v>8.7515499999999999</v>
      </c>
      <c r="CS18" s="17">
        <v>8.1451000000000011</v>
      </c>
      <c r="CT18" s="17">
        <v>7.9895500000000004</v>
      </c>
      <c r="CU18" s="17">
        <v>7.780875</v>
      </c>
      <c r="CV18" s="17">
        <v>27.659675</v>
      </c>
      <c r="CW18" s="17">
        <v>35.512349999999998</v>
      </c>
      <c r="CX18" s="17">
        <v>32.1736</v>
      </c>
      <c r="CY18" s="17">
        <v>35.880724999999998</v>
      </c>
      <c r="CZ18" s="17">
        <v>41.736600000000003</v>
      </c>
      <c r="DA18" s="17">
        <v>33.38728273249594</v>
      </c>
      <c r="DB18" s="17">
        <v>2188.375</v>
      </c>
      <c r="DC18" s="17">
        <v>0.58742499999999997</v>
      </c>
      <c r="DE18" s="17">
        <v>702.18854354279597</v>
      </c>
      <c r="DF18" s="5">
        <v>9.8956</v>
      </c>
      <c r="DG18" s="5"/>
      <c r="DH18" s="17">
        <v>702.18854354279597</v>
      </c>
      <c r="DI18" s="5">
        <v>8.8695874999999997</v>
      </c>
      <c r="DJ18" s="5"/>
      <c r="DK18" s="5">
        <v>1510.1135108809713</v>
      </c>
      <c r="DL18" s="5">
        <v>27.600550000000002</v>
      </c>
      <c r="DM18" s="5">
        <v>1351.126265919786</v>
      </c>
      <c r="DN18" s="5">
        <v>24.959225000000004</v>
      </c>
      <c r="DO18" s="5">
        <v>378.64900680951422</v>
      </c>
      <c r="DP18" s="5">
        <v>27.659675</v>
      </c>
      <c r="DQ18" s="5">
        <v>332.72541858429048</v>
      </c>
      <c r="DR18" s="5">
        <v>35.401375000000002</v>
      </c>
      <c r="DS18" s="5">
        <v>378.64900680951422</v>
      </c>
      <c r="DT18" s="5">
        <v>32.1736</v>
      </c>
      <c r="DU18" s="5">
        <v>32.1736</v>
      </c>
      <c r="DV18" s="5">
        <v>35.880724999999998</v>
      </c>
      <c r="DW18" s="5">
        <v>41.736600000000003</v>
      </c>
      <c r="DX18" s="5">
        <v>33.38728273249594</v>
      </c>
      <c r="DZ18" s="17">
        <v>378.64900680951422</v>
      </c>
      <c r="EA18" s="17">
        <v>32.215875000000004</v>
      </c>
      <c r="EB18" s="17">
        <v>32.215875000000004</v>
      </c>
      <c r="EC18" s="17">
        <v>35.8919</v>
      </c>
      <c r="ED18" s="17">
        <v>41.745400000000004</v>
      </c>
      <c r="EE18" s="17">
        <v>33.041221874999998</v>
      </c>
      <c r="EF18" s="17">
        <v>8.7515499999999999</v>
      </c>
      <c r="EG18" s="17">
        <v>8.1451000000000011</v>
      </c>
      <c r="EH18" s="17">
        <v>7.9895500000000004</v>
      </c>
      <c r="EI18" s="17">
        <v>7.780875</v>
      </c>
      <c r="EJ18" s="17">
        <v>27.659675</v>
      </c>
      <c r="EK18" s="17">
        <v>35.512349999999998</v>
      </c>
      <c r="EL18" s="17">
        <v>32.1736</v>
      </c>
      <c r="EM18" s="17">
        <v>35.880724999999998</v>
      </c>
      <c r="EN18" s="17">
        <v>41.736600000000003</v>
      </c>
      <c r="EO18" s="17">
        <v>33.38728273249594</v>
      </c>
      <c r="EP18" s="17">
        <v>2188.375</v>
      </c>
      <c r="EQ18" s="17">
        <v>0.58742499999999997</v>
      </c>
      <c r="ER18" s="17">
        <v>702.18854354279597</v>
      </c>
      <c r="ES18" s="5">
        <v>9.8956</v>
      </c>
      <c r="ET18" s="5">
        <v>702.18854354279597</v>
      </c>
      <c r="EU18" s="5">
        <v>8.8695874999999997</v>
      </c>
      <c r="EV18" s="8">
        <v>1510.1135108809713</v>
      </c>
      <c r="EW18" s="8">
        <v>27.600550000000002</v>
      </c>
      <c r="EX18" s="8">
        <v>1351.126265919786</v>
      </c>
      <c r="EY18" s="8">
        <v>24.959225000000004</v>
      </c>
      <c r="EZ18" s="8">
        <v>378.64900680951422</v>
      </c>
      <c r="FA18" s="8">
        <v>27.659675</v>
      </c>
      <c r="FB18" s="8">
        <v>332.72541858429048</v>
      </c>
      <c r="FC18" s="8">
        <v>35.401375000000002</v>
      </c>
      <c r="FD18" s="5">
        <v>378.64900680951422</v>
      </c>
      <c r="FE18" s="5">
        <v>32.1736</v>
      </c>
      <c r="FF18" s="5">
        <v>32.1736</v>
      </c>
      <c r="FG18" s="5">
        <v>35.880724999999998</v>
      </c>
      <c r="FH18" s="5">
        <v>41.736600000000003</v>
      </c>
      <c r="FI18" s="5">
        <v>33.38728273249594</v>
      </c>
      <c r="FK18" s="5">
        <v>378.64900680951422</v>
      </c>
      <c r="FL18" s="5">
        <v>33.041221874999998</v>
      </c>
      <c r="FM18" s="5">
        <v>378.64900680951422</v>
      </c>
      <c r="FN18" s="5">
        <v>33.38728273249594</v>
      </c>
      <c r="FP18" s="17">
        <v>378.64900680951422</v>
      </c>
      <c r="FQ18" s="5">
        <v>33.041221874999998</v>
      </c>
      <c r="FR18" s="17">
        <v>378.64900680951422</v>
      </c>
      <c r="FS18" s="5">
        <v>33.38728273249594</v>
      </c>
    </row>
    <row r="19" spans="1:175" ht="13" customHeight="1" x14ac:dyDescent="0.15">
      <c r="A19" s="289"/>
      <c r="B19" s="47">
        <v>39</v>
      </c>
      <c r="C19" s="166">
        <f>Anchor!L160</f>
        <v>8376.0923000000003</v>
      </c>
      <c r="D19" s="166">
        <f>Anchor!M160</f>
        <v>39.430199999999999</v>
      </c>
      <c r="E19" s="166">
        <f>Anchor!N160</f>
        <v>38.948999999999998</v>
      </c>
      <c r="F19" s="166">
        <f>Anchor!O160</f>
        <v>44.5289</v>
      </c>
      <c r="G19" s="167">
        <f>('Summary (Full)'!$B$34*D19+'Summary (Full)'!$B$35*E19+'Summary (Full)'!$B$36*F19)/'Summary (Full)'!$B$37</f>
        <v>39.718793749999996</v>
      </c>
      <c r="H19" s="166">
        <f>Anchor!P160</f>
        <v>18.214600000000001</v>
      </c>
      <c r="I19" s="166">
        <f>Anchor!Q160</f>
        <v>15.068300000000001</v>
      </c>
      <c r="J19" s="166">
        <f>Anchor!R160</f>
        <v>65.740899999999996</v>
      </c>
      <c r="K19" s="166">
        <f>Anchor!S160</f>
        <v>63.674100000000003</v>
      </c>
      <c r="L19" s="166">
        <f>Anchor!T160</f>
        <v>35.141800000000003</v>
      </c>
      <c r="M19" s="166">
        <f>Anchor!U160</f>
        <v>40.102600000000002</v>
      </c>
      <c r="N19" s="166">
        <f>Anchor!V160</f>
        <v>39.357500000000002</v>
      </c>
      <c r="O19" s="166">
        <f>Anchor!W160</f>
        <v>38.926900000000003</v>
      </c>
      <c r="P19" s="166">
        <f>Anchor!X160</f>
        <v>44.505000000000003</v>
      </c>
      <c r="Q19" s="168">
        <f>10*LOG10(1/(('Summary (Full)'!$B$41/10^(N19/10)+'Summary (Full)'!$B$42/10^(O19/10)+'Summary (Full)'!$B$43/10^(P19/10))/'Summary (Full)'!$B$44))</f>
        <v>39.807120786525665</v>
      </c>
      <c r="R19" s="166">
        <f>Anchor!Y160</f>
        <v>20505.900000000001</v>
      </c>
      <c r="S19" s="166">
        <f>Anchor!Z160</f>
        <v>7.9154</v>
      </c>
      <c r="T19" s="205"/>
      <c r="U19" s="166">
        <f>Test!L160</f>
        <v>8376.0923000000003</v>
      </c>
      <c r="V19" s="166">
        <f>Test!M160</f>
        <v>39.430199999999999</v>
      </c>
      <c r="W19" s="166">
        <f>Test!N160</f>
        <v>38.948999999999998</v>
      </c>
      <c r="X19" s="166">
        <f>Test!O160</f>
        <v>44.5289</v>
      </c>
      <c r="Y19" s="166">
        <f>('Summary (Full)'!$B$34*V19+'Summary (Full)'!$B$35*W19+'Summary (Full)'!$B$36*X19)/'Summary (Full)'!$B$37</f>
        <v>39.718793749999996</v>
      </c>
      <c r="Z19" s="166">
        <f>Test!P160</f>
        <v>18.214600000000001</v>
      </c>
      <c r="AA19" s="166">
        <f>Test!Q160</f>
        <v>15.068300000000001</v>
      </c>
      <c r="AB19" s="166">
        <f>Test!R160</f>
        <v>65.740899999999996</v>
      </c>
      <c r="AC19" s="166">
        <f>Test!S160</f>
        <v>63.674100000000003</v>
      </c>
      <c r="AD19" s="166">
        <f>Test!T160</f>
        <v>35.141800000000003</v>
      </c>
      <c r="AE19" s="166">
        <f>Test!U160</f>
        <v>40.102600000000002</v>
      </c>
      <c r="AF19" s="166">
        <f>Test!V160</f>
        <v>39.357500000000002</v>
      </c>
      <c r="AG19" s="166">
        <f>Test!W160</f>
        <v>38.926900000000003</v>
      </c>
      <c r="AH19" s="166">
        <f>Test!X160</f>
        <v>44.505000000000003</v>
      </c>
      <c r="AI19" s="166">
        <f>10*LOG10(1/(('Summary (Full)'!$B$41/10^(AF19/10)+'Summary (Full)'!$B$42/10^(AG19/10)+'Summary (Full)'!$B$43/10^(AH19/10))/'Summary (Full)'!$B$44))</f>
        <v>39.807120786525665</v>
      </c>
      <c r="AJ19" s="166">
        <f>Test!Y160</f>
        <v>20505.900000000001</v>
      </c>
      <c r="AK19" s="166">
        <f>Test!Z160</f>
        <v>7.9154</v>
      </c>
      <c r="AL19" s="166">
        <f t="shared" si="2"/>
        <v>1</v>
      </c>
      <c r="AM19" s="166">
        <f t="shared" si="2"/>
        <v>1</v>
      </c>
      <c r="AO19" s="294" t="s">
        <v>28</v>
      </c>
      <c r="AP19" s="212" cm="1">
        <f t="array" ref="AP19">bdRateExtend($C18:$C21,D18:D21,$U18:$U21,V18:V21)</f>
        <v>0</v>
      </c>
      <c r="AQ19" s="212"/>
      <c r="AR19" s="212"/>
      <c r="AS19" s="212"/>
      <c r="AT19" s="212" cm="1">
        <f t="array" ref="AT19">bdRateExtend($C18:$C21,H18:H21,$U18:$U21,Z18:Z21)</f>
        <v>0</v>
      </c>
      <c r="AU19" s="212"/>
      <c r="AV19" s="212" cm="1">
        <f t="array" ref="AV19">bdRateExtend($C18:$C21,I18:I21,$U18:$U21,AA18:AA21)</f>
        <v>0</v>
      </c>
      <c r="AW19" s="212"/>
      <c r="AX19" s="212" cm="1">
        <f t="array" ref="AX19">bdRateExtend($C18:$C21,J18:J21,$U18:$U21,AB18:AB21,"None", FALSE,1)</f>
        <v>0</v>
      </c>
      <c r="AY19" s="215"/>
      <c r="AZ19" s="326" cm="1">
        <f t="array" ref="AZ19">testVMAFRange($C18:$C21,J18:J21,$U18:$U21,AB18:AB21)</f>
        <v>0</v>
      </c>
      <c r="BA19" s="252"/>
      <c r="BR19" s="5"/>
      <c r="BS19" s="5"/>
      <c r="BT19" s="5"/>
      <c r="BV19" s="5"/>
      <c r="BX19" s="5"/>
      <c r="BZ19" s="5"/>
      <c r="CB19" s="5"/>
      <c r="CD19" s="5"/>
      <c r="CE19" s="165"/>
      <c r="CL19" s="17">
        <v>622.99131883629389</v>
      </c>
      <c r="CM19" s="17">
        <v>32.820875000000001</v>
      </c>
      <c r="CN19" s="17">
        <v>32.820875000000001</v>
      </c>
      <c r="CO19" s="17">
        <v>36.076425</v>
      </c>
      <c r="CP19" s="17">
        <v>42.126649999999998</v>
      </c>
      <c r="CQ19" s="17">
        <v>33.605957812500002</v>
      </c>
      <c r="CR19" s="17">
        <v>9.6296999999999997</v>
      </c>
      <c r="CS19" s="17">
        <v>8.7018249999999995</v>
      </c>
      <c r="CT19" s="17">
        <v>11.864125000000001</v>
      </c>
      <c r="CU19" s="17">
        <v>11.529250000000001</v>
      </c>
      <c r="CV19" s="17">
        <v>28.219275000000003</v>
      </c>
      <c r="CW19" s="17">
        <v>35.965350000000001</v>
      </c>
      <c r="CX19" s="17">
        <v>32.773724999999999</v>
      </c>
      <c r="CY19" s="17">
        <v>36.063999999999993</v>
      </c>
      <c r="CZ19" s="17">
        <v>42.1173</v>
      </c>
      <c r="DA19" s="17">
        <v>33.939206437116177</v>
      </c>
      <c r="DB19" s="17">
        <v>2826.1</v>
      </c>
      <c r="DC19" s="17">
        <v>0.76729999999999998</v>
      </c>
      <c r="DE19" s="17">
        <v>791.45364594128296</v>
      </c>
      <c r="DF19" s="5">
        <v>10.1615</v>
      </c>
      <c r="DG19" s="5"/>
      <c r="DH19" s="17">
        <v>791.45364594128296</v>
      </c>
      <c r="DI19" s="5">
        <v>9.03735</v>
      </c>
      <c r="DJ19" s="5"/>
      <c r="DK19" s="5">
        <v>1687.8088105206291</v>
      </c>
      <c r="DL19" s="5">
        <v>29.533587500000003</v>
      </c>
      <c r="DM19" s="5">
        <v>1510.1135108809713</v>
      </c>
      <c r="DN19" s="5">
        <v>26.820300000000003</v>
      </c>
      <c r="DO19" s="5">
        <v>707.14182966300143</v>
      </c>
      <c r="DP19" s="5">
        <v>28.412624999999998</v>
      </c>
      <c r="DQ19" s="5">
        <v>378.64900680951422</v>
      </c>
      <c r="DR19" s="5">
        <v>35.512349999999998</v>
      </c>
      <c r="DS19" s="5">
        <v>622.99131883629389</v>
      </c>
      <c r="DT19" s="5">
        <v>32.773724999999999</v>
      </c>
      <c r="DU19" s="5">
        <v>32.773724999999999</v>
      </c>
      <c r="DV19" s="5">
        <v>36.063999999999993</v>
      </c>
      <c r="DW19" s="5">
        <v>42.1173</v>
      </c>
      <c r="DX19" s="5">
        <v>33.939206437116177</v>
      </c>
      <c r="DZ19" s="17">
        <v>622.99131883629389</v>
      </c>
      <c r="EA19" s="17">
        <v>32.820875000000001</v>
      </c>
      <c r="EB19" s="17">
        <v>32.820875000000001</v>
      </c>
      <c r="EC19" s="17">
        <v>36.076425</v>
      </c>
      <c r="ED19" s="17">
        <v>42.126649999999998</v>
      </c>
      <c r="EE19" s="17">
        <v>33.605957812500002</v>
      </c>
      <c r="EF19" s="17">
        <v>9.6296999999999997</v>
      </c>
      <c r="EG19" s="17">
        <v>8.7018249999999995</v>
      </c>
      <c r="EH19" s="17">
        <v>11.864125000000001</v>
      </c>
      <c r="EI19" s="17">
        <v>11.529250000000001</v>
      </c>
      <c r="EJ19" s="17">
        <v>28.219275000000003</v>
      </c>
      <c r="EK19" s="17">
        <v>35.965350000000001</v>
      </c>
      <c r="EL19" s="17">
        <v>32.773724999999999</v>
      </c>
      <c r="EM19" s="17">
        <v>36.063999999999993</v>
      </c>
      <c r="EN19" s="17">
        <v>42.1173</v>
      </c>
      <c r="EO19" s="17">
        <v>33.939206437116177</v>
      </c>
      <c r="EP19" s="17">
        <v>2826.1</v>
      </c>
      <c r="EQ19" s="17">
        <v>0.76729999999999998</v>
      </c>
      <c r="ER19" s="17">
        <v>791.45364594128296</v>
      </c>
      <c r="ES19" s="5">
        <v>10.1615</v>
      </c>
      <c r="ET19" s="5">
        <v>791.45364594128296</v>
      </c>
      <c r="EU19" s="5">
        <v>9.03735</v>
      </c>
      <c r="EV19" s="8">
        <v>1687.8088105206291</v>
      </c>
      <c r="EW19" s="8">
        <v>29.533587500000003</v>
      </c>
      <c r="EX19" s="8">
        <v>1510.1135108809713</v>
      </c>
      <c r="EY19" s="8">
        <v>26.820300000000003</v>
      </c>
      <c r="EZ19" s="8">
        <v>707.14182966300143</v>
      </c>
      <c r="FA19" s="8">
        <v>28.412624999999998</v>
      </c>
      <c r="FB19" s="8">
        <v>378.64900680951422</v>
      </c>
      <c r="FC19" s="8">
        <v>35.512349999999998</v>
      </c>
      <c r="FD19" s="5">
        <v>622.99131883629389</v>
      </c>
      <c r="FE19" s="5">
        <v>32.773724999999999</v>
      </c>
      <c r="FF19" s="5">
        <v>32.773724999999999</v>
      </c>
      <c r="FG19" s="5">
        <v>36.063999999999993</v>
      </c>
      <c r="FH19" s="5">
        <v>42.1173</v>
      </c>
      <c r="FI19" s="5">
        <v>33.939206437116177</v>
      </c>
      <c r="FK19" s="5">
        <v>430.91108268155949</v>
      </c>
      <c r="FL19" s="5">
        <v>33.163020312499995</v>
      </c>
      <c r="FM19" s="5">
        <v>430.91108268155949</v>
      </c>
      <c r="FN19" s="5">
        <v>33.505774458790412</v>
      </c>
      <c r="FP19" s="17">
        <v>430.91108268155949</v>
      </c>
      <c r="FQ19" s="5">
        <v>33.163020312499995</v>
      </c>
      <c r="FR19" s="17">
        <v>430.91108268155949</v>
      </c>
      <c r="FS19" s="5">
        <v>33.505774458790412</v>
      </c>
    </row>
    <row r="20" spans="1:175" x14ac:dyDescent="0.15">
      <c r="A20" s="289"/>
      <c r="B20" s="47">
        <v>47</v>
      </c>
      <c r="C20" s="166">
        <f>Anchor!L161</f>
        <v>4502.7839999999997</v>
      </c>
      <c r="D20" s="166">
        <f>Anchor!M161</f>
        <v>37.1967</v>
      </c>
      <c r="E20" s="166">
        <f>Anchor!N161</f>
        <v>37.924500000000002</v>
      </c>
      <c r="F20" s="166">
        <f>Anchor!O161</f>
        <v>43.594700000000003</v>
      </c>
      <c r="G20" s="167">
        <f>('Summary (Full)'!$B$34*D20+'Summary (Full)'!$B$35*E20+'Summary (Full)'!$B$36*F20)/'Summary (Full)'!$B$37</f>
        <v>37.642062499999994</v>
      </c>
      <c r="H20" s="166">
        <f>Anchor!P161</f>
        <v>15.333600000000001</v>
      </c>
      <c r="I20" s="166">
        <f>Anchor!Q161</f>
        <v>12.856199999999999</v>
      </c>
      <c r="J20" s="166">
        <f>Anchor!R161</f>
        <v>49.981200000000001</v>
      </c>
      <c r="K20" s="166">
        <f>Anchor!S161</f>
        <v>48.407600000000002</v>
      </c>
      <c r="L20" s="166">
        <f>Anchor!T161</f>
        <v>32.704799999999999</v>
      </c>
      <c r="M20" s="166">
        <f>Anchor!U161</f>
        <v>38.722999999999999</v>
      </c>
      <c r="N20" s="166">
        <f>Anchor!V161</f>
        <v>37.122999999999998</v>
      </c>
      <c r="O20" s="166">
        <f>Anchor!W161</f>
        <v>37.908000000000001</v>
      </c>
      <c r="P20" s="166">
        <f>Anchor!X161</f>
        <v>43.576099999999997</v>
      </c>
      <c r="Q20" s="168">
        <f>10*LOG10(1/(('Summary (Full)'!$B$41/10^(N20/10)+'Summary (Full)'!$B$42/10^(O20/10)+'Summary (Full)'!$B$43/10^(P20/10))/'Summary (Full)'!$B$44))</f>
        <v>37.862196854410975</v>
      </c>
      <c r="R20" s="166">
        <f>Anchor!Y161</f>
        <v>16244.8</v>
      </c>
      <c r="S20" s="166">
        <f>Anchor!Z161</f>
        <v>6.4444999999999997</v>
      </c>
      <c r="T20" s="205"/>
      <c r="U20" s="166">
        <f>Test!L161</f>
        <v>4502.7839999999997</v>
      </c>
      <c r="V20" s="166">
        <f>Test!M161</f>
        <v>37.1967</v>
      </c>
      <c r="W20" s="166">
        <f>Test!N161</f>
        <v>37.924500000000002</v>
      </c>
      <c r="X20" s="166">
        <f>Test!O161</f>
        <v>43.594700000000003</v>
      </c>
      <c r="Y20" s="166">
        <f>('Summary (Full)'!$B$34*V20+'Summary (Full)'!$B$35*W20+'Summary (Full)'!$B$36*X20)/'Summary (Full)'!$B$37</f>
        <v>37.642062499999994</v>
      </c>
      <c r="Z20" s="166">
        <f>Test!P161</f>
        <v>15.333600000000001</v>
      </c>
      <c r="AA20" s="166">
        <f>Test!Q161</f>
        <v>12.856199999999999</v>
      </c>
      <c r="AB20" s="166">
        <f>Test!R161</f>
        <v>49.981200000000001</v>
      </c>
      <c r="AC20" s="166">
        <f>Test!S161</f>
        <v>48.407600000000002</v>
      </c>
      <c r="AD20" s="166">
        <f>Test!T161</f>
        <v>32.704799999999999</v>
      </c>
      <c r="AE20" s="166">
        <f>Test!U161</f>
        <v>38.722999999999999</v>
      </c>
      <c r="AF20" s="166">
        <f>Test!V161</f>
        <v>37.122999999999998</v>
      </c>
      <c r="AG20" s="166">
        <f>Test!W161</f>
        <v>37.908000000000001</v>
      </c>
      <c r="AH20" s="166">
        <f>Test!X161</f>
        <v>43.576099999999997</v>
      </c>
      <c r="AI20" s="166">
        <f>10*LOG10(1/(('Summary (Full)'!$B$41/10^(AF20/10)+'Summary (Full)'!$B$42/10^(AG20/10)+'Summary (Full)'!$B$43/10^(AH20/10))/'Summary (Full)'!$B$44))</f>
        <v>37.862196854410975</v>
      </c>
      <c r="AJ20" s="166">
        <f>Test!Y161</f>
        <v>16244.8</v>
      </c>
      <c r="AK20" s="166">
        <f>Test!Z161</f>
        <v>6.4444999999999997</v>
      </c>
      <c r="AL20" s="166">
        <f t="shared" si="2"/>
        <v>1</v>
      </c>
      <c r="AM20" s="166">
        <f t="shared" si="2"/>
        <v>1</v>
      </c>
      <c r="AO20" s="294"/>
      <c r="AP20" s="212"/>
      <c r="AQ20" s="212"/>
      <c r="AR20" s="212"/>
      <c r="AS20" s="212"/>
      <c r="AT20" s="212"/>
      <c r="AU20" s="212"/>
      <c r="AV20" s="212"/>
      <c r="AW20" s="212"/>
      <c r="AX20" s="212"/>
      <c r="AY20" s="215"/>
      <c r="AZ20" s="326"/>
      <c r="BA20" s="252"/>
      <c r="BR20" s="5"/>
      <c r="BS20" s="5"/>
      <c r="BT20" s="5"/>
      <c r="BV20" s="5"/>
      <c r="BX20" s="5"/>
      <c r="BZ20" s="5"/>
      <c r="CB20" s="5"/>
      <c r="CD20" s="5"/>
      <c r="CE20" s="165"/>
      <c r="CL20" s="17">
        <v>702.18854354279597</v>
      </c>
      <c r="CM20" s="17">
        <v>32.995712500000003</v>
      </c>
      <c r="CN20" s="17">
        <v>32.995712500000003</v>
      </c>
      <c r="CO20" s="17">
        <v>36.1178375</v>
      </c>
      <c r="CP20" s="17">
        <v>42.206625000000003</v>
      </c>
      <c r="CQ20" s="17">
        <v>33.766527343749999</v>
      </c>
      <c r="CR20" s="17">
        <v>9.8956</v>
      </c>
      <c r="CS20" s="17">
        <v>8.8695874999999997</v>
      </c>
      <c r="CT20" s="17">
        <v>13.0760375</v>
      </c>
      <c r="CU20" s="17">
        <v>12.695575</v>
      </c>
      <c r="CV20" s="17">
        <v>28.3826125</v>
      </c>
      <c r="CW20" s="17">
        <v>36.080874999999999</v>
      </c>
      <c r="CX20" s="17">
        <v>32.9480875</v>
      </c>
      <c r="CY20" s="17">
        <v>36.105149999999995</v>
      </c>
      <c r="CZ20" s="17">
        <v>42.196799999999996</v>
      </c>
      <c r="DA20" s="17">
        <v>34.09667656313183</v>
      </c>
      <c r="DB20" s="17">
        <v>2999.1</v>
      </c>
      <c r="DC20" s="17">
        <v>0.81885000000000008</v>
      </c>
      <c r="DE20" s="17">
        <v>892.06649614836988</v>
      </c>
      <c r="DF20" s="5">
        <v>10.427399999999999</v>
      </c>
      <c r="DG20" s="5"/>
      <c r="DH20" s="17">
        <v>892.06649614836988</v>
      </c>
      <c r="DI20" s="5">
        <v>9.2051125000000003</v>
      </c>
      <c r="DJ20" s="5"/>
      <c r="DK20" s="5">
        <v>1886.4135446408809</v>
      </c>
      <c r="DL20" s="5">
        <v>31.466625000000001</v>
      </c>
      <c r="DM20" s="5">
        <v>1687.8088105206291</v>
      </c>
      <c r="DN20" s="5">
        <v>28.681375000000003</v>
      </c>
      <c r="DO20" s="5">
        <v>803.8349345011386</v>
      </c>
      <c r="DP20" s="5">
        <v>28.613599999999998</v>
      </c>
      <c r="DQ20" s="5">
        <v>430.91108268155949</v>
      </c>
      <c r="DR20" s="5">
        <v>35.623324999999994</v>
      </c>
      <c r="DS20" s="5">
        <v>702.18854354279597</v>
      </c>
      <c r="DT20" s="5">
        <v>32.9480875</v>
      </c>
      <c r="DU20" s="5">
        <v>32.9480875</v>
      </c>
      <c r="DV20" s="5">
        <v>36.105149999999995</v>
      </c>
      <c r="DW20" s="5">
        <v>42.196799999999996</v>
      </c>
      <c r="DX20" s="5">
        <v>34.09667656313183</v>
      </c>
      <c r="DZ20" s="17">
        <v>702.18854354279597</v>
      </c>
      <c r="EA20" s="17">
        <v>32.995712500000003</v>
      </c>
      <c r="EB20" s="17">
        <v>32.995712500000003</v>
      </c>
      <c r="EC20" s="17">
        <v>36.1178375</v>
      </c>
      <c r="ED20" s="17">
        <v>42.206625000000003</v>
      </c>
      <c r="EE20" s="17">
        <v>33.766527343749999</v>
      </c>
      <c r="EF20" s="17">
        <v>9.8956</v>
      </c>
      <c r="EG20" s="17">
        <v>8.8695874999999997</v>
      </c>
      <c r="EH20" s="17">
        <v>13.0760375</v>
      </c>
      <c r="EI20" s="17">
        <v>12.695575</v>
      </c>
      <c r="EJ20" s="17">
        <v>28.3826125</v>
      </c>
      <c r="EK20" s="17">
        <v>36.080874999999999</v>
      </c>
      <c r="EL20" s="17">
        <v>32.9480875</v>
      </c>
      <c r="EM20" s="17">
        <v>36.105149999999995</v>
      </c>
      <c r="EN20" s="17">
        <v>42.196799999999996</v>
      </c>
      <c r="EO20" s="17">
        <v>34.09667656313183</v>
      </c>
      <c r="EP20" s="17">
        <v>2999.1</v>
      </c>
      <c r="EQ20" s="17">
        <v>0.81885000000000008</v>
      </c>
      <c r="ER20" s="17">
        <v>892.06649614836988</v>
      </c>
      <c r="ES20" s="5">
        <v>10.427399999999999</v>
      </c>
      <c r="ET20" s="5">
        <v>892.06649614836988</v>
      </c>
      <c r="EU20" s="5">
        <v>9.2051125000000003</v>
      </c>
      <c r="EV20" s="8">
        <v>1886.4135446408809</v>
      </c>
      <c r="EW20" s="8">
        <v>31.466625000000001</v>
      </c>
      <c r="EX20" s="8">
        <v>1687.8088105206291</v>
      </c>
      <c r="EY20" s="8">
        <v>28.681375000000003</v>
      </c>
      <c r="EZ20" s="8">
        <v>803.8349345011386</v>
      </c>
      <c r="FA20" s="8">
        <v>28.613599999999998</v>
      </c>
      <c r="FB20" s="8">
        <v>430.91108268155949</v>
      </c>
      <c r="FC20" s="8">
        <v>35.623324999999994</v>
      </c>
      <c r="FD20" s="5">
        <v>702.18854354279597</v>
      </c>
      <c r="FE20" s="5">
        <v>32.9480875</v>
      </c>
      <c r="FF20" s="5">
        <v>32.9480875</v>
      </c>
      <c r="FG20" s="5">
        <v>36.105149999999995</v>
      </c>
      <c r="FH20" s="5">
        <v>42.196799999999996</v>
      </c>
      <c r="FI20" s="5">
        <v>34.09667656313183</v>
      </c>
      <c r="FK20" s="5">
        <v>552.7264534781325</v>
      </c>
      <c r="FL20" s="5">
        <v>33.445388281249997</v>
      </c>
      <c r="FM20" s="5">
        <v>552.7264534781325</v>
      </c>
      <c r="FN20" s="5">
        <v>33.781736311100531</v>
      </c>
      <c r="FP20" s="17">
        <v>552.7264534781325</v>
      </c>
      <c r="FQ20" s="5">
        <v>33.445388281249997</v>
      </c>
      <c r="FR20" s="17">
        <v>552.7264534781325</v>
      </c>
      <c r="FS20" s="5">
        <v>33.781736311100531</v>
      </c>
    </row>
    <row r="21" spans="1:175" ht="13" customHeight="1" x14ac:dyDescent="0.15">
      <c r="A21" s="289"/>
      <c r="B21" s="47">
        <v>55</v>
      </c>
      <c r="C21" s="166">
        <f>Anchor!L162</f>
        <v>2169.7514000000001</v>
      </c>
      <c r="D21" s="166">
        <f>Anchor!M162</f>
        <v>34.968400000000003</v>
      </c>
      <c r="E21" s="166">
        <f>Anchor!N162</f>
        <v>36.956299999999999</v>
      </c>
      <c r="F21" s="166">
        <f>Anchor!O162</f>
        <v>42.711399999999998</v>
      </c>
      <c r="G21" s="167">
        <f>('Summary (Full)'!$B$34*D21+'Summary (Full)'!$B$35*E21+'Summary (Full)'!$B$36*F21)/'Summary (Full)'!$B$37</f>
        <v>35.576581250000004</v>
      </c>
      <c r="H21" s="166">
        <f>Anchor!P162</f>
        <v>12.3573</v>
      </c>
      <c r="I21" s="166">
        <f>Anchor!Q162</f>
        <v>10.6493</v>
      </c>
      <c r="J21" s="166">
        <f>Anchor!R162</f>
        <v>32.418599999999998</v>
      </c>
      <c r="K21" s="166">
        <f>Anchor!S162</f>
        <v>31.523800000000001</v>
      </c>
      <c r="L21" s="166">
        <f>Anchor!T162</f>
        <v>30.3735</v>
      </c>
      <c r="M21" s="166">
        <f>Anchor!U162</f>
        <v>37.289400000000001</v>
      </c>
      <c r="N21" s="166">
        <f>Anchor!V162</f>
        <v>34.895099999999999</v>
      </c>
      <c r="O21" s="166">
        <f>Anchor!W162</f>
        <v>36.942</v>
      </c>
      <c r="P21" s="166">
        <f>Anchor!X162</f>
        <v>42.694400000000002</v>
      </c>
      <c r="Q21" s="168">
        <f>10*LOG10(1/(('Summary (Full)'!$B$41/10^(N21/10)+'Summary (Full)'!$B$42/10^(O21/10)+'Summary (Full)'!$B$43/10^(P21/10))/'Summary (Full)'!$B$44))</f>
        <v>35.873107173956562</v>
      </c>
      <c r="R21" s="166">
        <f>Anchor!Y162</f>
        <v>11860.8</v>
      </c>
      <c r="S21" s="166">
        <f>Anchor!Z162</f>
        <v>4.3059000000000003</v>
      </c>
      <c r="T21" s="205"/>
      <c r="U21" s="166">
        <f>Test!L162</f>
        <v>2169.7514000000001</v>
      </c>
      <c r="V21" s="166">
        <f>Test!M162</f>
        <v>34.968400000000003</v>
      </c>
      <c r="W21" s="166">
        <f>Test!N162</f>
        <v>36.956299999999999</v>
      </c>
      <c r="X21" s="166">
        <f>Test!O162</f>
        <v>42.711399999999998</v>
      </c>
      <c r="Y21" s="166">
        <f>('Summary (Full)'!$B$34*V21+'Summary (Full)'!$B$35*W21+'Summary (Full)'!$B$36*X21)/'Summary (Full)'!$B$37</f>
        <v>35.576581250000004</v>
      </c>
      <c r="Z21" s="166">
        <f>Test!P162</f>
        <v>12.3573</v>
      </c>
      <c r="AA21" s="166">
        <f>Test!Q162</f>
        <v>10.6493</v>
      </c>
      <c r="AB21" s="166">
        <f>Test!R162</f>
        <v>32.418599999999998</v>
      </c>
      <c r="AC21" s="166">
        <f>Test!S162</f>
        <v>31.523800000000001</v>
      </c>
      <c r="AD21" s="166">
        <f>Test!T162</f>
        <v>30.3735</v>
      </c>
      <c r="AE21" s="166">
        <f>Test!U162</f>
        <v>37.289400000000001</v>
      </c>
      <c r="AF21" s="166">
        <f>Test!V162</f>
        <v>34.895099999999999</v>
      </c>
      <c r="AG21" s="166">
        <f>Test!W162</f>
        <v>36.942</v>
      </c>
      <c r="AH21" s="166">
        <f>Test!X162</f>
        <v>42.694400000000002</v>
      </c>
      <c r="AI21" s="166">
        <f>10*LOG10(1/(('Summary (Full)'!$B$41/10^(AF21/10)+'Summary (Full)'!$B$42/10^(AG21/10)+'Summary (Full)'!$B$43/10^(AH21/10))/'Summary (Full)'!$B$44))</f>
        <v>35.873107173956562</v>
      </c>
      <c r="AJ21" s="166">
        <f>Test!Y162</f>
        <v>11860.8</v>
      </c>
      <c r="AK21" s="166">
        <f>Test!Z162</f>
        <v>4.3059000000000003</v>
      </c>
      <c r="AL21" s="166">
        <f t="shared" si="2"/>
        <v>1</v>
      </c>
      <c r="AM21" s="166">
        <f t="shared" si="2"/>
        <v>1</v>
      </c>
      <c r="AO21" s="294" t="s">
        <v>29</v>
      </c>
      <c r="AP21" s="212" cm="1">
        <f t="array" ref="AP21">bdRateExtend($C19:$C22,D19:D22,$U19:$U22,V19:V22)</f>
        <v>0</v>
      </c>
      <c r="AQ21" s="212"/>
      <c r="AR21" s="212"/>
      <c r="AS21" s="212"/>
      <c r="AT21" s="212" cm="1">
        <f t="array" ref="AT21">bdRateExtend($C19:$C22,H19:H22,$U19:$U22,Z19:Z22)</f>
        <v>0</v>
      </c>
      <c r="AU21" s="212"/>
      <c r="AV21" s="212" cm="1">
        <f t="array" ref="AV21">bdRateExtend($C19:$C22,I19:I22,$U19:$U22,AA19:AA22)</f>
        <v>0</v>
      </c>
      <c r="AW21" s="212"/>
      <c r="AX21" s="212" cm="1">
        <f t="array" ref="AX21">bdRateExtend($C19:$C22,J19:J22,$U19:$U22,AB19:AB22,"None", FALSE,1)</f>
        <v>0</v>
      </c>
      <c r="AY21" s="215"/>
      <c r="AZ21" s="326" cm="1">
        <f t="array" ref="AZ21">testVMAFRange($C19:$C22,J19:J22,$U19:$U22,AB19:AB22)</f>
        <v>0</v>
      </c>
      <c r="BA21" s="252"/>
      <c r="BR21" s="5"/>
      <c r="BS21" s="5"/>
      <c r="BT21" s="5"/>
      <c r="BV21" s="5"/>
      <c r="BX21" s="5"/>
      <c r="BZ21" s="5"/>
      <c r="CB21" s="5"/>
      <c r="CD21" s="5"/>
      <c r="CE21" s="165"/>
      <c r="CL21" s="17">
        <v>803.8349345011386</v>
      </c>
      <c r="CM21" s="17">
        <v>33.197749999999999</v>
      </c>
      <c r="CN21" s="17">
        <v>33.197749999999999</v>
      </c>
      <c r="CO21" s="17">
        <v>36.207799999999999</v>
      </c>
      <c r="CP21" s="17">
        <v>42.171599999999998</v>
      </c>
      <c r="CQ21" s="17">
        <v>33.946743750000003</v>
      </c>
      <c r="CR21" s="17">
        <v>10.0006</v>
      </c>
      <c r="CS21" s="17">
        <v>9.0165000000000006</v>
      </c>
      <c r="CT21" s="17">
        <v>18.064900000000002</v>
      </c>
      <c r="CU21" s="17">
        <v>17.58775</v>
      </c>
      <c r="CV21" s="17">
        <v>28.613599999999998</v>
      </c>
      <c r="CW21" s="17">
        <v>36.181550000000001</v>
      </c>
      <c r="CX21" s="17">
        <v>33.134649999999993</v>
      </c>
      <c r="CY21" s="17">
        <v>36.194249999999997</v>
      </c>
      <c r="CZ21" s="17">
        <v>42.160150000000002</v>
      </c>
      <c r="DA21" s="17">
        <v>34.26588659053219</v>
      </c>
      <c r="DB21" s="17">
        <v>3749.45</v>
      </c>
      <c r="DC21" s="17">
        <v>1.0945</v>
      </c>
      <c r="DE21" s="17">
        <v>1005.4696666461103</v>
      </c>
      <c r="DF21" s="5">
        <v>10.693299999999999</v>
      </c>
      <c r="DG21" s="5"/>
      <c r="DH21" s="17">
        <v>1005.4696666461103</v>
      </c>
      <c r="DI21" s="5">
        <v>9.3728750000000005</v>
      </c>
      <c r="DJ21" s="5"/>
      <c r="DK21" s="5">
        <v>2108.3881297591311</v>
      </c>
      <c r="DL21" s="5">
        <v>33.399662500000005</v>
      </c>
      <c r="DM21" s="5">
        <v>1886.4135446408809</v>
      </c>
      <c r="DN21" s="5">
        <v>30.542450000000002</v>
      </c>
      <c r="DO21" s="5">
        <v>913.74965363367266</v>
      </c>
      <c r="DP21" s="5">
        <v>28.814575000000001</v>
      </c>
      <c r="DQ21" s="5">
        <v>490.38650000000001</v>
      </c>
      <c r="DR21" s="5">
        <v>35.734299999999998</v>
      </c>
      <c r="DS21" s="5">
        <v>791.45364594128296</v>
      </c>
      <c r="DT21" s="5">
        <v>33.122450000000001</v>
      </c>
      <c r="DU21" s="5">
        <v>33.122450000000001</v>
      </c>
      <c r="DV21" s="5">
        <v>36.146299999999997</v>
      </c>
      <c r="DW21" s="5">
        <v>42.276299999999999</v>
      </c>
      <c r="DX21" s="5">
        <v>34.254146689147476</v>
      </c>
      <c r="DZ21" s="17">
        <v>803.8349345011386</v>
      </c>
      <c r="EA21" s="17">
        <v>33.197749999999999</v>
      </c>
      <c r="EB21" s="17">
        <v>33.197749999999999</v>
      </c>
      <c r="EC21" s="17">
        <v>36.207799999999999</v>
      </c>
      <c r="ED21" s="17">
        <v>42.171599999999998</v>
      </c>
      <c r="EE21" s="17">
        <v>33.946743750000003</v>
      </c>
      <c r="EF21" s="17">
        <v>10.0006</v>
      </c>
      <c r="EG21" s="17">
        <v>9.0165000000000006</v>
      </c>
      <c r="EH21" s="17">
        <v>18.064900000000002</v>
      </c>
      <c r="EI21" s="17">
        <v>17.58775</v>
      </c>
      <c r="EJ21" s="17">
        <v>28.613599999999998</v>
      </c>
      <c r="EK21" s="17">
        <v>36.181550000000001</v>
      </c>
      <c r="EL21" s="17">
        <v>33.134649999999993</v>
      </c>
      <c r="EM21" s="17">
        <v>36.194249999999997</v>
      </c>
      <c r="EN21" s="17">
        <v>42.160150000000002</v>
      </c>
      <c r="EO21" s="17">
        <v>34.26588659053219</v>
      </c>
      <c r="EP21" s="17">
        <v>3749.45</v>
      </c>
      <c r="EQ21" s="17">
        <v>1.0945</v>
      </c>
      <c r="ER21" s="17">
        <v>1005.4696666461103</v>
      </c>
      <c r="ES21" s="5">
        <v>10.693299999999999</v>
      </c>
      <c r="ET21" s="5">
        <v>1005.4696666461103</v>
      </c>
      <c r="EU21" s="5">
        <v>9.3728750000000005</v>
      </c>
      <c r="EV21" s="8">
        <v>2108.3881297591311</v>
      </c>
      <c r="EW21" s="8">
        <v>33.399662500000005</v>
      </c>
      <c r="EX21" s="8">
        <v>1886.4135446408809</v>
      </c>
      <c r="EY21" s="8">
        <v>30.542450000000002</v>
      </c>
      <c r="EZ21" s="8">
        <v>913.74965363367266</v>
      </c>
      <c r="FA21" s="8">
        <v>28.814575000000001</v>
      </c>
      <c r="FB21" s="8">
        <v>490.38650000000001</v>
      </c>
      <c r="FC21" s="8">
        <v>35.734299999999998</v>
      </c>
      <c r="FD21" s="5">
        <v>791.45364594128296</v>
      </c>
      <c r="FE21" s="5">
        <v>33.122450000000001</v>
      </c>
      <c r="FF21" s="5">
        <v>33.122450000000001</v>
      </c>
      <c r="FG21" s="5">
        <v>36.146299999999997</v>
      </c>
      <c r="FH21" s="5">
        <v>42.276299999999999</v>
      </c>
      <c r="FI21" s="5">
        <v>34.254146689147476</v>
      </c>
      <c r="FK21" s="5">
        <v>622.99131883629389</v>
      </c>
      <c r="FL21" s="5">
        <v>33.605957812500002</v>
      </c>
      <c r="FM21" s="5">
        <v>622.99131883629389</v>
      </c>
      <c r="FN21" s="5">
        <v>33.939206437116177</v>
      </c>
      <c r="FP21" s="17">
        <v>622.99131883629389</v>
      </c>
      <c r="FQ21" s="5">
        <v>33.605957812500002</v>
      </c>
      <c r="FR21" s="17">
        <v>622.99131883629389</v>
      </c>
      <c r="FS21" s="5">
        <v>33.939206437116177</v>
      </c>
    </row>
    <row r="22" spans="1:175" ht="14" thickBot="1" x14ac:dyDescent="0.2">
      <c r="A22" s="289"/>
      <c r="B22" s="47">
        <v>63</v>
      </c>
      <c r="C22" s="166">
        <f>Anchor!L163</f>
        <v>566.88739999999996</v>
      </c>
      <c r="D22" s="166">
        <f>Anchor!M163</f>
        <v>32.321399999999997</v>
      </c>
      <c r="E22" s="166">
        <f>Anchor!N163</f>
        <v>36.0501</v>
      </c>
      <c r="F22" s="166">
        <f>Anchor!O163</f>
        <v>41.769399999999997</v>
      </c>
      <c r="G22" s="167">
        <f>('Summary (Full)'!$B$34*D22+'Summary (Full)'!$B$35*E22+'Summary (Full)'!$B$36*F22)/'Summary (Full)'!$B$37</f>
        <v>33.144943749999996</v>
      </c>
      <c r="H22" s="166">
        <f>Anchor!P163</f>
        <v>8.8423999999999996</v>
      </c>
      <c r="I22" s="166">
        <f>Anchor!Q163</f>
        <v>8.2192000000000007</v>
      </c>
      <c r="J22" s="166">
        <f>Anchor!R163</f>
        <v>12.1317</v>
      </c>
      <c r="K22" s="166">
        <f>Anchor!S163</f>
        <v>11.857100000000001</v>
      </c>
      <c r="L22" s="166">
        <f>Anchor!T163</f>
        <v>27.781500000000001</v>
      </c>
      <c r="M22" s="166">
        <f>Anchor!U163</f>
        <v>35.625100000000003</v>
      </c>
      <c r="N22" s="166">
        <f>Anchor!V163</f>
        <v>32.240400000000001</v>
      </c>
      <c r="O22" s="166">
        <f>Anchor!W163</f>
        <v>36.037300000000002</v>
      </c>
      <c r="P22" s="166">
        <f>Anchor!X163</f>
        <v>41.758899999999997</v>
      </c>
      <c r="Q22" s="168">
        <f>10*LOG10(1/(('Summary (Full)'!$B$41/10^(N22/10)+'Summary (Full)'!$B$42/10^(O22/10)+'Summary (Full)'!$B$43/10^(P22/10))/'Summary (Full)'!$B$44))</f>
        <v>33.461992901625166</v>
      </c>
      <c r="R22" s="166">
        <f>Anchor!Y163</f>
        <v>5218.8</v>
      </c>
      <c r="S22" s="166">
        <f>Anchor!Z163</f>
        <v>3.1989999999999998</v>
      </c>
      <c r="T22" s="205"/>
      <c r="U22" s="166">
        <f>Test!L163</f>
        <v>566.88739999999996</v>
      </c>
      <c r="V22" s="166">
        <f>Test!M163</f>
        <v>32.321399999999997</v>
      </c>
      <c r="W22" s="166">
        <f>Test!N163</f>
        <v>36.0501</v>
      </c>
      <c r="X22" s="166">
        <f>Test!O163</f>
        <v>41.769399999999997</v>
      </c>
      <c r="Y22" s="166">
        <f>('Summary (Full)'!$B$34*V22+'Summary (Full)'!$B$35*W22+'Summary (Full)'!$B$36*X22)/'Summary (Full)'!$B$37</f>
        <v>33.144943749999996</v>
      </c>
      <c r="Z22" s="166">
        <f>Test!P163</f>
        <v>8.8423999999999996</v>
      </c>
      <c r="AA22" s="166">
        <f>Test!Q163</f>
        <v>8.2192000000000007</v>
      </c>
      <c r="AB22" s="166">
        <f>Test!R163</f>
        <v>12.1317</v>
      </c>
      <c r="AC22" s="166">
        <f>Test!S163</f>
        <v>11.857100000000001</v>
      </c>
      <c r="AD22" s="166">
        <f>Test!T163</f>
        <v>27.781500000000001</v>
      </c>
      <c r="AE22" s="166">
        <f>Test!U163</f>
        <v>35.625100000000003</v>
      </c>
      <c r="AF22" s="166">
        <f>Test!V163</f>
        <v>32.240400000000001</v>
      </c>
      <c r="AG22" s="166">
        <f>Test!W163</f>
        <v>36.037300000000002</v>
      </c>
      <c r="AH22" s="166">
        <f>Test!X163</f>
        <v>41.758899999999997</v>
      </c>
      <c r="AI22" s="166">
        <f>10*LOG10(1/(('Summary (Full)'!$B$41/10^(AF22/10)+'Summary (Full)'!$B$42/10^(AG22/10)+'Summary (Full)'!$B$43/10^(AH22/10))/'Summary (Full)'!$B$44))</f>
        <v>33.461992901625166</v>
      </c>
      <c r="AJ22" s="166">
        <f>Test!Y163</f>
        <v>5218.8</v>
      </c>
      <c r="AK22" s="166">
        <f>Test!Z163</f>
        <v>3.1989999999999998</v>
      </c>
      <c r="AL22" s="166">
        <f t="shared" si="2"/>
        <v>1</v>
      </c>
      <c r="AM22" s="166">
        <f t="shared" si="2"/>
        <v>1</v>
      </c>
      <c r="AO22" s="30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8"/>
      <c r="AZ22" s="327"/>
      <c r="BA22" s="280"/>
      <c r="BR22" s="5"/>
      <c r="BS22" s="5"/>
      <c r="BT22" s="5"/>
      <c r="BV22" s="5"/>
      <c r="BX22" s="5"/>
      <c r="BZ22" s="5"/>
      <c r="CB22" s="5"/>
      <c r="CD22" s="5"/>
      <c r="CE22" s="165"/>
      <c r="CL22" s="17">
        <v>913.74965363367266</v>
      </c>
      <c r="CM22" s="17">
        <v>33.406612500000001</v>
      </c>
      <c r="CN22" s="17">
        <v>33.406612500000001</v>
      </c>
      <c r="CO22" s="17">
        <v>36.266725000000001</v>
      </c>
      <c r="CP22" s="17">
        <v>42.2669</v>
      </c>
      <c r="CQ22" s="17">
        <v>34.139137500000004</v>
      </c>
      <c r="CR22" s="17">
        <v>10.29045</v>
      </c>
      <c r="CS22" s="17">
        <v>9.2134249999999991</v>
      </c>
      <c r="CT22" s="17">
        <v>19.653224999999999</v>
      </c>
      <c r="CU22" s="17">
        <v>19.126337500000002</v>
      </c>
      <c r="CV22" s="17">
        <v>28.814575000000001</v>
      </c>
      <c r="CW22" s="17">
        <v>36.323337500000001</v>
      </c>
      <c r="CX22" s="17">
        <v>33.341812499999996</v>
      </c>
      <c r="CY22" s="17">
        <v>36.252962500000002</v>
      </c>
      <c r="CZ22" s="17">
        <v>42.255062500000001</v>
      </c>
      <c r="DA22" s="17">
        <v>34.454086424707597</v>
      </c>
      <c r="DB22" s="17">
        <v>3959.7875000000004</v>
      </c>
      <c r="DC22" s="17">
        <v>1.15655</v>
      </c>
      <c r="DE22" s="17">
        <v>1558.3979141376269</v>
      </c>
      <c r="DF22" s="5">
        <v>11.848974999999999</v>
      </c>
      <c r="DG22" s="5"/>
      <c r="DH22" s="17">
        <v>1644.9579146246801</v>
      </c>
      <c r="DI22" s="5">
        <v>10.2829</v>
      </c>
      <c r="DJ22" s="5"/>
      <c r="DK22" s="5">
        <v>2819.8220974780452</v>
      </c>
      <c r="DL22" s="5">
        <v>39.579725000000003</v>
      </c>
      <c r="DM22" s="5">
        <v>2108.3881297591311</v>
      </c>
      <c r="DN22" s="5">
        <v>32.403525000000002</v>
      </c>
      <c r="DO22" s="5">
        <v>1038.6938831338823</v>
      </c>
      <c r="DP22" s="5">
        <v>29.015550000000001</v>
      </c>
      <c r="DQ22" s="5">
        <v>552.7264534781325</v>
      </c>
      <c r="DR22" s="5">
        <v>35.849824999999996</v>
      </c>
      <c r="DS22" s="5">
        <v>913.74965363367266</v>
      </c>
      <c r="DT22" s="5">
        <v>33.341812499999996</v>
      </c>
      <c r="DU22" s="5">
        <v>33.341812499999996</v>
      </c>
      <c r="DV22" s="5">
        <v>36.252962500000002</v>
      </c>
      <c r="DW22" s="5">
        <v>42.255062500000001</v>
      </c>
      <c r="DX22" s="5">
        <v>34.454086424707597</v>
      </c>
      <c r="DZ22" s="17">
        <v>913.74965363367266</v>
      </c>
      <c r="EA22" s="17">
        <v>33.406612500000001</v>
      </c>
      <c r="EB22" s="17">
        <v>33.406612500000001</v>
      </c>
      <c r="EC22" s="17">
        <v>36.266725000000001</v>
      </c>
      <c r="ED22" s="17">
        <v>42.2669</v>
      </c>
      <c r="EE22" s="17">
        <v>34.139137500000004</v>
      </c>
      <c r="EF22" s="17">
        <v>10.29045</v>
      </c>
      <c r="EG22" s="17">
        <v>9.2134249999999991</v>
      </c>
      <c r="EH22" s="17">
        <v>19.653224999999999</v>
      </c>
      <c r="EI22" s="17">
        <v>19.126337500000002</v>
      </c>
      <c r="EJ22" s="17">
        <v>28.814575000000001</v>
      </c>
      <c r="EK22" s="17">
        <v>36.323337500000001</v>
      </c>
      <c r="EL22" s="17">
        <v>33.341812499999996</v>
      </c>
      <c r="EM22" s="17">
        <v>36.252962500000002</v>
      </c>
      <c r="EN22" s="17">
        <v>42.255062500000001</v>
      </c>
      <c r="EO22" s="17">
        <v>34.454086424707597</v>
      </c>
      <c r="EP22" s="17">
        <v>3959.7875000000004</v>
      </c>
      <c r="EQ22" s="17">
        <v>1.15655</v>
      </c>
      <c r="ER22" s="17">
        <v>1558.3979141376269</v>
      </c>
      <c r="ES22" s="5">
        <v>11.848974999999999</v>
      </c>
      <c r="ET22" s="5">
        <v>1644.9579146246801</v>
      </c>
      <c r="EU22" s="5">
        <v>10.2829</v>
      </c>
      <c r="EV22" s="8">
        <v>2819.8220974780452</v>
      </c>
      <c r="EW22" s="8">
        <v>39.579725000000003</v>
      </c>
      <c r="EX22" s="8">
        <v>2108.3881297591311</v>
      </c>
      <c r="EY22" s="8">
        <v>32.403525000000002</v>
      </c>
      <c r="EZ22" s="8">
        <v>1038.6938831338823</v>
      </c>
      <c r="FA22" s="8">
        <v>29.015550000000001</v>
      </c>
      <c r="FB22" s="8">
        <v>552.7264534781325</v>
      </c>
      <c r="FC22" s="8">
        <v>35.849824999999996</v>
      </c>
      <c r="FD22" s="5">
        <v>913.74965363367266</v>
      </c>
      <c r="FE22" s="5">
        <v>33.341812499999996</v>
      </c>
      <c r="FF22" s="5">
        <v>33.341812499999996</v>
      </c>
      <c r="FG22" s="5">
        <v>36.252962500000002</v>
      </c>
      <c r="FH22" s="5">
        <v>42.255062500000001</v>
      </c>
      <c r="FI22" s="5">
        <v>34.454086424707597</v>
      </c>
      <c r="FK22" s="5">
        <v>702.18854354279597</v>
      </c>
      <c r="FL22" s="5">
        <v>33.766527343749999</v>
      </c>
      <c r="FM22" s="5">
        <v>702.18854354279597</v>
      </c>
      <c r="FN22" s="5">
        <v>34.09667656313183</v>
      </c>
      <c r="FP22" s="17">
        <v>702.18854354279597</v>
      </c>
      <c r="FQ22" s="5">
        <v>33.766527343749999</v>
      </c>
      <c r="FR22" s="17">
        <v>702.18854354279597</v>
      </c>
      <c r="FS22" s="5">
        <v>34.09667656313183</v>
      </c>
    </row>
    <row r="23" spans="1:175" ht="13" customHeight="1" x14ac:dyDescent="0.15">
      <c r="A23" s="290" t="s">
        <v>19</v>
      </c>
      <c r="B23" s="47">
        <v>23</v>
      </c>
      <c r="C23" s="166">
        <f>Anchor!L164</f>
        <v>15959.856</v>
      </c>
      <c r="D23" s="166">
        <f>Anchor!M164</f>
        <v>41.598999999999997</v>
      </c>
      <c r="E23" s="166">
        <f>Anchor!N164</f>
        <v>38.994700000000002</v>
      </c>
      <c r="F23" s="166">
        <f>Anchor!O164</f>
        <v>45.009300000000003</v>
      </c>
      <c r="G23" s="167">
        <f>('Summary (Full)'!$B$34*D23+'Summary (Full)'!$B$35*E23+'Summary (Full)'!$B$36*F23)/'Summary (Full)'!$B$37</f>
        <v>41.649374999999999</v>
      </c>
      <c r="H23" s="166">
        <f>Anchor!P164</f>
        <v>21.341200000000001</v>
      </c>
      <c r="I23" s="166">
        <f>Anchor!Q164</f>
        <v>17.271100000000001</v>
      </c>
      <c r="J23" s="166">
        <f>Anchor!R164</f>
        <v>78.404600000000002</v>
      </c>
      <c r="K23" s="166">
        <f>Anchor!S164</f>
        <v>76.127399999999994</v>
      </c>
      <c r="L23" s="166">
        <f>Anchor!T164</f>
        <v>37.562899999999999</v>
      </c>
      <c r="M23" s="166">
        <f>Anchor!U164</f>
        <v>40.966099999999997</v>
      </c>
      <c r="N23" s="166">
        <f>Anchor!V164</f>
        <v>41.549599999999998</v>
      </c>
      <c r="O23" s="166">
        <f>Anchor!W164</f>
        <v>38.9724</v>
      </c>
      <c r="P23" s="166">
        <f>Anchor!X164</f>
        <v>44.977699999999999</v>
      </c>
      <c r="Q23" s="168">
        <f>10*LOG10(1/(('Summary (Full)'!$B$41/10^(N23/10)+'Summary (Full)'!$B$42/10^(O23/10)+'Summary (Full)'!$B$43/10^(P23/10))/'Summary (Full)'!$B$44))</f>
        <v>41.36237807227986</v>
      </c>
      <c r="R23" s="166">
        <f>Anchor!Y164</f>
        <v>18487.2</v>
      </c>
      <c r="S23" s="166">
        <f>Anchor!Z164</f>
        <v>7.5450999999999997</v>
      </c>
      <c r="T23" s="205"/>
      <c r="U23" s="166">
        <f>Test!L164</f>
        <v>15959.856</v>
      </c>
      <c r="V23" s="166">
        <f>Test!M164</f>
        <v>41.598999999999997</v>
      </c>
      <c r="W23" s="166">
        <f>Test!N164</f>
        <v>38.994700000000002</v>
      </c>
      <c r="X23" s="166">
        <f>Test!O164</f>
        <v>45.009300000000003</v>
      </c>
      <c r="Y23" s="166">
        <f>('Summary (Full)'!$B$34*V23+'Summary (Full)'!$B$35*W23+'Summary (Full)'!$B$36*X23)/'Summary (Full)'!$B$37</f>
        <v>41.649374999999999</v>
      </c>
      <c r="Z23" s="166">
        <f>Test!P164</f>
        <v>21.341200000000001</v>
      </c>
      <c r="AA23" s="166">
        <f>Test!Q164</f>
        <v>17.271100000000001</v>
      </c>
      <c r="AB23" s="166">
        <f>Test!R164</f>
        <v>78.404600000000002</v>
      </c>
      <c r="AC23" s="166">
        <f>Test!S164</f>
        <v>76.127399999999994</v>
      </c>
      <c r="AD23" s="166">
        <f>Test!T164</f>
        <v>37.562899999999999</v>
      </c>
      <c r="AE23" s="166">
        <f>Test!U164</f>
        <v>40.966099999999997</v>
      </c>
      <c r="AF23" s="166">
        <f>Test!V164</f>
        <v>41.549599999999998</v>
      </c>
      <c r="AG23" s="166">
        <f>Test!W164</f>
        <v>38.9724</v>
      </c>
      <c r="AH23" s="166">
        <f>Test!X164</f>
        <v>44.977699999999999</v>
      </c>
      <c r="AI23" s="166">
        <f>10*LOG10(1/(('Summary (Full)'!$B$41/10^(AF23/10)+'Summary (Full)'!$B$42/10^(AG23/10)+'Summary (Full)'!$B$43/10^(AH23/10))/'Summary (Full)'!$B$44))</f>
        <v>41.36237807227986</v>
      </c>
      <c r="AJ23" s="166">
        <f>Test!Y164</f>
        <v>18487.2</v>
      </c>
      <c r="AK23" s="166">
        <f>Test!Z164</f>
        <v>7.5450999999999997</v>
      </c>
      <c r="AL23" s="166">
        <f t="shared" si="2"/>
        <v>1</v>
      </c>
      <c r="AM23" s="166">
        <f t="shared" si="2"/>
        <v>1</v>
      </c>
      <c r="AO23" s="293" t="s">
        <v>27</v>
      </c>
      <c r="AP23" s="211" cm="1">
        <f t="array" ref="AP23">bdRateExtend($C23:$C26,D23:D26,$U23:$U26,V23:V26)</f>
        <v>0</v>
      </c>
      <c r="AQ23" s="211" cm="1">
        <f t="array" ref="AQ23">bdRateExtend($C23:$C28,D23:D28,$U23:$U28,V23:V28)</f>
        <v>0</v>
      </c>
      <c r="AR23" s="211" cm="1">
        <f t="array" ref="AR23">bdRateExtend($C23:$C28,E23:E28,$U23:$U28,W23:W28)</f>
        <v>0</v>
      </c>
      <c r="AS23" s="211" cm="1">
        <f t="array" ref="AS23">bdRateExtend($C23:$C28,F23:F28,$U23:$U28,X23:X28)</f>
        <v>0</v>
      </c>
      <c r="AT23" s="211" cm="1">
        <f t="array" ref="AT23">bdRateExtend($C23:$C26,H23:H26,$U23:$U26,Z23:Z26)</f>
        <v>0</v>
      </c>
      <c r="AU23" s="211" cm="1">
        <f t="array" ref="AU23">bdRateExtend($C23:$C28,H23:H28,$U23:$U28,Z23:Z28)</f>
        <v>0</v>
      </c>
      <c r="AV23" s="211" cm="1">
        <f t="array" ref="AV23">bdRateExtend($C23:$C26,I23:I26,$U23:$U26,AA23:AA26)</f>
        <v>0</v>
      </c>
      <c r="AW23" s="211" cm="1">
        <f t="array" ref="AW23">bdRateExtend($C23:$C28,I23:I28,$U23:$U28,AA23:AA28)</f>
        <v>0</v>
      </c>
      <c r="AX23" s="211" cm="1">
        <f t="array" ref="AX23">bdRateExtend($C23:$C26,J23:J26,$U23:$U26,AB23:AB26,"None", FALSE,1)</f>
        <v>0</v>
      </c>
      <c r="AY23" s="214" cm="1">
        <f t="array" ref="AY23">bdRateExtend($C23:$C28,J23:J28,$U23:$U28,AB23:AB28,"None", FALSE,TRUE)</f>
        <v>0</v>
      </c>
      <c r="AZ23" s="325" cm="1">
        <f t="array" ref="AZ23">testVMAFRange($C23:$C26,J23:J26,$U23:$U26,AB23:AB26)</f>
        <v>0</v>
      </c>
      <c r="BA23" s="251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E23" s="165"/>
      <c r="CL23" s="17">
        <v>1038.6938831338823</v>
      </c>
      <c r="CM23" s="17">
        <v>33.615475000000004</v>
      </c>
      <c r="CN23" s="17">
        <v>33.615475000000004</v>
      </c>
      <c r="CO23" s="17">
        <v>36.325649999999996</v>
      </c>
      <c r="CP23" s="17">
        <v>42.362200000000001</v>
      </c>
      <c r="CQ23" s="17">
        <v>34.331531250000005</v>
      </c>
      <c r="CR23" s="17">
        <v>10.580300000000001</v>
      </c>
      <c r="CS23" s="17">
        <v>9.4103499999999993</v>
      </c>
      <c r="CT23" s="17">
        <v>21.24155</v>
      </c>
      <c r="CU23" s="17">
        <v>20.664925</v>
      </c>
      <c r="CV23" s="17">
        <v>29.015550000000001</v>
      </c>
      <c r="CW23" s="17">
        <v>36.465125</v>
      </c>
      <c r="CX23" s="17">
        <v>33.548974999999999</v>
      </c>
      <c r="CY23" s="17">
        <v>36.311675000000001</v>
      </c>
      <c r="CZ23" s="17">
        <v>42.349975000000001</v>
      </c>
      <c r="DA23" s="17">
        <v>34.642286258883004</v>
      </c>
      <c r="DB23" s="17">
        <v>4170.125</v>
      </c>
      <c r="DC23" s="17">
        <v>1.2185999999999999</v>
      </c>
      <c r="DE23" s="17">
        <v>1721.3187767719342</v>
      </c>
      <c r="DF23" s="5">
        <v>12.160912499999998</v>
      </c>
      <c r="DG23" s="5"/>
      <c r="DH23" s="17">
        <v>1821.0759172193611</v>
      </c>
      <c r="DI23" s="5">
        <v>10.52225</v>
      </c>
      <c r="DJ23" s="5"/>
      <c r="DK23" s="5">
        <v>3084.6113685871055</v>
      </c>
      <c r="DL23" s="5">
        <v>41.7032375</v>
      </c>
      <c r="DM23" s="5">
        <v>2819.8220974780452</v>
      </c>
      <c r="DN23" s="5">
        <v>38.345125000000003</v>
      </c>
      <c r="DO23" s="5">
        <v>1510.1135108809713</v>
      </c>
      <c r="DP23" s="5">
        <v>29.7392</v>
      </c>
      <c r="DQ23" s="5">
        <v>622.99131883629389</v>
      </c>
      <c r="DR23" s="5">
        <v>35.965350000000001</v>
      </c>
      <c r="DS23" s="5">
        <v>1038.6938831338823</v>
      </c>
      <c r="DT23" s="5">
        <v>33.548974999999999</v>
      </c>
      <c r="DU23" s="5">
        <v>33.548974999999999</v>
      </c>
      <c r="DV23" s="5">
        <v>36.311675000000001</v>
      </c>
      <c r="DW23" s="5">
        <v>42.349975000000001</v>
      </c>
      <c r="DX23" s="5">
        <v>34.642286258883004</v>
      </c>
      <c r="DZ23" s="17">
        <v>1038.6938831338823</v>
      </c>
      <c r="EA23" s="17">
        <v>33.615475000000004</v>
      </c>
      <c r="EB23" s="17">
        <v>33.615475000000004</v>
      </c>
      <c r="EC23" s="17">
        <v>36.325649999999996</v>
      </c>
      <c r="ED23" s="17">
        <v>42.362200000000001</v>
      </c>
      <c r="EE23" s="17">
        <v>34.331531250000005</v>
      </c>
      <c r="EF23" s="17">
        <v>10.580300000000001</v>
      </c>
      <c r="EG23" s="17">
        <v>9.4103499999999993</v>
      </c>
      <c r="EH23" s="17">
        <v>21.24155</v>
      </c>
      <c r="EI23" s="17">
        <v>20.664925</v>
      </c>
      <c r="EJ23" s="17">
        <v>29.015550000000001</v>
      </c>
      <c r="EK23" s="17">
        <v>36.465125</v>
      </c>
      <c r="EL23" s="17">
        <v>33.548974999999999</v>
      </c>
      <c r="EM23" s="17">
        <v>36.311675000000001</v>
      </c>
      <c r="EN23" s="17">
        <v>42.349975000000001</v>
      </c>
      <c r="EO23" s="17">
        <v>34.642286258883004</v>
      </c>
      <c r="EP23" s="17">
        <v>4170.125</v>
      </c>
      <c r="EQ23" s="17">
        <v>1.2185999999999999</v>
      </c>
      <c r="ER23" s="17">
        <v>1721.3187767719342</v>
      </c>
      <c r="ES23" s="5">
        <v>12.160912499999998</v>
      </c>
      <c r="ET23" s="5">
        <v>1821.0759172193611</v>
      </c>
      <c r="EU23" s="5">
        <v>10.52225</v>
      </c>
      <c r="EV23" s="8">
        <v>3084.6113685871055</v>
      </c>
      <c r="EW23" s="8">
        <v>41.7032375</v>
      </c>
      <c r="EX23" s="8">
        <v>2819.8220974780452</v>
      </c>
      <c r="EY23" s="8">
        <v>38.345125000000003</v>
      </c>
      <c r="EZ23" s="8">
        <v>1510.1135108809713</v>
      </c>
      <c r="FA23" s="8">
        <v>29.7392</v>
      </c>
      <c r="FB23" s="8">
        <v>622.99131883629389</v>
      </c>
      <c r="FC23" s="8">
        <v>35.965350000000001</v>
      </c>
      <c r="FD23" s="5">
        <v>1038.6938831338823</v>
      </c>
      <c r="FE23" s="5">
        <v>33.548974999999999</v>
      </c>
      <c r="FF23" s="5">
        <v>33.548974999999999</v>
      </c>
      <c r="FG23" s="5">
        <v>36.311675000000001</v>
      </c>
      <c r="FH23" s="5">
        <v>42.349975000000001</v>
      </c>
      <c r="FI23" s="5">
        <v>34.642286258883004</v>
      </c>
      <c r="FK23" s="5">
        <v>791.45364594128296</v>
      </c>
      <c r="FL23" s="5">
        <v>33.927096875000004</v>
      </c>
      <c r="FM23" s="5">
        <v>791.45364594128296</v>
      </c>
      <c r="FN23" s="5">
        <v>34.254146689147476</v>
      </c>
      <c r="FP23" s="17">
        <v>791.45364594128296</v>
      </c>
      <c r="FQ23" s="5">
        <v>33.927096875000004</v>
      </c>
      <c r="FR23" s="17">
        <v>791.45364594128296</v>
      </c>
      <c r="FS23" s="5">
        <v>34.254146689147476</v>
      </c>
    </row>
    <row r="24" spans="1:175" x14ac:dyDescent="0.15">
      <c r="A24" s="290"/>
      <c r="B24" s="47">
        <v>31</v>
      </c>
      <c r="C24" s="166">
        <f>Anchor!L165</f>
        <v>9038.8467999999993</v>
      </c>
      <c r="D24" s="166">
        <f>Anchor!M165</f>
        <v>39.619500000000002</v>
      </c>
      <c r="E24" s="166">
        <f>Anchor!N165</f>
        <v>38.334299999999999</v>
      </c>
      <c r="F24" s="166">
        <f>Anchor!O165</f>
        <v>44.329700000000003</v>
      </c>
      <c r="G24" s="167">
        <f>('Summary (Full)'!$B$34*D24+'Summary (Full)'!$B$35*E24+'Summary (Full)'!$B$36*F24)/'Summary (Full)'!$B$37</f>
        <v>39.833562499999999</v>
      </c>
      <c r="H24" s="166">
        <f>Anchor!P165</f>
        <v>18.661799999999999</v>
      </c>
      <c r="I24" s="166">
        <f>Anchor!Q165</f>
        <v>15.3032</v>
      </c>
      <c r="J24" s="166">
        <f>Anchor!R165</f>
        <v>67.001599999999996</v>
      </c>
      <c r="K24" s="166">
        <f>Anchor!S165</f>
        <v>64.869799999999998</v>
      </c>
      <c r="L24" s="166">
        <f>Anchor!T165</f>
        <v>35.308900000000001</v>
      </c>
      <c r="M24" s="166">
        <f>Anchor!U165</f>
        <v>39.956699999999998</v>
      </c>
      <c r="N24" s="166">
        <f>Anchor!V165</f>
        <v>39.555900000000001</v>
      </c>
      <c r="O24" s="166">
        <f>Anchor!W165</f>
        <v>38.3127</v>
      </c>
      <c r="P24" s="166">
        <f>Anchor!X165</f>
        <v>44.303600000000003</v>
      </c>
      <c r="Q24" s="168">
        <f>10*LOG10(1/(('Summary (Full)'!$B$41/10^(N24/10)+'Summary (Full)'!$B$42/10^(O24/10)+'Summary (Full)'!$B$43/10^(P24/10))/'Summary (Full)'!$B$44))</f>
        <v>39.804203810267019</v>
      </c>
      <c r="R24" s="166">
        <f>Anchor!Y165</f>
        <v>14335.1</v>
      </c>
      <c r="S24" s="166">
        <f>Anchor!Z165</f>
        <v>5.9500999999999999</v>
      </c>
      <c r="T24" s="205"/>
      <c r="U24" s="166">
        <f>Test!L165</f>
        <v>9038.8467999999993</v>
      </c>
      <c r="V24" s="166">
        <f>Test!M165</f>
        <v>39.619500000000002</v>
      </c>
      <c r="W24" s="166">
        <f>Test!N165</f>
        <v>38.334299999999999</v>
      </c>
      <c r="X24" s="166">
        <f>Test!O165</f>
        <v>44.329700000000003</v>
      </c>
      <c r="Y24" s="166">
        <f>('Summary (Full)'!$B$34*V24+'Summary (Full)'!$B$35*W24+'Summary (Full)'!$B$36*X24)/'Summary (Full)'!$B$37</f>
        <v>39.833562499999999</v>
      </c>
      <c r="Z24" s="166">
        <f>Test!P165</f>
        <v>18.661799999999999</v>
      </c>
      <c r="AA24" s="166">
        <f>Test!Q165</f>
        <v>15.3032</v>
      </c>
      <c r="AB24" s="166">
        <f>Test!R165</f>
        <v>67.001599999999996</v>
      </c>
      <c r="AC24" s="166">
        <f>Test!S165</f>
        <v>64.869799999999998</v>
      </c>
      <c r="AD24" s="166">
        <f>Test!T165</f>
        <v>35.308900000000001</v>
      </c>
      <c r="AE24" s="166">
        <f>Test!U165</f>
        <v>39.956699999999998</v>
      </c>
      <c r="AF24" s="166">
        <f>Test!V165</f>
        <v>39.555900000000001</v>
      </c>
      <c r="AG24" s="166">
        <f>Test!W165</f>
        <v>38.3127</v>
      </c>
      <c r="AH24" s="166">
        <f>Test!X165</f>
        <v>44.303600000000003</v>
      </c>
      <c r="AI24" s="166">
        <f>10*LOG10(1/(('Summary (Full)'!$B$41/10^(AF24/10)+'Summary (Full)'!$B$42/10^(AG24/10)+'Summary (Full)'!$B$43/10^(AH24/10))/'Summary (Full)'!$B$44))</f>
        <v>39.804203810267019</v>
      </c>
      <c r="AJ24" s="166">
        <f>Test!Y165</f>
        <v>14335.1</v>
      </c>
      <c r="AK24" s="166">
        <f>Test!Z165</f>
        <v>5.9500999999999999</v>
      </c>
      <c r="AL24" s="166">
        <f t="shared" si="2"/>
        <v>1</v>
      </c>
      <c r="AM24" s="166">
        <f t="shared" si="2"/>
        <v>1</v>
      </c>
      <c r="AO24" s="294"/>
      <c r="AP24" s="212"/>
      <c r="AQ24" s="212"/>
      <c r="AR24" s="212"/>
      <c r="AS24" s="212"/>
      <c r="AT24" s="212"/>
      <c r="AU24" s="212"/>
      <c r="AV24" s="212"/>
      <c r="AW24" s="212"/>
      <c r="AX24" s="212"/>
      <c r="AY24" s="215"/>
      <c r="AZ24" s="326"/>
      <c r="BA24" s="252"/>
      <c r="BR24" s="5"/>
      <c r="BS24" s="5"/>
      <c r="BT24" s="5"/>
      <c r="BV24" s="5"/>
      <c r="BX24" s="5"/>
      <c r="BZ24" s="5"/>
      <c r="CB24" s="5"/>
      <c r="CD24" s="5"/>
      <c r="CE24" s="165"/>
      <c r="CL24" s="17">
        <v>1510.1135108809713</v>
      </c>
      <c r="CM24" s="17">
        <v>34.330600000000004</v>
      </c>
      <c r="CN24" s="17">
        <v>34.330600000000004</v>
      </c>
      <c r="CO24" s="17">
        <v>36.626249999999999</v>
      </c>
      <c r="CP24" s="17">
        <v>42.506349999999998</v>
      </c>
      <c r="CQ24" s="17">
        <v>34.985062499999998</v>
      </c>
      <c r="CR24" s="17">
        <v>11.502800000000001</v>
      </c>
      <c r="CS24" s="17">
        <v>10.073699999999999</v>
      </c>
      <c r="CT24" s="17">
        <v>27.600550000000002</v>
      </c>
      <c r="CU24" s="17">
        <v>26.820300000000003</v>
      </c>
      <c r="CV24" s="17">
        <v>29.7392</v>
      </c>
      <c r="CW24" s="17">
        <v>36.889249999999997</v>
      </c>
      <c r="CX24" s="17">
        <v>34.259399999999999</v>
      </c>
      <c r="CY24" s="17">
        <v>36.612099999999998</v>
      </c>
      <c r="CZ24" s="17">
        <v>42.493600000000001</v>
      </c>
      <c r="DA24" s="17">
        <v>35.2842186928074</v>
      </c>
      <c r="DB24" s="17">
        <v>9013.4</v>
      </c>
      <c r="DC24" s="17">
        <v>2.6930499999999999</v>
      </c>
      <c r="DE24" s="17">
        <v>1901.2720078666418</v>
      </c>
      <c r="DF24" s="5">
        <v>12.472849999999999</v>
      </c>
      <c r="DG24" s="5"/>
      <c r="DH24" s="17">
        <v>2016.0500562307705</v>
      </c>
      <c r="DI24" s="5">
        <v>10.7616</v>
      </c>
      <c r="DJ24" s="5"/>
      <c r="DK24" s="5">
        <v>3374.2651012368988</v>
      </c>
      <c r="DL24" s="5">
        <v>43.826750000000004</v>
      </c>
      <c r="DM24" s="5">
        <v>3084.6113685871055</v>
      </c>
      <c r="DN24" s="5">
        <v>40.3853875</v>
      </c>
      <c r="DO24" s="5">
        <v>1687.8088105206291</v>
      </c>
      <c r="DP24" s="5">
        <v>29.987650000000002</v>
      </c>
      <c r="DQ24" s="5">
        <v>702.18854354279597</v>
      </c>
      <c r="DR24" s="5">
        <v>36.080874999999999</v>
      </c>
      <c r="DS24" s="5">
        <v>1510.1135108809713</v>
      </c>
      <c r="DT24" s="5">
        <v>34.259399999999999</v>
      </c>
      <c r="DU24" s="5">
        <v>34.259399999999999</v>
      </c>
      <c r="DV24" s="5">
        <v>36.612099999999998</v>
      </c>
      <c r="DW24" s="5">
        <v>42.493600000000001</v>
      </c>
      <c r="DX24" s="5">
        <v>35.2842186928074</v>
      </c>
      <c r="DZ24" s="17">
        <v>1510.1135108809713</v>
      </c>
      <c r="EA24" s="17">
        <v>34.330600000000004</v>
      </c>
      <c r="EB24" s="17">
        <v>34.330600000000004</v>
      </c>
      <c r="EC24" s="17">
        <v>36.626249999999999</v>
      </c>
      <c r="ED24" s="17">
        <v>42.506349999999998</v>
      </c>
      <c r="EE24" s="17">
        <v>34.985062499999998</v>
      </c>
      <c r="EF24" s="17">
        <v>11.502800000000001</v>
      </c>
      <c r="EG24" s="17">
        <v>10.073699999999999</v>
      </c>
      <c r="EH24" s="17">
        <v>27.600550000000002</v>
      </c>
      <c r="EI24" s="17">
        <v>26.820300000000003</v>
      </c>
      <c r="EJ24" s="17">
        <v>29.7392</v>
      </c>
      <c r="EK24" s="17">
        <v>36.889249999999997</v>
      </c>
      <c r="EL24" s="17">
        <v>34.259399999999999</v>
      </c>
      <c r="EM24" s="17">
        <v>36.612099999999998</v>
      </c>
      <c r="EN24" s="17">
        <v>42.493600000000001</v>
      </c>
      <c r="EO24" s="17">
        <v>35.2842186928074</v>
      </c>
      <c r="EP24" s="17">
        <v>9013.4</v>
      </c>
      <c r="EQ24" s="17">
        <v>2.6930499999999999</v>
      </c>
      <c r="ER24" s="17">
        <v>1901.2720078666418</v>
      </c>
      <c r="ES24" s="5">
        <v>12.472849999999999</v>
      </c>
      <c r="ET24" s="5">
        <v>2016.0500562307705</v>
      </c>
      <c r="EU24" s="5">
        <v>10.7616</v>
      </c>
      <c r="EV24" s="8">
        <v>3374.2651012368988</v>
      </c>
      <c r="EW24" s="8">
        <v>43.826750000000004</v>
      </c>
      <c r="EX24" s="8">
        <v>3084.6113685871055</v>
      </c>
      <c r="EY24" s="8">
        <v>40.3853875</v>
      </c>
      <c r="EZ24" s="8">
        <v>1687.8088105206291</v>
      </c>
      <c r="FA24" s="8">
        <v>29.987650000000002</v>
      </c>
      <c r="FB24" s="8">
        <v>702.18854354279597</v>
      </c>
      <c r="FC24" s="8">
        <v>36.080874999999999</v>
      </c>
      <c r="FD24" s="5">
        <v>1510.1135108809713</v>
      </c>
      <c r="FE24" s="5">
        <v>34.259399999999999</v>
      </c>
      <c r="FF24" s="5">
        <v>34.259399999999999</v>
      </c>
      <c r="FG24" s="5">
        <v>36.612099999999998</v>
      </c>
      <c r="FH24" s="5">
        <v>42.493600000000001</v>
      </c>
      <c r="FI24" s="5">
        <v>35.2842186928074</v>
      </c>
      <c r="FK24" s="5">
        <v>913.74965363367266</v>
      </c>
      <c r="FL24" s="5">
        <v>34.139137500000004</v>
      </c>
      <c r="FM24" s="5">
        <v>913.74965363367266</v>
      </c>
      <c r="FN24" s="5">
        <v>34.454086424707597</v>
      </c>
      <c r="FP24" s="17">
        <v>913.74965363367266</v>
      </c>
      <c r="FQ24" s="5">
        <v>34.139137500000004</v>
      </c>
      <c r="FR24" s="17">
        <v>913.74965363367266</v>
      </c>
      <c r="FS24" s="5">
        <v>34.454086424707597</v>
      </c>
    </row>
    <row r="25" spans="1:175" ht="13" customHeight="1" x14ac:dyDescent="0.15">
      <c r="A25" s="290"/>
      <c r="B25" s="47">
        <v>39</v>
      </c>
      <c r="C25" s="166">
        <f>Anchor!L166</f>
        <v>4831.6356999999998</v>
      </c>
      <c r="D25" s="166">
        <f>Anchor!M166</f>
        <v>37.4846</v>
      </c>
      <c r="E25" s="166">
        <f>Anchor!N166</f>
        <v>37.648600000000002</v>
      </c>
      <c r="F25" s="166">
        <f>Anchor!O166</f>
        <v>43.629800000000003</v>
      </c>
      <c r="G25" s="167">
        <f>('Summary (Full)'!$B$34*D25+'Summary (Full)'!$B$35*E25+'Summary (Full)'!$B$36*F25)/'Summary (Full)'!$B$37</f>
        <v>37.878925000000002</v>
      </c>
      <c r="H25" s="166">
        <f>Anchor!P166</f>
        <v>15.8088</v>
      </c>
      <c r="I25" s="166">
        <f>Anchor!Q166</f>
        <v>13.183199999999999</v>
      </c>
      <c r="J25" s="166">
        <f>Anchor!R166</f>
        <v>52.320799999999998</v>
      </c>
      <c r="K25" s="166">
        <f>Anchor!S166</f>
        <v>50.5867</v>
      </c>
      <c r="L25" s="166">
        <f>Anchor!T166</f>
        <v>32.988700000000001</v>
      </c>
      <c r="M25" s="166">
        <f>Anchor!U166</f>
        <v>38.801099999999998</v>
      </c>
      <c r="N25" s="166">
        <f>Anchor!V166</f>
        <v>37.411000000000001</v>
      </c>
      <c r="O25" s="166">
        <f>Anchor!W166</f>
        <v>37.6297</v>
      </c>
      <c r="P25" s="166">
        <f>Anchor!X166</f>
        <v>43.610199999999999</v>
      </c>
      <c r="Q25" s="168">
        <f>10*LOG10(1/(('Summary (Full)'!$B$41/10^(N25/10)+'Summary (Full)'!$B$42/10^(O25/10)+'Summary (Full)'!$B$43/10^(P25/10))/'Summary (Full)'!$B$44))</f>
        <v>38.040155429203992</v>
      </c>
      <c r="R25" s="166">
        <f>Anchor!Y166</f>
        <v>13794.6</v>
      </c>
      <c r="S25" s="166">
        <f>Anchor!Z166</f>
        <v>4.4973999999999998</v>
      </c>
      <c r="T25" s="205"/>
      <c r="U25" s="166">
        <f>Test!L166</f>
        <v>4831.6356999999998</v>
      </c>
      <c r="V25" s="166">
        <f>Test!M166</f>
        <v>37.4846</v>
      </c>
      <c r="W25" s="166">
        <f>Test!N166</f>
        <v>37.648600000000002</v>
      </c>
      <c r="X25" s="166">
        <f>Test!O166</f>
        <v>43.629800000000003</v>
      </c>
      <c r="Y25" s="166">
        <f>('Summary (Full)'!$B$34*V25+'Summary (Full)'!$B$35*W25+'Summary (Full)'!$B$36*X25)/'Summary (Full)'!$B$37</f>
        <v>37.878925000000002</v>
      </c>
      <c r="Z25" s="166">
        <f>Test!P166</f>
        <v>15.8088</v>
      </c>
      <c r="AA25" s="166">
        <f>Test!Q166</f>
        <v>13.183199999999999</v>
      </c>
      <c r="AB25" s="166">
        <f>Test!R166</f>
        <v>52.320799999999998</v>
      </c>
      <c r="AC25" s="166">
        <f>Test!S166</f>
        <v>50.5867</v>
      </c>
      <c r="AD25" s="166">
        <f>Test!T166</f>
        <v>32.988700000000001</v>
      </c>
      <c r="AE25" s="166">
        <f>Test!U166</f>
        <v>38.801099999999998</v>
      </c>
      <c r="AF25" s="166">
        <f>Test!V166</f>
        <v>37.411000000000001</v>
      </c>
      <c r="AG25" s="166">
        <f>Test!W166</f>
        <v>37.6297</v>
      </c>
      <c r="AH25" s="166">
        <f>Test!X166</f>
        <v>43.610199999999999</v>
      </c>
      <c r="AI25" s="166">
        <f>10*LOG10(1/(('Summary (Full)'!$B$41/10^(AF25/10)+'Summary (Full)'!$B$42/10^(AG25/10)+'Summary (Full)'!$B$43/10^(AH25/10))/'Summary (Full)'!$B$44))</f>
        <v>38.040155429203992</v>
      </c>
      <c r="AJ25" s="166">
        <f>Test!Y166</f>
        <v>13794.6</v>
      </c>
      <c r="AK25" s="166">
        <f>Test!Z166</f>
        <v>4.4973999999999998</v>
      </c>
      <c r="AL25" s="166">
        <f t="shared" si="2"/>
        <v>1</v>
      </c>
      <c r="AM25" s="166">
        <f t="shared" si="2"/>
        <v>1</v>
      </c>
      <c r="AO25" s="294" t="s">
        <v>28</v>
      </c>
      <c r="AP25" s="212" cm="1">
        <f t="array" ref="AP25">bdRateExtend($C24:$C27,D24:D27,$U24:$U27,V24:V27)</f>
        <v>0</v>
      </c>
      <c r="AQ25" s="212"/>
      <c r="AR25" s="212"/>
      <c r="AS25" s="212"/>
      <c r="AT25" s="212" cm="1">
        <f t="array" ref="AT25">bdRateExtend($C24:$C27,H24:H27,$U24:$U27,Z24:Z27)</f>
        <v>0</v>
      </c>
      <c r="AU25" s="212"/>
      <c r="AV25" s="212" cm="1">
        <f t="array" ref="AV25">bdRateExtend($C24:$C27,I24:I27,$U24:$U27,AA24:AA27)</f>
        <v>0</v>
      </c>
      <c r="AW25" s="212"/>
      <c r="AX25" s="212" cm="1">
        <f t="array" ref="AX25">bdRateExtend($C24:$C27,J24:J27,$U24:$U27,AB24:AB27,"None", FALSE,1)</f>
        <v>0</v>
      </c>
      <c r="AY25" s="215"/>
      <c r="AZ25" s="326" cm="1">
        <f t="array" ref="AZ25">testVMAFRange($C24:$C27,J24:J27,$U24:$U27,AB24:AB27)</f>
        <v>0</v>
      </c>
      <c r="BA25" s="252"/>
      <c r="BR25" s="5"/>
      <c r="BS25" s="5"/>
      <c r="BT25" s="5"/>
      <c r="BV25" s="5"/>
      <c r="BX25" s="5"/>
      <c r="BZ25" s="5"/>
      <c r="CB25" s="5"/>
      <c r="CD25" s="5"/>
      <c r="CE25" s="165"/>
      <c r="CL25" s="17">
        <v>1687.8088105206291</v>
      </c>
      <c r="CM25" s="17">
        <v>34.579174999999999</v>
      </c>
      <c r="CN25" s="17">
        <v>34.579174999999999</v>
      </c>
      <c r="CO25" s="17">
        <v>36.707162499999995</v>
      </c>
      <c r="CP25" s="17">
        <v>42.610937499999999</v>
      </c>
      <c r="CQ25" s="17">
        <v>35.214159374999994</v>
      </c>
      <c r="CR25" s="17">
        <v>11.846900000000002</v>
      </c>
      <c r="CS25" s="17">
        <v>10.315624999999999</v>
      </c>
      <c r="CT25" s="17">
        <v>29.533587500000003</v>
      </c>
      <c r="CU25" s="17">
        <v>28.681375000000003</v>
      </c>
      <c r="CV25" s="17">
        <v>29.987650000000002</v>
      </c>
      <c r="CW25" s="17">
        <v>37.050212500000001</v>
      </c>
      <c r="CX25" s="17">
        <v>34.506500000000003</v>
      </c>
      <c r="CY25" s="17">
        <v>36.692574999999998</v>
      </c>
      <c r="CZ25" s="17">
        <v>42.597949999999997</v>
      </c>
      <c r="DA25" s="17">
        <v>35.506248800628953</v>
      </c>
      <c r="DB25" s="17">
        <v>9430.9249999999993</v>
      </c>
      <c r="DC25" s="17">
        <v>2.8340624999999999</v>
      </c>
      <c r="DE25" s="17">
        <v>2100.0382361925472</v>
      </c>
      <c r="DF25" s="5">
        <v>12.7847875</v>
      </c>
      <c r="DG25" s="5"/>
      <c r="DH25" s="17">
        <v>2231.8991705926214</v>
      </c>
      <c r="DI25" s="5">
        <v>11.00095</v>
      </c>
      <c r="DJ25" s="5"/>
      <c r="DK25" s="5">
        <v>3691.1181386977896</v>
      </c>
      <c r="DL25" s="5">
        <v>45.950262500000001</v>
      </c>
      <c r="DM25" s="5">
        <v>3374.2651012368988</v>
      </c>
      <c r="DN25" s="5">
        <v>42.425650000000005</v>
      </c>
      <c r="DO25" s="5">
        <v>1886.4135446408809</v>
      </c>
      <c r="DP25" s="5">
        <v>30.2361</v>
      </c>
      <c r="DQ25" s="5">
        <v>791.45364594128296</v>
      </c>
      <c r="DR25" s="5">
        <v>36.196399999999997</v>
      </c>
      <c r="DS25" s="5">
        <v>1644.9579146246801</v>
      </c>
      <c r="DT25" s="5">
        <v>34.4482</v>
      </c>
      <c r="DU25" s="5">
        <v>34.4482</v>
      </c>
      <c r="DV25" s="5">
        <v>36.554524999999998</v>
      </c>
      <c r="DW25" s="5">
        <v>42.69435</v>
      </c>
      <c r="DX25" s="5">
        <v>35.442614376558389</v>
      </c>
      <c r="DZ25" s="17">
        <v>1687.8088105206291</v>
      </c>
      <c r="EA25" s="17">
        <v>34.579174999999999</v>
      </c>
      <c r="EB25" s="17">
        <v>34.579174999999999</v>
      </c>
      <c r="EC25" s="17">
        <v>36.707162499999995</v>
      </c>
      <c r="ED25" s="17">
        <v>42.610937499999999</v>
      </c>
      <c r="EE25" s="17">
        <v>35.214159374999994</v>
      </c>
      <c r="EF25" s="17">
        <v>11.846900000000002</v>
      </c>
      <c r="EG25" s="17">
        <v>10.315624999999999</v>
      </c>
      <c r="EH25" s="17">
        <v>29.533587500000003</v>
      </c>
      <c r="EI25" s="17">
        <v>28.681375000000003</v>
      </c>
      <c r="EJ25" s="17">
        <v>29.987650000000002</v>
      </c>
      <c r="EK25" s="17">
        <v>37.050212500000001</v>
      </c>
      <c r="EL25" s="17">
        <v>34.506500000000003</v>
      </c>
      <c r="EM25" s="17">
        <v>36.692574999999998</v>
      </c>
      <c r="EN25" s="17">
        <v>42.597949999999997</v>
      </c>
      <c r="EO25" s="17">
        <v>35.506248800628953</v>
      </c>
      <c r="EP25" s="17">
        <v>9430.9249999999993</v>
      </c>
      <c r="EQ25" s="17">
        <v>2.8340624999999999</v>
      </c>
      <c r="ER25" s="17">
        <v>2100.0382361925472</v>
      </c>
      <c r="ES25" s="5">
        <v>12.7847875</v>
      </c>
      <c r="ET25" s="5">
        <v>2231.8991705926214</v>
      </c>
      <c r="EU25" s="5">
        <v>11.00095</v>
      </c>
      <c r="EV25" s="8">
        <v>3691.1181386977896</v>
      </c>
      <c r="EW25" s="8">
        <v>45.950262500000001</v>
      </c>
      <c r="EX25" s="8">
        <v>3374.2651012368988</v>
      </c>
      <c r="EY25" s="8">
        <v>42.425650000000005</v>
      </c>
      <c r="EZ25" s="8">
        <v>1886.4135446408809</v>
      </c>
      <c r="FA25" s="8">
        <v>30.2361</v>
      </c>
      <c r="FB25" s="8">
        <v>791.45364594128296</v>
      </c>
      <c r="FC25" s="8">
        <v>36.196399999999997</v>
      </c>
      <c r="FD25" s="5">
        <v>1644.9579146246801</v>
      </c>
      <c r="FE25" s="5">
        <v>34.4482</v>
      </c>
      <c r="FF25" s="5">
        <v>34.4482</v>
      </c>
      <c r="FG25" s="5">
        <v>36.554524999999998</v>
      </c>
      <c r="FH25" s="5">
        <v>42.69435</v>
      </c>
      <c r="FI25" s="5">
        <v>35.442614376558389</v>
      </c>
      <c r="FK25" s="5">
        <v>1038.6938831338823</v>
      </c>
      <c r="FL25" s="5">
        <v>34.331531250000005</v>
      </c>
      <c r="FM25" s="5">
        <v>1038.6938831338823</v>
      </c>
      <c r="FN25" s="5">
        <v>34.642286258883004</v>
      </c>
      <c r="FP25" s="17">
        <v>1038.6938831338823</v>
      </c>
      <c r="FQ25" s="5">
        <v>34.331531250000005</v>
      </c>
      <c r="FR25" s="17">
        <v>1038.6938831338823</v>
      </c>
      <c r="FS25" s="5">
        <v>34.642286258883004</v>
      </c>
    </row>
    <row r="26" spans="1:175" x14ac:dyDescent="0.15">
      <c r="A26" s="290"/>
      <c r="B26" s="47">
        <v>47</v>
      </c>
      <c r="C26" s="166">
        <f>Anchor!L167</f>
        <v>2356.4825000000001</v>
      </c>
      <c r="D26" s="166">
        <f>Anchor!M167</f>
        <v>35.3249</v>
      </c>
      <c r="E26" s="166">
        <f>Anchor!N167</f>
        <v>36.9499</v>
      </c>
      <c r="F26" s="166">
        <f>Anchor!O167</f>
        <v>42.924700000000001</v>
      </c>
      <c r="G26" s="167">
        <f>('Summary (Full)'!$B$34*D26+'Summary (Full)'!$B$35*E26+'Summary (Full)'!$B$36*F26)/'Summary (Full)'!$B$37</f>
        <v>35.901449999999997</v>
      </c>
      <c r="H26" s="166">
        <f>Anchor!P167</f>
        <v>12.879200000000001</v>
      </c>
      <c r="I26" s="166">
        <f>Anchor!Q167</f>
        <v>11.041399999999999</v>
      </c>
      <c r="J26" s="166">
        <f>Anchor!R167</f>
        <v>35.332700000000003</v>
      </c>
      <c r="K26" s="166">
        <f>Anchor!S167</f>
        <v>34.264600000000002</v>
      </c>
      <c r="L26" s="166">
        <f>Anchor!T167</f>
        <v>30.733000000000001</v>
      </c>
      <c r="M26" s="166">
        <f>Anchor!U167</f>
        <v>37.533099999999997</v>
      </c>
      <c r="N26" s="166">
        <f>Anchor!V167</f>
        <v>35.247799999999998</v>
      </c>
      <c r="O26" s="166">
        <f>Anchor!W167</f>
        <v>36.933999999999997</v>
      </c>
      <c r="P26" s="166">
        <f>Anchor!X167</f>
        <v>42.911000000000001</v>
      </c>
      <c r="Q26" s="168">
        <f>10*LOG10(1/(('Summary (Full)'!$B$41/10^(N26/10)+'Summary (Full)'!$B$42/10^(O26/10)+'Summary (Full)'!$B$43/10^(P26/10))/'Summary (Full)'!$B$44))</f>
        <v>36.172339124093611</v>
      </c>
      <c r="R26" s="166">
        <f>Anchor!Y167</f>
        <v>10683.5</v>
      </c>
      <c r="S26" s="166">
        <f>Anchor!Z167</f>
        <v>3.2570999999999999</v>
      </c>
      <c r="T26" s="205"/>
      <c r="U26" s="166">
        <f>Test!L167</f>
        <v>2356.4825000000001</v>
      </c>
      <c r="V26" s="166">
        <f>Test!M167</f>
        <v>35.3249</v>
      </c>
      <c r="W26" s="166">
        <f>Test!N167</f>
        <v>36.9499</v>
      </c>
      <c r="X26" s="166">
        <f>Test!O167</f>
        <v>42.924700000000001</v>
      </c>
      <c r="Y26" s="166">
        <f>('Summary (Full)'!$B$34*V26+'Summary (Full)'!$B$35*W26+'Summary (Full)'!$B$36*X26)/'Summary (Full)'!$B$37</f>
        <v>35.901449999999997</v>
      </c>
      <c r="Z26" s="166">
        <f>Test!P167</f>
        <v>12.879200000000001</v>
      </c>
      <c r="AA26" s="166">
        <f>Test!Q167</f>
        <v>11.041399999999999</v>
      </c>
      <c r="AB26" s="166">
        <f>Test!R167</f>
        <v>35.332700000000003</v>
      </c>
      <c r="AC26" s="166">
        <f>Test!S167</f>
        <v>34.264600000000002</v>
      </c>
      <c r="AD26" s="166">
        <f>Test!T167</f>
        <v>30.733000000000001</v>
      </c>
      <c r="AE26" s="166">
        <f>Test!U167</f>
        <v>37.533099999999997</v>
      </c>
      <c r="AF26" s="166">
        <f>Test!V167</f>
        <v>35.247799999999998</v>
      </c>
      <c r="AG26" s="166">
        <f>Test!W167</f>
        <v>36.933999999999997</v>
      </c>
      <c r="AH26" s="166">
        <f>Test!X167</f>
        <v>42.911000000000001</v>
      </c>
      <c r="AI26" s="166">
        <f>10*LOG10(1/(('Summary (Full)'!$B$41/10^(AF26/10)+'Summary (Full)'!$B$42/10^(AG26/10)+'Summary (Full)'!$B$43/10^(AH26/10))/'Summary (Full)'!$B$44))</f>
        <v>36.172339124093611</v>
      </c>
      <c r="AJ26" s="166">
        <f>Test!Y167</f>
        <v>10683.5</v>
      </c>
      <c r="AK26" s="166">
        <f>Test!Z167</f>
        <v>3.2570999999999999</v>
      </c>
      <c r="AL26" s="166">
        <f t="shared" si="2"/>
        <v>1</v>
      </c>
      <c r="AM26" s="166">
        <f t="shared" si="2"/>
        <v>1</v>
      </c>
      <c r="AO26" s="294"/>
      <c r="AP26" s="212"/>
      <c r="AQ26" s="212"/>
      <c r="AR26" s="212"/>
      <c r="AS26" s="212"/>
      <c r="AT26" s="212"/>
      <c r="AU26" s="212"/>
      <c r="AV26" s="212"/>
      <c r="AW26" s="212"/>
      <c r="AX26" s="212"/>
      <c r="AY26" s="215"/>
      <c r="AZ26" s="326"/>
      <c r="BA26" s="252"/>
      <c r="BR26" s="5"/>
      <c r="BS26" s="5"/>
      <c r="BT26" s="5"/>
      <c r="BV26" s="5"/>
      <c r="BX26" s="5"/>
      <c r="BZ26" s="5"/>
      <c r="CB26" s="5"/>
      <c r="CD26" s="5"/>
      <c r="CE26" s="165"/>
      <c r="CL26" s="17">
        <v>1821.0759172193611</v>
      </c>
      <c r="CM26" s="17">
        <v>34.760062500000004</v>
      </c>
      <c r="CN26" s="17">
        <v>34.760062500000004</v>
      </c>
      <c r="CO26" s="17">
        <v>36.632987499999999</v>
      </c>
      <c r="CP26" s="17">
        <v>42.786199999999994</v>
      </c>
      <c r="CQ26" s="17">
        <v>35.378753906250004</v>
      </c>
      <c r="CR26" s="17">
        <v>12.2077875</v>
      </c>
      <c r="CS26" s="17">
        <v>10.52225</v>
      </c>
      <c r="CT26" s="17">
        <v>30.185437499999999</v>
      </c>
      <c r="CU26" s="17">
        <v>29.270087500000002</v>
      </c>
      <c r="CV26" s="17">
        <v>30.147812500000001</v>
      </c>
      <c r="CW26" s="17">
        <v>37.180587500000001</v>
      </c>
      <c r="CX26" s="17">
        <v>34.690649999999998</v>
      </c>
      <c r="CY26" s="17">
        <v>36.617237500000002</v>
      </c>
      <c r="CZ26" s="17">
        <v>42.771625</v>
      </c>
      <c r="DA26" s="17">
        <v>35.654578601220678</v>
      </c>
      <c r="DB26" s="17">
        <v>5281.0249999999996</v>
      </c>
      <c r="DC26" s="17">
        <v>1.6649</v>
      </c>
      <c r="DE26" s="17">
        <v>2319.5842442445723</v>
      </c>
      <c r="DF26" s="5">
        <v>13.096724999999999</v>
      </c>
      <c r="DG26" s="5"/>
      <c r="DH26" s="17">
        <v>2470.8582469451512</v>
      </c>
      <c r="DI26" s="5">
        <v>11.2403</v>
      </c>
      <c r="DJ26" s="5"/>
      <c r="DK26" s="5">
        <v>4037.7245726275487</v>
      </c>
      <c r="DL26" s="5">
        <v>48.073774999999998</v>
      </c>
      <c r="DM26" s="5">
        <v>3691.1181386977896</v>
      </c>
      <c r="DN26" s="5">
        <v>44.465912500000002</v>
      </c>
      <c r="DO26" s="5">
        <v>2016.0500562307705</v>
      </c>
      <c r="DP26" s="5">
        <v>30.391249999999999</v>
      </c>
      <c r="DQ26" s="5">
        <v>892.06649614836988</v>
      </c>
      <c r="DR26" s="5">
        <v>36.311924999999995</v>
      </c>
      <c r="DS26" s="5">
        <v>1821.0759172193611</v>
      </c>
      <c r="DT26" s="5">
        <v>34.690649999999998</v>
      </c>
      <c r="DU26" s="5">
        <v>34.690649999999998</v>
      </c>
      <c r="DV26" s="5">
        <v>36.617237500000002</v>
      </c>
      <c r="DW26" s="5">
        <v>42.771625</v>
      </c>
      <c r="DX26" s="5">
        <v>35.654578601220678</v>
      </c>
      <c r="DZ26" s="17">
        <v>1821.0759172193611</v>
      </c>
      <c r="EA26" s="17">
        <v>34.760062500000004</v>
      </c>
      <c r="EB26" s="17">
        <v>34.760062500000004</v>
      </c>
      <c r="EC26" s="17">
        <v>36.632987499999999</v>
      </c>
      <c r="ED26" s="17">
        <v>42.786199999999994</v>
      </c>
      <c r="EE26" s="17">
        <v>35.378753906250004</v>
      </c>
      <c r="EF26" s="17">
        <v>12.2077875</v>
      </c>
      <c r="EG26" s="17">
        <v>10.52225</v>
      </c>
      <c r="EH26" s="17">
        <v>30.185437499999999</v>
      </c>
      <c r="EI26" s="17">
        <v>29.270087500000002</v>
      </c>
      <c r="EJ26" s="17">
        <v>30.147812500000001</v>
      </c>
      <c r="EK26" s="17">
        <v>37.180587500000001</v>
      </c>
      <c r="EL26" s="17">
        <v>34.690649999999998</v>
      </c>
      <c r="EM26" s="17">
        <v>36.617237500000002</v>
      </c>
      <c r="EN26" s="17">
        <v>42.771625</v>
      </c>
      <c r="EO26" s="17">
        <v>35.654578601220678</v>
      </c>
      <c r="EP26" s="17">
        <v>5281.0249999999996</v>
      </c>
      <c r="EQ26" s="17">
        <v>1.6649</v>
      </c>
      <c r="ER26" s="17">
        <v>2319.5842442445723</v>
      </c>
      <c r="ES26" s="5">
        <v>13.096724999999999</v>
      </c>
      <c r="ET26" s="5">
        <v>2470.8582469451512</v>
      </c>
      <c r="EU26" s="5">
        <v>11.2403</v>
      </c>
      <c r="EV26" s="8">
        <v>4037.7245726275487</v>
      </c>
      <c r="EW26" s="8">
        <v>48.073774999999998</v>
      </c>
      <c r="EX26" s="8">
        <v>3691.1181386977896</v>
      </c>
      <c r="EY26" s="8">
        <v>44.465912500000002</v>
      </c>
      <c r="EZ26" s="8">
        <v>2016.0500562307705</v>
      </c>
      <c r="FA26" s="8">
        <v>30.391249999999999</v>
      </c>
      <c r="FB26" s="8">
        <v>892.06649614836988</v>
      </c>
      <c r="FC26" s="8">
        <v>36.311924999999995</v>
      </c>
      <c r="FD26" s="5">
        <v>1821.0759172193611</v>
      </c>
      <c r="FE26" s="5">
        <v>34.690649999999998</v>
      </c>
      <c r="FF26" s="5">
        <v>34.690649999999998</v>
      </c>
      <c r="FG26" s="5">
        <v>36.617237500000002</v>
      </c>
      <c r="FH26" s="5">
        <v>42.771625</v>
      </c>
      <c r="FI26" s="5">
        <v>35.654578601220678</v>
      </c>
      <c r="FK26" s="5">
        <v>1510.1135108809713</v>
      </c>
      <c r="FL26" s="5">
        <v>34.985062499999998</v>
      </c>
      <c r="FM26" s="5">
        <v>1510.1135108809713</v>
      </c>
      <c r="FN26" s="5">
        <v>35.2842186928074</v>
      </c>
      <c r="FP26" s="17">
        <v>1510.1135108809713</v>
      </c>
      <c r="FQ26" s="5">
        <v>34.985062499999998</v>
      </c>
      <c r="FR26" s="17">
        <v>1510.1135108809713</v>
      </c>
      <c r="FS26" s="5">
        <v>35.2842186928074</v>
      </c>
    </row>
    <row r="27" spans="1:175" ht="13" customHeight="1" x14ac:dyDescent="0.15">
      <c r="A27" s="290"/>
      <c r="B27" s="47">
        <v>55</v>
      </c>
      <c r="C27" s="166">
        <f>Anchor!L168</f>
        <v>967.73170000000005</v>
      </c>
      <c r="D27" s="166">
        <f>Anchor!M168</f>
        <v>33.336300000000001</v>
      </c>
      <c r="E27" s="166">
        <f>Anchor!N168</f>
        <v>36.302599999999998</v>
      </c>
      <c r="F27" s="166">
        <f>Anchor!O168</f>
        <v>42.088000000000001</v>
      </c>
      <c r="G27" s="167">
        <f>('Summary (Full)'!$B$34*D27+'Summary (Full)'!$B$35*E27+'Summary (Full)'!$B$36*F27)/'Summary (Full)'!$B$37</f>
        <v>34.068674999999999</v>
      </c>
      <c r="H27" s="166">
        <f>Anchor!P168</f>
        <v>10.1264</v>
      </c>
      <c r="I27" s="166">
        <f>Anchor!Q168</f>
        <v>9.1059999999999999</v>
      </c>
      <c r="J27" s="166">
        <f>Anchor!R168</f>
        <v>19.868400000000001</v>
      </c>
      <c r="K27" s="166">
        <f>Anchor!S168</f>
        <v>19.376000000000001</v>
      </c>
      <c r="L27" s="166">
        <f>Anchor!T168</f>
        <v>28.7454</v>
      </c>
      <c r="M27" s="166">
        <f>Anchor!U168</f>
        <v>36.245399999999997</v>
      </c>
      <c r="N27" s="166">
        <f>Anchor!V168</f>
        <v>33.271000000000001</v>
      </c>
      <c r="O27" s="166">
        <f>Anchor!W168</f>
        <v>36.290199999999999</v>
      </c>
      <c r="P27" s="166">
        <f>Anchor!X168</f>
        <v>42.0762</v>
      </c>
      <c r="Q27" s="168">
        <f>10*LOG10(1/(('Summary (Full)'!$B$41/10^(N27/10)+'Summary (Full)'!$B$42/10^(O27/10)+'Summary (Full)'!$B$43/10^(P27/10))/'Summary (Full)'!$B$44))</f>
        <v>34.396098261521189</v>
      </c>
      <c r="R27" s="166">
        <f>Anchor!Y168</f>
        <v>7343.3</v>
      </c>
      <c r="S27" s="166">
        <f>Anchor!Z168</f>
        <v>2.129</v>
      </c>
      <c r="T27" s="205"/>
      <c r="U27" s="166">
        <f>Test!L168</f>
        <v>967.73170000000005</v>
      </c>
      <c r="V27" s="166">
        <f>Test!M168</f>
        <v>33.336300000000001</v>
      </c>
      <c r="W27" s="166">
        <f>Test!N168</f>
        <v>36.302599999999998</v>
      </c>
      <c r="X27" s="166">
        <f>Test!O168</f>
        <v>42.088000000000001</v>
      </c>
      <c r="Y27" s="166">
        <f>('Summary (Full)'!$B$34*V27+'Summary (Full)'!$B$35*W27+'Summary (Full)'!$B$36*X27)/'Summary (Full)'!$B$37</f>
        <v>34.068674999999999</v>
      </c>
      <c r="Z27" s="166">
        <f>Test!P168</f>
        <v>10.1264</v>
      </c>
      <c r="AA27" s="166">
        <f>Test!Q168</f>
        <v>9.1059999999999999</v>
      </c>
      <c r="AB27" s="166">
        <f>Test!R168</f>
        <v>19.868400000000001</v>
      </c>
      <c r="AC27" s="166">
        <f>Test!S168</f>
        <v>19.376000000000001</v>
      </c>
      <c r="AD27" s="166">
        <f>Test!T168</f>
        <v>28.7454</v>
      </c>
      <c r="AE27" s="166">
        <f>Test!U168</f>
        <v>36.245399999999997</v>
      </c>
      <c r="AF27" s="166">
        <f>Test!V168</f>
        <v>33.271000000000001</v>
      </c>
      <c r="AG27" s="166">
        <f>Test!W168</f>
        <v>36.290199999999999</v>
      </c>
      <c r="AH27" s="166">
        <f>Test!X168</f>
        <v>42.0762</v>
      </c>
      <c r="AI27" s="166">
        <f>10*LOG10(1/(('Summary (Full)'!$B$41/10^(AF27/10)+'Summary (Full)'!$B$42/10^(AG27/10)+'Summary (Full)'!$B$43/10^(AH27/10))/'Summary (Full)'!$B$44))</f>
        <v>34.396098261521189</v>
      </c>
      <c r="AJ27" s="166">
        <f>Test!Y168</f>
        <v>7343.3</v>
      </c>
      <c r="AK27" s="166">
        <f>Test!Z168</f>
        <v>2.129</v>
      </c>
      <c r="AL27" s="166">
        <f t="shared" si="2"/>
        <v>1</v>
      </c>
      <c r="AM27" s="166">
        <f t="shared" si="2"/>
        <v>1</v>
      </c>
      <c r="AO27" s="294" t="s">
        <v>29</v>
      </c>
      <c r="AP27" s="212" cm="1">
        <f t="array" ref="AP27">bdRateExtend($C25:$C28,D25:D28,$U25:$U28,V25:V28)</f>
        <v>0</v>
      </c>
      <c r="AQ27" s="212"/>
      <c r="AR27" s="212"/>
      <c r="AS27" s="212"/>
      <c r="AT27" s="212" cm="1">
        <f t="array" ref="AT27">bdRateExtend($C25:$C28,H25:H28,$U25:$U28,Z25:Z28)</f>
        <v>0</v>
      </c>
      <c r="AU27" s="212"/>
      <c r="AV27" s="212" cm="1">
        <f t="array" ref="AV27">bdRateExtend($C25:$C28,I25:I28,$U25:$U28,AA25:AA28)</f>
        <v>0</v>
      </c>
      <c r="AW27" s="212"/>
      <c r="AX27" s="212" cm="1">
        <f t="array" ref="AX27">bdRateExtend($C25:$C28,J25:J28,$U25:$U28,AB25:AB28,"None", FALSE,1)</f>
        <v>0</v>
      </c>
      <c r="AY27" s="215"/>
      <c r="AZ27" s="326" cm="1">
        <f t="array" ref="AZ27">testVMAFRange($C25:$C28,J25:J28,$U25:$U28,AB25:AB28)</f>
        <v>0</v>
      </c>
      <c r="BA27" s="252"/>
      <c r="BR27" s="5"/>
      <c r="BS27" s="5"/>
      <c r="BT27" s="5"/>
      <c r="BV27" s="5"/>
      <c r="BX27" s="5"/>
      <c r="BZ27" s="5"/>
      <c r="CB27" s="5"/>
      <c r="CD27" s="5"/>
      <c r="CE27" s="165"/>
      <c r="CL27" s="17">
        <v>2016.0500562307705</v>
      </c>
      <c r="CM27" s="17">
        <v>35.00235</v>
      </c>
      <c r="CN27" s="17">
        <v>35.00235</v>
      </c>
      <c r="CO27" s="17">
        <v>36.696150000000003</v>
      </c>
      <c r="CP27" s="17">
        <v>42.863999999999997</v>
      </c>
      <c r="CQ27" s="17">
        <v>35.599565625000004</v>
      </c>
      <c r="CR27" s="17">
        <v>12.55705</v>
      </c>
      <c r="CS27" s="17">
        <v>10.7616</v>
      </c>
      <c r="CT27" s="17">
        <v>32.107849999999999</v>
      </c>
      <c r="CU27" s="17">
        <v>31.112750000000002</v>
      </c>
      <c r="CV27" s="17">
        <v>30.391249999999999</v>
      </c>
      <c r="CW27" s="17">
        <v>37.324550000000002</v>
      </c>
      <c r="CX27" s="17">
        <v>34.933099999999996</v>
      </c>
      <c r="CY27" s="17">
        <v>36.679949999999998</v>
      </c>
      <c r="CZ27" s="17">
        <v>42.8489</v>
      </c>
      <c r="DA27" s="17">
        <v>35.866542825882959</v>
      </c>
      <c r="DB27" s="17">
        <v>5511.1</v>
      </c>
      <c r="DC27" s="17">
        <v>1.7723</v>
      </c>
      <c r="DE27" s="17">
        <v>2562.0824294621752</v>
      </c>
      <c r="DF27" s="5">
        <v>13.408662499999998</v>
      </c>
      <c r="DG27" s="5"/>
      <c r="DH27" s="17">
        <v>3084.6113685871055</v>
      </c>
      <c r="DI27" s="5">
        <v>11.844574999999999</v>
      </c>
      <c r="DJ27" s="5"/>
      <c r="DK27" s="5">
        <v>4416.8783311151419</v>
      </c>
      <c r="DL27" s="5">
        <v>50.197287500000002</v>
      </c>
      <c r="DM27" s="5">
        <v>4037.7245726275487</v>
      </c>
      <c r="DN27" s="5">
        <v>46.506174999999999</v>
      </c>
      <c r="DO27" s="5">
        <v>2231.8991705926214</v>
      </c>
      <c r="DP27" s="5">
        <v>30.634687499999998</v>
      </c>
      <c r="DQ27" s="5">
        <v>1038.6938831338823</v>
      </c>
      <c r="DR27" s="5">
        <v>36.465125</v>
      </c>
      <c r="DS27" s="5">
        <v>2016.0500562307705</v>
      </c>
      <c r="DT27" s="5">
        <v>34.933099999999996</v>
      </c>
      <c r="DU27" s="5">
        <v>34.933099999999996</v>
      </c>
      <c r="DV27" s="5">
        <v>36.679949999999998</v>
      </c>
      <c r="DW27" s="5">
        <v>42.8489</v>
      </c>
      <c r="DX27" s="5">
        <v>35.866542825882959</v>
      </c>
      <c r="DZ27" s="17">
        <v>2016.0500562307705</v>
      </c>
      <c r="EA27" s="17">
        <v>35.00235</v>
      </c>
      <c r="EB27" s="17">
        <v>35.00235</v>
      </c>
      <c r="EC27" s="17">
        <v>36.696150000000003</v>
      </c>
      <c r="ED27" s="17">
        <v>42.863999999999997</v>
      </c>
      <c r="EE27" s="17">
        <v>35.599565625000004</v>
      </c>
      <c r="EF27" s="17">
        <v>12.55705</v>
      </c>
      <c r="EG27" s="17">
        <v>10.7616</v>
      </c>
      <c r="EH27" s="17">
        <v>32.107849999999999</v>
      </c>
      <c r="EI27" s="17">
        <v>31.112750000000002</v>
      </c>
      <c r="EJ27" s="17">
        <v>30.391249999999999</v>
      </c>
      <c r="EK27" s="17">
        <v>37.324550000000002</v>
      </c>
      <c r="EL27" s="17">
        <v>34.933099999999996</v>
      </c>
      <c r="EM27" s="17">
        <v>36.679949999999998</v>
      </c>
      <c r="EN27" s="17">
        <v>42.8489</v>
      </c>
      <c r="EO27" s="17">
        <v>35.866542825882959</v>
      </c>
      <c r="EP27" s="17">
        <v>5511.1</v>
      </c>
      <c r="EQ27" s="17">
        <v>1.7723</v>
      </c>
      <c r="ER27" s="17">
        <v>2562.0824294621752</v>
      </c>
      <c r="ES27" s="5">
        <v>13.408662499999998</v>
      </c>
      <c r="ET27" s="5">
        <v>3084.6113685871055</v>
      </c>
      <c r="EU27" s="5">
        <v>11.844574999999999</v>
      </c>
      <c r="EV27" s="8">
        <v>4416.8783311151419</v>
      </c>
      <c r="EW27" s="8">
        <v>50.197287500000002</v>
      </c>
      <c r="EX27" s="8">
        <v>4037.7245726275487</v>
      </c>
      <c r="EY27" s="8">
        <v>46.506174999999999</v>
      </c>
      <c r="EZ27" s="8">
        <v>2231.8991705926214</v>
      </c>
      <c r="FA27" s="8">
        <v>30.634687499999998</v>
      </c>
      <c r="FB27" s="8">
        <v>1038.6938831338823</v>
      </c>
      <c r="FC27" s="8">
        <v>36.465125</v>
      </c>
      <c r="FD27" s="5">
        <v>2016.0500562307705</v>
      </c>
      <c r="FE27" s="5">
        <v>34.933099999999996</v>
      </c>
      <c r="FF27" s="5">
        <v>34.933099999999996</v>
      </c>
      <c r="FG27" s="5">
        <v>36.679949999999998</v>
      </c>
      <c r="FH27" s="5">
        <v>42.8489</v>
      </c>
      <c r="FI27" s="5">
        <v>35.866542825882959</v>
      </c>
      <c r="FK27" s="5">
        <v>1687.8088105206291</v>
      </c>
      <c r="FL27" s="5">
        <v>35.214159374999994</v>
      </c>
      <c r="FM27" s="5">
        <v>1687.8088105206291</v>
      </c>
      <c r="FN27" s="5">
        <v>35.506248800628953</v>
      </c>
      <c r="FP27" s="17">
        <v>1687.8088105206291</v>
      </c>
      <c r="FQ27" s="5">
        <v>35.214159374999994</v>
      </c>
      <c r="FR27" s="17">
        <v>1687.8088105206291</v>
      </c>
      <c r="FS27" s="5">
        <v>35.506248800628953</v>
      </c>
    </row>
    <row r="28" spans="1:175" ht="14" thickBot="1" x14ac:dyDescent="0.2">
      <c r="A28" s="290"/>
      <c r="B28" s="47">
        <v>63</v>
      </c>
      <c r="C28" s="166">
        <f>Anchor!L169</f>
        <v>240.63140000000001</v>
      </c>
      <c r="D28" s="166">
        <f>Anchor!M169</f>
        <v>31.5139</v>
      </c>
      <c r="E28" s="166">
        <f>Anchor!N169</f>
        <v>35.6494</v>
      </c>
      <c r="F28" s="166">
        <f>Anchor!O169</f>
        <v>41.0227</v>
      </c>
      <c r="G28" s="167">
        <f>('Summary (Full)'!$B$34*D28+'Summary (Full)'!$B$35*E28+'Summary (Full)'!$B$36*F28)/'Summary (Full)'!$B$37</f>
        <v>32.366668750000002</v>
      </c>
      <c r="H28" s="166">
        <f>Anchor!P169</f>
        <v>7.82</v>
      </c>
      <c r="I28" s="166">
        <f>Anchor!Q169</f>
        <v>7.5415000000000001</v>
      </c>
      <c r="J28" s="166">
        <f>Anchor!R169</f>
        <v>6.6703000000000001</v>
      </c>
      <c r="K28" s="166">
        <f>Anchor!S169</f>
        <v>6.5044000000000004</v>
      </c>
      <c r="L28" s="166">
        <f>Anchor!T169</f>
        <v>27.026599999999998</v>
      </c>
      <c r="M28" s="166">
        <f>Anchor!U169</f>
        <v>34.866900000000001</v>
      </c>
      <c r="N28" s="166">
        <f>Anchor!V169</f>
        <v>31.469200000000001</v>
      </c>
      <c r="O28" s="166">
        <f>Anchor!W169</f>
        <v>35.640099999999997</v>
      </c>
      <c r="P28" s="166">
        <f>Anchor!X169</f>
        <v>41.012799999999999</v>
      </c>
      <c r="Q28" s="168">
        <f>10*LOG10(1/(('Summary (Full)'!$B$41/10^(N28/10)+'Summary (Full)'!$B$42/10^(O28/10)+'Summary (Full)'!$B$43/10^(P28/10))/'Summary (Full)'!$B$44))</f>
        <v>32.724549519759186</v>
      </c>
      <c r="R28" s="166">
        <f>Anchor!Y169</f>
        <v>2806.2</v>
      </c>
      <c r="S28" s="166">
        <f>Anchor!Z169</f>
        <v>1.0184</v>
      </c>
      <c r="T28" s="205"/>
      <c r="U28" s="166">
        <f>Test!L169</f>
        <v>240.63140000000001</v>
      </c>
      <c r="V28" s="166">
        <f>Test!M169</f>
        <v>31.5139</v>
      </c>
      <c r="W28" s="166">
        <f>Test!N169</f>
        <v>35.6494</v>
      </c>
      <c r="X28" s="166">
        <f>Test!O169</f>
        <v>41.0227</v>
      </c>
      <c r="Y28" s="166">
        <f>('Summary (Full)'!$B$34*V28+'Summary (Full)'!$B$35*W28+'Summary (Full)'!$B$36*X28)/'Summary (Full)'!$B$37</f>
        <v>32.366668750000002</v>
      </c>
      <c r="Z28" s="166">
        <f>Test!P169</f>
        <v>7.82</v>
      </c>
      <c r="AA28" s="166">
        <f>Test!Q169</f>
        <v>7.5415000000000001</v>
      </c>
      <c r="AB28" s="166">
        <f>Test!R169</f>
        <v>6.6703000000000001</v>
      </c>
      <c r="AC28" s="166">
        <f>Test!S169</f>
        <v>6.5044000000000004</v>
      </c>
      <c r="AD28" s="166">
        <f>Test!T169</f>
        <v>27.026599999999998</v>
      </c>
      <c r="AE28" s="166">
        <f>Test!U169</f>
        <v>34.866900000000001</v>
      </c>
      <c r="AF28" s="166">
        <f>Test!V169</f>
        <v>31.469200000000001</v>
      </c>
      <c r="AG28" s="166">
        <f>Test!W169</f>
        <v>35.640099999999997</v>
      </c>
      <c r="AH28" s="166">
        <f>Test!X169</f>
        <v>41.012799999999999</v>
      </c>
      <c r="AI28" s="166">
        <f>10*LOG10(1/(('Summary (Full)'!$B$41/10^(AF28/10)+'Summary (Full)'!$B$42/10^(AG28/10)+'Summary (Full)'!$B$43/10^(AH28/10))/'Summary (Full)'!$B$44))</f>
        <v>32.724549519759186</v>
      </c>
      <c r="AJ28" s="166">
        <f>Test!Y169</f>
        <v>2806.2</v>
      </c>
      <c r="AK28" s="166">
        <f>Test!Z169</f>
        <v>1.0184</v>
      </c>
      <c r="AL28" s="166">
        <f t="shared" si="2"/>
        <v>1</v>
      </c>
      <c r="AM28" s="166">
        <f t="shared" si="2"/>
        <v>1</v>
      </c>
      <c r="AO28" s="303"/>
      <c r="AP28" s="213"/>
      <c r="AQ28" s="213"/>
      <c r="AR28" s="213"/>
      <c r="AS28" s="213"/>
      <c r="AT28" s="213"/>
      <c r="AU28" s="213"/>
      <c r="AV28" s="213"/>
      <c r="AW28" s="213"/>
      <c r="AX28" s="213"/>
      <c r="AY28" s="228"/>
      <c r="AZ28" s="327"/>
      <c r="BA28" s="280"/>
      <c r="BR28" s="5"/>
      <c r="BS28" s="5"/>
      <c r="BT28" s="5"/>
      <c r="BV28" s="5"/>
      <c r="BX28" s="5"/>
      <c r="BZ28" s="5"/>
      <c r="CB28" s="5"/>
      <c r="CD28" s="5"/>
      <c r="CE28" s="165"/>
      <c r="CL28" s="17">
        <v>2231.8991705926214</v>
      </c>
      <c r="CM28" s="17">
        <v>35.244637499999996</v>
      </c>
      <c r="CN28" s="17">
        <v>35.244637499999996</v>
      </c>
      <c r="CO28" s="17">
        <v>36.7593125</v>
      </c>
      <c r="CP28" s="17">
        <v>42.941800000000001</v>
      </c>
      <c r="CQ28" s="17">
        <v>35.820377343750003</v>
      </c>
      <c r="CR28" s="17">
        <v>12.9063125</v>
      </c>
      <c r="CS28" s="17">
        <v>11.00095</v>
      </c>
      <c r="CT28" s="17">
        <v>34.030262499999999</v>
      </c>
      <c r="CU28" s="17">
        <v>32.955412500000001</v>
      </c>
      <c r="CV28" s="17">
        <v>30.634687499999998</v>
      </c>
      <c r="CW28" s="17">
        <v>37.468512499999996</v>
      </c>
      <c r="CX28" s="17">
        <v>35.175550000000001</v>
      </c>
      <c r="CY28" s="17">
        <v>36.742662499999994</v>
      </c>
      <c r="CZ28" s="17">
        <v>42.926175000000001</v>
      </c>
      <c r="DA28" s="17">
        <v>36.078507050545241</v>
      </c>
      <c r="DB28" s="17">
        <v>5741.1750000000002</v>
      </c>
      <c r="DC28" s="17">
        <v>1.8797000000000001</v>
      </c>
      <c r="DE28" s="17">
        <v>3296.3400718414491</v>
      </c>
      <c r="DF28" s="5">
        <v>14.31305</v>
      </c>
      <c r="DG28" s="5"/>
      <c r="DH28" s="17">
        <v>3374.2651012368988</v>
      </c>
      <c r="DI28" s="5">
        <v>12.112299999999999</v>
      </c>
      <c r="DJ28" s="5"/>
      <c r="DK28" s="5">
        <v>4831.6356999999998</v>
      </c>
      <c r="DL28" s="5">
        <v>52.320799999999998</v>
      </c>
      <c r="DM28" s="5">
        <v>4416.8783311151419</v>
      </c>
      <c r="DN28" s="5">
        <v>48.546437500000003</v>
      </c>
      <c r="DO28" s="5">
        <v>2819.8220974780452</v>
      </c>
      <c r="DP28" s="5">
        <v>31.296925000000002</v>
      </c>
      <c r="DQ28" s="5">
        <v>1180.722727028548</v>
      </c>
      <c r="DR28" s="5">
        <v>36.6069125</v>
      </c>
      <c r="DS28" s="5">
        <v>2231.8991705926214</v>
      </c>
      <c r="DT28" s="5">
        <v>35.175550000000001</v>
      </c>
      <c r="DU28" s="5">
        <v>35.175550000000001</v>
      </c>
      <c r="DV28" s="5">
        <v>36.742662499999994</v>
      </c>
      <c r="DW28" s="5">
        <v>42.926175000000001</v>
      </c>
      <c r="DX28" s="5">
        <v>36.078507050545241</v>
      </c>
      <c r="DZ28" s="17">
        <v>2231.8991705926214</v>
      </c>
      <c r="EA28" s="17">
        <v>35.244637499999996</v>
      </c>
      <c r="EB28" s="17">
        <v>35.244637499999996</v>
      </c>
      <c r="EC28" s="17">
        <v>36.7593125</v>
      </c>
      <c r="ED28" s="17">
        <v>42.941800000000001</v>
      </c>
      <c r="EE28" s="17">
        <v>35.820377343750003</v>
      </c>
      <c r="EF28" s="17">
        <v>12.9063125</v>
      </c>
      <c r="EG28" s="17">
        <v>11.00095</v>
      </c>
      <c r="EH28" s="17">
        <v>34.030262499999999</v>
      </c>
      <c r="EI28" s="17">
        <v>32.955412500000001</v>
      </c>
      <c r="EJ28" s="17">
        <v>30.634687499999998</v>
      </c>
      <c r="EK28" s="17">
        <v>37.468512499999996</v>
      </c>
      <c r="EL28" s="17">
        <v>35.175550000000001</v>
      </c>
      <c r="EM28" s="17">
        <v>36.742662499999994</v>
      </c>
      <c r="EN28" s="17">
        <v>42.926175000000001</v>
      </c>
      <c r="EO28" s="17">
        <v>36.078507050545241</v>
      </c>
      <c r="EP28" s="17">
        <v>5741.1750000000002</v>
      </c>
      <c r="EQ28" s="17">
        <v>1.8797000000000001</v>
      </c>
      <c r="ER28" s="17">
        <v>3296.3400718414491</v>
      </c>
      <c r="ES28" s="5">
        <v>14.31305</v>
      </c>
      <c r="ET28" s="5">
        <v>3374.2651012368988</v>
      </c>
      <c r="EU28" s="5">
        <v>12.112299999999999</v>
      </c>
      <c r="EV28" s="8">
        <v>4831.6356999999998</v>
      </c>
      <c r="EW28" s="8">
        <v>52.320799999999998</v>
      </c>
      <c r="EX28" s="8">
        <v>4416.8783311151419</v>
      </c>
      <c r="EY28" s="8">
        <v>48.546437500000003</v>
      </c>
      <c r="EZ28" s="8">
        <v>2819.8220974780452</v>
      </c>
      <c r="FA28" s="8">
        <v>31.296925000000002</v>
      </c>
      <c r="FB28" s="8">
        <v>1180.722727028548</v>
      </c>
      <c r="FC28" s="8">
        <v>36.6069125</v>
      </c>
      <c r="FD28" s="5">
        <v>2231.8991705926214</v>
      </c>
      <c r="FE28" s="5">
        <v>35.175550000000001</v>
      </c>
      <c r="FF28" s="5">
        <v>35.175550000000001</v>
      </c>
      <c r="FG28" s="5">
        <v>36.742662499999994</v>
      </c>
      <c r="FH28" s="5">
        <v>42.926175000000001</v>
      </c>
      <c r="FI28" s="5">
        <v>36.078507050545241</v>
      </c>
      <c r="FK28" s="5">
        <v>1821.0759172193611</v>
      </c>
      <c r="FL28" s="5">
        <v>35.378753906250004</v>
      </c>
      <c r="FM28" s="5">
        <v>1886.4135446408809</v>
      </c>
      <c r="FN28" s="5">
        <v>35.728278908450505</v>
      </c>
      <c r="FP28" s="17">
        <v>1821.0759172193611</v>
      </c>
      <c r="FQ28" s="5">
        <v>35.378753906250004</v>
      </c>
      <c r="FR28" s="17">
        <v>1886.4135446408809</v>
      </c>
      <c r="FS28" s="5">
        <v>35.728278908450505</v>
      </c>
    </row>
    <row r="29" spans="1:175" ht="13" customHeight="1" x14ac:dyDescent="0.15">
      <c r="A29" s="290" t="s">
        <v>9</v>
      </c>
      <c r="B29" s="47">
        <v>23</v>
      </c>
      <c r="C29" s="166">
        <f>Anchor!L170</f>
        <v>10687.761200000001</v>
      </c>
      <c r="D29" s="166">
        <f>Anchor!M170</f>
        <v>39.571399999999997</v>
      </c>
      <c r="E29" s="166">
        <f>Anchor!N170</f>
        <v>37.9084</v>
      </c>
      <c r="F29" s="166">
        <f>Anchor!O170</f>
        <v>44.291200000000003</v>
      </c>
      <c r="G29" s="167">
        <f>('Summary (Full)'!$B$34*D29+'Summary (Full)'!$B$35*E29+'Summary (Full)'!$B$36*F29)/'Summary (Full)'!$B$37</f>
        <v>39.762450000000001</v>
      </c>
      <c r="H29" s="166">
        <f>Anchor!P170</f>
        <v>19.5596</v>
      </c>
      <c r="I29" s="166">
        <f>Anchor!Q170</f>
        <v>15.376799999999999</v>
      </c>
      <c r="J29" s="166">
        <f>Anchor!R170</f>
        <v>67.200699999999998</v>
      </c>
      <c r="K29" s="166">
        <f>Anchor!S170</f>
        <v>65.0839</v>
      </c>
      <c r="L29" s="166">
        <f>Anchor!T170</f>
        <v>35.212499999999999</v>
      </c>
      <c r="M29" s="166">
        <f>Anchor!U170</f>
        <v>39.779899999999998</v>
      </c>
      <c r="N29" s="166">
        <f>Anchor!V170</f>
        <v>39.537300000000002</v>
      </c>
      <c r="O29" s="166">
        <f>Anchor!W170</f>
        <v>37.887599999999999</v>
      </c>
      <c r="P29" s="166">
        <f>Anchor!X170</f>
        <v>44.264400000000002</v>
      </c>
      <c r="Q29" s="168">
        <f>10*LOG10(1/(('Summary (Full)'!$B$41/10^(N29/10)+'Summary (Full)'!$B$42/10^(O29/10)+'Summary (Full)'!$B$43/10^(P29/10))/'Summary (Full)'!$B$44))</f>
        <v>39.685421821610042</v>
      </c>
      <c r="R29" s="166">
        <f>Anchor!Y170</f>
        <v>11845.2</v>
      </c>
      <c r="S29" s="166">
        <f>Anchor!Z170</f>
        <v>3.7103000000000002</v>
      </c>
      <c r="T29" s="205"/>
      <c r="U29" s="166">
        <f>Test!L170</f>
        <v>10687.761200000001</v>
      </c>
      <c r="V29" s="166">
        <f>Test!M170</f>
        <v>39.571399999999997</v>
      </c>
      <c r="W29" s="166">
        <f>Test!N170</f>
        <v>37.9084</v>
      </c>
      <c r="X29" s="166">
        <f>Test!O170</f>
        <v>44.291200000000003</v>
      </c>
      <c r="Y29" s="166">
        <f>('Summary (Full)'!$B$34*V29+'Summary (Full)'!$B$35*W29+'Summary (Full)'!$B$36*X29)/'Summary (Full)'!$B$37</f>
        <v>39.762450000000001</v>
      </c>
      <c r="Z29" s="166">
        <f>Test!P170</f>
        <v>19.5596</v>
      </c>
      <c r="AA29" s="166">
        <f>Test!Q170</f>
        <v>15.376799999999999</v>
      </c>
      <c r="AB29" s="166">
        <f>Test!R170</f>
        <v>67.200699999999998</v>
      </c>
      <c r="AC29" s="166">
        <f>Test!S170</f>
        <v>65.0839</v>
      </c>
      <c r="AD29" s="166">
        <f>Test!T170</f>
        <v>35.212499999999999</v>
      </c>
      <c r="AE29" s="166">
        <f>Test!U170</f>
        <v>39.779899999999998</v>
      </c>
      <c r="AF29" s="166">
        <f>Test!V170</f>
        <v>39.537300000000002</v>
      </c>
      <c r="AG29" s="166">
        <f>Test!W170</f>
        <v>37.887599999999999</v>
      </c>
      <c r="AH29" s="166">
        <f>Test!X170</f>
        <v>44.264400000000002</v>
      </c>
      <c r="AI29" s="166">
        <f>10*LOG10(1/(('Summary (Full)'!$B$41/10^(AF29/10)+'Summary (Full)'!$B$42/10^(AG29/10)+'Summary (Full)'!$B$43/10^(AH29/10))/'Summary (Full)'!$B$44))</f>
        <v>39.685421821610042</v>
      </c>
      <c r="AJ29" s="166">
        <f>Test!Y170</f>
        <v>11845.2</v>
      </c>
      <c r="AK29" s="166">
        <f>Test!Z170</f>
        <v>3.7103000000000002</v>
      </c>
      <c r="AL29" s="166">
        <f t="shared" si="2"/>
        <v>1</v>
      </c>
      <c r="AM29" s="166">
        <f t="shared" si="2"/>
        <v>1</v>
      </c>
      <c r="AO29" s="293" t="s">
        <v>27</v>
      </c>
      <c r="AP29" s="211" cm="1">
        <f t="array" ref="AP29">bdRateExtend($C29:$C32,D29:D32,$U29:$U32,V29:V32)</f>
        <v>0</v>
      </c>
      <c r="AQ29" s="211" cm="1">
        <f t="array" ref="AQ29">bdRateExtend($C29:$C34,D29:D34,$U29:$U34,V29:V34)</f>
        <v>0</v>
      </c>
      <c r="AR29" s="211" cm="1">
        <f t="array" ref="AR29">bdRateExtend($C29:$C34,E29:E34,$U29:$U34,W29:W34)</f>
        <v>0</v>
      </c>
      <c r="AS29" s="211" cm="1">
        <f t="array" ref="AS29">bdRateExtend($C29:$C34,F29:F34,$U29:$U34,X29:X34)</f>
        <v>0</v>
      </c>
      <c r="AT29" s="211" cm="1">
        <f t="array" ref="AT29">bdRateExtend($C29:$C32,H29:H32,$U29:$U32,Z29:Z32)</f>
        <v>0</v>
      </c>
      <c r="AU29" s="211" cm="1">
        <f t="array" ref="AU29">bdRateExtend($C29:$C34,H29:H34,$U29:$U34,Z29:Z34)</f>
        <v>0</v>
      </c>
      <c r="AV29" s="211" cm="1">
        <f t="array" ref="AV29">bdRateExtend($C29:$C32,I29:I32,$U29:$U32,AA29:AA32)</f>
        <v>0</v>
      </c>
      <c r="AW29" s="211" cm="1">
        <f t="array" ref="AW29">bdRateExtend($C29:$C34,I29:I34,$U29:$U34,AA29:AA34)</f>
        <v>0</v>
      </c>
      <c r="AX29" s="211" cm="1">
        <f t="array" ref="AX29">bdRateExtend($C29:$C32,J29:J32,$U29:$U32,AB29:AB32,"None", FALSE,1)</f>
        <v>0</v>
      </c>
      <c r="AY29" s="214" cm="1">
        <f t="array" ref="AY29">bdRateExtend($C29:$C34,J29:J34,$U29:$U34,AB29:AB34,"None", FALSE,TRUE)</f>
        <v>0</v>
      </c>
      <c r="AZ29" s="325" cm="1">
        <f t="array" ref="AZ29">testVMAFRange($C29:$C32,J29:J32,$U29:$U32,AB29:AB32)</f>
        <v>0</v>
      </c>
      <c r="BA29" s="251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E29" s="165"/>
      <c r="CL29" s="17">
        <v>2819.8220974780452</v>
      </c>
      <c r="CM29" s="17">
        <v>35.864824999999996</v>
      </c>
      <c r="CN29" s="17">
        <v>35.864824999999996</v>
      </c>
      <c r="CO29" s="17">
        <v>37.124575</v>
      </c>
      <c r="CP29" s="17">
        <v>43.100975000000005</v>
      </c>
      <c r="CQ29" s="17">
        <v>36.395818749999997</v>
      </c>
      <c r="CR29" s="17">
        <v>13.611600000000001</v>
      </c>
      <c r="CS29" s="17">
        <v>11.57685</v>
      </c>
      <c r="CT29" s="17">
        <v>39.579725000000003</v>
      </c>
      <c r="CU29" s="17">
        <v>38.345125000000003</v>
      </c>
      <c r="CV29" s="17">
        <v>31.296925000000002</v>
      </c>
      <c r="CW29" s="17">
        <v>37.850099999999998</v>
      </c>
      <c r="CX29" s="17">
        <v>35.788600000000002</v>
      </c>
      <c r="CY29" s="17">
        <v>37.107924999999994</v>
      </c>
      <c r="CZ29" s="17">
        <v>43.085799999999999</v>
      </c>
      <c r="DA29" s="17">
        <v>36.639293200371206</v>
      </c>
      <c r="DB29" s="17">
        <v>11461.275</v>
      </c>
      <c r="DC29" s="17">
        <v>3.5671749999999998</v>
      </c>
      <c r="DE29" s="17">
        <v>3588.1423945255137</v>
      </c>
      <c r="DF29" s="5">
        <v>14.672000000000001</v>
      </c>
      <c r="DG29" s="5"/>
      <c r="DH29" s="17">
        <v>3691.1181386977896</v>
      </c>
      <c r="DI29" s="5">
        <v>12.380025</v>
      </c>
      <c r="DJ29" s="5"/>
      <c r="DK29" s="5">
        <v>5225.1232259830294</v>
      </c>
      <c r="DL29" s="5">
        <v>54.155900000000003</v>
      </c>
      <c r="DM29" s="5">
        <v>4831.6356999999998</v>
      </c>
      <c r="DN29" s="5">
        <v>50.5867</v>
      </c>
      <c r="DO29" s="5">
        <v>3084.6113685871055</v>
      </c>
      <c r="DP29" s="5">
        <v>31.5788875</v>
      </c>
      <c r="DQ29" s="5">
        <v>1485.8724533670493</v>
      </c>
      <c r="DR29" s="5">
        <v>36.8926625</v>
      </c>
      <c r="DS29" s="5">
        <v>2819.8220974780452</v>
      </c>
      <c r="DT29" s="5">
        <v>35.788600000000002</v>
      </c>
      <c r="DU29" s="5">
        <v>35.788600000000002</v>
      </c>
      <c r="DV29" s="5">
        <v>37.107924999999994</v>
      </c>
      <c r="DW29" s="5">
        <v>43.085799999999999</v>
      </c>
      <c r="DX29" s="5">
        <v>36.639293200371206</v>
      </c>
      <c r="DZ29" s="17">
        <v>2819.8220974780452</v>
      </c>
      <c r="EA29" s="17">
        <v>35.864824999999996</v>
      </c>
      <c r="EB29" s="17">
        <v>35.864824999999996</v>
      </c>
      <c r="EC29" s="17">
        <v>37.124575</v>
      </c>
      <c r="ED29" s="17">
        <v>43.100975000000005</v>
      </c>
      <c r="EE29" s="17">
        <v>36.395818749999997</v>
      </c>
      <c r="EF29" s="17">
        <v>13.611600000000001</v>
      </c>
      <c r="EG29" s="17">
        <v>11.57685</v>
      </c>
      <c r="EH29" s="17">
        <v>39.579725000000003</v>
      </c>
      <c r="EI29" s="17">
        <v>38.345125000000003</v>
      </c>
      <c r="EJ29" s="17">
        <v>31.296925000000002</v>
      </c>
      <c r="EK29" s="17">
        <v>37.850099999999998</v>
      </c>
      <c r="EL29" s="17">
        <v>35.788600000000002</v>
      </c>
      <c r="EM29" s="17">
        <v>37.107924999999994</v>
      </c>
      <c r="EN29" s="17">
        <v>43.085799999999999</v>
      </c>
      <c r="EO29" s="17">
        <v>36.639293200371206</v>
      </c>
      <c r="EP29" s="17">
        <v>11461.275</v>
      </c>
      <c r="EQ29" s="17">
        <v>3.5671749999999998</v>
      </c>
      <c r="ER29" s="17">
        <v>3588.1423945255137</v>
      </c>
      <c r="ES29" s="5">
        <v>14.672000000000001</v>
      </c>
      <c r="ET29" s="5">
        <v>3691.1181386977896</v>
      </c>
      <c r="EU29" s="5">
        <v>12.380025</v>
      </c>
      <c r="EV29" s="8">
        <v>5225.1232259830294</v>
      </c>
      <c r="EW29" s="8">
        <v>54.155900000000003</v>
      </c>
      <c r="EX29" s="8">
        <v>4831.6356999999998</v>
      </c>
      <c r="EY29" s="8">
        <v>50.5867</v>
      </c>
      <c r="EZ29" s="8">
        <v>3084.6113685871055</v>
      </c>
      <c r="FA29" s="8">
        <v>31.5788875</v>
      </c>
      <c r="FB29" s="8">
        <v>1485.8724533670493</v>
      </c>
      <c r="FC29" s="8">
        <v>36.8926625</v>
      </c>
      <c r="FD29" s="5">
        <v>2819.8220974780452</v>
      </c>
      <c r="FE29" s="5">
        <v>35.788600000000002</v>
      </c>
      <c r="FF29" s="5">
        <v>35.788600000000002</v>
      </c>
      <c r="FG29" s="5">
        <v>37.107924999999994</v>
      </c>
      <c r="FH29" s="5">
        <v>43.085799999999999</v>
      </c>
      <c r="FI29" s="5">
        <v>36.639293200371206</v>
      </c>
      <c r="FK29" s="5">
        <v>2016.0500562307705</v>
      </c>
      <c r="FL29" s="5">
        <v>35.599565625000004</v>
      </c>
      <c r="FM29" s="5">
        <v>2016.0500562307705</v>
      </c>
      <c r="FN29" s="5">
        <v>35.866542825882959</v>
      </c>
      <c r="FP29" s="17">
        <v>2016.0500562307705</v>
      </c>
      <c r="FQ29" s="5">
        <v>35.599565625000004</v>
      </c>
      <c r="FR29" s="17">
        <v>2016.0500562307705</v>
      </c>
      <c r="FS29" s="5">
        <v>35.866542825882959</v>
      </c>
    </row>
    <row r="30" spans="1:175" x14ac:dyDescent="0.15">
      <c r="A30" s="290"/>
      <c r="B30" s="47">
        <v>31</v>
      </c>
      <c r="C30" s="166">
        <f>Anchor!L171</f>
        <v>5968.9182000000001</v>
      </c>
      <c r="D30" s="166">
        <f>Anchor!M171</f>
        <v>37.891800000000003</v>
      </c>
      <c r="E30" s="166">
        <f>Anchor!N171</f>
        <v>37.444600000000001</v>
      </c>
      <c r="F30" s="166">
        <f>Anchor!O171</f>
        <v>43.751399999999997</v>
      </c>
      <c r="G30" s="167">
        <f>('Summary (Full)'!$B$34*D30+'Summary (Full)'!$B$35*E30+'Summary (Full)'!$B$36*F30)/'Summary (Full)'!$B$37</f>
        <v>38.230075000000006</v>
      </c>
      <c r="H30" s="166">
        <f>Anchor!P171</f>
        <v>16.825700000000001</v>
      </c>
      <c r="I30" s="166">
        <f>Anchor!Q171</f>
        <v>13.6547</v>
      </c>
      <c r="J30" s="166">
        <f>Anchor!R171</f>
        <v>54.846299999999999</v>
      </c>
      <c r="K30" s="166">
        <f>Anchor!S171</f>
        <v>52.9818</v>
      </c>
      <c r="L30" s="166">
        <f>Anchor!T171</f>
        <v>33.375799999999998</v>
      </c>
      <c r="M30" s="166">
        <f>Anchor!U171</f>
        <v>38.922400000000003</v>
      </c>
      <c r="N30" s="166">
        <f>Anchor!V171</f>
        <v>37.839300000000001</v>
      </c>
      <c r="O30" s="166">
        <f>Anchor!W171</f>
        <v>37.424300000000002</v>
      </c>
      <c r="P30" s="166">
        <f>Anchor!X171</f>
        <v>43.729599999999998</v>
      </c>
      <c r="Q30" s="168">
        <f>10*LOG10(1/(('Summary (Full)'!$B$41/10^(N30/10)+'Summary (Full)'!$B$42/10^(O30/10)+'Summary (Full)'!$B$43/10^(P30/10))/'Summary (Full)'!$B$44))</f>
        <v>38.330877681422862</v>
      </c>
      <c r="R30" s="166">
        <f>Anchor!Y171</f>
        <v>8898.7000000000007</v>
      </c>
      <c r="S30" s="166">
        <f>Anchor!Z171</f>
        <v>2.8820999999999999</v>
      </c>
      <c r="T30" s="205"/>
      <c r="U30" s="166">
        <f>Test!L171</f>
        <v>5968.9182000000001</v>
      </c>
      <c r="V30" s="166">
        <f>Test!M171</f>
        <v>37.891800000000003</v>
      </c>
      <c r="W30" s="166">
        <f>Test!N171</f>
        <v>37.444600000000001</v>
      </c>
      <c r="X30" s="166">
        <f>Test!O171</f>
        <v>43.751399999999997</v>
      </c>
      <c r="Y30" s="166">
        <f>('Summary (Full)'!$B$34*V30+'Summary (Full)'!$B$35*W30+'Summary (Full)'!$B$36*X30)/'Summary (Full)'!$B$37</f>
        <v>38.230075000000006</v>
      </c>
      <c r="Z30" s="166">
        <f>Test!P171</f>
        <v>16.825700000000001</v>
      </c>
      <c r="AA30" s="166">
        <f>Test!Q171</f>
        <v>13.6547</v>
      </c>
      <c r="AB30" s="166">
        <f>Test!R171</f>
        <v>54.846299999999999</v>
      </c>
      <c r="AC30" s="166">
        <f>Test!S171</f>
        <v>52.9818</v>
      </c>
      <c r="AD30" s="166">
        <f>Test!T171</f>
        <v>33.375799999999998</v>
      </c>
      <c r="AE30" s="166">
        <f>Test!U171</f>
        <v>38.922400000000003</v>
      </c>
      <c r="AF30" s="166">
        <f>Test!V171</f>
        <v>37.839300000000001</v>
      </c>
      <c r="AG30" s="166">
        <f>Test!W171</f>
        <v>37.424300000000002</v>
      </c>
      <c r="AH30" s="166">
        <f>Test!X171</f>
        <v>43.729599999999998</v>
      </c>
      <c r="AI30" s="166">
        <f>10*LOG10(1/(('Summary (Full)'!$B$41/10^(AF30/10)+'Summary (Full)'!$B$42/10^(AG30/10)+'Summary (Full)'!$B$43/10^(AH30/10))/'Summary (Full)'!$B$44))</f>
        <v>38.330877681422862</v>
      </c>
      <c r="AJ30" s="166">
        <f>Test!Y171</f>
        <v>8898.7000000000007</v>
      </c>
      <c r="AK30" s="166">
        <f>Test!Z171</f>
        <v>2.8820999999999999</v>
      </c>
      <c r="AL30" s="166">
        <f t="shared" si="2"/>
        <v>1</v>
      </c>
      <c r="AM30" s="166">
        <f t="shared" si="2"/>
        <v>1</v>
      </c>
      <c r="AO30" s="294"/>
      <c r="AP30" s="212"/>
      <c r="AQ30" s="212"/>
      <c r="AR30" s="212"/>
      <c r="AS30" s="212"/>
      <c r="AT30" s="212"/>
      <c r="AU30" s="212"/>
      <c r="AV30" s="212"/>
      <c r="AW30" s="212"/>
      <c r="AX30" s="212"/>
      <c r="AY30" s="215"/>
      <c r="AZ30" s="326"/>
      <c r="BA30" s="252"/>
      <c r="BR30" s="5"/>
      <c r="BS30" s="5"/>
      <c r="BT30" s="5"/>
      <c r="BV30" s="5"/>
      <c r="BX30" s="5"/>
      <c r="BZ30" s="5"/>
      <c r="CB30" s="5"/>
      <c r="CD30" s="5"/>
      <c r="CE30" s="165"/>
      <c r="CL30" s="17">
        <v>3084.6113685871055</v>
      </c>
      <c r="CM30" s="17">
        <v>36.134787500000002</v>
      </c>
      <c r="CN30" s="17">
        <v>36.134787500000002</v>
      </c>
      <c r="CO30" s="17">
        <v>37.211912499999997</v>
      </c>
      <c r="CP30" s="17">
        <v>43.1891125</v>
      </c>
      <c r="CQ30" s="17">
        <v>36.643003125</v>
      </c>
      <c r="CR30" s="17">
        <v>13.9778</v>
      </c>
      <c r="CS30" s="17">
        <v>11.844574999999999</v>
      </c>
      <c r="CT30" s="17">
        <v>41.7032375</v>
      </c>
      <c r="CU30" s="17">
        <v>40.3853875</v>
      </c>
      <c r="CV30" s="17">
        <v>31.5788875</v>
      </c>
      <c r="CW30" s="17">
        <v>38.008600000000001</v>
      </c>
      <c r="CX30" s="17">
        <v>36.058999999999997</v>
      </c>
      <c r="CY30" s="17">
        <v>37.1948875</v>
      </c>
      <c r="CZ30" s="17">
        <v>43.173200000000001</v>
      </c>
      <c r="DA30" s="17">
        <v>36.87277023851</v>
      </c>
      <c r="DB30" s="17">
        <v>11850.1625</v>
      </c>
      <c r="DC30" s="17">
        <v>3.7222124999999999</v>
      </c>
      <c r="DE30" s="17">
        <v>3905.7759705596691</v>
      </c>
      <c r="DF30" s="5">
        <v>15.030950000000001</v>
      </c>
      <c r="DG30" s="5"/>
      <c r="DH30" s="17">
        <v>4037.7245726275487</v>
      </c>
      <c r="DI30" s="5">
        <v>12.647749999999998</v>
      </c>
      <c r="DJ30" s="5"/>
      <c r="DK30" s="5">
        <v>5650.6563039732664</v>
      </c>
      <c r="DL30" s="5">
        <v>55.991</v>
      </c>
      <c r="DM30" s="5">
        <v>5225.1232259830294</v>
      </c>
      <c r="DN30" s="5">
        <v>52.372087499999999</v>
      </c>
      <c r="DO30" s="5">
        <v>3374.2651012368988</v>
      </c>
      <c r="DP30" s="5">
        <v>31.860849999999999</v>
      </c>
      <c r="DQ30" s="5">
        <v>1644.9579146246801</v>
      </c>
      <c r="DR30" s="5">
        <v>37.036625000000001</v>
      </c>
      <c r="DS30" s="5">
        <v>3084.6113685871055</v>
      </c>
      <c r="DT30" s="5">
        <v>36.058999999999997</v>
      </c>
      <c r="DU30" s="5">
        <v>36.058999999999997</v>
      </c>
      <c r="DV30" s="5">
        <v>37.1948875</v>
      </c>
      <c r="DW30" s="5">
        <v>43.173200000000001</v>
      </c>
      <c r="DX30" s="5">
        <v>36.87277023851</v>
      </c>
      <c r="DZ30" s="17">
        <v>3084.6113685871055</v>
      </c>
      <c r="EA30" s="17">
        <v>36.134787500000002</v>
      </c>
      <c r="EB30" s="17">
        <v>36.134787500000002</v>
      </c>
      <c r="EC30" s="17">
        <v>37.211912499999997</v>
      </c>
      <c r="ED30" s="17">
        <v>43.1891125</v>
      </c>
      <c r="EE30" s="17">
        <v>36.643003125</v>
      </c>
      <c r="EF30" s="17">
        <v>13.9778</v>
      </c>
      <c r="EG30" s="17">
        <v>11.844574999999999</v>
      </c>
      <c r="EH30" s="17">
        <v>41.7032375</v>
      </c>
      <c r="EI30" s="17">
        <v>40.3853875</v>
      </c>
      <c r="EJ30" s="17">
        <v>31.5788875</v>
      </c>
      <c r="EK30" s="17">
        <v>38.008600000000001</v>
      </c>
      <c r="EL30" s="17">
        <v>36.058999999999997</v>
      </c>
      <c r="EM30" s="17">
        <v>37.1948875</v>
      </c>
      <c r="EN30" s="17">
        <v>43.173200000000001</v>
      </c>
      <c r="EO30" s="17">
        <v>36.87277023851</v>
      </c>
      <c r="EP30" s="17">
        <v>11850.1625</v>
      </c>
      <c r="EQ30" s="17">
        <v>3.7222124999999999</v>
      </c>
      <c r="ER30" s="17">
        <v>3905.7759705596691</v>
      </c>
      <c r="ES30" s="5">
        <v>15.030950000000001</v>
      </c>
      <c r="ET30" s="5">
        <v>4037.7245726275487</v>
      </c>
      <c r="EU30" s="5">
        <v>12.647749999999998</v>
      </c>
      <c r="EV30" s="8">
        <v>5650.6563039732664</v>
      </c>
      <c r="EW30" s="8">
        <v>55.991</v>
      </c>
      <c r="EX30" s="8">
        <v>5225.1232259830294</v>
      </c>
      <c r="EY30" s="8">
        <v>52.372087499999999</v>
      </c>
      <c r="EZ30" s="8">
        <v>3374.2651012368988</v>
      </c>
      <c r="FA30" s="8">
        <v>31.860849999999999</v>
      </c>
      <c r="FB30" s="8">
        <v>1644.9579146246801</v>
      </c>
      <c r="FC30" s="8">
        <v>37.036625000000001</v>
      </c>
      <c r="FD30" s="5">
        <v>3084.6113685871055</v>
      </c>
      <c r="FE30" s="5">
        <v>36.058999999999997</v>
      </c>
      <c r="FF30" s="5">
        <v>36.058999999999997</v>
      </c>
      <c r="FG30" s="5">
        <v>37.1948875</v>
      </c>
      <c r="FH30" s="5">
        <v>43.173200000000001</v>
      </c>
      <c r="FI30" s="5">
        <v>36.87277023851</v>
      </c>
      <c r="FK30" s="5">
        <v>2231.8991705926214</v>
      </c>
      <c r="FL30" s="5">
        <v>35.820377343750003</v>
      </c>
      <c r="FM30" s="5">
        <v>2231.8991705926214</v>
      </c>
      <c r="FN30" s="5">
        <v>36.078507050545241</v>
      </c>
      <c r="FP30" s="17">
        <v>2231.8991705926214</v>
      </c>
      <c r="FQ30" s="5">
        <v>35.820377343750003</v>
      </c>
      <c r="FR30" s="17">
        <v>2231.8991705926214</v>
      </c>
      <c r="FS30" s="5">
        <v>36.078507050545241</v>
      </c>
    </row>
    <row r="31" spans="1:175" ht="13" customHeight="1" x14ac:dyDescent="0.15">
      <c r="A31" s="290"/>
      <c r="B31" s="47">
        <v>39</v>
      </c>
      <c r="C31" s="166">
        <f>Anchor!L172</f>
        <v>3028.2683000000002</v>
      </c>
      <c r="D31" s="166">
        <f>Anchor!M172</f>
        <v>35.971499999999999</v>
      </c>
      <c r="E31" s="166">
        <f>Anchor!N172</f>
        <v>36.948799999999999</v>
      </c>
      <c r="F31" s="166">
        <f>Anchor!O172</f>
        <v>43.175199999999997</v>
      </c>
      <c r="G31" s="167">
        <f>('Summary (Full)'!$B$34*D31+'Summary (Full)'!$B$35*E31+'Summary (Full)'!$B$36*F31)/'Summary (Full)'!$B$37</f>
        <v>36.482812500000001</v>
      </c>
      <c r="H31" s="166">
        <f>Anchor!P172</f>
        <v>13.9541</v>
      </c>
      <c r="I31" s="166">
        <f>Anchor!Q172</f>
        <v>11.718999999999999</v>
      </c>
      <c r="J31" s="166">
        <f>Anchor!R172</f>
        <v>39.797499999999999</v>
      </c>
      <c r="K31" s="166">
        <f>Anchor!S172</f>
        <v>38.483400000000003</v>
      </c>
      <c r="L31" s="166">
        <f>Anchor!T172</f>
        <v>31.364999999999998</v>
      </c>
      <c r="M31" s="166">
        <f>Anchor!U172</f>
        <v>37.900399999999998</v>
      </c>
      <c r="N31" s="166">
        <f>Anchor!V172</f>
        <v>35.902900000000002</v>
      </c>
      <c r="O31" s="166">
        <f>Anchor!W172</f>
        <v>36.930799999999998</v>
      </c>
      <c r="P31" s="166">
        <f>Anchor!X172</f>
        <v>43.158000000000001</v>
      </c>
      <c r="Q31" s="168">
        <f>10*LOG10(1/(('Summary (Full)'!$B$41/10^(N31/10)+'Summary (Full)'!$B$42/10^(O31/10)+'Summary (Full)'!$B$43/10^(P31/10))/'Summary (Full)'!$B$44))</f>
        <v>36.7143997245321</v>
      </c>
      <c r="R31" s="166">
        <f>Anchor!Y172</f>
        <v>6431.4</v>
      </c>
      <c r="S31" s="166">
        <f>Anchor!Z172</f>
        <v>2.2019000000000002</v>
      </c>
      <c r="T31" s="205"/>
      <c r="U31" s="166">
        <f>Test!L172</f>
        <v>3028.2683000000002</v>
      </c>
      <c r="V31" s="166">
        <f>Test!M172</f>
        <v>35.971499999999999</v>
      </c>
      <c r="W31" s="166">
        <f>Test!N172</f>
        <v>36.948799999999999</v>
      </c>
      <c r="X31" s="166">
        <f>Test!O172</f>
        <v>43.175199999999997</v>
      </c>
      <c r="Y31" s="166">
        <f>('Summary (Full)'!$B$34*V31+'Summary (Full)'!$B$35*W31+'Summary (Full)'!$B$36*X31)/'Summary (Full)'!$B$37</f>
        <v>36.482812500000001</v>
      </c>
      <c r="Z31" s="166">
        <f>Test!P172</f>
        <v>13.9541</v>
      </c>
      <c r="AA31" s="166">
        <f>Test!Q172</f>
        <v>11.718999999999999</v>
      </c>
      <c r="AB31" s="166">
        <f>Test!R172</f>
        <v>39.797499999999999</v>
      </c>
      <c r="AC31" s="166">
        <f>Test!S172</f>
        <v>38.483400000000003</v>
      </c>
      <c r="AD31" s="166">
        <f>Test!T172</f>
        <v>31.364999999999998</v>
      </c>
      <c r="AE31" s="166">
        <f>Test!U172</f>
        <v>37.900399999999998</v>
      </c>
      <c r="AF31" s="166">
        <f>Test!V172</f>
        <v>35.902900000000002</v>
      </c>
      <c r="AG31" s="166">
        <f>Test!W172</f>
        <v>36.930799999999998</v>
      </c>
      <c r="AH31" s="166">
        <f>Test!X172</f>
        <v>43.158000000000001</v>
      </c>
      <c r="AI31" s="166">
        <f>10*LOG10(1/(('Summary (Full)'!$B$41/10^(AF31/10)+'Summary (Full)'!$B$42/10^(AG31/10)+'Summary (Full)'!$B$43/10^(AH31/10))/'Summary (Full)'!$B$44))</f>
        <v>36.7143997245321</v>
      </c>
      <c r="AJ31" s="166">
        <f>Test!Y172</f>
        <v>6431.4</v>
      </c>
      <c r="AK31" s="166">
        <f>Test!Z172</f>
        <v>2.2019000000000002</v>
      </c>
      <c r="AL31" s="166">
        <f t="shared" si="2"/>
        <v>1</v>
      </c>
      <c r="AM31" s="166">
        <f t="shared" si="2"/>
        <v>1</v>
      </c>
      <c r="AO31" s="294" t="s">
        <v>28</v>
      </c>
      <c r="AP31" s="212" cm="1">
        <f t="array" ref="AP31">bdRateExtend($C30:$C33,D30:D33,$U30:$U33,V30:V33)</f>
        <v>0</v>
      </c>
      <c r="AQ31" s="212"/>
      <c r="AR31" s="212"/>
      <c r="AS31" s="212"/>
      <c r="AT31" s="212" cm="1">
        <f t="array" ref="AT31">bdRateExtend($C30:$C33,H30:H33,$U30:$U33,Z30:Z33)</f>
        <v>0</v>
      </c>
      <c r="AU31" s="212"/>
      <c r="AV31" s="212" cm="1">
        <f t="array" ref="AV31">bdRateExtend($C30:$C33,I30:I33,$U30:$U33,AA30:AA33)</f>
        <v>0</v>
      </c>
      <c r="AW31" s="212"/>
      <c r="AX31" s="212" cm="1">
        <f t="array" ref="AX31">bdRateExtend($C30:$C33,J30:J33,$U30:$U33,AB30:AB33,"None", FALSE,1)</f>
        <v>0</v>
      </c>
      <c r="AY31" s="215"/>
      <c r="AZ31" s="326" cm="1">
        <f t="array" ref="AZ31">testVMAFRange($C30:$C33,J30:J33,$U30:$U33,AB30:AB33)</f>
        <v>0</v>
      </c>
      <c r="BA31" s="252"/>
      <c r="BR31" s="5"/>
      <c r="BS31" s="5"/>
      <c r="BT31" s="5"/>
      <c r="BV31" s="5"/>
      <c r="BX31" s="5"/>
      <c r="BZ31" s="5"/>
      <c r="CB31" s="5"/>
      <c r="CD31" s="5"/>
      <c r="CE31" s="165"/>
      <c r="CL31" s="17">
        <v>3374.2651012368988</v>
      </c>
      <c r="CM31" s="17">
        <v>36.40475</v>
      </c>
      <c r="CN31" s="17">
        <v>36.40475</v>
      </c>
      <c r="CO31" s="17">
        <v>37.299250000000001</v>
      </c>
      <c r="CP31" s="17">
        <v>43.277250000000002</v>
      </c>
      <c r="CQ31" s="17">
        <v>36.890187499999996</v>
      </c>
      <c r="CR31" s="17">
        <v>14.344000000000001</v>
      </c>
      <c r="CS31" s="17">
        <v>12.112299999999999</v>
      </c>
      <c r="CT31" s="17">
        <v>43.826750000000004</v>
      </c>
      <c r="CU31" s="17">
        <v>42.425650000000005</v>
      </c>
      <c r="CV31" s="17">
        <v>31.860849999999999</v>
      </c>
      <c r="CW31" s="17">
        <v>38.167099999999998</v>
      </c>
      <c r="CX31" s="17">
        <v>36.3294</v>
      </c>
      <c r="CY31" s="17">
        <v>37.281849999999999</v>
      </c>
      <c r="CZ31" s="17">
        <v>43.260599999999997</v>
      </c>
      <c r="DA31" s="17">
        <v>37.106247276648801</v>
      </c>
      <c r="DB31" s="17">
        <v>12239.05</v>
      </c>
      <c r="DC31" s="17">
        <v>3.8772500000000001</v>
      </c>
      <c r="DE31" s="17">
        <v>4251.5274632010851</v>
      </c>
      <c r="DF31" s="5">
        <v>15.389900000000001</v>
      </c>
      <c r="DG31" s="5"/>
      <c r="DH31" s="17">
        <v>4416.8783311151419</v>
      </c>
      <c r="DI31" s="5">
        <v>12.915474999999999</v>
      </c>
      <c r="DJ31" s="5"/>
      <c r="DK31" s="5">
        <v>6110.8447178536499</v>
      </c>
      <c r="DL31" s="5">
        <v>57.826099999999997</v>
      </c>
      <c r="DM31" s="5">
        <v>5650.6563039732664</v>
      </c>
      <c r="DN31" s="5">
        <v>54.157474999999998</v>
      </c>
      <c r="DO31" s="5">
        <v>3691.1181386977896</v>
      </c>
      <c r="DP31" s="5">
        <v>32.142812499999998</v>
      </c>
      <c r="DQ31" s="5">
        <v>1821.0759172193611</v>
      </c>
      <c r="DR31" s="5">
        <v>37.180587500000001</v>
      </c>
      <c r="DS31" s="5">
        <v>3374.2651012368988</v>
      </c>
      <c r="DT31" s="5">
        <v>36.3294</v>
      </c>
      <c r="DU31" s="5">
        <v>36.3294</v>
      </c>
      <c r="DV31" s="5">
        <v>37.281849999999999</v>
      </c>
      <c r="DW31" s="5">
        <v>43.260599999999997</v>
      </c>
      <c r="DX31" s="5">
        <v>37.106247276648801</v>
      </c>
      <c r="DZ31" s="17">
        <v>3374.2651012368988</v>
      </c>
      <c r="EA31" s="17">
        <v>36.40475</v>
      </c>
      <c r="EB31" s="17">
        <v>36.40475</v>
      </c>
      <c r="EC31" s="17">
        <v>37.299250000000001</v>
      </c>
      <c r="ED31" s="17">
        <v>43.277250000000002</v>
      </c>
      <c r="EE31" s="17">
        <v>36.890187499999996</v>
      </c>
      <c r="EF31" s="17">
        <v>14.344000000000001</v>
      </c>
      <c r="EG31" s="17">
        <v>12.112299999999999</v>
      </c>
      <c r="EH31" s="17">
        <v>43.826750000000004</v>
      </c>
      <c r="EI31" s="17">
        <v>42.425650000000005</v>
      </c>
      <c r="EJ31" s="17">
        <v>31.860849999999999</v>
      </c>
      <c r="EK31" s="17">
        <v>38.167099999999998</v>
      </c>
      <c r="EL31" s="17">
        <v>36.3294</v>
      </c>
      <c r="EM31" s="17">
        <v>37.281849999999999</v>
      </c>
      <c r="EN31" s="17">
        <v>43.260599999999997</v>
      </c>
      <c r="EO31" s="17">
        <v>37.106247276648801</v>
      </c>
      <c r="EP31" s="17">
        <v>12239.05</v>
      </c>
      <c r="EQ31" s="17">
        <v>3.8772500000000001</v>
      </c>
      <c r="ER31" s="17">
        <v>4251.5274632010851</v>
      </c>
      <c r="ES31" s="5">
        <v>15.389900000000001</v>
      </c>
      <c r="ET31" s="5">
        <v>4416.8783311151419</v>
      </c>
      <c r="EU31" s="5">
        <v>12.915474999999999</v>
      </c>
      <c r="EV31" s="8">
        <v>6110.8447178536499</v>
      </c>
      <c r="EW31" s="8">
        <v>57.826099999999997</v>
      </c>
      <c r="EX31" s="8">
        <v>5650.6563039732664</v>
      </c>
      <c r="EY31" s="8">
        <v>54.157474999999998</v>
      </c>
      <c r="EZ31" s="8">
        <v>3691.1181386977896</v>
      </c>
      <c r="FA31" s="8">
        <v>32.142812499999998</v>
      </c>
      <c r="FB31" s="8">
        <v>1821.0759172193611</v>
      </c>
      <c r="FC31" s="8">
        <v>37.180587500000001</v>
      </c>
      <c r="FD31" s="5">
        <v>3374.2651012368988</v>
      </c>
      <c r="FE31" s="5">
        <v>36.3294</v>
      </c>
      <c r="FF31" s="5">
        <v>36.3294</v>
      </c>
      <c r="FG31" s="5">
        <v>37.281849999999999</v>
      </c>
      <c r="FH31" s="5">
        <v>43.260599999999997</v>
      </c>
      <c r="FI31" s="5">
        <v>37.106247276648801</v>
      </c>
      <c r="FK31" s="5">
        <v>2819.8220974780452</v>
      </c>
      <c r="FL31" s="5">
        <v>36.395818749999997</v>
      </c>
      <c r="FM31" s="5">
        <v>2819.8220974780452</v>
      </c>
      <c r="FN31" s="5">
        <v>36.639293200371206</v>
      </c>
      <c r="FP31" s="17">
        <v>2819.8220974780452</v>
      </c>
      <c r="FQ31" s="5">
        <v>36.395818749999997</v>
      </c>
      <c r="FR31" s="17">
        <v>2819.8220974780452</v>
      </c>
      <c r="FS31" s="5">
        <v>36.639293200371206</v>
      </c>
    </row>
    <row r="32" spans="1:175" x14ac:dyDescent="0.15">
      <c r="A32" s="290"/>
      <c r="B32" s="47">
        <v>47</v>
      </c>
      <c r="C32" s="166">
        <f>Anchor!L173</f>
        <v>1342.1723</v>
      </c>
      <c r="D32" s="166">
        <f>Anchor!M173</f>
        <v>34.033200000000001</v>
      </c>
      <c r="E32" s="166">
        <f>Anchor!N173</f>
        <v>36.4435</v>
      </c>
      <c r="F32" s="166">
        <f>Anchor!O173</f>
        <v>42.552799999999998</v>
      </c>
      <c r="G32" s="167">
        <f>('Summary (Full)'!$B$34*D32+'Summary (Full)'!$B$35*E32+'Summary (Full)'!$B$36*F32)/'Summary (Full)'!$B$37</f>
        <v>34.716318750000006</v>
      </c>
      <c r="H32" s="166">
        <f>Anchor!P173</f>
        <v>11.16</v>
      </c>
      <c r="I32" s="166">
        <f>Anchor!Q173</f>
        <v>9.8041999999999998</v>
      </c>
      <c r="J32" s="166">
        <f>Anchor!R173</f>
        <v>24.418199999999999</v>
      </c>
      <c r="K32" s="166">
        <f>Anchor!S173</f>
        <v>23.742100000000001</v>
      </c>
      <c r="L32" s="166">
        <f>Anchor!T173</f>
        <v>29.4175</v>
      </c>
      <c r="M32" s="166">
        <f>Anchor!U173</f>
        <v>36.748699999999999</v>
      </c>
      <c r="N32" s="166">
        <f>Anchor!V173</f>
        <v>33.963299999999997</v>
      </c>
      <c r="O32" s="166">
        <f>Anchor!W173</f>
        <v>36.429099999999998</v>
      </c>
      <c r="P32" s="166">
        <f>Anchor!X173</f>
        <v>42.5398</v>
      </c>
      <c r="Q32" s="168">
        <f>10*LOG10(1/(('Summary (Full)'!$B$41/10^(N32/10)+'Summary (Full)'!$B$42/10^(O32/10)+'Summary (Full)'!$B$43/10^(P32/10))/'Summary (Full)'!$B$44))</f>
        <v>35.018685927233818</v>
      </c>
      <c r="R32" s="166">
        <f>Anchor!Y173</f>
        <v>4590.8</v>
      </c>
      <c r="S32" s="166">
        <f>Anchor!Z173</f>
        <v>1.3427</v>
      </c>
      <c r="T32" s="205"/>
      <c r="U32" s="166">
        <f>Test!L173</f>
        <v>1342.1723</v>
      </c>
      <c r="V32" s="166">
        <f>Test!M173</f>
        <v>34.033200000000001</v>
      </c>
      <c r="W32" s="166">
        <f>Test!N173</f>
        <v>36.4435</v>
      </c>
      <c r="X32" s="166">
        <f>Test!O173</f>
        <v>42.552799999999998</v>
      </c>
      <c r="Y32" s="166">
        <f>('Summary (Full)'!$B$34*V32+'Summary (Full)'!$B$35*W32+'Summary (Full)'!$B$36*X32)/'Summary (Full)'!$B$37</f>
        <v>34.716318750000006</v>
      </c>
      <c r="Z32" s="166">
        <f>Test!P173</f>
        <v>11.16</v>
      </c>
      <c r="AA32" s="166">
        <f>Test!Q173</f>
        <v>9.8041999999999998</v>
      </c>
      <c r="AB32" s="166">
        <f>Test!R173</f>
        <v>24.418199999999999</v>
      </c>
      <c r="AC32" s="166">
        <f>Test!S173</f>
        <v>23.742100000000001</v>
      </c>
      <c r="AD32" s="166">
        <f>Test!T173</f>
        <v>29.4175</v>
      </c>
      <c r="AE32" s="166">
        <f>Test!U173</f>
        <v>36.748699999999999</v>
      </c>
      <c r="AF32" s="166">
        <f>Test!V173</f>
        <v>33.963299999999997</v>
      </c>
      <c r="AG32" s="166">
        <f>Test!W173</f>
        <v>36.429099999999998</v>
      </c>
      <c r="AH32" s="166">
        <f>Test!X173</f>
        <v>42.5398</v>
      </c>
      <c r="AI32" s="166">
        <f>10*LOG10(1/(('Summary (Full)'!$B$41/10^(AF32/10)+'Summary (Full)'!$B$42/10^(AG32/10)+'Summary (Full)'!$B$43/10^(AH32/10))/'Summary (Full)'!$B$44))</f>
        <v>35.018685927233818</v>
      </c>
      <c r="AJ32" s="166">
        <f>Test!Y173</f>
        <v>4590.8</v>
      </c>
      <c r="AK32" s="166">
        <f>Test!Z173</f>
        <v>1.3427</v>
      </c>
      <c r="AL32" s="166">
        <f t="shared" si="2"/>
        <v>1</v>
      </c>
      <c r="AM32" s="166">
        <f t="shared" si="2"/>
        <v>1</v>
      </c>
      <c r="AO32" s="294"/>
      <c r="AP32" s="212"/>
      <c r="AQ32" s="212"/>
      <c r="AR32" s="212"/>
      <c r="AS32" s="212"/>
      <c r="AT32" s="212"/>
      <c r="AU32" s="212"/>
      <c r="AV32" s="212"/>
      <c r="AW32" s="212"/>
      <c r="AX32" s="212"/>
      <c r="AY32" s="215"/>
      <c r="AZ32" s="326"/>
      <c r="BA32" s="252"/>
      <c r="BR32" s="5"/>
      <c r="BS32" s="5"/>
      <c r="BT32" s="5"/>
      <c r="BV32" s="5"/>
      <c r="BX32" s="5"/>
      <c r="BZ32" s="5"/>
      <c r="CB32" s="5"/>
      <c r="CD32" s="5"/>
      <c r="CE32" s="165"/>
      <c r="CL32" s="17">
        <v>3691.1181386977896</v>
      </c>
      <c r="CM32" s="17">
        <v>36.674712499999998</v>
      </c>
      <c r="CN32" s="17">
        <v>36.674712499999998</v>
      </c>
      <c r="CO32" s="17">
        <v>37.386587500000005</v>
      </c>
      <c r="CP32" s="17">
        <v>43.365387500000004</v>
      </c>
      <c r="CQ32" s="17">
        <v>37.137371874999999</v>
      </c>
      <c r="CR32" s="17">
        <v>14.7102</v>
      </c>
      <c r="CS32" s="17">
        <v>12.380025</v>
      </c>
      <c r="CT32" s="17">
        <v>45.950262500000001</v>
      </c>
      <c r="CU32" s="17">
        <v>44.465912500000002</v>
      </c>
      <c r="CV32" s="17">
        <v>32.142812499999998</v>
      </c>
      <c r="CW32" s="17">
        <v>38.325599999999994</v>
      </c>
      <c r="CX32" s="17">
        <v>36.599800000000002</v>
      </c>
      <c r="CY32" s="17">
        <v>37.368812499999997</v>
      </c>
      <c r="CZ32" s="17">
        <v>43.347999999999999</v>
      </c>
      <c r="DA32" s="17">
        <v>37.339724314787603</v>
      </c>
      <c r="DB32" s="17">
        <v>12627.9375</v>
      </c>
      <c r="DC32" s="17">
        <v>4.0322874999999998</v>
      </c>
      <c r="DE32" s="17">
        <v>4627.8859582832147</v>
      </c>
      <c r="DF32" s="5">
        <v>15.748850000000001</v>
      </c>
      <c r="DG32" s="5"/>
      <c r="DH32" s="17">
        <v>5225.1232259830294</v>
      </c>
      <c r="DI32" s="5">
        <v>13.4482</v>
      </c>
      <c r="DJ32" s="5"/>
      <c r="DK32" s="5">
        <v>6636.7632695409648</v>
      </c>
      <c r="DL32" s="5">
        <v>59.8310125</v>
      </c>
      <c r="DM32" s="5">
        <v>6110.8447178536499</v>
      </c>
      <c r="DN32" s="5">
        <v>55.942862500000004</v>
      </c>
      <c r="DO32" s="5">
        <v>4037.7245726275487</v>
      </c>
      <c r="DP32" s="5">
        <v>32.424775000000004</v>
      </c>
      <c r="DQ32" s="5">
        <v>2016.0500562307705</v>
      </c>
      <c r="DR32" s="5">
        <v>37.324550000000002</v>
      </c>
      <c r="DS32" s="5">
        <v>3691.1181386977896</v>
      </c>
      <c r="DT32" s="5">
        <v>36.599800000000002</v>
      </c>
      <c r="DU32" s="5">
        <v>36.599800000000002</v>
      </c>
      <c r="DV32" s="5">
        <v>37.368812499999997</v>
      </c>
      <c r="DW32" s="5">
        <v>43.347999999999999</v>
      </c>
      <c r="DX32" s="5">
        <v>37.339724314787603</v>
      </c>
      <c r="DZ32" s="17">
        <v>3691.1181386977896</v>
      </c>
      <c r="EA32" s="17">
        <v>36.674712499999998</v>
      </c>
      <c r="EB32" s="17">
        <v>36.674712499999998</v>
      </c>
      <c r="EC32" s="17">
        <v>37.386587500000005</v>
      </c>
      <c r="ED32" s="17">
        <v>43.365387500000004</v>
      </c>
      <c r="EE32" s="17">
        <v>37.137371874999999</v>
      </c>
      <c r="EF32" s="17">
        <v>14.7102</v>
      </c>
      <c r="EG32" s="17">
        <v>12.380025</v>
      </c>
      <c r="EH32" s="17">
        <v>45.950262500000001</v>
      </c>
      <c r="EI32" s="17">
        <v>44.465912500000002</v>
      </c>
      <c r="EJ32" s="17">
        <v>32.142812499999998</v>
      </c>
      <c r="EK32" s="17">
        <v>38.325599999999994</v>
      </c>
      <c r="EL32" s="17">
        <v>36.599800000000002</v>
      </c>
      <c r="EM32" s="17">
        <v>37.368812499999997</v>
      </c>
      <c r="EN32" s="17">
        <v>43.347999999999999</v>
      </c>
      <c r="EO32" s="17">
        <v>37.339724314787603</v>
      </c>
      <c r="EP32" s="17">
        <v>12627.9375</v>
      </c>
      <c r="EQ32" s="17">
        <v>4.0322874999999998</v>
      </c>
      <c r="ER32" s="17">
        <v>4627.8859582832147</v>
      </c>
      <c r="ES32" s="5">
        <v>15.748850000000001</v>
      </c>
      <c r="ET32" s="5">
        <v>5225.1232259830294</v>
      </c>
      <c r="EU32" s="5">
        <v>13.4482</v>
      </c>
      <c r="EV32" s="8">
        <v>6636.7632695409648</v>
      </c>
      <c r="EW32" s="8">
        <v>59.8310125</v>
      </c>
      <c r="EX32" s="8">
        <v>6110.8447178536499</v>
      </c>
      <c r="EY32" s="8">
        <v>55.942862500000004</v>
      </c>
      <c r="EZ32" s="8">
        <v>4037.7245726275487</v>
      </c>
      <c r="FA32" s="8">
        <v>32.424775000000004</v>
      </c>
      <c r="FB32" s="8">
        <v>2016.0500562307705</v>
      </c>
      <c r="FC32" s="8">
        <v>37.324550000000002</v>
      </c>
      <c r="FD32" s="5">
        <v>3691.1181386977896</v>
      </c>
      <c r="FE32" s="5">
        <v>36.599800000000002</v>
      </c>
      <c r="FF32" s="5">
        <v>36.599800000000002</v>
      </c>
      <c r="FG32" s="5">
        <v>37.368812499999997</v>
      </c>
      <c r="FH32" s="5">
        <v>43.347999999999999</v>
      </c>
      <c r="FI32" s="5">
        <v>37.339724314787603</v>
      </c>
      <c r="FK32" s="5">
        <v>3084.6113685871055</v>
      </c>
      <c r="FL32" s="5">
        <v>36.643003125</v>
      </c>
      <c r="FM32" s="5">
        <v>3084.6113685871055</v>
      </c>
      <c r="FN32" s="5">
        <v>36.87277023851</v>
      </c>
      <c r="FP32" s="17">
        <v>3084.6113685871055</v>
      </c>
      <c r="FQ32" s="5">
        <v>36.643003125</v>
      </c>
      <c r="FR32" s="17">
        <v>3084.6113685871055</v>
      </c>
      <c r="FS32" s="5">
        <v>36.87277023851</v>
      </c>
    </row>
    <row r="33" spans="1:175" ht="13" customHeight="1" x14ac:dyDescent="0.15">
      <c r="A33" s="290"/>
      <c r="B33" s="47">
        <v>55</v>
      </c>
      <c r="C33" s="166">
        <f>Anchor!L174</f>
        <v>481.42149999999998</v>
      </c>
      <c r="D33" s="166">
        <f>Anchor!M174</f>
        <v>32.362299999999998</v>
      </c>
      <c r="E33" s="166">
        <f>Anchor!N174</f>
        <v>35.972099999999998</v>
      </c>
      <c r="F33" s="166">
        <f>Anchor!O174</f>
        <v>41.790399999999998</v>
      </c>
      <c r="G33" s="167">
        <f>('Summary (Full)'!$B$34*D33+'Summary (Full)'!$B$35*E33+'Summary (Full)'!$B$36*F33)/'Summary (Full)'!$B$37</f>
        <v>33.17716875</v>
      </c>
      <c r="H33" s="166">
        <f>Anchor!P174</f>
        <v>8.8412000000000006</v>
      </c>
      <c r="I33" s="166">
        <f>Anchor!Q174</f>
        <v>8.2287999999999997</v>
      </c>
      <c r="J33" s="166">
        <f>Anchor!R174</f>
        <v>11.711600000000001</v>
      </c>
      <c r="K33" s="166">
        <f>Anchor!S174</f>
        <v>11.433400000000001</v>
      </c>
      <c r="L33" s="166">
        <f>Anchor!T174</f>
        <v>27.809699999999999</v>
      </c>
      <c r="M33" s="166">
        <f>Anchor!U174</f>
        <v>35.614400000000003</v>
      </c>
      <c r="N33" s="166">
        <f>Anchor!V174</f>
        <v>32.305999999999997</v>
      </c>
      <c r="O33" s="166">
        <f>Anchor!W174</f>
        <v>35.959400000000002</v>
      </c>
      <c r="P33" s="166">
        <f>Anchor!X174</f>
        <v>41.780500000000004</v>
      </c>
      <c r="Q33" s="168">
        <f>10*LOG10(1/(('Summary (Full)'!$B$41/10^(N33/10)+'Summary (Full)'!$B$42/10^(O33/10)+'Summary (Full)'!$B$43/10^(P33/10))/'Summary (Full)'!$B$44))</f>
        <v>33.513087253830562</v>
      </c>
      <c r="R33" s="166">
        <f>Anchor!Y174</f>
        <v>2908.1</v>
      </c>
      <c r="S33" s="166">
        <f>Anchor!Z174</f>
        <v>0.84630000000000005</v>
      </c>
      <c r="T33" s="205"/>
      <c r="U33" s="166">
        <f>Test!L174</f>
        <v>481.42149999999998</v>
      </c>
      <c r="V33" s="166">
        <f>Test!M174</f>
        <v>32.362299999999998</v>
      </c>
      <c r="W33" s="166">
        <f>Test!N174</f>
        <v>35.972099999999998</v>
      </c>
      <c r="X33" s="166">
        <f>Test!O174</f>
        <v>41.790399999999998</v>
      </c>
      <c r="Y33" s="166">
        <f>('Summary (Full)'!$B$34*V33+'Summary (Full)'!$B$35*W33+'Summary (Full)'!$B$36*X33)/'Summary (Full)'!$B$37</f>
        <v>33.17716875</v>
      </c>
      <c r="Z33" s="166">
        <f>Test!P174</f>
        <v>8.8412000000000006</v>
      </c>
      <c r="AA33" s="166">
        <f>Test!Q174</f>
        <v>8.2287999999999997</v>
      </c>
      <c r="AB33" s="166">
        <f>Test!R174</f>
        <v>11.711600000000001</v>
      </c>
      <c r="AC33" s="166">
        <f>Test!S174</f>
        <v>11.433400000000001</v>
      </c>
      <c r="AD33" s="166">
        <f>Test!T174</f>
        <v>27.809699999999999</v>
      </c>
      <c r="AE33" s="166">
        <f>Test!U174</f>
        <v>35.614400000000003</v>
      </c>
      <c r="AF33" s="166">
        <f>Test!V174</f>
        <v>32.305999999999997</v>
      </c>
      <c r="AG33" s="166">
        <f>Test!W174</f>
        <v>35.959400000000002</v>
      </c>
      <c r="AH33" s="166">
        <f>Test!X174</f>
        <v>41.780500000000004</v>
      </c>
      <c r="AI33" s="166">
        <f>10*LOG10(1/(('Summary (Full)'!$B$41/10^(AF33/10)+'Summary (Full)'!$B$42/10^(AG33/10)+'Summary (Full)'!$B$43/10^(AH33/10))/'Summary (Full)'!$B$44))</f>
        <v>33.513087253830562</v>
      </c>
      <c r="AJ33" s="166">
        <f>Test!Y174</f>
        <v>2908.1</v>
      </c>
      <c r="AK33" s="166">
        <f>Test!Z174</f>
        <v>0.84630000000000005</v>
      </c>
      <c r="AL33" s="166">
        <f t="shared" si="2"/>
        <v>1</v>
      </c>
      <c r="AM33" s="166">
        <f t="shared" si="2"/>
        <v>1</v>
      </c>
      <c r="AO33" s="294" t="s">
        <v>29</v>
      </c>
      <c r="AP33" s="212" cm="1">
        <f t="array" ref="AP33">bdRateExtend($C31:$C34,D31:D34,$U31:$U34,V31:V34)</f>
        <v>0</v>
      </c>
      <c r="AQ33" s="212"/>
      <c r="AR33" s="212"/>
      <c r="AS33" s="212"/>
      <c r="AT33" s="212" cm="1">
        <f t="array" ref="AT33">bdRateExtend($C31:$C34,H31:H34,$U31:$U34,Z31:Z34)</f>
        <v>0</v>
      </c>
      <c r="AU33" s="212"/>
      <c r="AV33" s="212" cm="1">
        <f t="array" ref="AV33">bdRateExtend($C31:$C34,I31:I34,$U31:$U34,AA31:AA34)</f>
        <v>0</v>
      </c>
      <c r="AW33" s="212"/>
      <c r="AX33" s="212" cm="1">
        <f t="array" ref="AX33">bdRateExtend($C31:$C34,J31:J34,$U31:$U34,AB31:AB34,"None", FALSE,1)</f>
        <v>0</v>
      </c>
      <c r="AY33" s="215"/>
      <c r="AZ33" s="326" cm="1">
        <f t="array" ref="AZ33">testVMAFRange($C31:$C34,J31:J34,$U31:$U34,AB31:AB34)</f>
        <v>0</v>
      </c>
      <c r="BA33" s="252"/>
      <c r="BR33" s="5"/>
      <c r="BS33" s="5"/>
      <c r="BT33" s="5"/>
      <c r="BV33" s="5"/>
      <c r="BX33" s="5"/>
      <c r="BZ33" s="5"/>
      <c r="CB33" s="5"/>
      <c r="CD33" s="5"/>
      <c r="CE33" s="165"/>
      <c r="CL33" s="17">
        <v>4037.7245726275487</v>
      </c>
      <c r="CM33" s="17">
        <v>36.944675000000004</v>
      </c>
      <c r="CN33" s="17">
        <v>36.944675000000004</v>
      </c>
      <c r="CO33" s="17">
        <v>37.473925000000001</v>
      </c>
      <c r="CP33" s="17">
        <v>43.453524999999999</v>
      </c>
      <c r="CQ33" s="17">
        <v>37.384556250000003</v>
      </c>
      <c r="CR33" s="17">
        <v>15.0764</v>
      </c>
      <c r="CS33" s="17">
        <v>12.647749999999998</v>
      </c>
      <c r="CT33" s="17">
        <v>48.073774999999998</v>
      </c>
      <c r="CU33" s="17">
        <v>46.506174999999999</v>
      </c>
      <c r="CV33" s="17">
        <v>32.424775000000004</v>
      </c>
      <c r="CW33" s="17">
        <v>38.484099999999998</v>
      </c>
      <c r="CX33" s="17">
        <v>36.870199999999997</v>
      </c>
      <c r="CY33" s="17">
        <v>37.455775000000003</v>
      </c>
      <c r="CZ33" s="17">
        <v>43.435400000000001</v>
      </c>
      <c r="DA33" s="17">
        <v>37.573201352926397</v>
      </c>
      <c r="DB33" s="17">
        <v>13016.825000000001</v>
      </c>
      <c r="DC33" s="17">
        <v>4.1873249999999995</v>
      </c>
      <c r="DE33" s="17">
        <v>5037.5608832946946</v>
      </c>
      <c r="DF33" s="5">
        <v>16.107800000000001</v>
      </c>
      <c r="DG33" s="5"/>
      <c r="DH33" s="17">
        <v>5650.6563039732664</v>
      </c>
      <c r="DI33" s="5">
        <v>13.713200000000001</v>
      </c>
      <c r="DJ33" s="5"/>
      <c r="DK33" s="5">
        <v>7172.1831186268209</v>
      </c>
      <c r="DL33" s="5">
        <v>61.800974999999994</v>
      </c>
      <c r="DM33" s="5">
        <v>6636.7632695409648</v>
      </c>
      <c r="DN33" s="5">
        <v>57.9491625</v>
      </c>
      <c r="DO33" s="5">
        <v>4416.8783311151419</v>
      </c>
      <c r="DP33" s="5">
        <v>32.706737500000003</v>
      </c>
      <c r="DQ33" s="5">
        <v>2231.8991705926214</v>
      </c>
      <c r="DR33" s="5">
        <v>37.468512499999996</v>
      </c>
      <c r="DS33" s="5">
        <v>4037.7245726275487</v>
      </c>
      <c r="DT33" s="5">
        <v>36.870199999999997</v>
      </c>
      <c r="DU33" s="5">
        <v>36.870199999999997</v>
      </c>
      <c r="DV33" s="5">
        <v>37.455775000000003</v>
      </c>
      <c r="DW33" s="5">
        <v>43.435400000000001</v>
      </c>
      <c r="DX33" s="5">
        <v>37.573201352926397</v>
      </c>
      <c r="DZ33" s="17">
        <v>4037.7245726275487</v>
      </c>
      <c r="EA33" s="17">
        <v>36.944675000000004</v>
      </c>
      <c r="EB33" s="17">
        <v>36.944675000000004</v>
      </c>
      <c r="EC33" s="17">
        <v>37.473925000000001</v>
      </c>
      <c r="ED33" s="17">
        <v>43.453524999999999</v>
      </c>
      <c r="EE33" s="17">
        <v>37.384556250000003</v>
      </c>
      <c r="EF33" s="17">
        <v>15.0764</v>
      </c>
      <c r="EG33" s="17">
        <v>12.647749999999998</v>
      </c>
      <c r="EH33" s="17">
        <v>48.073774999999998</v>
      </c>
      <c r="EI33" s="17">
        <v>46.506174999999999</v>
      </c>
      <c r="EJ33" s="17">
        <v>32.424775000000004</v>
      </c>
      <c r="EK33" s="17">
        <v>38.484099999999998</v>
      </c>
      <c r="EL33" s="17">
        <v>36.870199999999997</v>
      </c>
      <c r="EM33" s="17">
        <v>37.455775000000003</v>
      </c>
      <c r="EN33" s="17">
        <v>43.435400000000001</v>
      </c>
      <c r="EO33" s="17">
        <v>37.573201352926397</v>
      </c>
      <c r="EP33" s="17">
        <v>13016.825000000001</v>
      </c>
      <c r="EQ33" s="17">
        <v>4.1873249999999995</v>
      </c>
      <c r="ER33" s="17">
        <v>5037.5608832946946</v>
      </c>
      <c r="ES33" s="5">
        <v>16.107800000000001</v>
      </c>
      <c r="ET33" s="5">
        <v>5650.6563039732664</v>
      </c>
      <c r="EU33" s="5">
        <v>13.713200000000001</v>
      </c>
      <c r="EV33" s="8">
        <v>7172.1831186268209</v>
      </c>
      <c r="EW33" s="8">
        <v>61.800974999999994</v>
      </c>
      <c r="EX33" s="8">
        <v>6636.7632695409648</v>
      </c>
      <c r="EY33" s="8">
        <v>57.9491625</v>
      </c>
      <c r="EZ33" s="8">
        <v>4416.8783311151419</v>
      </c>
      <c r="FA33" s="8">
        <v>32.706737500000003</v>
      </c>
      <c r="FB33" s="8">
        <v>2231.8991705926214</v>
      </c>
      <c r="FC33" s="8">
        <v>37.468512499999996</v>
      </c>
      <c r="FD33" s="5">
        <v>4037.7245726275487</v>
      </c>
      <c r="FE33" s="5">
        <v>36.870199999999997</v>
      </c>
      <c r="FF33" s="5">
        <v>36.870199999999997</v>
      </c>
      <c r="FG33" s="5">
        <v>37.455775000000003</v>
      </c>
      <c r="FH33" s="5">
        <v>43.435400000000001</v>
      </c>
      <c r="FI33" s="5">
        <v>37.573201352926397</v>
      </c>
      <c r="FK33" s="5">
        <v>3374.2651012368988</v>
      </c>
      <c r="FL33" s="5">
        <v>36.890187499999996</v>
      </c>
      <c r="FM33" s="5">
        <v>3374.2651012368988</v>
      </c>
      <c r="FN33" s="5">
        <v>37.106247276648801</v>
      </c>
      <c r="FP33" s="17">
        <v>3374.2651012368988</v>
      </c>
      <c r="FQ33" s="5">
        <v>36.890187499999996</v>
      </c>
      <c r="FR33" s="17">
        <v>3374.2651012368988</v>
      </c>
      <c r="FS33" s="5">
        <v>37.106247276648801</v>
      </c>
    </row>
    <row r="34" spans="1:175" ht="14" thickBot="1" x14ac:dyDescent="0.2">
      <c r="A34" s="290"/>
      <c r="B34" s="47">
        <v>63</v>
      </c>
      <c r="C34" s="166">
        <f>Anchor!L175</f>
        <v>135.07939999999999</v>
      </c>
      <c r="D34" s="166">
        <f>Anchor!M175</f>
        <v>31.1144</v>
      </c>
      <c r="E34" s="166">
        <f>Anchor!N175</f>
        <v>35.438099999999999</v>
      </c>
      <c r="F34" s="166">
        <f>Anchor!O175</f>
        <v>40.730699999999999</v>
      </c>
      <c r="G34" s="167">
        <f>('Summary (Full)'!$B$34*D34+'Summary (Full)'!$B$35*E34+'Summary (Full)'!$B$36*F34)/'Summary (Full)'!$B$37</f>
        <v>31.985650000000003</v>
      </c>
      <c r="H34" s="166">
        <f>Anchor!P175</f>
        <v>7.3766999999999996</v>
      </c>
      <c r="I34" s="166">
        <f>Anchor!Q175</f>
        <v>7.2653999999999996</v>
      </c>
      <c r="J34" s="166">
        <f>Anchor!R175</f>
        <v>3.6246999999999998</v>
      </c>
      <c r="K34" s="166">
        <f>Anchor!S175</f>
        <v>3.5432999999999999</v>
      </c>
      <c r="L34" s="166">
        <f>Anchor!T175</f>
        <v>26.668199999999999</v>
      </c>
      <c r="M34" s="166">
        <f>Anchor!U175</f>
        <v>34.4831</v>
      </c>
      <c r="N34" s="166">
        <f>Anchor!V175</f>
        <v>31.0871</v>
      </c>
      <c r="O34" s="166">
        <f>Anchor!W175</f>
        <v>35.429499999999997</v>
      </c>
      <c r="P34" s="166">
        <f>Anchor!X175</f>
        <v>40.7209</v>
      </c>
      <c r="Q34" s="168">
        <f>10*LOG10(1/(('Summary (Full)'!$B$41/10^(N34/10)+'Summary (Full)'!$B$42/10^(O34/10)+'Summary (Full)'!$B$43/10^(P34/10))/'Summary (Full)'!$B$44))</f>
        <v>32.359009919212205</v>
      </c>
      <c r="R34" s="166">
        <f>Anchor!Y175</f>
        <v>1212.4000000000001</v>
      </c>
      <c r="S34" s="166">
        <f>Anchor!Z175</f>
        <v>0.4546</v>
      </c>
      <c r="T34" s="205"/>
      <c r="U34" s="166">
        <f>Test!L175</f>
        <v>135.07939999999999</v>
      </c>
      <c r="V34" s="166">
        <f>Test!M175</f>
        <v>31.1144</v>
      </c>
      <c r="W34" s="166">
        <f>Test!N175</f>
        <v>35.438099999999999</v>
      </c>
      <c r="X34" s="166">
        <f>Test!O175</f>
        <v>40.730699999999999</v>
      </c>
      <c r="Y34" s="166">
        <f>('Summary (Full)'!$B$34*V34+'Summary (Full)'!$B$35*W34+'Summary (Full)'!$B$36*X34)/'Summary (Full)'!$B$37</f>
        <v>31.985650000000003</v>
      </c>
      <c r="Z34" s="166">
        <f>Test!P175</f>
        <v>7.3766999999999996</v>
      </c>
      <c r="AA34" s="166">
        <f>Test!Q175</f>
        <v>7.2653999999999996</v>
      </c>
      <c r="AB34" s="166">
        <f>Test!R175</f>
        <v>3.6246999999999998</v>
      </c>
      <c r="AC34" s="166">
        <f>Test!S175</f>
        <v>3.5432999999999999</v>
      </c>
      <c r="AD34" s="166">
        <f>Test!T175</f>
        <v>26.668199999999999</v>
      </c>
      <c r="AE34" s="166">
        <f>Test!U175</f>
        <v>34.4831</v>
      </c>
      <c r="AF34" s="166">
        <f>Test!V175</f>
        <v>31.0871</v>
      </c>
      <c r="AG34" s="166">
        <f>Test!W175</f>
        <v>35.429499999999997</v>
      </c>
      <c r="AH34" s="166">
        <f>Test!X175</f>
        <v>40.7209</v>
      </c>
      <c r="AI34" s="166">
        <f>10*LOG10(1/(('Summary (Full)'!$B$41/10^(AF34/10)+'Summary (Full)'!$B$42/10^(AG34/10)+'Summary (Full)'!$B$43/10^(AH34/10))/'Summary (Full)'!$B$44))</f>
        <v>32.359009919212205</v>
      </c>
      <c r="AJ34" s="166">
        <f>Test!Y175</f>
        <v>1212.4000000000001</v>
      </c>
      <c r="AK34" s="166">
        <f>Test!Z175</f>
        <v>0.4546</v>
      </c>
      <c r="AL34" s="166">
        <f t="shared" si="2"/>
        <v>1</v>
      </c>
      <c r="AM34" s="166">
        <f t="shared" si="2"/>
        <v>1</v>
      </c>
      <c r="AO34" s="303"/>
      <c r="AP34" s="213"/>
      <c r="AQ34" s="213"/>
      <c r="AR34" s="213"/>
      <c r="AS34" s="213"/>
      <c r="AT34" s="213"/>
      <c r="AU34" s="213"/>
      <c r="AV34" s="213"/>
      <c r="AW34" s="213"/>
      <c r="AX34" s="213"/>
      <c r="AY34" s="228"/>
      <c r="AZ34" s="327"/>
      <c r="BA34" s="280"/>
      <c r="BR34" s="5"/>
      <c r="BS34" s="5"/>
      <c r="BT34" s="5"/>
      <c r="BV34" s="5"/>
      <c r="BX34" s="5"/>
      <c r="BZ34" s="5"/>
      <c r="CB34" s="5"/>
      <c r="CD34" s="5"/>
      <c r="CE34" s="165"/>
      <c r="CL34" s="17">
        <v>4416.8783311151419</v>
      </c>
      <c r="CM34" s="17">
        <v>37.214637500000002</v>
      </c>
      <c r="CN34" s="17">
        <v>37.214637500000002</v>
      </c>
      <c r="CO34" s="17">
        <v>37.561262499999998</v>
      </c>
      <c r="CP34" s="17">
        <v>43.541662500000001</v>
      </c>
      <c r="CQ34" s="17">
        <v>37.631740624999999</v>
      </c>
      <c r="CR34" s="17">
        <v>15.442600000000001</v>
      </c>
      <c r="CS34" s="17">
        <v>12.915474999999999</v>
      </c>
      <c r="CT34" s="17">
        <v>50.197287500000002</v>
      </c>
      <c r="CU34" s="17">
        <v>48.546437500000003</v>
      </c>
      <c r="CV34" s="17">
        <v>32.706737500000003</v>
      </c>
      <c r="CW34" s="17">
        <v>38.642600000000002</v>
      </c>
      <c r="CX34" s="17">
        <v>37.140599999999999</v>
      </c>
      <c r="CY34" s="17">
        <v>37.542737500000001</v>
      </c>
      <c r="CZ34" s="17">
        <v>43.522799999999997</v>
      </c>
      <c r="DA34" s="17">
        <v>37.806678391065191</v>
      </c>
      <c r="DB34" s="17">
        <v>13405.7125</v>
      </c>
      <c r="DC34" s="17">
        <v>4.3423625000000001</v>
      </c>
      <c r="DE34" s="17">
        <v>5483.5015127111774</v>
      </c>
      <c r="DF34" s="5">
        <v>16.466750000000001</v>
      </c>
      <c r="DG34" s="5"/>
      <c r="DH34" s="17">
        <v>6110.8447178536499</v>
      </c>
      <c r="DI34" s="5">
        <v>13.978199999999999</v>
      </c>
      <c r="DJ34" s="5"/>
      <c r="DK34" s="5">
        <v>7750.7978811294161</v>
      </c>
      <c r="DL34" s="5">
        <v>63.770937499999995</v>
      </c>
      <c r="DM34" s="5">
        <v>7172.1831186268209</v>
      </c>
      <c r="DN34" s="5">
        <v>59.857475000000001</v>
      </c>
      <c r="DO34" s="5">
        <v>5258.6128612656248</v>
      </c>
      <c r="DP34" s="5">
        <v>33.314050000000002</v>
      </c>
      <c r="DQ34" s="5">
        <v>2819.8220974780452</v>
      </c>
      <c r="DR34" s="5">
        <v>37.850099999999998</v>
      </c>
      <c r="DS34" s="5">
        <v>4416.8783311151419</v>
      </c>
      <c r="DT34" s="5">
        <v>37.140599999999999</v>
      </c>
      <c r="DU34" s="5">
        <v>37.140599999999999</v>
      </c>
      <c r="DV34" s="5">
        <v>37.542737500000001</v>
      </c>
      <c r="DW34" s="5">
        <v>43.522799999999997</v>
      </c>
      <c r="DX34" s="5">
        <v>37.806678391065191</v>
      </c>
      <c r="DZ34" s="17">
        <v>4416.8783311151419</v>
      </c>
      <c r="EA34" s="17">
        <v>37.214637500000002</v>
      </c>
      <c r="EB34" s="17">
        <v>37.214637500000002</v>
      </c>
      <c r="EC34" s="17">
        <v>37.561262499999998</v>
      </c>
      <c r="ED34" s="17">
        <v>43.541662500000001</v>
      </c>
      <c r="EE34" s="17">
        <v>37.631740624999999</v>
      </c>
      <c r="EF34" s="17">
        <v>15.442600000000001</v>
      </c>
      <c r="EG34" s="17">
        <v>12.915474999999999</v>
      </c>
      <c r="EH34" s="17">
        <v>50.197287500000002</v>
      </c>
      <c r="EI34" s="17">
        <v>48.546437500000003</v>
      </c>
      <c r="EJ34" s="17">
        <v>32.706737500000003</v>
      </c>
      <c r="EK34" s="17">
        <v>38.642600000000002</v>
      </c>
      <c r="EL34" s="17">
        <v>37.140599999999999</v>
      </c>
      <c r="EM34" s="17">
        <v>37.542737500000001</v>
      </c>
      <c r="EN34" s="17">
        <v>43.522799999999997</v>
      </c>
      <c r="EO34" s="17">
        <v>37.806678391065191</v>
      </c>
      <c r="EP34" s="17">
        <v>13405.7125</v>
      </c>
      <c r="EQ34" s="17">
        <v>4.3423625000000001</v>
      </c>
      <c r="ER34" s="17">
        <v>5483.5015127111774</v>
      </c>
      <c r="ES34" s="5">
        <v>16.466750000000001</v>
      </c>
      <c r="ET34" s="5">
        <v>6110.8447178536499</v>
      </c>
      <c r="EU34" s="5">
        <v>13.978199999999999</v>
      </c>
      <c r="EV34" s="8">
        <v>7750.7978811294161</v>
      </c>
      <c r="EW34" s="8">
        <v>63.770937499999995</v>
      </c>
      <c r="EX34" s="8">
        <v>7172.1831186268209</v>
      </c>
      <c r="EY34" s="8">
        <v>59.857475000000001</v>
      </c>
      <c r="EZ34" s="8">
        <v>5258.6128612656248</v>
      </c>
      <c r="FA34" s="8">
        <v>33.314050000000002</v>
      </c>
      <c r="FB34" s="8">
        <v>2819.8220974780452</v>
      </c>
      <c r="FC34" s="8">
        <v>37.850099999999998</v>
      </c>
      <c r="FD34" s="5">
        <v>4416.8783311151419</v>
      </c>
      <c r="FE34" s="5">
        <v>37.140599999999999</v>
      </c>
      <c r="FF34" s="5">
        <v>37.140599999999999</v>
      </c>
      <c r="FG34" s="5">
        <v>37.542737500000001</v>
      </c>
      <c r="FH34" s="5">
        <v>43.522799999999997</v>
      </c>
      <c r="FI34" s="5">
        <v>37.806678391065191</v>
      </c>
      <c r="FK34" s="5">
        <v>3691.1181386977896</v>
      </c>
      <c r="FL34" s="5">
        <v>37.137371874999999</v>
      </c>
      <c r="FM34" s="5">
        <v>3691.1181386977896</v>
      </c>
      <c r="FN34" s="5">
        <v>37.339724314787603</v>
      </c>
      <c r="FP34" s="17">
        <v>3691.1181386977896</v>
      </c>
      <c r="FQ34" s="5">
        <v>37.137371874999999</v>
      </c>
      <c r="FR34" s="17">
        <v>3691.1181386977896</v>
      </c>
      <c r="FS34" s="5">
        <v>37.339724314787603</v>
      </c>
    </row>
    <row r="35" spans="1:175" ht="13" customHeight="1" x14ac:dyDescent="0.15">
      <c r="A35" s="290" t="s">
        <v>20</v>
      </c>
      <c r="B35" s="47">
        <v>23</v>
      </c>
      <c r="C35" s="166">
        <f>Anchor!L176</f>
        <v>5353.3254999999999</v>
      </c>
      <c r="D35" s="166">
        <f>Anchor!M176</f>
        <v>36.451500000000003</v>
      </c>
      <c r="E35" s="166">
        <f>Anchor!N176</f>
        <v>36.933</v>
      </c>
      <c r="F35" s="166">
        <f>Anchor!O176</f>
        <v>43.587699999999998</v>
      </c>
      <c r="G35" s="167">
        <f>('Summary (Full)'!$B$34*D35+'Summary (Full)'!$B$35*E35+'Summary (Full)'!$B$36*F35)/'Summary (Full)'!$B$37</f>
        <v>36.927606250000004</v>
      </c>
      <c r="H35" s="166">
        <f>Anchor!P176</f>
        <v>16.129899999999999</v>
      </c>
      <c r="I35" s="166">
        <f>Anchor!Q176</f>
        <v>12.428000000000001</v>
      </c>
      <c r="J35" s="166">
        <f>Anchor!R176</f>
        <v>41.714500000000001</v>
      </c>
      <c r="K35" s="166">
        <f>Anchor!S176</f>
        <v>40.266500000000001</v>
      </c>
      <c r="L35" s="166">
        <f>Anchor!T176</f>
        <v>31.7027</v>
      </c>
      <c r="M35" s="166">
        <f>Anchor!U176</f>
        <v>38.150500000000001</v>
      </c>
      <c r="N35" s="166">
        <f>Anchor!V176</f>
        <v>36.4221</v>
      </c>
      <c r="O35" s="166">
        <f>Anchor!W176</f>
        <v>36.914700000000003</v>
      </c>
      <c r="P35" s="166">
        <f>Anchor!X176</f>
        <v>43.566699999999997</v>
      </c>
      <c r="Q35" s="168">
        <f>10*LOG10(1/(('Summary (Full)'!$B$41/10^(N35/10)+'Summary (Full)'!$B$42/10^(O35/10)+'Summary (Full)'!$B$43/10^(P35/10))/'Summary (Full)'!$B$44))</f>
        <v>37.140051192752466</v>
      </c>
      <c r="R35" s="166">
        <f>Anchor!Y176</f>
        <v>6753.4</v>
      </c>
      <c r="S35" s="166">
        <f>Anchor!Z176</f>
        <v>2.1095000000000002</v>
      </c>
      <c r="T35" s="205"/>
      <c r="U35" s="166">
        <f>Test!L176</f>
        <v>5353.3254999999999</v>
      </c>
      <c r="V35" s="166">
        <f>Test!M176</f>
        <v>36.451500000000003</v>
      </c>
      <c r="W35" s="166">
        <f>Test!N176</f>
        <v>36.933</v>
      </c>
      <c r="X35" s="166">
        <f>Test!O176</f>
        <v>43.587699999999998</v>
      </c>
      <c r="Y35" s="166">
        <f>('Summary (Full)'!$B$34*V35+'Summary (Full)'!$B$35*W35+'Summary (Full)'!$B$36*X35)/'Summary (Full)'!$B$37</f>
        <v>36.927606250000004</v>
      </c>
      <c r="Z35" s="166">
        <f>Test!P176</f>
        <v>16.129899999999999</v>
      </c>
      <c r="AA35" s="166">
        <f>Test!Q176</f>
        <v>12.428000000000001</v>
      </c>
      <c r="AB35" s="166">
        <f>Test!R176</f>
        <v>41.714500000000001</v>
      </c>
      <c r="AC35" s="166">
        <f>Test!S176</f>
        <v>40.266500000000001</v>
      </c>
      <c r="AD35" s="166">
        <f>Test!T176</f>
        <v>31.7027</v>
      </c>
      <c r="AE35" s="166">
        <f>Test!U176</f>
        <v>38.150500000000001</v>
      </c>
      <c r="AF35" s="166">
        <f>Test!V176</f>
        <v>36.4221</v>
      </c>
      <c r="AG35" s="166">
        <f>Test!W176</f>
        <v>36.914700000000003</v>
      </c>
      <c r="AH35" s="166">
        <f>Test!X176</f>
        <v>43.566699999999997</v>
      </c>
      <c r="AI35" s="166">
        <f>10*LOG10(1/(('Summary (Full)'!$B$41/10^(AF35/10)+'Summary (Full)'!$B$42/10^(AG35/10)+'Summary (Full)'!$B$43/10^(AH35/10))/'Summary (Full)'!$B$44))</f>
        <v>37.140051192752466</v>
      </c>
      <c r="AJ35" s="166">
        <f>Test!Y176</f>
        <v>6753.4</v>
      </c>
      <c r="AK35" s="166">
        <f>Test!Z176</f>
        <v>2.1095000000000002</v>
      </c>
      <c r="AL35" s="166">
        <f t="shared" si="2"/>
        <v>1</v>
      </c>
      <c r="AM35" s="166">
        <f t="shared" si="2"/>
        <v>1</v>
      </c>
      <c r="AO35" s="293" t="s">
        <v>27</v>
      </c>
      <c r="AP35" s="211" cm="1">
        <f t="array" ref="AP35">bdRateExtend($C35:$C38,D35:D38,$U35:$U38,V35:V38)</f>
        <v>0</v>
      </c>
      <c r="AQ35" s="211" cm="1">
        <f t="array" ref="AQ35">bdRateExtend($C35:$C40,D35:D40,$U35:$U40,V35:V40)</f>
        <v>0</v>
      </c>
      <c r="AR35" s="211" cm="1">
        <f t="array" ref="AR35">bdRateExtend($C35:$C40,E35:E40,$U35:$U40,W35:W40)</f>
        <v>0</v>
      </c>
      <c r="AS35" s="211" cm="1">
        <f t="array" ref="AS35">bdRateExtend($C35:$C40,F35:F40,$U35:$U40,X35:X40)</f>
        <v>0</v>
      </c>
      <c r="AT35" s="211" cm="1">
        <f t="array" ref="AT35">bdRateExtend($C35:$C38,H35:H38,$U35:$U38,Z35:Z38)</f>
        <v>0</v>
      </c>
      <c r="AU35" s="211" cm="1">
        <f t="array" ref="AU35">bdRateExtend($C35:$C40,H35:H40,$U35:$U40,Z35:Z40)</f>
        <v>0</v>
      </c>
      <c r="AV35" s="211" cm="1">
        <f t="array" ref="AV35">bdRateExtend($C35:$C38,I35:I38,$U35:$U38,AA35:AA38)</f>
        <v>0</v>
      </c>
      <c r="AW35" s="211" cm="1">
        <f t="array" ref="AW35">bdRateExtend($C35:$C40,I35:I40,$U35:$U40,AA35:AA40)</f>
        <v>0</v>
      </c>
      <c r="AX35" s="211" cm="1">
        <f t="array" ref="AX35">bdRateExtend($C35:$C38,J35:J38,$U35:$U38,AB35:AB38,"None", FALSE,1)</f>
        <v>0</v>
      </c>
      <c r="AY35" s="214" cm="1">
        <f t="array" ref="AY35">bdRateExtend($C35:$C40,J35:J40,$U35:$U40,AB35:AB40,"None", FALSE,TRUE)</f>
        <v>0</v>
      </c>
      <c r="AZ35" s="325" cm="1">
        <f t="array" ref="AZ35">testVMAFRange($C35:$C38,J35:J38,$U35:$U38,AB35:AB38)</f>
        <v>0</v>
      </c>
      <c r="BA35" s="251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E35" s="165"/>
      <c r="CL35" s="17">
        <v>5225.1232259830294</v>
      </c>
      <c r="CM35" s="17">
        <v>37.751462500000002</v>
      </c>
      <c r="CN35" s="17">
        <v>37.751462500000002</v>
      </c>
      <c r="CO35" s="17">
        <v>37.734312500000001</v>
      </c>
      <c r="CP35" s="17">
        <v>43.717287500000005</v>
      </c>
      <c r="CQ35" s="17">
        <v>38.123254687500001</v>
      </c>
      <c r="CR35" s="17">
        <v>16.165424999999999</v>
      </c>
      <c r="CS35" s="17">
        <v>13.4482</v>
      </c>
      <c r="CT35" s="17">
        <v>54.155900000000003</v>
      </c>
      <c r="CU35" s="17">
        <v>52.372087499999999</v>
      </c>
      <c r="CV35" s="17">
        <v>33.278725000000001</v>
      </c>
      <c r="CW35" s="17">
        <v>38.945549999999997</v>
      </c>
      <c r="CX35" s="17">
        <v>37.679112500000002</v>
      </c>
      <c r="CY35" s="17">
        <v>37.715074999999999</v>
      </c>
      <c r="CZ35" s="17">
        <v>43.696874999999999</v>
      </c>
      <c r="DA35" s="17">
        <v>38.260661476836873</v>
      </c>
      <c r="DB35" s="17">
        <v>13862.1625</v>
      </c>
      <c r="DC35" s="17">
        <v>4.6789874999999999</v>
      </c>
      <c r="DE35" s="17">
        <v>6419.7707031997197</v>
      </c>
      <c r="DF35" s="5">
        <v>17.167437500000002</v>
      </c>
      <c r="DG35" s="5"/>
      <c r="DH35" s="17">
        <v>6608.510791828272</v>
      </c>
      <c r="DI35" s="5">
        <v>14.2432</v>
      </c>
      <c r="DJ35" s="5"/>
      <c r="DK35" s="5">
        <v>8376.0923000000003</v>
      </c>
      <c r="DL35" s="5">
        <v>65.740899999999996</v>
      </c>
      <c r="DM35" s="5">
        <v>7750.7978811294161</v>
      </c>
      <c r="DN35" s="5">
        <v>61.765787500000002</v>
      </c>
      <c r="DO35" s="5">
        <v>5682.8506395666318</v>
      </c>
      <c r="DP35" s="5">
        <v>33.618675000000003</v>
      </c>
      <c r="DQ35" s="5">
        <v>3084.6113685871055</v>
      </c>
      <c r="DR35" s="5">
        <v>38.008600000000001</v>
      </c>
      <c r="DS35" s="5">
        <v>5225.1232259830294</v>
      </c>
      <c r="DT35" s="5">
        <v>37.679112500000002</v>
      </c>
      <c r="DU35" s="5">
        <v>37.679112500000002</v>
      </c>
      <c r="DV35" s="5">
        <v>37.715074999999999</v>
      </c>
      <c r="DW35" s="5">
        <v>43.696874999999999</v>
      </c>
      <c r="DX35" s="5">
        <v>38.260661476836873</v>
      </c>
      <c r="DZ35" s="17">
        <v>5225.1232259830294</v>
      </c>
      <c r="EA35" s="17">
        <v>37.751462500000002</v>
      </c>
      <c r="EB35" s="17">
        <v>37.751462500000002</v>
      </c>
      <c r="EC35" s="17">
        <v>37.734312500000001</v>
      </c>
      <c r="ED35" s="17">
        <v>43.717287500000005</v>
      </c>
      <c r="EE35" s="17">
        <v>38.123254687500001</v>
      </c>
      <c r="EF35" s="17">
        <v>16.165424999999999</v>
      </c>
      <c r="EG35" s="17">
        <v>13.4482</v>
      </c>
      <c r="EH35" s="17">
        <v>54.155900000000003</v>
      </c>
      <c r="EI35" s="17">
        <v>52.372087499999999</v>
      </c>
      <c r="EJ35" s="17">
        <v>33.278725000000001</v>
      </c>
      <c r="EK35" s="17">
        <v>38.945549999999997</v>
      </c>
      <c r="EL35" s="17">
        <v>37.679112500000002</v>
      </c>
      <c r="EM35" s="17">
        <v>37.715074999999999</v>
      </c>
      <c r="EN35" s="17">
        <v>43.696874999999999</v>
      </c>
      <c r="EO35" s="17">
        <v>38.260661476836873</v>
      </c>
      <c r="EP35" s="17">
        <v>13862.1625</v>
      </c>
      <c r="EQ35" s="17">
        <v>4.6789874999999999</v>
      </c>
      <c r="ER35" s="17">
        <v>6419.7707031997197</v>
      </c>
      <c r="ES35" s="5">
        <v>17.167437500000002</v>
      </c>
      <c r="ET35" s="5">
        <v>6608.510791828272</v>
      </c>
      <c r="EU35" s="5">
        <v>14.2432</v>
      </c>
      <c r="EV35" s="8">
        <v>8376.0923000000003</v>
      </c>
      <c r="EW35" s="8">
        <v>65.740899999999996</v>
      </c>
      <c r="EX35" s="8">
        <v>7750.7978811294161</v>
      </c>
      <c r="EY35" s="8">
        <v>61.765787500000002</v>
      </c>
      <c r="EZ35" s="8">
        <v>5682.8506395666318</v>
      </c>
      <c r="FA35" s="8">
        <v>33.618675000000003</v>
      </c>
      <c r="FB35" s="8">
        <v>3084.6113685871055</v>
      </c>
      <c r="FC35" s="8">
        <v>38.008600000000001</v>
      </c>
      <c r="FD35" s="5">
        <v>5225.1232259830294</v>
      </c>
      <c r="FE35" s="5">
        <v>37.679112500000002</v>
      </c>
      <c r="FF35" s="5">
        <v>37.679112500000002</v>
      </c>
      <c r="FG35" s="5">
        <v>37.715074999999999</v>
      </c>
      <c r="FH35" s="5">
        <v>43.696874999999999</v>
      </c>
      <c r="FI35" s="5">
        <v>38.260661476836873</v>
      </c>
      <c r="FK35" s="5">
        <v>4037.7245726275487</v>
      </c>
      <c r="FL35" s="5">
        <v>37.384556250000003</v>
      </c>
      <c r="FM35" s="5">
        <v>4037.7245726275487</v>
      </c>
      <c r="FN35" s="5">
        <v>37.573201352926397</v>
      </c>
      <c r="FP35" s="17">
        <v>4037.7245726275487</v>
      </c>
      <c r="FQ35" s="5">
        <v>37.384556250000003</v>
      </c>
      <c r="FR35" s="17">
        <v>4037.7245726275487</v>
      </c>
      <c r="FS35" s="5">
        <v>37.573201352926397</v>
      </c>
    </row>
    <row r="36" spans="1:175" x14ac:dyDescent="0.15">
      <c r="A36" s="290"/>
      <c r="B36" s="47">
        <v>31</v>
      </c>
      <c r="C36" s="166">
        <f>Anchor!L177</f>
        <v>2829.9322999999999</v>
      </c>
      <c r="D36" s="166">
        <f>Anchor!M177</f>
        <v>35.3005</v>
      </c>
      <c r="E36" s="166">
        <f>Anchor!N177</f>
        <v>36.650700000000001</v>
      </c>
      <c r="F36" s="166">
        <f>Anchor!O177</f>
        <v>43.141500000000001</v>
      </c>
      <c r="G36" s="167">
        <f>('Summary (Full)'!$B$34*D36+'Summary (Full)'!$B$35*E36+'Summary (Full)'!$B$36*F36)/'Summary (Full)'!$B$37</f>
        <v>35.874949999999998</v>
      </c>
      <c r="H36" s="166">
        <f>Anchor!P177</f>
        <v>13.720599999999999</v>
      </c>
      <c r="I36" s="166">
        <f>Anchor!Q177</f>
        <v>11.1721</v>
      </c>
      <c r="J36" s="166">
        <f>Anchor!R177</f>
        <v>30.753399999999999</v>
      </c>
      <c r="K36" s="166">
        <f>Anchor!S177</f>
        <v>29.645499999999998</v>
      </c>
      <c r="L36" s="166">
        <f>Anchor!T177</f>
        <v>30.573</v>
      </c>
      <c r="M36" s="166">
        <f>Anchor!U177</f>
        <v>37.500399999999999</v>
      </c>
      <c r="N36" s="166">
        <f>Anchor!V177</f>
        <v>35.261600000000001</v>
      </c>
      <c r="O36" s="166">
        <f>Anchor!W177</f>
        <v>36.633400000000002</v>
      </c>
      <c r="P36" s="166">
        <f>Anchor!X177</f>
        <v>43.124400000000001</v>
      </c>
      <c r="Q36" s="168">
        <f>10*LOG10(1/(('Summary (Full)'!$B$41/10^(N36/10)+'Summary (Full)'!$B$42/10^(O36/10)+'Summary (Full)'!$B$43/10^(P36/10))/'Summary (Full)'!$B$44))</f>
        <v>36.147598762296489</v>
      </c>
      <c r="R36" s="166">
        <f>Anchor!Y177</f>
        <v>5140.6000000000004</v>
      </c>
      <c r="S36" s="166">
        <f>Anchor!Z177</f>
        <v>1.6083000000000001</v>
      </c>
      <c r="T36" s="205"/>
      <c r="U36" s="166">
        <f>Test!L177</f>
        <v>2829.9322999999999</v>
      </c>
      <c r="V36" s="166">
        <f>Test!M177</f>
        <v>35.3005</v>
      </c>
      <c r="W36" s="166">
        <f>Test!N177</f>
        <v>36.650700000000001</v>
      </c>
      <c r="X36" s="166">
        <f>Test!O177</f>
        <v>43.141500000000001</v>
      </c>
      <c r="Y36" s="166">
        <f>('Summary (Full)'!$B$34*V36+'Summary (Full)'!$B$35*W36+'Summary (Full)'!$B$36*X36)/'Summary (Full)'!$B$37</f>
        <v>35.874949999999998</v>
      </c>
      <c r="Z36" s="166">
        <f>Test!P177</f>
        <v>13.720599999999999</v>
      </c>
      <c r="AA36" s="166">
        <f>Test!Q177</f>
        <v>11.1721</v>
      </c>
      <c r="AB36" s="166">
        <f>Test!R177</f>
        <v>30.753399999999999</v>
      </c>
      <c r="AC36" s="166">
        <f>Test!S177</f>
        <v>29.645499999999998</v>
      </c>
      <c r="AD36" s="166">
        <f>Test!T177</f>
        <v>30.573</v>
      </c>
      <c r="AE36" s="166">
        <f>Test!U177</f>
        <v>37.500399999999999</v>
      </c>
      <c r="AF36" s="166">
        <f>Test!V177</f>
        <v>35.261600000000001</v>
      </c>
      <c r="AG36" s="166">
        <f>Test!W177</f>
        <v>36.633400000000002</v>
      </c>
      <c r="AH36" s="166">
        <f>Test!X177</f>
        <v>43.124400000000001</v>
      </c>
      <c r="AI36" s="166">
        <f>10*LOG10(1/(('Summary (Full)'!$B$41/10^(AF36/10)+'Summary (Full)'!$B$42/10^(AG36/10)+'Summary (Full)'!$B$43/10^(AH36/10))/'Summary (Full)'!$B$44))</f>
        <v>36.147598762296489</v>
      </c>
      <c r="AJ36" s="166">
        <f>Test!Y177</f>
        <v>5140.6000000000004</v>
      </c>
      <c r="AK36" s="166">
        <f>Test!Z177</f>
        <v>1.6083000000000001</v>
      </c>
      <c r="AL36" s="166">
        <f t="shared" si="2"/>
        <v>1</v>
      </c>
      <c r="AM36" s="166">
        <f t="shared" si="2"/>
        <v>1</v>
      </c>
      <c r="AO36" s="294"/>
      <c r="AP36" s="212"/>
      <c r="AQ36" s="212"/>
      <c r="AR36" s="212"/>
      <c r="AS36" s="212"/>
      <c r="AT36" s="212"/>
      <c r="AU36" s="212"/>
      <c r="AV36" s="212"/>
      <c r="AW36" s="212"/>
      <c r="AX36" s="212"/>
      <c r="AY36" s="215"/>
      <c r="AZ36" s="326"/>
      <c r="BA36" s="252"/>
      <c r="BR36" s="5"/>
      <c r="BS36" s="5"/>
      <c r="BT36" s="5"/>
      <c r="BV36" s="5"/>
      <c r="BX36" s="5"/>
      <c r="BZ36" s="5"/>
      <c r="CB36" s="5"/>
      <c r="CD36" s="5"/>
      <c r="CE36" s="165"/>
      <c r="CL36" s="17">
        <v>5650.6563039732664</v>
      </c>
      <c r="CM36" s="17">
        <v>38.018325000000004</v>
      </c>
      <c r="CN36" s="17">
        <v>38.018325000000004</v>
      </c>
      <c r="CO36" s="17">
        <v>37.820025000000001</v>
      </c>
      <c r="CP36" s="17">
        <v>43.804775000000006</v>
      </c>
      <c r="CQ36" s="17">
        <v>38.367584375</v>
      </c>
      <c r="CR36" s="17">
        <v>16.52205</v>
      </c>
      <c r="CS36" s="17">
        <v>13.713200000000001</v>
      </c>
      <c r="CT36" s="17">
        <v>55.991</v>
      </c>
      <c r="CU36" s="17">
        <v>54.157474999999998</v>
      </c>
      <c r="CV36" s="17">
        <v>33.568750000000001</v>
      </c>
      <c r="CW36" s="17">
        <v>39.089999999999996</v>
      </c>
      <c r="CX36" s="17">
        <v>37.947225000000003</v>
      </c>
      <c r="CY36" s="17">
        <v>37.800449999999998</v>
      </c>
      <c r="CZ36" s="17">
        <v>43.783549999999998</v>
      </c>
      <c r="DA36" s="17">
        <v>38.481167524469747</v>
      </c>
      <c r="DB36" s="17">
        <v>13929.725</v>
      </c>
      <c r="DC36" s="17">
        <v>4.8605749999999999</v>
      </c>
      <c r="DE36" s="17">
        <v>6904.6776150595206</v>
      </c>
      <c r="DF36" s="5">
        <v>17.509174999999999</v>
      </c>
      <c r="DG36" s="5"/>
      <c r="DH36" s="17">
        <v>7146.7066996672347</v>
      </c>
      <c r="DI36" s="5">
        <v>14.5082</v>
      </c>
      <c r="DJ36" s="5"/>
      <c r="DK36" s="5">
        <v>9018.1830255800087</v>
      </c>
      <c r="DL36" s="5">
        <v>67.285937500000003</v>
      </c>
      <c r="DM36" s="5">
        <v>8376.0923000000003</v>
      </c>
      <c r="DN36" s="5">
        <v>63.674100000000003</v>
      </c>
      <c r="DO36" s="5">
        <v>6141.3137349400413</v>
      </c>
      <c r="DP36" s="5">
        <v>33.923299999999998</v>
      </c>
      <c r="DQ36" s="5">
        <v>3374.2651012368988</v>
      </c>
      <c r="DR36" s="5">
        <v>38.167099999999998</v>
      </c>
      <c r="DS36" s="5">
        <v>5650.6563039732664</v>
      </c>
      <c r="DT36" s="5">
        <v>37.947225000000003</v>
      </c>
      <c r="DU36" s="5">
        <v>37.947225000000003</v>
      </c>
      <c r="DV36" s="5">
        <v>37.800449999999998</v>
      </c>
      <c r="DW36" s="5">
        <v>43.783549999999998</v>
      </c>
      <c r="DX36" s="5">
        <v>38.481167524469747</v>
      </c>
      <c r="DZ36" s="17">
        <v>5650.6563039732664</v>
      </c>
      <c r="EA36" s="17">
        <v>38.018325000000004</v>
      </c>
      <c r="EB36" s="17">
        <v>38.018325000000004</v>
      </c>
      <c r="EC36" s="17">
        <v>37.820025000000001</v>
      </c>
      <c r="ED36" s="17">
        <v>43.804775000000006</v>
      </c>
      <c r="EE36" s="17">
        <v>38.367584375</v>
      </c>
      <c r="EF36" s="17">
        <v>16.52205</v>
      </c>
      <c r="EG36" s="17">
        <v>13.713200000000001</v>
      </c>
      <c r="EH36" s="17">
        <v>55.991</v>
      </c>
      <c r="EI36" s="17">
        <v>54.157474999999998</v>
      </c>
      <c r="EJ36" s="17">
        <v>33.568750000000001</v>
      </c>
      <c r="EK36" s="17">
        <v>39.089999999999996</v>
      </c>
      <c r="EL36" s="17">
        <v>37.947225000000003</v>
      </c>
      <c r="EM36" s="17">
        <v>37.800449999999998</v>
      </c>
      <c r="EN36" s="17">
        <v>43.783549999999998</v>
      </c>
      <c r="EO36" s="17">
        <v>38.481167524469747</v>
      </c>
      <c r="EP36" s="17">
        <v>13929.725</v>
      </c>
      <c r="EQ36" s="17">
        <v>4.8605749999999999</v>
      </c>
      <c r="ER36" s="17">
        <v>6904.6776150595206</v>
      </c>
      <c r="ES36" s="5">
        <v>17.509174999999999</v>
      </c>
      <c r="ET36" s="5">
        <v>7146.7066996672347</v>
      </c>
      <c r="EU36" s="5">
        <v>14.5082</v>
      </c>
      <c r="EV36" s="8">
        <v>9018.1830255800087</v>
      </c>
      <c r="EW36" s="8">
        <v>67.285937500000003</v>
      </c>
      <c r="EX36" s="8">
        <v>8376.0923000000003</v>
      </c>
      <c r="EY36" s="8">
        <v>63.674100000000003</v>
      </c>
      <c r="EZ36" s="8">
        <v>6141.3137349400413</v>
      </c>
      <c r="FA36" s="8">
        <v>33.923299999999998</v>
      </c>
      <c r="FB36" s="8">
        <v>3374.2651012368988</v>
      </c>
      <c r="FC36" s="8">
        <v>38.167099999999998</v>
      </c>
      <c r="FD36" s="5">
        <v>5650.6563039732664</v>
      </c>
      <c r="FE36" s="5">
        <v>37.947225000000003</v>
      </c>
      <c r="FF36" s="5">
        <v>37.947225000000003</v>
      </c>
      <c r="FG36" s="5">
        <v>37.800449999999998</v>
      </c>
      <c r="FH36" s="5">
        <v>43.783549999999998</v>
      </c>
      <c r="FI36" s="5">
        <v>38.481167524469747</v>
      </c>
      <c r="FK36" s="5">
        <v>4416.8783311151419</v>
      </c>
      <c r="FL36" s="5">
        <v>37.631740624999999</v>
      </c>
      <c r="FM36" s="5">
        <v>4866.0454019563995</v>
      </c>
      <c r="FN36" s="5">
        <v>38.105312345925313</v>
      </c>
      <c r="FP36" s="17">
        <v>4416.8783311151419</v>
      </c>
      <c r="FQ36" s="5">
        <v>37.631740624999999</v>
      </c>
      <c r="FR36" s="17">
        <v>4866.0454019563995</v>
      </c>
      <c r="FS36" s="5">
        <v>38.105312345925313</v>
      </c>
    </row>
    <row r="37" spans="1:175" ht="13" customHeight="1" x14ac:dyDescent="0.15">
      <c r="A37" s="290"/>
      <c r="B37" s="47">
        <v>39</v>
      </c>
      <c r="C37" s="166">
        <f>Anchor!L178</f>
        <v>1277.3575000000001</v>
      </c>
      <c r="D37" s="166">
        <f>Anchor!M178</f>
        <v>33.869900000000001</v>
      </c>
      <c r="E37" s="166">
        <f>Anchor!N178</f>
        <v>36.3249</v>
      </c>
      <c r="F37" s="166">
        <f>Anchor!O178</f>
        <v>42.606499999999997</v>
      </c>
      <c r="G37" s="167">
        <f>('Summary (Full)'!$B$34*D37+'Summary (Full)'!$B$35*E37+'Summary (Full)'!$B$36*F37)/'Summary (Full)'!$B$37</f>
        <v>34.569375000000001</v>
      </c>
      <c r="H37" s="166">
        <f>Anchor!P178</f>
        <v>11.225099999999999</v>
      </c>
      <c r="I37" s="166">
        <f>Anchor!Q178</f>
        <v>9.7083999999999993</v>
      </c>
      <c r="J37" s="166">
        <f>Anchor!R178</f>
        <v>19.1356</v>
      </c>
      <c r="K37" s="166">
        <f>Anchor!S178</f>
        <v>18.527200000000001</v>
      </c>
      <c r="L37" s="166">
        <f>Anchor!T178</f>
        <v>29.199300000000001</v>
      </c>
      <c r="M37" s="166">
        <f>Anchor!U178</f>
        <v>36.658499999999997</v>
      </c>
      <c r="N37" s="166">
        <f>Anchor!V178</f>
        <v>33.819899999999997</v>
      </c>
      <c r="O37" s="166">
        <f>Anchor!W178</f>
        <v>36.310899999999997</v>
      </c>
      <c r="P37" s="166">
        <f>Anchor!X178</f>
        <v>42.594299999999997</v>
      </c>
      <c r="Q37" s="168">
        <f>10*LOG10(1/(('Summary (Full)'!$B$41/10^(N37/10)+'Summary (Full)'!$B$42/10^(O37/10)+'Summary (Full)'!$B$43/10^(P37/10))/'Summary (Full)'!$B$44))</f>
        <v>34.88402719321008</v>
      </c>
      <c r="R37" s="166">
        <f>Anchor!Y178</f>
        <v>3864.1</v>
      </c>
      <c r="S37" s="166">
        <f>Anchor!Z178</f>
        <v>1.0766</v>
      </c>
      <c r="T37" s="205"/>
      <c r="U37" s="166">
        <f>Test!L178</f>
        <v>1277.3575000000001</v>
      </c>
      <c r="V37" s="166">
        <f>Test!M178</f>
        <v>33.869900000000001</v>
      </c>
      <c r="W37" s="166">
        <f>Test!N178</f>
        <v>36.3249</v>
      </c>
      <c r="X37" s="166">
        <f>Test!O178</f>
        <v>42.606499999999997</v>
      </c>
      <c r="Y37" s="166">
        <f>('Summary (Full)'!$B$34*V37+'Summary (Full)'!$B$35*W37+'Summary (Full)'!$B$36*X37)/'Summary (Full)'!$B$37</f>
        <v>34.569375000000001</v>
      </c>
      <c r="Z37" s="166">
        <f>Test!P178</f>
        <v>11.225099999999999</v>
      </c>
      <c r="AA37" s="166">
        <f>Test!Q178</f>
        <v>9.7083999999999993</v>
      </c>
      <c r="AB37" s="166">
        <f>Test!R178</f>
        <v>19.1356</v>
      </c>
      <c r="AC37" s="166">
        <f>Test!S178</f>
        <v>18.527200000000001</v>
      </c>
      <c r="AD37" s="166">
        <f>Test!T178</f>
        <v>29.199300000000001</v>
      </c>
      <c r="AE37" s="166">
        <f>Test!U178</f>
        <v>36.658499999999997</v>
      </c>
      <c r="AF37" s="166">
        <f>Test!V178</f>
        <v>33.819899999999997</v>
      </c>
      <c r="AG37" s="166">
        <f>Test!W178</f>
        <v>36.310899999999997</v>
      </c>
      <c r="AH37" s="166">
        <f>Test!X178</f>
        <v>42.594299999999997</v>
      </c>
      <c r="AI37" s="166">
        <f>10*LOG10(1/(('Summary (Full)'!$B$41/10^(AF37/10)+'Summary (Full)'!$B$42/10^(AG37/10)+'Summary (Full)'!$B$43/10^(AH37/10))/'Summary (Full)'!$B$44))</f>
        <v>34.88402719321008</v>
      </c>
      <c r="AJ37" s="166">
        <f>Test!Y178</f>
        <v>3864.1</v>
      </c>
      <c r="AK37" s="166">
        <f>Test!Z178</f>
        <v>1.0766</v>
      </c>
      <c r="AL37" s="166">
        <f t="shared" si="2"/>
        <v>1</v>
      </c>
      <c r="AM37" s="166">
        <f t="shared" si="2"/>
        <v>1</v>
      </c>
      <c r="AO37" s="294" t="s">
        <v>28</v>
      </c>
      <c r="AP37" s="212" cm="1">
        <f t="array" ref="AP37">bdRateExtend($C36:$C39,D36:D39,$U36:$U39,V36:V39)</f>
        <v>0</v>
      </c>
      <c r="AQ37" s="212"/>
      <c r="AR37" s="212"/>
      <c r="AS37" s="212"/>
      <c r="AT37" s="212" cm="1">
        <f t="array" ref="AT37">bdRateExtend($C36:$C39,H36:H39,$U36:$U39,Z36:Z39)</f>
        <v>0</v>
      </c>
      <c r="AU37" s="212"/>
      <c r="AV37" s="212" cm="1">
        <f t="array" ref="AV37">bdRateExtend($C36:$C39,I36:I39,$U36:$U39,AA36:AA39)</f>
        <v>0</v>
      </c>
      <c r="AW37" s="212"/>
      <c r="AX37" s="212" cm="1">
        <f t="array" ref="AX37">bdRateExtend($C36:$C39,J36:J39,$U36:$U39,AB36:AB39,"None", FALSE,1)</f>
        <v>0</v>
      </c>
      <c r="AY37" s="215"/>
      <c r="AZ37" s="326" cm="1">
        <f t="array" ref="AZ37">testVMAFRange($C36:$C39,J36:J39,$U36:$U39,AB36:AB39)</f>
        <v>0</v>
      </c>
      <c r="BA37" s="252"/>
      <c r="BR37" s="5"/>
      <c r="BS37" s="5"/>
      <c r="BT37" s="5"/>
      <c r="BV37" s="5"/>
      <c r="BX37" s="5"/>
      <c r="BZ37" s="5"/>
      <c r="CB37" s="5"/>
      <c r="CD37" s="5"/>
      <c r="CE37" s="165"/>
      <c r="CL37" s="17">
        <v>6141.3137349400413</v>
      </c>
      <c r="CM37" s="17">
        <v>38.313450000000003</v>
      </c>
      <c r="CN37" s="17">
        <v>38.313450000000003</v>
      </c>
      <c r="CO37" s="17">
        <v>38.436750000000004</v>
      </c>
      <c r="CP37" s="17">
        <v>44.061800000000005</v>
      </c>
      <c r="CQ37" s="17">
        <v>38.680428124999992</v>
      </c>
      <c r="CR37" s="17">
        <v>16.774100000000001</v>
      </c>
      <c r="CS37" s="17">
        <v>13.962250000000001</v>
      </c>
      <c r="CT37" s="17">
        <v>57.861049999999999</v>
      </c>
      <c r="CU37" s="17">
        <v>56.040850000000006</v>
      </c>
      <c r="CV37" s="17">
        <v>33.923299999999998</v>
      </c>
      <c r="CW37" s="17">
        <v>39.412800000000004</v>
      </c>
      <c r="CX37" s="17">
        <v>38.240250000000003</v>
      </c>
      <c r="CY37" s="17">
        <v>38.417450000000002</v>
      </c>
      <c r="CZ37" s="17">
        <v>44.040549999999996</v>
      </c>
      <c r="DA37" s="17">
        <v>38.83465882046832</v>
      </c>
      <c r="DB37" s="17">
        <v>18375.349999999999</v>
      </c>
      <c r="DC37" s="17">
        <v>7.1799499999999998</v>
      </c>
      <c r="DE37" s="17">
        <v>7426.2111798077649</v>
      </c>
      <c r="DF37" s="5">
        <v>17.8509125</v>
      </c>
      <c r="DG37" s="5"/>
      <c r="DH37" s="17">
        <v>7750.7978811294161</v>
      </c>
      <c r="DI37" s="5">
        <v>14.7917875</v>
      </c>
      <c r="DJ37" s="5"/>
      <c r="DK37" s="5">
        <v>9709.4948539260185</v>
      </c>
      <c r="DL37" s="5">
        <v>68.830974999999995</v>
      </c>
      <c r="DM37" s="5">
        <v>9018.1830255800087</v>
      </c>
      <c r="DN37" s="5">
        <v>65.198862500000004</v>
      </c>
      <c r="DO37" s="5">
        <v>6636.7632695409648</v>
      </c>
      <c r="DP37" s="5">
        <v>34.227924999999999</v>
      </c>
      <c r="DQ37" s="5">
        <v>3751.5723813944746</v>
      </c>
      <c r="DR37" s="5">
        <v>38.364599999999996</v>
      </c>
      <c r="DS37" s="5">
        <v>6141.3137349400413</v>
      </c>
      <c r="DT37" s="5">
        <v>38.240250000000003</v>
      </c>
      <c r="DU37" s="5">
        <v>38.240250000000003</v>
      </c>
      <c r="DV37" s="5">
        <v>38.417450000000002</v>
      </c>
      <c r="DW37" s="5">
        <v>44.040549999999996</v>
      </c>
      <c r="DX37" s="5">
        <v>38.83465882046832</v>
      </c>
      <c r="DZ37" s="17">
        <v>6141.3137349400413</v>
      </c>
      <c r="EA37" s="17">
        <v>38.313450000000003</v>
      </c>
      <c r="EB37" s="17">
        <v>38.313450000000003</v>
      </c>
      <c r="EC37" s="17">
        <v>38.436750000000004</v>
      </c>
      <c r="ED37" s="17">
        <v>44.061800000000005</v>
      </c>
      <c r="EE37" s="17">
        <v>38.680428124999992</v>
      </c>
      <c r="EF37" s="17">
        <v>16.774100000000001</v>
      </c>
      <c r="EG37" s="17">
        <v>13.962250000000001</v>
      </c>
      <c r="EH37" s="17">
        <v>57.861049999999999</v>
      </c>
      <c r="EI37" s="17">
        <v>56.040850000000006</v>
      </c>
      <c r="EJ37" s="17">
        <v>33.923299999999998</v>
      </c>
      <c r="EK37" s="17">
        <v>39.412800000000004</v>
      </c>
      <c r="EL37" s="17">
        <v>38.240250000000003</v>
      </c>
      <c r="EM37" s="17">
        <v>38.417450000000002</v>
      </c>
      <c r="EN37" s="17">
        <v>44.040549999999996</v>
      </c>
      <c r="EO37" s="17">
        <v>38.83465882046832</v>
      </c>
      <c r="EP37" s="17">
        <v>18375.349999999999</v>
      </c>
      <c r="EQ37" s="17">
        <v>7.1799499999999998</v>
      </c>
      <c r="ER37" s="17">
        <v>7426.2111798077649</v>
      </c>
      <c r="ES37" s="5">
        <v>17.8509125</v>
      </c>
      <c r="ET37" s="5">
        <v>7750.7978811294161</v>
      </c>
      <c r="EU37" s="5">
        <v>14.7917875</v>
      </c>
      <c r="EV37" s="8">
        <v>9709.4948539260185</v>
      </c>
      <c r="EW37" s="8">
        <v>68.830974999999995</v>
      </c>
      <c r="EX37" s="8">
        <v>9018.1830255800087</v>
      </c>
      <c r="EY37" s="8">
        <v>65.198862500000004</v>
      </c>
      <c r="EZ37" s="8">
        <v>6636.7632695409648</v>
      </c>
      <c r="FA37" s="8">
        <v>34.227924999999999</v>
      </c>
      <c r="FB37" s="8">
        <v>3751.5723813944746</v>
      </c>
      <c r="FC37" s="8">
        <v>38.364599999999996</v>
      </c>
      <c r="FD37" s="5">
        <v>6141.3137349400413</v>
      </c>
      <c r="FE37" s="5">
        <v>38.240250000000003</v>
      </c>
      <c r="FF37" s="5">
        <v>38.240250000000003</v>
      </c>
      <c r="FG37" s="5">
        <v>38.417450000000002</v>
      </c>
      <c r="FH37" s="5">
        <v>44.040549999999996</v>
      </c>
      <c r="FI37" s="5">
        <v>38.83465882046832</v>
      </c>
      <c r="FK37" s="5">
        <v>5258.6128612656248</v>
      </c>
      <c r="FL37" s="5">
        <v>38.161245312499993</v>
      </c>
      <c r="FM37" s="5">
        <v>5258.6128612656248</v>
      </c>
      <c r="FN37" s="5">
        <v>38.348427837439644</v>
      </c>
      <c r="FP37" s="17">
        <v>5258.6128612656248</v>
      </c>
      <c r="FQ37" s="5">
        <v>38.161245312499993</v>
      </c>
      <c r="FR37" s="17">
        <v>5258.6128612656248</v>
      </c>
      <c r="FS37" s="5">
        <v>38.348427837439644</v>
      </c>
    </row>
    <row r="38" spans="1:175" x14ac:dyDescent="0.15">
      <c r="A38" s="290"/>
      <c r="B38" s="47">
        <v>47</v>
      </c>
      <c r="C38" s="166">
        <f>Anchor!L179</f>
        <v>490.38650000000001</v>
      </c>
      <c r="D38" s="166">
        <f>Anchor!M179</f>
        <v>32.471200000000003</v>
      </c>
      <c r="E38" s="166">
        <f>Anchor!N179</f>
        <v>35.993600000000001</v>
      </c>
      <c r="F38" s="166">
        <f>Anchor!O179</f>
        <v>41.966700000000003</v>
      </c>
      <c r="G38" s="167">
        <f>('Summary (Full)'!$B$34*D38+'Summary (Full)'!$B$35*E38+'Summary (Full)'!$B$36*F38)/'Summary (Full)'!$B$37</f>
        <v>33.284818749999999</v>
      </c>
      <c r="H38" s="166">
        <f>Anchor!P179</f>
        <v>9.0978999999999992</v>
      </c>
      <c r="I38" s="166">
        <f>Anchor!Q179</f>
        <v>8.3663000000000007</v>
      </c>
      <c r="J38" s="166">
        <f>Anchor!R179</f>
        <v>9.4403000000000006</v>
      </c>
      <c r="K38" s="166">
        <f>Anchor!S179</f>
        <v>9.1966000000000001</v>
      </c>
      <c r="L38" s="166">
        <f>Anchor!T179</f>
        <v>27.892600000000002</v>
      </c>
      <c r="M38" s="166">
        <f>Anchor!U179</f>
        <v>35.734299999999998</v>
      </c>
      <c r="N38" s="166">
        <f>Anchor!V179</f>
        <v>32.424999999999997</v>
      </c>
      <c r="O38" s="166">
        <f>Anchor!W179</f>
        <v>35.981699999999996</v>
      </c>
      <c r="P38" s="166">
        <f>Anchor!X179</f>
        <v>41.958300000000001</v>
      </c>
      <c r="Q38" s="168">
        <f>10*LOG10(1/(('Summary (Full)'!$B$41/10^(N38/10)+'Summary (Full)'!$B$42/10^(O38/10)+'Summary (Full)'!$B$43/10^(P38/10))/'Summary (Full)'!$B$44))</f>
        <v>33.624266185084878</v>
      </c>
      <c r="R38" s="166">
        <f>Anchor!Y179</f>
        <v>2480.1</v>
      </c>
      <c r="S38" s="166">
        <f>Anchor!Z179</f>
        <v>0.66420000000000001</v>
      </c>
      <c r="T38" s="205"/>
      <c r="U38" s="166">
        <f>Test!L179</f>
        <v>490.38650000000001</v>
      </c>
      <c r="V38" s="166">
        <f>Test!M179</f>
        <v>32.471200000000003</v>
      </c>
      <c r="W38" s="166">
        <f>Test!N179</f>
        <v>35.993600000000001</v>
      </c>
      <c r="X38" s="166">
        <f>Test!O179</f>
        <v>41.966700000000003</v>
      </c>
      <c r="Y38" s="166">
        <f>('Summary (Full)'!$B$34*V38+'Summary (Full)'!$B$35*W38+'Summary (Full)'!$B$36*X38)/'Summary (Full)'!$B$37</f>
        <v>33.284818749999999</v>
      </c>
      <c r="Z38" s="166">
        <f>Test!P179</f>
        <v>9.0978999999999992</v>
      </c>
      <c r="AA38" s="166">
        <f>Test!Q179</f>
        <v>8.3663000000000007</v>
      </c>
      <c r="AB38" s="166">
        <f>Test!R179</f>
        <v>9.4403000000000006</v>
      </c>
      <c r="AC38" s="166">
        <f>Test!S179</f>
        <v>9.1966000000000001</v>
      </c>
      <c r="AD38" s="166">
        <f>Test!T179</f>
        <v>27.892600000000002</v>
      </c>
      <c r="AE38" s="166">
        <f>Test!U179</f>
        <v>35.734299999999998</v>
      </c>
      <c r="AF38" s="166">
        <f>Test!V179</f>
        <v>32.424999999999997</v>
      </c>
      <c r="AG38" s="166">
        <f>Test!W179</f>
        <v>35.981699999999996</v>
      </c>
      <c r="AH38" s="166">
        <f>Test!X179</f>
        <v>41.958300000000001</v>
      </c>
      <c r="AI38" s="166">
        <f>10*LOG10(1/(('Summary (Full)'!$B$41/10^(AF38/10)+'Summary (Full)'!$B$42/10^(AG38/10)+'Summary (Full)'!$B$43/10^(AH38/10))/'Summary (Full)'!$B$44))</f>
        <v>33.624266185084878</v>
      </c>
      <c r="AJ38" s="166">
        <f>Test!Y179</f>
        <v>2480.1</v>
      </c>
      <c r="AK38" s="166">
        <f>Test!Z179</f>
        <v>0.66420000000000001</v>
      </c>
      <c r="AL38" s="166">
        <f t="shared" si="2"/>
        <v>1</v>
      </c>
      <c r="AM38" s="166">
        <f t="shared" si="2"/>
        <v>1</v>
      </c>
      <c r="AO38" s="294"/>
      <c r="AP38" s="212"/>
      <c r="AQ38" s="212"/>
      <c r="AR38" s="212"/>
      <c r="AS38" s="212"/>
      <c r="AT38" s="212"/>
      <c r="AU38" s="212"/>
      <c r="AV38" s="212"/>
      <c r="AW38" s="212"/>
      <c r="AX38" s="212"/>
      <c r="AY38" s="215"/>
      <c r="AZ38" s="326"/>
      <c r="BA38" s="252"/>
      <c r="BR38" s="5"/>
      <c r="BS38" s="5"/>
      <c r="BT38" s="5"/>
      <c r="BV38" s="5"/>
      <c r="BX38" s="5"/>
      <c r="BZ38" s="5"/>
      <c r="CB38" s="5"/>
      <c r="CD38" s="5"/>
      <c r="CE38" s="165"/>
      <c r="CL38" s="17">
        <v>6636.7632695409648</v>
      </c>
      <c r="CM38" s="17">
        <v>38.592637500000002</v>
      </c>
      <c r="CN38" s="17">
        <v>38.592637500000002</v>
      </c>
      <c r="CO38" s="17">
        <v>38.564812500000002</v>
      </c>
      <c r="CP38" s="17">
        <v>44.178575000000002</v>
      </c>
      <c r="CQ38" s="17">
        <v>38.940019531249995</v>
      </c>
      <c r="CR38" s="17">
        <v>17.134225000000001</v>
      </c>
      <c r="CS38" s="17">
        <v>14.2387625</v>
      </c>
      <c r="CT38" s="17">
        <v>59.8310125</v>
      </c>
      <c r="CU38" s="17">
        <v>57.9491625</v>
      </c>
      <c r="CV38" s="17">
        <v>34.227924999999999</v>
      </c>
      <c r="CW38" s="17">
        <v>39.585250000000002</v>
      </c>
      <c r="CX38" s="17">
        <v>38.519562499999999</v>
      </c>
      <c r="CY38" s="17">
        <v>38.544812500000006</v>
      </c>
      <c r="CZ38" s="17">
        <v>44.156662500000003</v>
      </c>
      <c r="DA38" s="17">
        <v>39.077774311982658</v>
      </c>
      <c r="DB38" s="17">
        <v>18907.987499999999</v>
      </c>
      <c r="DC38" s="17">
        <v>7.3638124999999999</v>
      </c>
      <c r="DE38" s="17">
        <v>7987.1379319462021</v>
      </c>
      <c r="DF38" s="5">
        <v>18.19265</v>
      </c>
      <c r="DG38" s="5"/>
      <c r="DH38" s="17">
        <v>8376.0923000000003</v>
      </c>
      <c r="DI38" s="5">
        <v>15.068300000000001</v>
      </c>
      <c r="DJ38" s="5"/>
      <c r="DK38" s="5">
        <v>10453.800954250728</v>
      </c>
      <c r="DL38" s="5">
        <v>70.376012500000002</v>
      </c>
      <c r="DM38" s="5">
        <v>9709.4948539260185</v>
      </c>
      <c r="DN38" s="5">
        <v>66.723624999999998</v>
      </c>
      <c r="DO38" s="5">
        <v>7172.1831186268209</v>
      </c>
      <c r="DP38" s="5">
        <v>34.532550000000001</v>
      </c>
      <c r="DQ38" s="5">
        <v>4110.0511059821329</v>
      </c>
      <c r="DR38" s="5">
        <v>38.543799999999997</v>
      </c>
      <c r="DS38" s="5">
        <v>6636.7632695409648</v>
      </c>
      <c r="DT38" s="5">
        <v>38.519562499999999</v>
      </c>
      <c r="DU38" s="5">
        <v>38.519562499999999</v>
      </c>
      <c r="DV38" s="5">
        <v>38.544812500000006</v>
      </c>
      <c r="DW38" s="5">
        <v>44.156662500000003</v>
      </c>
      <c r="DX38" s="5">
        <v>39.077774311982658</v>
      </c>
      <c r="DZ38" s="17">
        <v>6636.7632695409648</v>
      </c>
      <c r="EA38" s="17">
        <v>38.592637500000002</v>
      </c>
      <c r="EB38" s="17">
        <v>38.592637500000002</v>
      </c>
      <c r="EC38" s="17">
        <v>38.564812500000002</v>
      </c>
      <c r="ED38" s="17">
        <v>44.178575000000002</v>
      </c>
      <c r="EE38" s="17">
        <v>38.940019531249995</v>
      </c>
      <c r="EF38" s="17">
        <v>17.134225000000001</v>
      </c>
      <c r="EG38" s="17">
        <v>14.2387625</v>
      </c>
      <c r="EH38" s="17">
        <v>59.8310125</v>
      </c>
      <c r="EI38" s="17">
        <v>57.9491625</v>
      </c>
      <c r="EJ38" s="17">
        <v>34.227924999999999</v>
      </c>
      <c r="EK38" s="17">
        <v>39.585250000000002</v>
      </c>
      <c r="EL38" s="17">
        <v>38.519562499999999</v>
      </c>
      <c r="EM38" s="17">
        <v>38.544812500000006</v>
      </c>
      <c r="EN38" s="17">
        <v>44.156662500000003</v>
      </c>
      <c r="EO38" s="17">
        <v>39.077774311982658</v>
      </c>
      <c r="EP38" s="17">
        <v>18907.987499999999</v>
      </c>
      <c r="EQ38" s="17">
        <v>7.3638124999999999</v>
      </c>
      <c r="ER38" s="17">
        <v>7987.1379319462021</v>
      </c>
      <c r="ES38" s="5">
        <v>18.19265</v>
      </c>
      <c r="ET38" s="5">
        <v>8376.0923000000003</v>
      </c>
      <c r="EU38" s="5">
        <v>15.068300000000001</v>
      </c>
      <c r="EV38" s="8">
        <v>10453.800954250728</v>
      </c>
      <c r="EW38" s="8">
        <v>70.376012500000002</v>
      </c>
      <c r="EX38" s="8">
        <v>9709.4948539260185</v>
      </c>
      <c r="EY38" s="8">
        <v>66.723624999999998</v>
      </c>
      <c r="EZ38" s="8">
        <v>7172.1831186268209</v>
      </c>
      <c r="FA38" s="8">
        <v>34.532550000000001</v>
      </c>
      <c r="FB38" s="8">
        <v>4110.0511059821329</v>
      </c>
      <c r="FC38" s="8">
        <v>38.543799999999997</v>
      </c>
      <c r="FD38" s="5">
        <v>6636.7632695409648</v>
      </c>
      <c r="FE38" s="5">
        <v>38.519562499999999</v>
      </c>
      <c r="FF38" s="5">
        <v>38.519562499999999</v>
      </c>
      <c r="FG38" s="5">
        <v>38.544812500000006</v>
      </c>
      <c r="FH38" s="5">
        <v>44.156662500000003</v>
      </c>
      <c r="FI38" s="5">
        <v>39.077774311982658</v>
      </c>
      <c r="FK38" s="5">
        <v>5682.8506395666318</v>
      </c>
      <c r="FL38" s="5">
        <v>38.420836718749996</v>
      </c>
      <c r="FM38" s="5">
        <v>5682.8506395666318</v>
      </c>
      <c r="FN38" s="5">
        <v>38.591543328953982</v>
      </c>
      <c r="FP38" s="17">
        <v>5682.8506395666318</v>
      </c>
      <c r="FQ38" s="5">
        <v>38.420836718749996</v>
      </c>
      <c r="FR38" s="17">
        <v>5682.8506395666318</v>
      </c>
      <c r="FS38" s="5">
        <v>38.591543328953982</v>
      </c>
    </row>
    <row r="39" spans="1:175" ht="13" customHeight="1" x14ac:dyDescent="0.15">
      <c r="A39" s="290"/>
      <c r="B39" s="47">
        <v>55</v>
      </c>
      <c r="C39" s="166">
        <f>Anchor!L180</f>
        <v>174.31379999999999</v>
      </c>
      <c r="D39" s="166">
        <f>Anchor!M180</f>
        <v>31.4499</v>
      </c>
      <c r="E39" s="166">
        <f>Anchor!N180</f>
        <v>35.586799999999997</v>
      </c>
      <c r="F39" s="166">
        <f>Anchor!O180</f>
        <v>41.081499999999998</v>
      </c>
      <c r="G39" s="167">
        <f>('Summary (Full)'!$B$34*D39+'Summary (Full)'!$B$35*E39+'Summary (Full)'!$B$36*F39)/'Summary (Full)'!$B$37</f>
        <v>32.310431249999993</v>
      </c>
      <c r="H39" s="166">
        <f>Anchor!P180</f>
        <v>7.7125000000000004</v>
      </c>
      <c r="I39" s="166">
        <f>Anchor!Q180</f>
        <v>7.4814999999999996</v>
      </c>
      <c r="J39" s="166">
        <f>Anchor!R180</f>
        <v>3.6373000000000002</v>
      </c>
      <c r="K39" s="166">
        <f>Anchor!S180</f>
        <v>3.5337000000000001</v>
      </c>
      <c r="L39" s="166">
        <f>Anchor!T180</f>
        <v>26.960899999999999</v>
      </c>
      <c r="M39" s="166">
        <f>Anchor!U180</f>
        <v>34.846499999999999</v>
      </c>
      <c r="N39" s="166">
        <f>Anchor!V180</f>
        <v>31.4194</v>
      </c>
      <c r="O39" s="166">
        <f>Anchor!W180</f>
        <v>35.577800000000003</v>
      </c>
      <c r="P39" s="166">
        <f>Anchor!X180</f>
        <v>41.0715</v>
      </c>
      <c r="Q39" s="168">
        <f>10*LOG10(1/(('Summary (Full)'!$B$41/10^(N39/10)+'Summary (Full)'!$B$42/10^(O39/10)+'Summary (Full)'!$B$43/10^(P39/10))/'Summary (Full)'!$B$44))</f>
        <v>32.676332374729128</v>
      </c>
      <c r="R39" s="166">
        <f>Anchor!Y180</f>
        <v>1313.2</v>
      </c>
      <c r="S39" s="166">
        <f>Anchor!Z180</f>
        <v>0.35709999999999997</v>
      </c>
      <c r="T39" s="205"/>
      <c r="U39" s="166">
        <f>Test!L180</f>
        <v>174.31379999999999</v>
      </c>
      <c r="V39" s="166">
        <f>Test!M180</f>
        <v>31.4499</v>
      </c>
      <c r="W39" s="166">
        <f>Test!N180</f>
        <v>35.586799999999997</v>
      </c>
      <c r="X39" s="166">
        <f>Test!O180</f>
        <v>41.081499999999998</v>
      </c>
      <c r="Y39" s="166">
        <f>('Summary (Full)'!$B$34*V39+'Summary (Full)'!$B$35*W39+'Summary (Full)'!$B$36*X39)/'Summary (Full)'!$B$37</f>
        <v>32.310431249999993</v>
      </c>
      <c r="Z39" s="166">
        <f>Test!P180</f>
        <v>7.7125000000000004</v>
      </c>
      <c r="AA39" s="166">
        <f>Test!Q180</f>
        <v>7.4814999999999996</v>
      </c>
      <c r="AB39" s="166">
        <f>Test!R180</f>
        <v>3.6373000000000002</v>
      </c>
      <c r="AC39" s="166">
        <f>Test!S180</f>
        <v>3.5337000000000001</v>
      </c>
      <c r="AD39" s="166">
        <f>Test!T180</f>
        <v>26.960899999999999</v>
      </c>
      <c r="AE39" s="166">
        <f>Test!U180</f>
        <v>34.846499999999999</v>
      </c>
      <c r="AF39" s="166">
        <f>Test!V180</f>
        <v>31.4194</v>
      </c>
      <c r="AG39" s="166">
        <f>Test!W180</f>
        <v>35.577800000000003</v>
      </c>
      <c r="AH39" s="166">
        <f>Test!X180</f>
        <v>41.0715</v>
      </c>
      <c r="AI39" s="166">
        <f>10*LOG10(1/(('Summary (Full)'!$B$41/10^(AF39/10)+'Summary (Full)'!$B$42/10^(AG39/10)+'Summary (Full)'!$B$43/10^(AH39/10))/'Summary (Full)'!$B$44))</f>
        <v>32.676332374729128</v>
      </c>
      <c r="AJ39" s="166">
        <f>Test!Y180</f>
        <v>1313.2</v>
      </c>
      <c r="AK39" s="166">
        <f>Test!Z180</f>
        <v>0.35709999999999997</v>
      </c>
      <c r="AL39" s="166">
        <f t="shared" si="2"/>
        <v>1</v>
      </c>
      <c r="AM39" s="166">
        <f t="shared" si="2"/>
        <v>1</v>
      </c>
      <c r="AO39" s="294" t="s">
        <v>29</v>
      </c>
      <c r="AP39" s="212" cm="1">
        <f t="array" ref="AP39">bdRateExtend($C37:$C40,D37:D40,$U37:$U40,V37:V40)</f>
        <v>0</v>
      </c>
      <c r="AQ39" s="212"/>
      <c r="AR39" s="212"/>
      <c r="AS39" s="212"/>
      <c r="AT39" s="212" cm="1">
        <f t="array" ref="AT39">bdRateExtend($C37:$C40,H37:H40,$U37:$U40,Z37:Z40)</f>
        <v>0</v>
      </c>
      <c r="AU39" s="212"/>
      <c r="AV39" s="212" cm="1">
        <f t="array" ref="AV39">bdRateExtend($C37:$C40,I37:I40,$U37:$U40,AA37:AA40)</f>
        <v>0</v>
      </c>
      <c r="AW39" s="212"/>
      <c r="AX39" s="212" cm="1">
        <f t="array" ref="AX39">bdRateExtend($C37:$C40,J37:J40,$U37:$U40,AB37:AB40,"None", FALSE,1)</f>
        <v>0</v>
      </c>
      <c r="AY39" s="215"/>
      <c r="AZ39" s="326" cm="1">
        <f t="array" ref="AZ39">testVMAFRange($C37:$C40,J37:J40,$U37:$U40,AB37:AB40)</f>
        <v>0</v>
      </c>
      <c r="BA39" s="252"/>
      <c r="BR39" s="5"/>
      <c r="BS39" s="5"/>
      <c r="BT39" s="5"/>
      <c r="BV39" s="5"/>
      <c r="BX39" s="5"/>
      <c r="BZ39" s="5"/>
      <c r="CB39" s="5"/>
      <c r="CD39" s="5"/>
      <c r="CE39" s="165"/>
      <c r="CL39" s="17">
        <v>7172.1831186268209</v>
      </c>
      <c r="CM39" s="17">
        <v>38.871825000000001</v>
      </c>
      <c r="CN39" s="17">
        <v>38.871825000000001</v>
      </c>
      <c r="CO39" s="17">
        <v>38.692875000000001</v>
      </c>
      <c r="CP39" s="17">
        <v>44.295349999999999</v>
      </c>
      <c r="CQ39" s="17">
        <v>39.199610937499997</v>
      </c>
      <c r="CR39" s="17">
        <v>17.494350000000001</v>
      </c>
      <c r="CS39" s="17">
        <v>14.515275000000001</v>
      </c>
      <c r="CT39" s="17">
        <v>61.800974999999994</v>
      </c>
      <c r="CU39" s="17">
        <v>59.857475000000001</v>
      </c>
      <c r="CV39" s="17">
        <v>34.532550000000001</v>
      </c>
      <c r="CW39" s="17">
        <v>39.7577</v>
      </c>
      <c r="CX39" s="17">
        <v>38.798875000000002</v>
      </c>
      <c r="CY39" s="17">
        <v>38.672175000000003</v>
      </c>
      <c r="CZ39" s="17">
        <v>44.272775000000003</v>
      </c>
      <c r="DA39" s="17">
        <v>39.320889803496996</v>
      </c>
      <c r="DB39" s="17">
        <v>19440.625</v>
      </c>
      <c r="DC39" s="17">
        <v>7.5476749999999999</v>
      </c>
      <c r="DE39" s="17">
        <v>8590.4333716490455</v>
      </c>
      <c r="DF39" s="5">
        <v>18.534387500000001</v>
      </c>
      <c r="DG39" s="5"/>
      <c r="DH39" s="17">
        <v>9018.1830255800087</v>
      </c>
      <c r="DI39" s="5">
        <v>15.335375000000001</v>
      </c>
      <c r="DJ39" s="5"/>
      <c r="DK39" s="5">
        <v>11954.3557</v>
      </c>
      <c r="DL39" s="5">
        <v>73.299800000000005</v>
      </c>
      <c r="DM39" s="5">
        <v>10453.800954250728</v>
      </c>
      <c r="DN39" s="5">
        <v>68.248387500000007</v>
      </c>
      <c r="DO39" s="5">
        <v>7750.7978811294161</v>
      </c>
      <c r="DP39" s="5">
        <v>34.837175000000002</v>
      </c>
      <c r="DQ39" s="5">
        <v>4866.0454019563995</v>
      </c>
      <c r="DR39" s="5">
        <v>38.895449999999997</v>
      </c>
      <c r="DS39" s="5">
        <v>7172.1831186268209</v>
      </c>
      <c r="DT39" s="5">
        <v>38.798875000000002</v>
      </c>
      <c r="DU39" s="5">
        <v>38.798875000000002</v>
      </c>
      <c r="DV39" s="5">
        <v>38.672175000000003</v>
      </c>
      <c r="DW39" s="5">
        <v>44.272775000000003</v>
      </c>
      <c r="DX39" s="5">
        <v>39.320889803496996</v>
      </c>
      <c r="DZ39" s="17">
        <v>7172.1831186268209</v>
      </c>
      <c r="EA39" s="17">
        <v>38.871825000000001</v>
      </c>
      <c r="EB39" s="17">
        <v>38.871825000000001</v>
      </c>
      <c r="EC39" s="17">
        <v>38.692875000000001</v>
      </c>
      <c r="ED39" s="17">
        <v>44.295349999999999</v>
      </c>
      <c r="EE39" s="17">
        <v>39.199610937499997</v>
      </c>
      <c r="EF39" s="17">
        <v>17.494350000000001</v>
      </c>
      <c r="EG39" s="17">
        <v>14.515275000000001</v>
      </c>
      <c r="EH39" s="17">
        <v>61.800974999999994</v>
      </c>
      <c r="EI39" s="17">
        <v>59.857475000000001</v>
      </c>
      <c r="EJ39" s="17">
        <v>34.532550000000001</v>
      </c>
      <c r="EK39" s="17">
        <v>39.7577</v>
      </c>
      <c r="EL39" s="17">
        <v>38.798875000000002</v>
      </c>
      <c r="EM39" s="17">
        <v>38.672175000000003</v>
      </c>
      <c r="EN39" s="17">
        <v>44.272775000000003</v>
      </c>
      <c r="EO39" s="17">
        <v>39.320889803496996</v>
      </c>
      <c r="EP39" s="17">
        <v>19440.625</v>
      </c>
      <c r="EQ39" s="17">
        <v>7.5476749999999999</v>
      </c>
      <c r="ER39" s="17">
        <v>8590.4333716490455</v>
      </c>
      <c r="ES39" s="5">
        <v>18.534387500000001</v>
      </c>
      <c r="ET39" s="5">
        <v>9018.1830255800087</v>
      </c>
      <c r="EU39" s="5">
        <v>15.335375000000001</v>
      </c>
      <c r="EV39" s="8">
        <v>11954.3557</v>
      </c>
      <c r="EW39" s="8">
        <v>73.299800000000005</v>
      </c>
      <c r="EX39" s="8">
        <v>10453.800954250728</v>
      </c>
      <c r="EY39" s="8">
        <v>68.248387500000007</v>
      </c>
      <c r="EZ39" s="8">
        <v>7750.7978811294161</v>
      </c>
      <c r="FA39" s="8">
        <v>34.837175000000002</v>
      </c>
      <c r="FB39" s="8">
        <v>4866.0454019563995</v>
      </c>
      <c r="FC39" s="8">
        <v>38.895449999999997</v>
      </c>
      <c r="FD39" s="5">
        <v>7172.1831186268209</v>
      </c>
      <c r="FE39" s="5">
        <v>38.798875000000002</v>
      </c>
      <c r="FF39" s="5">
        <v>38.798875000000002</v>
      </c>
      <c r="FG39" s="5">
        <v>38.672175000000003</v>
      </c>
      <c r="FH39" s="5">
        <v>44.272775000000003</v>
      </c>
      <c r="FI39" s="5">
        <v>39.320889803496996</v>
      </c>
      <c r="FK39" s="5">
        <v>6141.3137349400413</v>
      </c>
      <c r="FL39" s="5">
        <v>38.680428124999992</v>
      </c>
      <c r="FM39" s="5">
        <v>6141.3137349400413</v>
      </c>
      <c r="FN39" s="5">
        <v>38.83465882046832</v>
      </c>
      <c r="FP39" s="17">
        <v>6141.3137349400413</v>
      </c>
      <c r="FQ39" s="5">
        <v>38.680428124999992</v>
      </c>
      <c r="FR39" s="17">
        <v>6141.3137349400413</v>
      </c>
      <c r="FS39" s="5">
        <v>38.83465882046832</v>
      </c>
    </row>
    <row r="40" spans="1:175" ht="14" thickBot="1" x14ac:dyDescent="0.2">
      <c r="A40" s="290"/>
      <c r="B40" s="47">
        <v>63</v>
      </c>
      <c r="C40" s="166">
        <f>Anchor!L181</f>
        <v>60.299100000000003</v>
      </c>
      <c r="D40" s="166">
        <f>Anchor!M181</f>
        <v>30.572199999999999</v>
      </c>
      <c r="E40" s="166">
        <f>Anchor!N181</f>
        <v>35.103200000000001</v>
      </c>
      <c r="F40" s="166">
        <f>Anchor!O181</f>
        <v>40.077199999999998</v>
      </c>
      <c r="G40" s="167">
        <f>('Summary (Full)'!$B$34*D40+'Summary (Full)'!$B$35*E40+'Summary (Full)'!$B$36*F40)/'Summary (Full)'!$B$37</f>
        <v>31.449449999999999</v>
      </c>
      <c r="H40" s="166">
        <f>Anchor!P181</f>
        <v>6.8796999999999997</v>
      </c>
      <c r="I40" s="166">
        <f>Anchor!Q181</f>
        <v>6.9649999999999999</v>
      </c>
      <c r="J40" s="166">
        <f>Anchor!R181</f>
        <v>0.33939999999999998</v>
      </c>
      <c r="K40" s="166">
        <f>Anchor!S181</f>
        <v>0.31830000000000003</v>
      </c>
      <c r="L40" s="166">
        <f>Anchor!T181</f>
        <v>26.188800000000001</v>
      </c>
      <c r="M40" s="166">
        <f>Anchor!U181</f>
        <v>33.914299999999997</v>
      </c>
      <c r="N40" s="166">
        <f>Anchor!V181</f>
        <v>30.5565</v>
      </c>
      <c r="O40" s="166">
        <f>Anchor!W181</f>
        <v>35.096699999999998</v>
      </c>
      <c r="P40" s="166">
        <f>Anchor!X181</f>
        <v>40.068100000000001</v>
      </c>
      <c r="Q40" s="168">
        <f>10*LOG10(1/(('Summary (Full)'!$B$41/10^(N40/10)+'Summary (Full)'!$B$42/10^(O40/10)+'Summary (Full)'!$B$43/10^(P40/10))/'Summary (Full)'!$B$44))</f>
        <v>31.841308871032041</v>
      </c>
      <c r="R40" s="166">
        <f>Anchor!Y181</f>
        <v>539.20000000000005</v>
      </c>
      <c r="S40" s="166">
        <f>Anchor!Z181</f>
        <v>0.24110000000000001</v>
      </c>
      <c r="T40" s="205"/>
      <c r="U40" s="166">
        <f>Test!L181</f>
        <v>60.299100000000003</v>
      </c>
      <c r="V40" s="166">
        <f>Test!M181</f>
        <v>30.572199999999999</v>
      </c>
      <c r="W40" s="166">
        <f>Test!N181</f>
        <v>35.103200000000001</v>
      </c>
      <c r="X40" s="166">
        <f>Test!O181</f>
        <v>40.077199999999998</v>
      </c>
      <c r="Y40" s="166">
        <f>('Summary (Full)'!$B$34*V40+'Summary (Full)'!$B$35*W40+'Summary (Full)'!$B$36*X40)/'Summary (Full)'!$B$37</f>
        <v>31.449449999999999</v>
      </c>
      <c r="Z40" s="166">
        <f>Test!P181</f>
        <v>6.8796999999999997</v>
      </c>
      <c r="AA40" s="166">
        <f>Test!Q181</f>
        <v>6.9649999999999999</v>
      </c>
      <c r="AB40" s="166">
        <f>Test!R181</f>
        <v>0.33939999999999998</v>
      </c>
      <c r="AC40" s="166">
        <f>Test!S181</f>
        <v>0.31830000000000003</v>
      </c>
      <c r="AD40" s="166">
        <f>Test!T181</f>
        <v>26.188800000000001</v>
      </c>
      <c r="AE40" s="166">
        <f>Test!U181</f>
        <v>33.914299999999997</v>
      </c>
      <c r="AF40" s="166">
        <f>Test!V181</f>
        <v>30.5565</v>
      </c>
      <c r="AG40" s="166">
        <f>Test!W181</f>
        <v>35.096699999999998</v>
      </c>
      <c r="AH40" s="166">
        <f>Test!X181</f>
        <v>40.068100000000001</v>
      </c>
      <c r="AI40" s="166">
        <f>10*LOG10(1/(('Summary (Full)'!$B$41/10^(AF40/10)+'Summary (Full)'!$B$42/10^(AG40/10)+'Summary (Full)'!$B$43/10^(AH40/10))/'Summary (Full)'!$B$44))</f>
        <v>31.841308871032041</v>
      </c>
      <c r="AJ40" s="166">
        <f>Test!Y181</f>
        <v>539.20000000000005</v>
      </c>
      <c r="AK40" s="166">
        <f>Test!Z181</f>
        <v>0.24110000000000001</v>
      </c>
      <c r="AL40" s="166">
        <f t="shared" si="2"/>
        <v>1</v>
      </c>
      <c r="AM40" s="166">
        <f t="shared" si="2"/>
        <v>1</v>
      </c>
      <c r="AO40" s="303"/>
      <c r="AP40" s="213"/>
      <c r="AQ40" s="213"/>
      <c r="AR40" s="213"/>
      <c r="AS40" s="213"/>
      <c r="AT40" s="213"/>
      <c r="AU40" s="213"/>
      <c r="AV40" s="213"/>
      <c r="AW40" s="213"/>
      <c r="AX40" s="213"/>
      <c r="AY40" s="228"/>
      <c r="AZ40" s="327"/>
      <c r="BA40" s="280"/>
      <c r="BR40" s="5"/>
      <c r="BS40" s="5"/>
      <c r="BT40" s="5"/>
      <c r="BV40" s="5"/>
      <c r="BX40" s="5"/>
      <c r="BZ40" s="5"/>
      <c r="CB40" s="5"/>
      <c r="CD40" s="5"/>
      <c r="CE40" s="165"/>
      <c r="CL40" s="17">
        <v>7750.7978811294161</v>
      </c>
      <c r="CM40" s="17">
        <v>39.1510125</v>
      </c>
      <c r="CN40" s="17">
        <v>39.1510125</v>
      </c>
      <c r="CO40" s="17">
        <v>38.820937499999999</v>
      </c>
      <c r="CP40" s="17">
        <v>44.412125000000003</v>
      </c>
      <c r="CQ40" s="17">
        <v>39.459202343749993</v>
      </c>
      <c r="CR40" s="17">
        <v>17.854475000000001</v>
      </c>
      <c r="CS40" s="17">
        <v>14.7917875</v>
      </c>
      <c r="CT40" s="17">
        <v>63.770937499999995</v>
      </c>
      <c r="CU40" s="17">
        <v>61.765787500000002</v>
      </c>
      <c r="CV40" s="17">
        <v>34.837175000000002</v>
      </c>
      <c r="CW40" s="17">
        <v>39.930150000000005</v>
      </c>
      <c r="CX40" s="17">
        <v>39.078187499999999</v>
      </c>
      <c r="CY40" s="17">
        <v>38.7995375</v>
      </c>
      <c r="CZ40" s="17">
        <v>44.388887500000003</v>
      </c>
      <c r="DA40" s="17">
        <v>39.564005295011327</v>
      </c>
      <c r="DB40" s="17">
        <v>19973.262500000001</v>
      </c>
      <c r="DC40" s="17">
        <v>7.7315375</v>
      </c>
      <c r="DE40" s="17">
        <v>9239.2977486442614</v>
      </c>
      <c r="DF40" s="5">
        <v>18.876125000000002</v>
      </c>
      <c r="DG40" s="5"/>
      <c r="DH40" s="17">
        <v>9709.4948539260185</v>
      </c>
      <c r="DI40" s="5">
        <v>15.602450000000001</v>
      </c>
      <c r="DJ40" s="5"/>
      <c r="DK40" s="5">
        <v>13046.889943069651</v>
      </c>
      <c r="DL40" s="5">
        <v>75.011125000000007</v>
      </c>
      <c r="DM40" s="5">
        <v>11954.3557</v>
      </c>
      <c r="DN40" s="5">
        <v>71.166300000000007</v>
      </c>
      <c r="DO40" s="5">
        <v>8376.0923000000003</v>
      </c>
      <c r="DP40" s="5">
        <v>35.141800000000003</v>
      </c>
      <c r="DQ40" s="5">
        <v>5258.6128612656248</v>
      </c>
      <c r="DR40" s="5">
        <v>39.067900000000002</v>
      </c>
      <c r="DS40" s="5">
        <v>7750.7978811294161</v>
      </c>
      <c r="DT40" s="5">
        <v>39.078187499999999</v>
      </c>
      <c r="DU40" s="5">
        <v>39.078187499999999</v>
      </c>
      <c r="DV40" s="5">
        <v>38.7995375</v>
      </c>
      <c r="DW40" s="5">
        <v>44.388887500000003</v>
      </c>
      <c r="DX40" s="5">
        <v>39.564005295011327</v>
      </c>
      <c r="DZ40" s="17">
        <v>7750.7978811294161</v>
      </c>
      <c r="EA40" s="17">
        <v>39.1510125</v>
      </c>
      <c r="EB40" s="17">
        <v>39.1510125</v>
      </c>
      <c r="EC40" s="17">
        <v>38.820937499999999</v>
      </c>
      <c r="ED40" s="17">
        <v>44.412125000000003</v>
      </c>
      <c r="EE40" s="17">
        <v>39.459202343749993</v>
      </c>
      <c r="EF40" s="17">
        <v>17.854475000000001</v>
      </c>
      <c r="EG40" s="17">
        <v>14.7917875</v>
      </c>
      <c r="EH40" s="17">
        <v>63.770937499999995</v>
      </c>
      <c r="EI40" s="17">
        <v>61.765787500000002</v>
      </c>
      <c r="EJ40" s="17">
        <v>34.837175000000002</v>
      </c>
      <c r="EK40" s="17">
        <v>39.930150000000005</v>
      </c>
      <c r="EL40" s="17">
        <v>39.078187499999999</v>
      </c>
      <c r="EM40" s="17">
        <v>38.7995375</v>
      </c>
      <c r="EN40" s="17">
        <v>44.388887500000003</v>
      </c>
      <c r="EO40" s="17">
        <v>39.564005295011327</v>
      </c>
      <c r="EP40" s="17">
        <v>19973.262500000001</v>
      </c>
      <c r="EQ40" s="17">
        <v>7.7315375</v>
      </c>
      <c r="ER40" s="17">
        <v>9239.2977486442614</v>
      </c>
      <c r="ES40" s="5">
        <v>18.876125000000002</v>
      </c>
      <c r="ET40" s="5">
        <v>9709.4948539260185</v>
      </c>
      <c r="EU40" s="5">
        <v>15.602450000000001</v>
      </c>
      <c r="EV40" s="8">
        <v>13046.889943069651</v>
      </c>
      <c r="EW40" s="8">
        <v>75.011125000000007</v>
      </c>
      <c r="EX40" s="8">
        <v>11954.3557</v>
      </c>
      <c r="EY40" s="8">
        <v>71.166300000000007</v>
      </c>
      <c r="EZ40" s="8">
        <v>8376.0923000000003</v>
      </c>
      <c r="FA40" s="8">
        <v>35.141800000000003</v>
      </c>
      <c r="FB40" s="8">
        <v>5258.6128612656248</v>
      </c>
      <c r="FC40" s="8">
        <v>39.067900000000002</v>
      </c>
      <c r="FD40" s="5">
        <v>7750.7978811294161</v>
      </c>
      <c r="FE40" s="5">
        <v>39.078187499999999</v>
      </c>
      <c r="FF40" s="5">
        <v>39.078187499999999</v>
      </c>
      <c r="FG40" s="5">
        <v>38.7995375</v>
      </c>
      <c r="FH40" s="5">
        <v>44.388887500000003</v>
      </c>
      <c r="FI40" s="5">
        <v>39.564005295011327</v>
      </c>
      <c r="FK40" s="5">
        <v>6636.7632695409648</v>
      </c>
      <c r="FL40" s="5">
        <v>38.940019531249995</v>
      </c>
      <c r="FM40" s="5">
        <v>6636.7632695409648</v>
      </c>
      <c r="FN40" s="5">
        <v>39.077774311982658</v>
      </c>
      <c r="FP40" s="17">
        <v>6636.7632695409648</v>
      </c>
      <c r="FQ40" s="5">
        <v>38.940019531249995</v>
      </c>
      <c r="FR40" s="17">
        <v>6636.7632695409648</v>
      </c>
      <c r="FS40" s="5">
        <v>39.077774311982658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E41" s="165"/>
      <c r="CL41" s="17">
        <v>8376.0923000000003</v>
      </c>
      <c r="CM41" s="17">
        <v>39.430199999999999</v>
      </c>
      <c r="CN41" s="17">
        <v>39.430199999999999</v>
      </c>
      <c r="CO41" s="17">
        <v>38.948999999999998</v>
      </c>
      <c r="CP41" s="17">
        <v>44.5289</v>
      </c>
      <c r="CQ41" s="17">
        <v>39.718793749999996</v>
      </c>
      <c r="CR41" s="17">
        <v>18.214600000000001</v>
      </c>
      <c r="CS41" s="17">
        <v>15.068300000000001</v>
      </c>
      <c r="CT41" s="17">
        <v>65.740899999999996</v>
      </c>
      <c r="CU41" s="17">
        <v>63.674100000000003</v>
      </c>
      <c r="CV41" s="17">
        <v>35.141800000000003</v>
      </c>
      <c r="CW41" s="17">
        <v>40.102600000000002</v>
      </c>
      <c r="CX41" s="17">
        <v>39.357500000000002</v>
      </c>
      <c r="CY41" s="17">
        <v>38.926900000000003</v>
      </c>
      <c r="CZ41" s="17">
        <v>44.505000000000003</v>
      </c>
      <c r="DA41" s="17">
        <v>39.807120786525665</v>
      </c>
      <c r="DB41" s="17">
        <v>20505.900000000001</v>
      </c>
      <c r="DC41" s="17">
        <v>7.9154</v>
      </c>
      <c r="DE41" s="17">
        <v>9937.1730383045742</v>
      </c>
      <c r="DF41" s="5">
        <v>19.217862499999999</v>
      </c>
      <c r="DG41" s="5"/>
      <c r="DH41" s="17">
        <v>10453.800954250728</v>
      </c>
      <c r="DI41" s="5">
        <v>15.869524999999999</v>
      </c>
      <c r="DJ41" s="5"/>
      <c r="DK41" s="5">
        <v>14047.032578807777</v>
      </c>
      <c r="DL41" s="5">
        <v>76.556162499999999</v>
      </c>
      <c r="DM41" s="5">
        <v>14047.032578807777</v>
      </c>
      <c r="DN41" s="5">
        <v>74.347437500000012</v>
      </c>
      <c r="DO41" s="5">
        <v>9018.1830255800087</v>
      </c>
      <c r="DP41" s="5">
        <v>35.450800000000001</v>
      </c>
      <c r="DQ41" s="5">
        <v>5682.8506395666318</v>
      </c>
      <c r="DR41" s="5">
        <v>39.240349999999999</v>
      </c>
      <c r="DS41" s="5">
        <v>8376.0923000000003</v>
      </c>
      <c r="DT41" s="5">
        <v>39.357500000000002</v>
      </c>
      <c r="DU41" s="5">
        <v>39.357500000000002</v>
      </c>
      <c r="DV41" s="5">
        <v>38.926900000000003</v>
      </c>
      <c r="DW41" s="5">
        <v>44.505000000000003</v>
      </c>
      <c r="DX41" s="5">
        <v>39.807120786525665</v>
      </c>
      <c r="DZ41" s="17">
        <v>8376.0923000000003</v>
      </c>
      <c r="EA41" s="17">
        <v>39.430199999999999</v>
      </c>
      <c r="EB41" s="17">
        <v>39.430199999999999</v>
      </c>
      <c r="EC41" s="17">
        <v>38.948999999999998</v>
      </c>
      <c r="ED41" s="17">
        <v>44.5289</v>
      </c>
      <c r="EE41" s="17">
        <v>39.718793749999996</v>
      </c>
      <c r="EF41" s="17">
        <v>18.214600000000001</v>
      </c>
      <c r="EG41" s="17">
        <v>15.068300000000001</v>
      </c>
      <c r="EH41" s="17">
        <v>65.740899999999996</v>
      </c>
      <c r="EI41" s="17">
        <v>63.674100000000003</v>
      </c>
      <c r="EJ41" s="17">
        <v>35.141800000000003</v>
      </c>
      <c r="EK41" s="17">
        <v>40.102600000000002</v>
      </c>
      <c r="EL41" s="17">
        <v>39.357500000000002</v>
      </c>
      <c r="EM41" s="17">
        <v>38.926900000000003</v>
      </c>
      <c r="EN41" s="17">
        <v>44.505000000000003</v>
      </c>
      <c r="EO41" s="17">
        <v>39.807120786525665</v>
      </c>
      <c r="EP41" s="17">
        <v>20505.900000000001</v>
      </c>
      <c r="EQ41" s="17">
        <v>7.9154</v>
      </c>
      <c r="ER41" s="17">
        <v>9937.1730383045742</v>
      </c>
      <c r="ES41" s="5">
        <v>19.217862499999999</v>
      </c>
      <c r="ET41" s="5">
        <v>10453.800954250728</v>
      </c>
      <c r="EU41" s="5">
        <v>15.869524999999999</v>
      </c>
      <c r="EV41" s="8">
        <v>14047.032578807777</v>
      </c>
      <c r="EW41" s="8">
        <v>76.556162499999999</v>
      </c>
      <c r="EX41" s="8">
        <v>14047.032578807777</v>
      </c>
      <c r="EY41" s="8">
        <v>74.347437500000012</v>
      </c>
      <c r="EZ41" s="8">
        <v>9018.1830255800087</v>
      </c>
      <c r="FA41" s="8">
        <v>35.450800000000001</v>
      </c>
      <c r="FB41" s="8">
        <v>5682.8506395666318</v>
      </c>
      <c r="FC41" s="8">
        <v>39.240349999999999</v>
      </c>
      <c r="FD41" s="5">
        <v>8376.0923000000003</v>
      </c>
      <c r="FE41" s="5">
        <v>39.357500000000002</v>
      </c>
      <c r="FF41" s="5">
        <v>39.357500000000002</v>
      </c>
      <c r="FG41" s="5">
        <v>38.926900000000003</v>
      </c>
      <c r="FH41" s="5">
        <v>44.505000000000003</v>
      </c>
      <c r="FI41" s="5">
        <v>39.807120786525665</v>
      </c>
      <c r="FK41" s="5">
        <v>7172.1831186268209</v>
      </c>
      <c r="FL41" s="5">
        <v>39.199610937499997</v>
      </c>
      <c r="FM41" s="5">
        <v>7172.1831186268209</v>
      </c>
      <c r="FN41" s="5">
        <v>39.320889803496996</v>
      </c>
      <c r="FP41" s="17">
        <v>7172.1831186268209</v>
      </c>
      <c r="FQ41" s="5">
        <v>39.199610937499997</v>
      </c>
      <c r="FR41" s="17">
        <v>7172.1831186268209</v>
      </c>
      <c r="FS41" s="5">
        <v>39.320889803496996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E42" s="165"/>
      <c r="CL42" s="17">
        <v>9018.1830255800087</v>
      </c>
      <c r="CM42" s="17">
        <v>39.704124999999998</v>
      </c>
      <c r="CN42" s="17">
        <v>39.704124999999998</v>
      </c>
      <c r="CO42" s="17">
        <v>39.072487500000001</v>
      </c>
      <c r="CP42" s="17">
        <v>44.648099999999999</v>
      </c>
      <c r="CQ42" s="17">
        <v>39.973646093749998</v>
      </c>
      <c r="CR42" s="17">
        <v>18.563925000000001</v>
      </c>
      <c r="CS42" s="17">
        <v>15.335375000000001</v>
      </c>
      <c r="CT42" s="17">
        <v>67.285937500000003</v>
      </c>
      <c r="CU42" s="17">
        <v>65.198862500000004</v>
      </c>
      <c r="CV42" s="17">
        <v>35.450800000000001</v>
      </c>
      <c r="CW42" s="17">
        <v>40.263249999999999</v>
      </c>
      <c r="CX42" s="17">
        <v>39.63185</v>
      </c>
      <c r="CY42" s="17">
        <v>39.049750000000003</v>
      </c>
      <c r="CZ42" s="17">
        <v>44.623112500000005</v>
      </c>
      <c r="DA42" s="17">
        <v>40.037409999130126</v>
      </c>
      <c r="DB42" s="17">
        <v>20493.912500000002</v>
      </c>
      <c r="DC42" s="17">
        <v>8.2274250000000002</v>
      </c>
      <c r="DE42" s="17">
        <v>10687.761200000001</v>
      </c>
      <c r="DF42" s="5">
        <v>19.5596</v>
      </c>
      <c r="DG42" s="5"/>
      <c r="DH42" s="17">
        <v>11255.163737679417</v>
      </c>
      <c r="DI42" s="5">
        <v>16.136600000000001</v>
      </c>
      <c r="DJ42" s="5"/>
      <c r="DK42" s="5">
        <v>15123.843699999999</v>
      </c>
      <c r="DL42" s="5">
        <v>78.101200000000006</v>
      </c>
      <c r="DM42" s="5">
        <v>15123.843699999999</v>
      </c>
      <c r="DN42" s="5">
        <v>75.872200000000007</v>
      </c>
      <c r="DO42" s="5">
        <v>9709.4948539260185</v>
      </c>
      <c r="DP42" s="5">
        <v>35.759799999999998</v>
      </c>
      <c r="DQ42" s="5">
        <v>6141.3137349400413</v>
      </c>
      <c r="DR42" s="5">
        <v>39.412800000000004</v>
      </c>
      <c r="DS42" s="5">
        <v>9018.1830255800087</v>
      </c>
      <c r="DT42" s="5">
        <v>39.63185</v>
      </c>
      <c r="DU42" s="5">
        <v>39.63185</v>
      </c>
      <c r="DV42" s="5">
        <v>39.049750000000003</v>
      </c>
      <c r="DW42" s="5">
        <v>44.623112500000005</v>
      </c>
      <c r="DX42" s="5">
        <v>40.037409999130126</v>
      </c>
      <c r="DZ42" s="17">
        <v>9018.1830255800087</v>
      </c>
      <c r="EA42" s="17">
        <v>39.704124999999998</v>
      </c>
      <c r="EB42" s="17">
        <v>39.704124999999998</v>
      </c>
      <c r="EC42" s="17">
        <v>39.072487500000001</v>
      </c>
      <c r="ED42" s="17">
        <v>44.648099999999999</v>
      </c>
      <c r="EE42" s="17">
        <v>39.973646093749998</v>
      </c>
      <c r="EF42" s="17">
        <v>18.563925000000001</v>
      </c>
      <c r="EG42" s="17">
        <v>15.335375000000001</v>
      </c>
      <c r="EH42" s="17">
        <v>67.285937500000003</v>
      </c>
      <c r="EI42" s="17">
        <v>65.198862500000004</v>
      </c>
      <c r="EJ42" s="17">
        <v>35.450800000000001</v>
      </c>
      <c r="EK42" s="17">
        <v>40.263249999999999</v>
      </c>
      <c r="EL42" s="17">
        <v>39.63185</v>
      </c>
      <c r="EM42" s="17">
        <v>39.049750000000003</v>
      </c>
      <c r="EN42" s="17">
        <v>44.623112500000005</v>
      </c>
      <c r="EO42" s="17">
        <v>40.037409999130126</v>
      </c>
      <c r="EP42" s="17">
        <v>20493.912500000002</v>
      </c>
      <c r="EQ42" s="17">
        <v>8.2274250000000002</v>
      </c>
      <c r="ER42" s="17">
        <v>10687.761200000001</v>
      </c>
      <c r="ES42" s="5">
        <v>19.5596</v>
      </c>
      <c r="ET42" s="5">
        <v>11255.163737679417</v>
      </c>
      <c r="EU42" s="5">
        <v>16.136600000000001</v>
      </c>
      <c r="EV42" s="8">
        <v>15123.843699999999</v>
      </c>
      <c r="EW42" s="8">
        <v>78.101200000000006</v>
      </c>
      <c r="EX42" s="8">
        <v>15123.843699999999</v>
      </c>
      <c r="EY42" s="8">
        <v>75.872200000000007</v>
      </c>
      <c r="EZ42" s="8">
        <v>9709.4948539260185</v>
      </c>
      <c r="FA42" s="8">
        <v>35.759799999999998</v>
      </c>
      <c r="FB42" s="8">
        <v>6141.3137349400413</v>
      </c>
      <c r="FC42" s="8">
        <v>39.412800000000004</v>
      </c>
      <c r="FD42" s="5">
        <v>9018.1830255800087</v>
      </c>
      <c r="FE42" s="5">
        <v>39.63185</v>
      </c>
      <c r="FF42" s="5">
        <v>39.63185</v>
      </c>
      <c r="FG42" s="5">
        <v>39.049750000000003</v>
      </c>
      <c r="FH42" s="5">
        <v>44.623112500000005</v>
      </c>
      <c r="FI42" s="5">
        <v>40.037409999130126</v>
      </c>
      <c r="FK42" s="5">
        <v>7750.7978811294161</v>
      </c>
      <c r="FL42" s="5">
        <v>39.459202343749993</v>
      </c>
      <c r="FM42" s="5">
        <v>7750.7978811294161</v>
      </c>
      <c r="FN42" s="5">
        <v>39.564005295011327</v>
      </c>
      <c r="FP42" s="17">
        <v>7750.7978811294161</v>
      </c>
      <c r="FQ42" s="5">
        <v>39.459202343749993</v>
      </c>
      <c r="FR42" s="17">
        <v>7750.7978811294161</v>
      </c>
      <c r="FS42" s="5">
        <v>39.564005295011327</v>
      </c>
    </row>
    <row r="43" spans="1:175" x14ac:dyDescent="0.15">
      <c r="A43" s="305" t="s">
        <v>76</v>
      </c>
      <c r="B43" s="306"/>
      <c r="C43" s="306"/>
      <c r="D43" s="306"/>
      <c r="E43" s="306"/>
      <c r="F43" s="306"/>
      <c r="G43" s="306"/>
      <c r="H43" s="306"/>
      <c r="I43" s="306"/>
      <c r="J43" s="306"/>
      <c r="K43" s="306"/>
      <c r="L43" s="306"/>
      <c r="M43" s="306"/>
      <c r="N43" s="306"/>
      <c r="O43" s="306"/>
      <c r="P43" s="306"/>
      <c r="Q43" s="306"/>
      <c r="R43" s="306"/>
      <c r="S43" s="306"/>
      <c r="T43" s="306"/>
      <c r="U43" s="306"/>
      <c r="V43" s="306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E43" s="165"/>
      <c r="CL43" s="17">
        <v>9709.4948539260185</v>
      </c>
      <c r="CM43" s="17">
        <v>39.978049999999996</v>
      </c>
      <c r="CN43" s="17">
        <v>39.978049999999996</v>
      </c>
      <c r="CO43" s="17">
        <v>39.195974999999997</v>
      </c>
      <c r="CP43" s="17">
        <v>44.767299999999999</v>
      </c>
      <c r="CQ43" s="17">
        <v>40.228498437499994</v>
      </c>
      <c r="CR43" s="17">
        <v>18.913250000000001</v>
      </c>
      <c r="CS43" s="17">
        <v>15.602450000000001</v>
      </c>
      <c r="CT43" s="17">
        <v>68.830974999999995</v>
      </c>
      <c r="CU43" s="17">
        <v>66.723624999999998</v>
      </c>
      <c r="CV43" s="17">
        <v>35.759799999999998</v>
      </c>
      <c r="CW43" s="17">
        <v>40.423900000000003</v>
      </c>
      <c r="CX43" s="17">
        <v>39.906199999999998</v>
      </c>
      <c r="CY43" s="17">
        <v>39.172600000000003</v>
      </c>
      <c r="CZ43" s="17">
        <v>44.741225</v>
      </c>
      <c r="DA43" s="17">
        <v>40.267699211734588</v>
      </c>
      <c r="DB43" s="17">
        <v>20481.925000000003</v>
      </c>
      <c r="DC43" s="17">
        <v>8.5394500000000004</v>
      </c>
      <c r="DE43" s="17">
        <v>13845.223881265103</v>
      </c>
      <c r="DF43" s="5">
        <v>20.67135</v>
      </c>
      <c r="DG43" s="5"/>
      <c r="DH43" s="17">
        <v>11954.3557</v>
      </c>
      <c r="DI43" s="5">
        <v>16.357500000000002</v>
      </c>
      <c r="DJ43" s="5"/>
      <c r="DK43" s="5">
        <v>16227.688363689738</v>
      </c>
      <c r="DL43" s="5">
        <v>79.204437500000012</v>
      </c>
      <c r="DM43" s="5">
        <v>16227.688363689738</v>
      </c>
      <c r="DN43" s="5">
        <v>76.977662500000008</v>
      </c>
      <c r="DO43" s="5">
        <v>10453.800954250728</v>
      </c>
      <c r="DP43" s="5">
        <v>36.068800000000003</v>
      </c>
      <c r="DQ43" s="5">
        <v>6636.7632695409648</v>
      </c>
      <c r="DR43" s="5">
        <v>39.585250000000002</v>
      </c>
      <c r="DS43" s="5">
        <v>9709.4948539260185</v>
      </c>
      <c r="DT43" s="5">
        <v>39.906199999999998</v>
      </c>
      <c r="DU43" s="5">
        <v>39.906199999999998</v>
      </c>
      <c r="DV43" s="5">
        <v>39.172600000000003</v>
      </c>
      <c r="DW43" s="5">
        <v>44.741225</v>
      </c>
      <c r="DX43" s="5">
        <v>40.267699211734588</v>
      </c>
      <c r="DZ43" s="17">
        <v>9709.4948539260185</v>
      </c>
      <c r="EA43" s="17">
        <v>39.978049999999996</v>
      </c>
      <c r="EB43" s="17">
        <v>39.978049999999996</v>
      </c>
      <c r="EC43" s="17">
        <v>39.195974999999997</v>
      </c>
      <c r="ED43" s="17">
        <v>44.767299999999999</v>
      </c>
      <c r="EE43" s="17">
        <v>40.228498437499994</v>
      </c>
      <c r="EF43" s="17">
        <v>18.913250000000001</v>
      </c>
      <c r="EG43" s="17">
        <v>15.602450000000001</v>
      </c>
      <c r="EH43" s="17">
        <v>68.830974999999995</v>
      </c>
      <c r="EI43" s="17">
        <v>66.723624999999998</v>
      </c>
      <c r="EJ43" s="17">
        <v>35.759799999999998</v>
      </c>
      <c r="EK43" s="17">
        <v>40.423900000000003</v>
      </c>
      <c r="EL43" s="17">
        <v>39.906199999999998</v>
      </c>
      <c r="EM43" s="17">
        <v>39.172600000000003</v>
      </c>
      <c r="EN43" s="17">
        <v>44.741225</v>
      </c>
      <c r="EO43" s="17">
        <v>40.267699211734588</v>
      </c>
      <c r="EP43" s="17">
        <v>20481.925000000003</v>
      </c>
      <c r="EQ43" s="17">
        <v>8.5394500000000004</v>
      </c>
      <c r="ER43" s="17">
        <v>13845.223881265103</v>
      </c>
      <c r="ES43" s="5">
        <v>20.67135</v>
      </c>
      <c r="ET43" s="5">
        <v>11954.3557</v>
      </c>
      <c r="EU43" s="5">
        <v>16.357500000000002</v>
      </c>
      <c r="EV43" s="8">
        <v>16227.688363689738</v>
      </c>
      <c r="EW43" s="8">
        <v>79.204437500000012</v>
      </c>
      <c r="EX43" s="8">
        <v>16227.688363689738</v>
      </c>
      <c r="EY43" s="8">
        <v>76.977662500000008</v>
      </c>
      <c r="EZ43" s="8">
        <v>10453.800954250728</v>
      </c>
      <c r="FA43" s="8">
        <v>36.068800000000003</v>
      </c>
      <c r="FB43" s="8">
        <v>6636.7632695409648</v>
      </c>
      <c r="FC43" s="8">
        <v>39.585250000000002</v>
      </c>
      <c r="FD43" s="5">
        <v>9709.4948539260185</v>
      </c>
      <c r="FE43" s="5">
        <v>39.906199999999998</v>
      </c>
      <c r="FF43" s="5">
        <v>39.906199999999998</v>
      </c>
      <c r="FG43" s="5">
        <v>39.172600000000003</v>
      </c>
      <c r="FH43" s="5">
        <v>44.741225</v>
      </c>
      <c r="FI43" s="5">
        <v>40.267699211734588</v>
      </c>
      <c r="FK43" s="5">
        <v>8376.0923000000003</v>
      </c>
      <c r="FL43" s="5">
        <v>39.718793749999996</v>
      </c>
      <c r="FM43" s="5">
        <v>8325.60849209757</v>
      </c>
      <c r="FN43" s="5">
        <v>39.796058346015812</v>
      </c>
      <c r="FP43" s="17">
        <v>8376.0923000000003</v>
      </c>
      <c r="FQ43" s="5">
        <v>39.718793749999996</v>
      </c>
      <c r="FR43" s="17">
        <v>8325.60849209757</v>
      </c>
      <c r="FS43" s="5">
        <v>39.796058346015812</v>
      </c>
    </row>
    <row r="44" spans="1:175" x14ac:dyDescent="0.15">
      <c r="A44" s="307" t="s">
        <v>13</v>
      </c>
      <c r="B44" s="308"/>
      <c r="C44" s="308"/>
      <c r="D44" s="308"/>
      <c r="E44" s="308"/>
      <c r="F44" s="308"/>
      <c r="G44" s="308"/>
      <c r="H44" s="308"/>
      <c r="I44" s="308"/>
      <c r="J44" s="308"/>
      <c r="K44" s="308"/>
      <c r="L44" s="308"/>
      <c r="M44" s="143"/>
      <c r="N44" s="143"/>
      <c r="O44" s="143"/>
      <c r="P44" s="143"/>
      <c r="Q44" s="308" t="s">
        <v>1</v>
      </c>
      <c r="R44" s="308"/>
      <c r="S44" s="308" t="s">
        <v>22</v>
      </c>
      <c r="T44" s="308"/>
      <c r="U44" s="308" t="s">
        <v>0</v>
      </c>
      <c r="V44" s="308"/>
      <c r="W44" s="308" t="s">
        <v>49</v>
      </c>
      <c r="X44" s="308"/>
      <c r="Y44" s="311" t="s">
        <v>40</v>
      </c>
      <c r="Z44" s="311"/>
      <c r="AA44" s="311" t="s">
        <v>44</v>
      </c>
      <c r="AB44" s="311"/>
      <c r="AC44" s="311" t="s">
        <v>45</v>
      </c>
      <c r="AD44" s="311"/>
      <c r="AE44" s="311"/>
      <c r="AF44" s="311"/>
      <c r="AG44" s="311"/>
      <c r="AH44" s="311"/>
      <c r="AI44" s="322" t="s">
        <v>13</v>
      </c>
      <c r="AJ44" s="322"/>
      <c r="AK44" s="295" t="s">
        <v>42</v>
      </c>
      <c r="AL44" s="296"/>
      <c r="BX44" s="5"/>
      <c r="BZ44" s="5"/>
      <c r="CB44" s="5"/>
      <c r="CD44" s="5"/>
      <c r="CE44" s="165"/>
      <c r="CL44" s="17">
        <v>10453.800954250728</v>
      </c>
      <c r="CM44" s="17">
        <v>40.251975000000002</v>
      </c>
      <c r="CN44" s="17">
        <v>40.251975000000002</v>
      </c>
      <c r="CO44" s="17">
        <v>39.3194625</v>
      </c>
      <c r="CP44" s="17">
        <v>44.886499999999998</v>
      </c>
      <c r="CQ44" s="17">
        <v>40.483350781249996</v>
      </c>
      <c r="CR44" s="17">
        <v>19.262575000000002</v>
      </c>
      <c r="CS44" s="17">
        <v>15.869524999999999</v>
      </c>
      <c r="CT44" s="17">
        <v>70.376012500000002</v>
      </c>
      <c r="CU44" s="17">
        <v>68.248387500000007</v>
      </c>
      <c r="CV44" s="17">
        <v>36.068800000000003</v>
      </c>
      <c r="CW44" s="17">
        <v>40.58455</v>
      </c>
      <c r="CX44" s="17">
        <v>40.180550000000004</v>
      </c>
      <c r="CY44" s="17">
        <v>39.295450000000002</v>
      </c>
      <c r="CZ44" s="17">
        <v>44.859337500000002</v>
      </c>
      <c r="DA44" s="17">
        <v>40.497988424339049</v>
      </c>
      <c r="DB44" s="17">
        <v>20469.9375</v>
      </c>
      <c r="DC44" s="17">
        <v>8.8514750000000006</v>
      </c>
      <c r="DE44" s="17">
        <v>14864.985012866699</v>
      </c>
      <c r="DF44" s="5">
        <v>21.006275000000002</v>
      </c>
      <c r="DG44" s="5"/>
      <c r="DH44" s="17">
        <v>12854.910533334485</v>
      </c>
      <c r="DI44" s="5">
        <v>16.6288625</v>
      </c>
      <c r="DJ44" s="5"/>
      <c r="DK44" s="5">
        <v>19875.879933992823</v>
      </c>
      <c r="DL44" s="5">
        <v>82.619862500000011</v>
      </c>
      <c r="DM44" s="5">
        <v>19875.879933992823</v>
      </c>
      <c r="DN44" s="5">
        <v>80.413037500000002</v>
      </c>
      <c r="DO44" s="5">
        <v>11119.983328876808</v>
      </c>
      <c r="DP44" s="5">
        <v>36.333874999999999</v>
      </c>
      <c r="DQ44" s="5">
        <v>7172.1831186268209</v>
      </c>
      <c r="DR44" s="5">
        <v>39.7577</v>
      </c>
      <c r="DS44" s="5">
        <v>10453.800954250728</v>
      </c>
      <c r="DT44" s="5">
        <v>40.180550000000004</v>
      </c>
      <c r="DU44" s="5">
        <v>40.180550000000004</v>
      </c>
      <c r="DV44" s="5">
        <v>39.295450000000002</v>
      </c>
      <c r="DW44" s="5">
        <v>44.859337500000002</v>
      </c>
      <c r="DX44" s="5">
        <v>40.497988424339049</v>
      </c>
      <c r="DZ44" s="17">
        <v>10453.800954250728</v>
      </c>
      <c r="EA44" s="17">
        <v>40.251975000000002</v>
      </c>
      <c r="EB44" s="17">
        <v>40.251975000000002</v>
      </c>
      <c r="EC44" s="17">
        <v>39.3194625</v>
      </c>
      <c r="ED44" s="17">
        <v>44.886499999999998</v>
      </c>
      <c r="EE44" s="17">
        <v>40.483350781249996</v>
      </c>
      <c r="EF44" s="17">
        <v>19.262575000000002</v>
      </c>
      <c r="EG44" s="17">
        <v>15.869524999999999</v>
      </c>
      <c r="EH44" s="17">
        <v>70.376012500000002</v>
      </c>
      <c r="EI44" s="17">
        <v>68.248387500000007</v>
      </c>
      <c r="EJ44" s="17">
        <v>36.068800000000003</v>
      </c>
      <c r="EK44" s="17">
        <v>40.58455</v>
      </c>
      <c r="EL44" s="17">
        <v>40.180550000000004</v>
      </c>
      <c r="EM44" s="17">
        <v>39.295450000000002</v>
      </c>
      <c r="EN44" s="17">
        <v>44.859337500000002</v>
      </c>
      <c r="EO44" s="17">
        <v>40.497988424339049</v>
      </c>
      <c r="EP44" s="17">
        <v>20469.9375</v>
      </c>
      <c r="EQ44" s="17">
        <v>8.8514750000000006</v>
      </c>
      <c r="ER44" s="17">
        <v>14864.985012866699</v>
      </c>
      <c r="ES44" s="5">
        <v>21.006275000000002</v>
      </c>
      <c r="ET44" s="5">
        <v>12854.910533334485</v>
      </c>
      <c r="EU44" s="5">
        <v>16.6288625</v>
      </c>
      <c r="EV44" s="8">
        <v>19875.879933992823</v>
      </c>
      <c r="EW44" s="8">
        <v>82.619862500000011</v>
      </c>
      <c r="EX44" s="8">
        <v>19875.879933992823</v>
      </c>
      <c r="EY44" s="8">
        <v>80.413037500000002</v>
      </c>
      <c r="EZ44" s="8">
        <v>11119.983328876808</v>
      </c>
      <c r="FA44" s="8">
        <v>36.333874999999999</v>
      </c>
      <c r="FB44" s="8">
        <v>7172.1831186268209</v>
      </c>
      <c r="FC44" s="8">
        <v>39.7577</v>
      </c>
      <c r="FD44" s="5">
        <v>10453.800954250728</v>
      </c>
      <c r="FE44" s="5">
        <v>40.180550000000004</v>
      </c>
      <c r="FF44" s="5">
        <v>40.180550000000004</v>
      </c>
      <c r="FG44" s="5">
        <v>39.295450000000002</v>
      </c>
      <c r="FH44" s="5">
        <v>44.859337500000002</v>
      </c>
      <c r="FI44" s="5">
        <v>40.497988424339049</v>
      </c>
      <c r="FK44" s="5">
        <v>9018.1830255800087</v>
      </c>
      <c r="FL44" s="5">
        <v>39.973646093749998</v>
      </c>
      <c r="FM44" s="5">
        <v>8950.3088619763093</v>
      </c>
      <c r="FN44" s="5">
        <v>40.040840878358281</v>
      </c>
      <c r="FP44" s="17">
        <v>9018.1830255800087</v>
      </c>
      <c r="FQ44" s="5">
        <v>39.973646093749998</v>
      </c>
      <c r="FR44" s="17">
        <v>8950.3088619763093</v>
      </c>
      <c r="FS44" s="5">
        <v>40.040840878358281</v>
      </c>
    </row>
    <row r="45" spans="1:175" x14ac:dyDescent="0.15">
      <c r="A45" s="142"/>
      <c r="B45" s="143"/>
      <c r="C45" s="308" t="s">
        <v>13</v>
      </c>
      <c r="D45" s="308"/>
      <c r="E45" s="308"/>
      <c r="F45" s="308"/>
      <c r="G45" s="143"/>
      <c r="H45" s="143"/>
      <c r="I45" s="143"/>
      <c r="J45" s="143"/>
      <c r="K45" s="143"/>
      <c r="L45" s="143"/>
      <c r="M45" s="308" t="s">
        <v>42</v>
      </c>
      <c r="N45" s="308"/>
      <c r="O45" s="308"/>
      <c r="P45" s="308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E45" s="165"/>
      <c r="CL45" s="17">
        <v>11119.983328876808</v>
      </c>
      <c r="CM45" s="17">
        <v>40.482599999999998</v>
      </c>
      <c r="CN45" s="17">
        <v>40.482599999999998</v>
      </c>
      <c r="CO45" s="17">
        <v>39.718287500000002</v>
      </c>
      <c r="CP45" s="17">
        <v>45.169862499999994</v>
      </c>
      <c r="CQ45" s="17">
        <v>40.727784374999999</v>
      </c>
      <c r="CR45" s="17">
        <v>19.550150000000002</v>
      </c>
      <c r="CS45" s="17">
        <v>16.082662500000001</v>
      </c>
      <c r="CT45" s="17">
        <v>71.541375000000002</v>
      </c>
      <c r="CU45" s="17">
        <v>69.450487500000008</v>
      </c>
      <c r="CV45" s="17">
        <v>36.333874999999999</v>
      </c>
      <c r="CW45" s="17">
        <v>40.8262</v>
      </c>
      <c r="CX45" s="17">
        <v>40.413312500000004</v>
      </c>
      <c r="CY45" s="17">
        <v>39.693762499999998</v>
      </c>
      <c r="CZ45" s="17">
        <v>45.143862500000004</v>
      </c>
      <c r="DA45" s="17">
        <v>40.775188475385676</v>
      </c>
      <c r="DB45" s="17">
        <v>39941.262500000004</v>
      </c>
      <c r="DC45" s="17">
        <v>14.168699999999999</v>
      </c>
      <c r="DE45" s="17">
        <v>15959.856</v>
      </c>
      <c r="DF45" s="5">
        <v>21.341200000000001</v>
      </c>
      <c r="DG45" s="5"/>
      <c r="DH45" s="17">
        <v>13823.306664702475</v>
      </c>
      <c r="DI45" s="5">
        <v>16.900225000000002</v>
      </c>
      <c r="DJ45" s="5"/>
      <c r="DK45" s="5">
        <v>21373.1852</v>
      </c>
      <c r="DL45" s="5">
        <v>83.951300000000003</v>
      </c>
      <c r="DM45" s="5">
        <v>21373.1852</v>
      </c>
      <c r="DN45" s="5">
        <v>81.733999999999995</v>
      </c>
      <c r="DO45" s="5">
        <v>11954.3557</v>
      </c>
      <c r="DP45" s="5">
        <v>36.646099999999997</v>
      </c>
      <c r="DQ45" s="5">
        <v>8325.60849209757</v>
      </c>
      <c r="DR45" s="5">
        <v>40.106200000000001</v>
      </c>
      <c r="DS45" s="5">
        <v>11119.983328876808</v>
      </c>
      <c r="DT45" s="5">
        <v>40.413312500000004</v>
      </c>
      <c r="DU45" s="5">
        <v>40.413312500000004</v>
      </c>
      <c r="DV45" s="5">
        <v>39.693762499999998</v>
      </c>
      <c r="DW45" s="5">
        <v>45.143862500000004</v>
      </c>
      <c r="DX45" s="5">
        <v>40.775188475385676</v>
      </c>
      <c r="DZ45" s="17">
        <v>11119.983328876808</v>
      </c>
      <c r="EA45" s="17">
        <v>40.482599999999998</v>
      </c>
      <c r="EB45" s="17">
        <v>40.482599999999998</v>
      </c>
      <c r="EC45" s="17">
        <v>39.718287500000002</v>
      </c>
      <c r="ED45" s="17">
        <v>45.169862499999994</v>
      </c>
      <c r="EE45" s="17">
        <v>40.727784374999999</v>
      </c>
      <c r="EF45" s="17">
        <v>19.550150000000002</v>
      </c>
      <c r="EG45" s="17">
        <v>16.082662500000001</v>
      </c>
      <c r="EH45" s="17">
        <v>71.541375000000002</v>
      </c>
      <c r="EI45" s="17">
        <v>69.450487500000008</v>
      </c>
      <c r="EJ45" s="17">
        <v>36.333874999999999</v>
      </c>
      <c r="EK45" s="17">
        <v>40.8262</v>
      </c>
      <c r="EL45" s="17">
        <v>40.413312500000004</v>
      </c>
      <c r="EM45" s="17">
        <v>39.693762499999998</v>
      </c>
      <c r="EN45" s="17">
        <v>45.143862500000004</v>
      </c>
      <c r="EO45" s="17">
        <v>40.775188475385676</v>
      </c>
      <c r="EP45" s="17">
        <v>39941.262500000004</v>
      </c>
      <c r="EQ45" s="17">
        <v>14.168699999999999</v>
      </c>
      <c r="ER45" s="17">
        <v>15959.856</v>
      </c>
      <c r="ES45" s="5">
        <v>21.341200000000001</v>
      </c>
      <c r="ET45" s="5">
        <v>13823.306664702475</v>
      </c>
      <c r="EU45" s="5">
        <v>16.900225000000002</v>
      </c>
      <c r="EV45" s="8">
        <v>21373.1852</v>
      </c>
      <c r="EW45" s="8">
        <v>83.951300000000003</v>
      </c>
      <c r="EX45" s="8">
        <v>21373.1852</v>
      </c>
      <c r="EY45" s="8">
        <v>81.733999999999995</v>
      </c>
      <c r="EZ45" s="8">
        <v>11954.3557</v>
      </c>
      <c r="FA45" s="8">
        <v>36.646099999999997</v>
      </c>
      <c r="FB45" s="8">
        <v>8325.60849209757</v>
      </c>
      <c r="FC45" s="8">
        <v>40.106200000000001</v>
      </c>
      <c r="FD45" s="5">
        <v>11119.983328876808</v>
      </c>
      <c r="FE45" s="5">
        <v>40.413312500000004</v>
      </c>
      <c r="FF45" s="5">
        <v>40.413312500000004</v>
      </c>
      <c r="FG45" s="5">
        <v>39.693762499999998</v>
      </c>
      <c r="FH45" s="5">
        <v>45.143862500000004</v>
      </c>
      <c r="FI45" s="5">
        <v>40.775188475385676</v>
      </c>
      <c r="FK45" s="5">
        <v>9621.8827489676023</v>
      </c>
      <c r="FL45" s="5">
        <v>40.203340625000003</v>
      </c>
      <c r="FM45" s="5">
        <v>9621.8827489676023</v>
      </c>
      <c r="FN45" s="5">
        <v>40.285623410700744</v>
      </c>
      <c r="FP45" s="17">
        <v>9621.8827489676023</v>
      </c>
      <c r="FQ45" s="5">
        <v>40.203340625000003</v>
      </c>
      <c r="FR45" s="17">
        <v>9621.8827489676023</v>
      </c>
      <c r="FS45" s="5">
        <v>40.285623410700744</v>
      </c>
    </row>
    <row r="46" spans="1:175" ht="17" customHeight="1" thickBot="1" x14ac:dyDescent="0.2">
      <c r="A46" s="309" t="s">
        <v>23</v>
      </c>
      <c r="B46" s="310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23" t="s">
        <v>38</v>
      </c>
      <c r="AJ46" s="323"/>
      <c r="AK46" s="297" t="s">
        <v>38</v>
      </c>
      <c r="AL46" s="298"/>
      <c r="BX46" s="5"/>
      <c r="BZ46" s="5"/>
      <c r="CB46" s="5"/>
      <c r="CD46" s="5"/>
      <c r="CE46" s="165"/>
      <c r="CL46" s="17">
        <v>11954.3557</v>
      </c>
      <c r="CM46" s="17">
        <v>40.762</v>
      </c>
      <c r="CN46" s="17">
        <v>40.762</v>
      </c>
      <c r="CO46" s="17">
        <v>39.865900000000003</v>
      </c>
      <c r="CP46" s="17">
        <v>45.306199999999997</v>
      </c>
      <c r="CQ46" s="17">
        <v>40.99000625</v>
      </c>
      <c r="CR46" s="17">
        <v>19.903500000000001</v>
      </c>
      <c r="CS46" s="17">
        <v>16.357500000000002</v>
      </c>
      <c r="CT46" s="17">
        <v>73.299800000000005</v>
      </c>
      <c r="CU46" s="17">
        <v>71.166300000000007</v>
      </c>
      <c r="CV46" s="17">
        <v>36.646099999999997</v>
      </c>
      <c r="CW46" s="17">
        <v>41.0062</v>
      </c>
      <c r="CX46" s="17">
        <v>40.692900000000002</v>
      </c>
      <c r="CY46" s="17">
        <v>39.840299999999999</v>
      </c>
      <c r="CZ46" s="17">
        <v>45.279400000000003</v>
      </c>
      <c r="DA46" s="17">
        <v>41.019971007728145</v>
      </c>
      <c r="DB46" s="17">
        <v>41129.9</v>
      </c>
      <c r="DC46" s="17">
        <v>14.5717</v>
      </c>
      <c r="DE46" s="17">
        <v>18483.468863148104</v>
      </c>
      <c r="DF46" s="5">
        <v>22.023075000000002</v>
      </c>
      <c r="DG46" s="5"/>
      <c r="DH46" s="17">
        <v>14864.654767600465</v>
      </c>
      <c r="DI46" s="5">
        <v>17.171587500000001</v>
      </c>
      <c r="DJ46" s="5"/>
      <c r="DK46" s="5">
        <v>26571.6185</v>
      </c>
      <c r="DL46" s="5">
        <v>86.927099999999996</v>
      </c>
      <c r="DM46" s="5">
        <v>26571.6185</v>
      </c>
      <c r="DN46" s="5">
        <v>84.715900000000005</v>
      </c>
      <c r="DO46" s="5">
        <v>12854.910533334485</v>
      </c>
      <c r="DP46" s="5">
        <v>36.9679</v>
      </c>
      <c r="DQ46" s="5">
        <v>8950.3088619763093</v>
      </c>
      <c r="DR46" s="5">
        <v>40.286200000000001</v>
      </c>
      <c r="DS46" s="5">
        <v>11954.3557</v>
      </c>
      <c r="DT46" s="5">
        <v>40.692900000000002</v>
      </c>
      <c r="DU46" s="5">
        <v>40.692900000000002</v>
      </c>
      <c r="DV46" s="5">
        <v>39.840299999999999</v>
      </c>
      <c r="DW46" s="5">
        <v>45.279400000000003</v>
      </c>
      <c r="DX46" s="5">
        <v>41.019971007728145</v>
      </c>
      <c r="DZ46" s="17">
        <v>11954.3557</v>
      </c>
      <c r="EA46" s="17">
        <v>40.762</v>
      </c>
      <c r="EB46" s="17">
        <v>40.762</v>
      </c>
      <c r="EC46" s="17">
        <v>39.865900000000003</v>
      </c>
      <c r="ED46" s="17">
        <v>45.306199999999997</v>
      </c>
      <c r="EE46" s="17">
        <v>40.99000625</v>
      </c>
      <c r="EF46" s="17">
        <v>19.903500000000001</v>
      </c>
      <c r="EG46" s="17">
        <v>16.357500000000002</v>
      </c>
      <c r="EH46" s="17">
        <v>73.299800000000005</v>
      </c>
      <c r="EI46" s="17">
        <v>71.166300000000007</v>
      </c>
      <c r="EJ46" s="17">
        <v>36.646099999999997</v>
      </c>
      <c r="EK46" s="17">
        <v>41.0062</v>
      </c>
      <c r="EL46" s="17">
        <v>40.692900000000002</v>
      </c>
      <c r="EM46" s="17">
        <v>39.840299999999999</v>
      </c>
      <c r="EN46" s="17">
        <v>45.279400000000003</v>
      </c>
      <c r="EO46" s="17">
        <v>41.019971007728145</v>
      </c>
      <c r="EP46" s="17">
        <v>41129.9</v>
      </c>
      <c r="EQ46" s="17">
        <v>14.5717</v>
      </c>
      <c r="ER46" s="17">
        <v>18483.468863148104</v>
      </c>
      <c r="ES46" s="5">
        <v>22.023075000000002</v>
      </c>
      <c r="ET46" s="5">
        <v>14864.654767600465</v>
      </c>
      <c r="EU46" s="5">
        <v>17.171587500000001</v>
      </c>
      <c r="EV46" s="8">
        <v>26571.6185</v>
      </c>
      <c r="EW46" s="8">
        <v>86.927099999999996</v>
      </c>
      <c r="EX46" s="8">
        <v>26571.6185</v>
      </c>
      <c r="EY46" s="8">
        <v>84.715900000000005</v>
      </c>
      <c r="EZ46" s="8">
        <v>12854.910533334485</v>
      </c>
      <c r="FA46" s="8">
        <v>36.9679</v>
      </c>
      <c r="FB46" s="8">
        <v>8950.3088619763093</v>
      </c>
      <c r="FC46" s="8">
        <v>40.286200000000001</v>
      </c>
      <c r="FD46" s="5">
        <v>11954.3557</v>
      </c>
      <c r="FE46" s="5">
        <v>40.692900000000002</v>
      </c>
      <c r="FF46" s="5">
        <v>40.692900000000002</v>
      </c>
      <c r="FG46" s="5">
        <v>39.840299999999999</v>
      </c>
      <c r="FH46" s="5">
        <v>45.279400000000003</v>
      </c>
      <c r="FI46" s="5">
        <v>41.019971007728145</v>
      </c>
      <c r="FK46" s="5">
        <v>10343.847241762973</v>
      </c>
      <c r="FL46" s="5">
        <v>40.465562500000004</v>
      </c>
      <c r="FM46" s="5">
        <v>10343.847241762973</v>
      </c>
      <c r="FN46" s="5">
        <v>40.530405943043213</v>
      </c>
      <c r="FP46" s="17">
        <v>10343.847241762973</v>
      </c>
      <c r="FQ46" s="5">
        <v>40.465562500000004</v>
      </c>
      <c r="FR46" s="17">
        <v>10343.847241762973</v>
      </c>
      <c r="FS46" s="5">
        <v>40.530405943043213</v>
      </c>
    </row>
    <row r="47" spans="1:175" x14ac:dyDescent="0.15">
      <c r="A47" s="293" t="s">
        <v>27</v>
      </c>
      <c r="B47" s="211" cm="1">
        <f t="array" ref="B47">bdRateROI($CL5:$CL501,CM5:CM501,$DZ5:$DZ501,EA5:EA501,CJ11,CJ6,1)</f>
        <v>0</v>
      </c>
      <c r="C47" s="211" cm="1">
        <f t="array" ref="C47">bdRateExtend($CL5:$CL501,CN5:CN501,$DZ5:$DZ501,EB5:EB501)</f>
        <v>0</v>
      </c>
      <c r="D47" s="211" t="e" cm="1">
        <f t="array" ref="D47">bdRateExtend($CL5:$CL501,CO5:CO501,$DZ5:$DZ501,EC5:EC501)</f>
        <v>#VALUE!</v>
      </c>
      <c r="E47" s="211" t="e" cm="1">
        <f t="array" ref="E47">bdRateExtend($CL5:$CL501,CP5:CP501,$DZ5:$DZ501,ED5:ED501)</f>
        <v>#VALUE!</v>
      </c>
      <c r="F47" s="211" cm="1">
        <f t="array" ref="F47">bdRateExtend($CL5:$CL501,CQ5:CQ501,$DZ5:$DZ501,EE5:EE501)</f>
        <v>0</v>
      </c>
      <c r="G47" s="211" cm="1">
        <f t="array" ref="G47">bdRateExtend($CL5:$CL501,CR5:CR501,$DZ5:$DZ501,EF5:EF501)</f>
        <v>0</v>
      </c>
      <c r="H47" s="211" cm="1">
        <f t="array" ref="H47">bdRateExtend($CL5:$CL501,CS5:CS501,$DZ5:$DZ501,EG5:EG501)</f>
        <v>0</v>
      </c>
      <c r="I47" s="211" cm="1">
        <f t="array" ref="I47">bdRateExtend($CL5:$CL501,CT5:CT501,$DZ5:$DZ501,EH5:EH501,"None", FALSE,2)</f>
        <v>0</v>
      </c>
      <c r="J47" s="211" cm="1">
        <f t="array" ref="J47">bdRateExtend($CL5:$CL501,CU5:CU501,$DZ5:$DZ501,EI5:EI501,"None", FALSE,2)</f>
        <v>0</v>
      </c>
      <c r="K47" s="211" cm="1">
        <f t="array" ref="K47">bdRateExtend($CL5:$CL501,CV5:CV501,$DZ5:$DZ501,EJ5:EJ501)</f>
        <v>0</v>
      </c>
      <c r="L47" s="211" cm="1">
        <f t="array" ref="L47">bdRateExtend($CL5:$CL501,CW5:CW501,$DZ5:$DZ501,EK5:EK501)</f>
        <v>0</v>
      </c>
      <c r="M47" s="211" cm="1">
        <f t="array" ref="M47">bdRateExtend($CL5:$CL501,CX5:CX501,$DZ5:$DZ501,EL5:EL501)</f>
        <v>0</v>
      </c>
      <c r="N47" s="211" t="e" cm="1">
        <f t="array" ref="N47">bdRateExtend($CL5:$CL501,CY5:CY501,$DZ5:$DZ501,EM5:EM501)</f>
        <v>#VALUE!</v>
      </c>
      <c r="O47" s="211" t="e" cm="1">
        <f t="array" ref="O47">bdRateExtend($CL5:$CL501,CZ5:CZ501,$DZ5:$DZ501,EN5:EN501)</f>
        <v>#VALUE!</v>
      </c>
      <c r="P47" s="211" cm="1">
        <f t="array" ref="P47">bdRateExtend($CL5:$CL501,DA5:DA501,$DZ5:$DZ501,EO5:EO501)</f>
        <v>0</v>
      </c>
      <c r="Q47" s="211" cm="1">
        <f t="array" ref="Q47">bdRateROI($DE5:$DE501,DF5:DF501,$ER5:$ER501,ES5:ES501,CJ11,CJ6,1)</f>
        <v>0</v>
      </c>
      <c r="R47" s="211" cm="1">
        <f t="array" ref="R47">bdRateExtend($DE5:$DE501,DF5:DF501,$ER5:$ER501,ES5:ES501)</f>
        <v>0</v>
      </c>
      <c r="S47" s="211" cm="1">
        <f t="array" ref="S47">bdRateROI($DH5:$DH501,DI5:DI501,$ET5:$ET501,EU5:EU501,CJ11,CJ6,1)</f>
        <v>0</v>
      </c>
      <c r="T47" s="211" cm="1">
        <f t="array" ref="T47">bdRateExtend($DH5:$DH501,DI5:DI501,$ET5:$ET501,EU5:EU501)</f>
        <v>0</v>
      </c>
      <c r="U47" s="211" cm="1">
        <f t="array" ref="U47">bdRateROI($DK5:$DK501,DL5:DL501,$EV5:$EV501,EW5:EW501,$CJ11,$CJ6,1,2)</f>
        <v>0</v>
      </c>
      <c r="V47" s="211" cm="1">
        <f t="array" ref="V47">bdRateExtend($DK5:$DK501,DL5:DL501,$EV5:$EV501,EW5:EW501,"None", FALSE,2)</f>
        <v>0</v>
      </c>
      <c r="W47" s="211" cm="1">
        <f t="array" ref="W47">bdRateROI(DM5:DM501,DN5:DN501,EX5:EX501,EY5:EY501,$CJ11,$CJ6,1,2)</f>
        <v>0</v>
      </c>
      <c r="X47" s="211" cm="1">
        <f t="array" ref="X47">bdRateExtend(DM5:DM501,DN5:DN501,EX5:EX501,EY5:EY501,"None", FALSE,2)</f>
        <v>0</v>
      </c>
      <c r="Y47" s="211" cm="1">
        <f t="array" ref="Y47">bdRateROI(DO5:DO501,DP5:DP501,EZ5:EZ501,FA5:FA501,$CJ11,$CJ6,1)</f>
        <v>0</v>
      </c>
      <c r="Z47" s="211" cm="1">
        <f t="array" ref="Z47">bdRateExtend(DO5:DO501,DP5:DP501,EZ5:EZ501,FA5:FA501)</f>
        <v>0</v>
      </c>
      <c r="AA47" s="211" cm="1">
        <f t="array" ref="AA47">bdRateROI(DQ5:DQ501,DR5:DR501,FB5:FB501,FC5:FC501,$CJ11,$CJ6,1)</f>
        <v>0</v>
      </c>
      <c r="AB47" s="211" cm="1">
        <f t="array" ref="AB47">bdRateExtend(DQ5:DQ501,DR5:DR501,FB5:FB501,FC5:FC501)</f>
        <v>0</v>
      </c>
      <c r="AC47" s="211" cm="1">
        <f t="array" ref="AC47">bdRateROI(DS5:DS501,DT5:DT501,FD5:FD501,FE5:FE501,$CJ11,$CJ6,1)</f>
        <v>0</v>
      </c>
      <c r="AD47" s="211" cm="1">
        <f t="array" ref="AD47">bdRateExtend(DS5:DS501,DT5:DT501,FD5:FD501,FE5:FE501)</f>
        <v>0</v>
      </c>
      <c r="AE47" s="211" cm="1">
        <f t="array" ref="AE47">bdRateExtend($DS5:$DS501,DU5:DU501,$FD5:$FD501,FF5:FF501)</f>
        <v>0</v>
      </c>
      <c r="AF47" s="211" t="e" cm="1">
        <f t="array" ref="AF47">bdRateExtend($DS5:$DS501,DV5:DV501,$FD5:$FD501,FG5:FG501)</f>
        <v>#VALUE!</v>
      </c>
      <c r="AG47" s="211" t="e" cm="1">
        <f t="array" ref="AG47">bdRateExtend($DS5:$DS501,DW5:DW501,$FD5:$FD501,FH5:FH501)</f>
        <v>#VALUE!</v>
      </c>
      <c r="AH47" s="211" cm="1">
        <f t="array" ref="AH47">bdRateExtend($DS5:$DS501,DX5:DX501,$FD5:$FD501,FI5:FI501)</f>
        <v>0</v>
      </c>
      <c r="AI47" s="211" cm="1">
        <f t="array" ref="AI47">bdRateROI($FK5:$FK501,FL5:FL501,$FP5:$FP501,FQ5:FQ501,$CJ11,$CJ6,1)</f>
        <v>0</v>
      </c>
      <c r="AJ47" s="211" cm="1">
        <f t="array" ref="AJ47">bdRateExtend($FK5:$FK501,FL5:FL501,$FP5:$FP501,FQ5:FQ501)</f>
        <v>0</v>
      </c>
      <c r="AK47" s="211" cm="1">
        <f t="array" ref="AK47">bdRateROI($FM5:$FM501,FN5:FN501,$FR5:$FR501,FS5:FS501,$CJ11,$CJ6,1)</f>
        <v>0</v>
      </c>
      <c r="AL47" s="214" cm="1">
        <f t="array" ref="AL47">bdRateExtend($FM5:$FM501,FN5:FN501,$FR5:$FR501,FS5:FS501)</f>
        <v>0</v>
      </c>
      <c r="BX47" s="5"/>
      <c r="BZ47" s="5"/>
      <c r="CB47" s="5"/>
      <c r="CD47" s="5"/>
      <c r="CE47" s="165"/>
      <c r="CL47" s="17">
        <v>12854.910533334485</v>
      </c>
      <c r="CM47" s="17">
        <v>41.039124999999999</v>
      </c>
      <c r="CN47" s="17">
        <v>41.039124999999999</v>
      </c>
      <c r="CO47" s="17">
        <v>40.014525000000006</v>
      </c>
      <c r="CP47" s="17">
        <v>45.439274999999995</v>
      </c>
      <c r="CQ47" s="17">
        <v>41.250096874999997</v>
      </c>
      <c r="CR47" s="17">
        <v>20.256762500000001</v>
      </c>
      <c r="CS47" s="17">
        <v>16.6288625</v>
      </c>
      <c r="CT47" s="17">
        <v>74.631237499999997</v>
      </c>
      <c r="CU47" s="17">
        <v>72.4872625</v>
      </c>
      <c r="CV47" s="17">
        <v>36.9679</v>
      </c>
      <c r="CW47" s="17">
        <v>41.179524999999998</v>
      </c>
      <c r="CX47" s="17">
        <v>40.970312499999999</v>
      </c>
      <c r="CY47" s="17">
        <v>39.987499999999997</v>
      </c>
      <c r="CZ47" s="17">
        <v>45.411149999999999</v>
      </c>
      <c r="DA47" s="17">
        <v>41.256350586867157</v>
      </c>
      <c r="DB47" s="17">
        <v>40684.5625</v>
      </c>
      <c r="DC47" s="17">
        <v>15.008862499999999</v>
      </c>
      <c r="DE47" s="17">
        <v>19875.879933992823</v>
      </c>
      <c r="DF47" s="5">
        <v>22.376337500000002</v>
      </c>
      <c r="DG47" s="5"/>
      <c r="DH47" s="17">
        <v>15984.450516760853</v>
      </c>
      <c r="DI47" s="5">
        <v>17.442950000000003</v>
      </c>
      <c r="DJ47" s="5"/>
      <c r="DK47" s="5">
        <v>32605.500670411071</v>
      </c>
      <c r="DL47" s="5">
        <v>89.206699999999998</v>
      </c>
      <c r="DM47" s="5">
        <v>32605.500670411071</v>
      </c>
      <c r="DN47" s="5">
        <v>87.040549999999996</v>
      </c>
      <c r="DO47" s="5">
        <v>13823.306664702475</v>
      </c>
      <c r="DP47" s="5">
        <v>37.289699999999996</v>
      </c>
      <c r="DQ47" s="5">
        <v>9621.8827489676023</v>
      </c>
      <c r="DR47" s="5">
        <v>40.466200000000001</v>
      </c>
      <c r="DS47" s="5">
        <v>12854.910533334485</v>
      </c>
      <c r="DT47" s="5">
        <v>40.970312499999999</v>
      </c>
      <c r="DU47" s="5">
        <v>40.970312499999999</v>
      </c>
      <c r="DV47" s="5">
        <v>39.987499999999997</v>
      </c>
      <c r="DW47" s="5">
        <v>45.411149999999999</v>
      </c>
      <c r="DX47" s="5">
        <v>41.256350586867157</v>
      </c>
      <c r="DZ47" s="17">
        <v>12854.910533334485</v>
      </c>
      <c r="EA47" s="17">
        <v>41.039124999999999</v>
      </c>
      <c r="EB47" s="17">
        <v>41.039124999999999</v>
      </c>
      <c r="EC47" s="17">
        <v>40.014525000000006</v>
      </c>
      <c r="ED47" s="17">
        <v>45.439274999999995</v>
      </c>
      <c r="EE47" s="17">
        <v>41.250096874999997</v>
      </c>
      <c r="EF47" s="17">
        <v>20.256762500000001</v>
      </c>
      <c r="EG47" s="17">
        <v>16.6288625</v>
      </c>
      <c r="EH47" s="17">
        <v>74.631237499999997</v>
      </c>
      <c r="EI47" s="17">
        <v>72.4872625</v>
      </c>
      <c r="EJ47" s="17">
        <v>36.9679</v>
      </c>
      <c r="EK47" s="17">
        <v>41.179524999999998</v>
      </c>
      <c r="EL47" s="17">
        <v>40.970312499999999</v>
      </c>
      <c r="EM47" s="17">
        <v>39.987499999999997</v>
      </c>
      <c r="EN47" s="17">
        <v>45.411149999999999</v>
      </c>
      <c r="EO47" s="17">
        <v>41.256350586867157</v>
      </c>
      <c r="EP47" s="17">
        <v>40684.5625</v>
      </c>
      <c r="EQ47" s="17">
        <v>15.008862499999999</v>
      </c>
      <c r="ER47" s="17">
        <v>19875.879933992823</v>
      </c>
      <c r="ES47" s="5">
        <v>22.376337500000002</v>
      </c>
      <c r="ET47" s="5">
        <v>15984.450516760853</v>
      </c>
      <c r="EU47" s="5">
        <v>17.442950000000003</v>
      </c>
      <c r="EV47" s="8">
        <v>32605.500670411071</v>
      </c>
      <c r="EW47" s="8">
        <v>89.206699999999998</v>
      </c>
      <c r="EX47" s="8">
        <v>32605.500670411071</v>
      </c>
      <c r="EY47" s="8">
        <v>87.040549999999996</v>
      </c>
      <c r="EZ47" s="8">
        <v>13823.306664702475</v>
      </c>
      <c r="FA47" s="8">
        <v>37.289699999999996</v>
      </c>
      <c r="FB47" s="8">
        <v>9621.8827489676023</v>
      </c>
      <c r="FC47" s="8">
        <v>40.466200000000001</v>
      </c>
      <c r="FD47" s="5">
        <v>12854.910533334485</v>
      </c>
      <c r="FE47" s="5">
        <v>40.970312499999999</v>
      </c>
      <c r="FF47" s="5">
        <v>40.970312499999999</v>
      </c>
      <c r="FG47" s="5">
        <v>39.987499999999997</v>
      </c>
      <c r="FH47" s="5">
        <v>45.411149999999999</v>
      </c>
      <c r="FI47" s="5">
        <v>41.256350586867157</v>
      </c>
      <c r="FK47" s="5">
        <v>11119.983328876808</v>
      </c>
      <c r="FL47" s="5">
        <v>40.727784374999999</v>
      </c>
      <c r="FM47" s="5">
        <v>11119.983328876808</v>
      </c>
      <c r="FN47" s="5">
        <v>40.775188475385676</v>
      </c>
      <c r="FP47" s="17">
        <v>11119.983328876808</v>
      </c>
      <c r="FQ47" s="5">
        <v>40.727784374999999</v>
      </c>
      <c r="FR47" s="17">
        <v>11119.983328876808</v>
      </c>
      <c r="FS47" s="5">
        <v>40.775188475385676</v>
      </c>
    </row>
    <row r="48" spans="1:175" x14ac:dyDescent="0.15">
      <c r="A48" s="294"/>
      <c r="B48" s="212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5"/>
      <c r="BX48" s="5"/>
      <c r="BZ48" s="5"/>
      <c r="CB48" s="5"/>
      <c r="CD48" s="5"/>
      <c r="CE48" s="165"/>
      <c r="CL48" s="17">
        <v>13823.306664702475</v>
      </c>
      <c r="CM48" s="17">
        <v>41.316249999999997</v>
      </c>
      <c r="CN48" s="17">
        <v>41.316249999999997</v>
      </c>
      <c r="CO48" s="17">
        <v>40.163150000000002</v>
      </c>
      <c r="CP48" s="17">
        <v>45.57235</v>
      </c>
      <c r="CQ48" s="17">
        <v>41.510187500000001</v>
      </c>
      <c r="CR48" s="17">
        <v>20.610025</v>
      </c>
      <c r="CS48" s="17">
        <v>16.900225000000002</v>
      </c>
      <c r="CT48" s="17">
        <v>75.962675000000004</v>
      </c>
      <c r="CU48" s="17">
        <v>73.808225000000007</v>
      </c>
      <c r="CV48" s="17">
        <v>37.289699999999996</v>
      </c>
      <c r="CW48" s="17">
        <v>41.352850000000004</v>
      </c>
      <c r="CX48" s="17">
        <v>41.247725000000003</v>
      </c>
      <c r="CY48" s="17">
        <v>40.134699999999995</v>
      </c>
      <c r="CZ48" s="17">
        <v>45.542900000000003</v>
      </c>
      <c r="DA48" s="17">
        <v>41.492730166006176</v>
      </c>
      <c r="DB48" s="17">
        <v>40239.224999999999</v>
      </c>
      <c r="DC48" s="17">
        <v>15.446024999999999</v>
      </c>
      <c r="DE48" s="17">
        <v>21373.1852</v>
      </c>
      <c r="DF48" s="5">
        <v>22.729600000000001</v>
      </c>
      <c r="DG48" s="5"/>
      <c r="DH48" s="17">
        <v>17188.603591364841</v>
      </c>
      <c r="DI48" s="5">
        <v>17.714312500000002</v>
      </c>
      <c r="DJ48" s="5"/>
      <c r="DK48" s="5">
        <v>34983.329780400942</v>
      </c>
      <c r="DL48" s="5">
        <v>90.082599999999999</v>
      </c>
      <c r="DM48" s="5">
        <v>34983.329780400942</v>
      </c>
      <c r="DN48" s="5">
        <v>87.924974999999989</v>
      </c>
      <c r="DO48" s="5">
        <v>14864.654767600465</v>
      </c>
      <c r="DP48" s="5">
        <v>37.611499999999999</v>
      </c>
      <c r="DQ48" s="5">
        <v>10343.847241762973</v>
      </c>
      <c r="DR48" s="5">
        <v>40.6462</v>
      </c>
      <c r="DS48" s="5">
        <v>13823.306664702475</v>
      </c>
      <c r="DT48" s="5">
        <v>41.247725000000003</v>
      </c>
      <c r="DU48" s="5">
        <v>41.247725000000003</v>
      </c>
      <c r="DV48" s="5">
        <v>40.134699999999995</v>
      </c>
      <c r="DW48" s="5">
        <v>45.542900000000003</v>
      </c>
      <c r="DX48" s="5">
        <v>41.492730166006176</v>
      </c>
      <c r="DZ48" s="17">
        <v>13823.306664702475</v>
      </c>
      <c r="EA48" s="17">
        <v>41.316249999999997</v>
      </c>
      <c r="EB48" s="17">
        <v>41.316249999999997</v>
      </c>
      <c r="EC48" s="17">
        <v>40.163150000000002</v>
      </c>
      <c r="ED48" s="17">
        <v>45.57235</v>
      </c>
      <c r="EE48" s="17">
        <v>41.510187500000001</v>
      </c>
      <c r="EF48" s="17">
        <v>20.610025</v>
      </c>
      <c r="EG48" s="17">
        <v>16.900225000000002</v>
      </c>
      <c r="EH48" s="17">
        <v>75.962675000000004</v>
      </c>
      <c r="EI48" s="17">
        <v>73.808225000000007</v>
      </c>
      <c r="EJ48" s="17">
        <v>37.289699999999996</v>
      </c>
      <c r="EK48" s="17">
        <v>41.352850000000004</v>
      </c>
      <c r="EL48" s="17">
        <v>41.247725000000003</v>
      </c>
      <c r="EM48" s="17">
        <v>40.134699999999995</v>
      </c>
      <c r="EN48" s="17">
        <v>45.542900000000003</v>
      </c>
      <c r="EO48" s="17">
        <v>41.492730166006176</v>
      </c>
      <c r="EP48" s="17">
        <v>40239.224999999999</v>
      </c>
      <c r="EQ48" s="17">
        <v>15.446024999999999</v>
      </c>
      <c r="ER48" s="17">
        <v>21373.1852</v>
      </c>
      <c r="ES48" s="5">
        <v>22.729600000000001</v>
      </c>
      <c r="ET48" s="5">
        <v>17188.603591364841</v>
      </c>
      <c r="EU48" s="5">
        <v>17.714312500000002</v>
      </c>
      <c r="EV48" s="8">
        <v>34983.329780400942</v>
      </c>
      <c r="EW48" s="8">
        <v>90.082599999999999</v>
      </c>
      <c r="EX48" s="8">
        <v>34983.329780400942</v>
      </c>
      <c r="EY48" s="8">
        <v>87.924974999999989</v>
      </c>
      <c r="EZ48" s="8">
        <v>14864.654767600465</v>
      </c>
      <c r="FA48" s="8">
        <v>37.611499999999999</v>
      </c>
      <c r="FB48" s="8">
        <v>10343.847241762973</v>
      </c>
      <c r="FC48" s="8">
        <v>40.6462</v>
      </c>
      <c r="FD48" s="5">
        <v>13823.306664702475</v>
      </c>
      <c r="FE48" s="5">
        <v>41.247725000000003</v>
      </c>
      <c r="FF48" s="5">
        <v>41.247725000000003</v>
      </c>
      <c r="FG48" s="5">
        <v>40.134699999999995</v>
      </c>
      <c r="FH48" s="5">
        <v>45.542900000000003</v>
      </c>
      <c r="FI48" s="5">
        <v>41.492730166006176</v>
      </c>
      <c r="FK48" s="5">
        <v>11954.3557</v>
      </c>
      <c r="FL48" s="5">
        <v>40.99000625</v>
      </c>
      <c r="FM48" s="5">
        <v>11954.3557</v>
      </c>
      <c r="FN48" s="5">
        <v>41.019971007728145</v>
      </c>
      <c r="FP48" s="17">
        <v>11954.3557</v>
      </c>
      <c r="FQ48" s="5">
        <v>40.99000625</v>
      </c>
      <c r="FR48" s="17">
        <v>11954.3557</v>
      </c>
      <c r="FS48" s="5">
        <v>41.019971007728145</v>
      </c>
    </row>
    <row r="49" spans="1:175" x14ac:dyDescent="0.15">
      <c r="A49" s="294" t="s">
        <v>28</v>
      </c>
      <c r="B49" s="212" cm="1">
        <f t="array" ref="B49">bdRateROI($CL5:$CL501,CM5:CM501,$DZ5:$DZ501,EA5:EA501,CJ10,CJ11,1)</f>
        <v>0</v>
      </c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 cm="1">
        <f t="array" ref="Q49">bdRateROI($DE5:$DE501,DF5:DF501,$ER5:$ER501,ES5:ES501,CJ10,CJ11,1)</f>
        <v>0</v>
      </c>
      <c r="R49" s="212"/>
      <c r="S49" s="212" cm="1">
        <f t="array" ref="S49">bdRateROI($DH5:$DH501,DI5:DI501,$ET5:$ET501,EU5:EU501,CJ10,CJ11,1)</f>
        <v>0</v>
      </c>
      <c r="T49" s="212"/>
      <c r="U49" s="212" cm="1">
        <f t="array" ref="U49">bdRateROI($DK5:$DK501,DL5:DL501,$EV5:$EV501,EW5:EW501,$CJ$10,$CJ$11,1,2)</f>
        <v>0</v>
      </c>
      <c r="V49" s="212"/>
      <c r="W49" s="212" cm="1">
        <f t="array" ref="W49">bdRateROI(DM5:DM501,DN5:DN501,EX5:EX501,EY5:EY501,$CJ$10,$CJ$11,1,2)</f>
        <v>0</v>
      </c>
      <c r="X49" s="212"/>
      <c r="Y49" s="212" cm="1">
        <f t="array" ref="Y49">bdRateROI(DO5:DO501,DP5:DP501,EZ5:EZ501,FA5:FA501,$CJ$10,$CJ$11,1)</f>
        <v>0</v>
      </c>
      <c r="Z49" s="212"/>
      <c r="AA49" s="212" cm="1">
        <f t="array" ref="AA49">bdRateROI(DQ5:DQ501,DR5:DR501,FB5:FB501,FC5:FC501,$CJ$10,$CJ$11,1)</f>
        <v>0</v>
      </c>
      <c r="AB49" s="212"/>
      <c r="AC49" s="212" cm="1">
        <f t="array" ref="AC49">bdRateROI(DS5:DS501,DT5:DT501,FD5:FD501,FE5:FE501,$CJ$10,$CJ$11,1)</f>
        <v>0</v>
      </c>
      <c r="AD49" s="212"/>
      <c r="AE49" s="212"/>
      <c r="AF49" s="212"/>
      <c r="AG49" s="212"/>
      <c r="AH49" s="212"/>
      <c r="AI49" s="212" cm="1">
        <f t="array" ref="AI49">bdRateROI($FK5:$FK501,FL5:FL501,$FP5:$FP501,FQ5:FQ501,$CJ$10,$CJ$11,1)</f>
        <v>0</v>
      </c>
      <c r="AJ49" s="212"/>
      <c r="AK49" s="212" cm="1">
        <f t="array" ref="AK49">bdRateROI($FM5:$FM501,FN5:FN501,$FR5:$FR501,FS5:FS501,$CJ$10,$CJ$11,1)</f>
        <v>0</v>
      </c>
      <c r="AL49" s="215"/>
      <c r="BX49" s="5"/>
      <c r="BZ49" s="5"/>
      <c r="CB49" s="5"/>
      <c r="CD49" s="5"/>
      <c r="CE49" s="165"/>
      <c r="CL49" s="17">
        <v>14864.654767600465</v>
      </c>
      <c r="CM49" s="17">
        <v>41.593375000000002</v>
      </c>
      <c r="CN49" s="17">
        <v>41.593375000000002</v>
      </c>
      <c r="CO49" s="17">
        <v>40.311775000000004</v>
      </c>
      <c r="CP49" s="17">
        <v>45.705424999999998</v>
      </c>
      <c r="CQ49" s="17">
        <v>41.770278125000004</v>
      </c>
      <c r="CR49" s="17">
        <v>20.9632875</v>
      </c>
      <c r="CS49" s="17">
        <v>17.171587500000001</v>
      </c>
      <c r="CT49" s="17">
        <v>77.294112500000011</v>
      </c>
      <c r="CU49" s="17">
        <v>75.1291875</v>
      </c>
      <c r="CV49" s="17">
        <v>37.611499999999999</v>
      </c>
      <c r="CW49" s="17">
        <v>41.526175000000002</v>
      </c>
      <c r="CX49" s="17">
        <v>41.5251375</v>
      </c>
      <c r="CY49" s="17">
        <v>40.2819</v>
      </c>
      <c r="CZ49" s="17">
        <v>45.67465</v>
      </c>
      <c r="DA49" s="17">
        <v>41.729109745145195</v>
      </c>
      <c r="DB49" s="17">
        <v>39793.887499999997</v>
      </c>
      <c r="DC49" s="17">
        <v>15.8831875</v>
      </c>
      <c r="DE49" s="17">
        <v>22931.872565530499</v>
      </c>
      <c r="DF49" s="5">
        <v>23.0657125</v>
      </c>
      <c r="DG49" s="5"/>
      <c r="DH49" s="17">
        <v>18483.468863148104</v>
      </c>
      <c r="DI49" s="5">
        <v>17.985675000000001</v>
      </c>
      <c r="DJ49" s="5"/>
      <c r="DK49" s="5">
        <v>37534.5674</v>
      </c>
      <c r="DL49" s="5">
        <v>90.958500000000001</v>
      </c>
      <c r="DM49" s="5">
        <v>37534.5674</v>
      </c>
      <c r="DN49" s="5">
        <v>88.809399999999997</v>
      </c>
      <c r="DO49" s="5">
        <v>15984.450516760853</v>
      </c>
      <c r="DP49" s="5">
        <v>37.933300000000003</v>
      </c>
      <c r="DQ49" s="5">
        <v>11119.983328876808</v>
      </c>
      <c r="DR49" s="5">
        <v>40.8262</v>
      </c>
      <c r="DS49" s="5">
        <v>14864.654767600465</v>
      </c>
      <c r="DT49" s="5">
        <v>41.5251375</v>
      </c>
      <c r="DU49" s="5">
        <v>41.5251375</v>
      </c>
      <c r="DV49" s="5">
        <v>40.2819</v>
      </c>
      <c r="DW49" s="5">
        <v>45.67465</v>
      </c>
      <c r="DX49" s="5">
        <v>41.729109745145195</v>
      </c>
      <c r="DZ49" s="17">
        <v>14864.654767600465</v>
      </c>
      <c r="EA49" s="17">
        <v>41.593375000000002</v>
      </c>
      <c r="EB49" s="17">
        <v>41.593375000000002</v>
      </c>
      <c r="EC49" s="17">
        <v>40.311775000000004</v>
      </c>
      <c r="ED49" s="17">
        <v>45.705424999999998</v>
      </c>
      <c r="EE49" s="17">
        <v>41.770278125000004</v>
      </c>
      <c r="EF49" s="17">
        <v>20.9632875</v>
      </c>
      <c r="EG49" s="17">
        <v>17.171587500000001</v>
      </c>
      <c r="EH49" s="17">
        <v>77.294112500000011</v>
      </c>
      <c r="EI49" s="17">
        <v>75.1291875</v>
      </c>
      <c r="EJ49" s="17">
        <v>37.611499999999999</v>
      </c>
      <c r="EK49" s="17">
        <v>41.526175000000002</v>
      </c>
      <c r="EL49" s="17">
        <v>41.5251375</v>
      </c>
      <c r="EM49" s="17">
        <v>40.2819</v>
      </c>
      <c r="EN49" s="17">
        <v>45.67465</v>
      </c>
      <c r="EO49" s="17">
        <v>41.729109745145195</v>
      </c>
      <c r="EP49" s="17">
        <v>39793.887499999997</v>
      </c>
      <c r="EQ49" s="17">
        <v>15.8831875</v>
      </c>
      <c r="ER49" s="17">
        <v>22931.872565530499</v>
      </c>
      <c r="ES49" s="5">
        <v>23.0657125</v>
      </c>
      <c r="ET49" s="5">
        <v>18483.468863148104</v>
      </c>
      <c r="EU49" s="5">
        <v>17.985675000000001</v>
      </c>
      <c r="EV49" s="8">
        <v>37534.5674</v>
      </c>
      <c r="EW49" s="8">
        <v>90.958500000000001</v>
      </c>
      <c r="EX49" s="8">
        <v>37534.5674</v>
      </c>
      <c r="EY49" s="8">
        <v>88.809399999999997</v>
      </c>
      <c r="EZ49" s="8">
        <v>15984.450516760853</v>
      </c>
      <c r="FA49" s="8">
        <v>37.933300000000003</v>
      </c>
      <c r="FB49" s="8">
        <v>11119.983328876808</v>
      </c>
      <c r="FC49" s="8">
        <v>40.8262</v>
      </c>
      <c r="FD49" s="5">
        <v>14864.654767600465</v>
      </c>
      <c r="FE49" s="5">
        <v>41.5251375</v>
      </c>
      <c r="FF49" s="5">
        <v>41.5251375</v>
      </c>
      <c r="FG49" s="5">
        <v>40.2819</v>
      </c>
      <c r="FH49" s="5">
        <v>45.67465</v>
      </c>
      <c r="FI49" s="5">
        <v>41.729109745145195</v>
      </c>
      <c r="FK49" s="5">
        <v>12854.910533334485</v>
      </c>
      <c r="FL49" s="5">
        <v>41.250096874999997</v>
      </c>
      <c r="FM49" s="5">
        <v>12854.910533334485</v>
      </c>
      <c r="FN49" s="5">
        <v>41.256350586867157</v>
      </c>
      <c r="FP49" s="17">
        <v>12854.910533334485</v>
      </c>
      <c r="FQ49" s="5">
        <v>41.250096874999997</v>
      </c>
      <c r="FR49" s="17">
        <v>12854.910533334485</v>
      </c>
      <c r="FS49" s="5">
        <v>41.256350586867157</v>
      </c>
    </row>
    <row r="50" spans="1:175" x14ac:dyDescent="0.15">
      <c r="A50" s="294"/>
      <c r="B50" s="212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5"/>
      <c r="BX50" s="5"/>
      <c r="BZ50" s="5"/>
      <c r="CB50" s="5"/>
      <c r="CD50" s="5"/>
      <c r="CE50" s="165"/>
      <c r="CL50" s="17">
        <v>15984.450516760853</v>
      </c>
      <c r="CM50" s="17">
        <v>41.8705</v>
      </c>
      <c r="CN50" s="17">
        <v>41.8705</v>
      </c>
      <c r="CO50" s="17">
        <v>40.460400000000007</v>
      </c>
      <c r="CP50" s="17">
        <v>45.838499999999996</v>
      </c>
      <c r="CQ50" s="17">
        <v>42.030368750000001</v>
      </c>
      <c r="CR50" s="17">
        <v>21.316549999999999</v>
      </c>
      <c r="CS50" s="17">
        <v>17.442950000000003</v>
      </c>
      <c r="CT50" s="17">
        <v>78.625550000000004</v>
      </c>
      <c r="CU50" s="17">
        <v>76.450150000000008</v>
      </c>
      <c r="CV50" s="17">
        <v>37.933300000000003</v>
      </c>
      <c r="CW50" s="17">
        <v>41.6995</v>
      </c>
      <c r="CX50" s="17">
        <v>41.802549999999997</v>
      </c>
      <c r="CY50" s="17">
        <v>40.429099999999998</v>
      </c>
      <c r="CZ50" s="17">
        <v>45.806399999999996</v>
      </c>
      <c r="DA50" s="17">
        <v>41.965489324284206</v>
      </c>
      <c r="DB50" s="17">
        <v>39348.550000000003</v>
      </c>
      <c r="DC50" s="17">
        <v>16.320349999999998</v>
      </c>
      <c r="DE50" s="17">
        <v>24604.230695653612</v>
      </c>
      <c r="DF50" s="5">
        <v>23.401825000000002</v>
      </c>
      <c r="DG50" s="5"/>
      <c r="DH50" s="17">
        <v>19875.879933992823</v>
      </c>
      <c r="DI50" s="5">
        <v>18.257037500000003</v>
      </c>
      <c r="DJ50" s="5"/>
      <c r="DK50" s="5">
        <v>53652.776982246367</v>
      </c>
      <c r="DL50" s="5">
        <v>93.686425</v>
      </c>
      <c r="DM50" s="5">
        <v>53652.776982246367</v>
      </c>
      <c r="DN50" s="5">
        <v>91.621274999999997</v>
      </c>
      <c r="DO50" s="5">
        <v>17188.603591364841</v>
      </c>
      <c r="DP50" s="5">
        <v>38.255099999999999</v>
      </c>
      <c r="DQ50" s="5">
        <v>11954.3557</v>
      </c>
      <c r="DR50" s="5">
        <v>41.0062</v>
      </c>
      <c r="DS50" s="5">
        <v>15984.450516760853</v>
      </c>
      <c r="DT50" s="5">
        <v>41.802549999999997</v>
      </c>
      <c r="DU50" s="5">
        <v>41.802549999999997</v>
      </c>
      <c r="DV50" s="5">
        <v>40.429099999999998</v>
      </c>
      <c r="DW50" s="5">
        <v>45.806399999999996</v>
      </c>
      <c r="DX50" s="5">
        <v>41.965489324284206</v>
      </c>
      <c r="DZ50" s="17">
        <v>15984.450516760853</v>
      </c>
      <c r="EA50" s="17">
        <v>41.8705</v>
      </c>
      <c r="EB50" s="17">
        <v>41.8705</v>
      </c>
      <c r="EC50" s="17">
        <v>40.460400000000007</v>
      </c>
      <c r="ED50" s="17">
        <v>45.838499999999996</v>
      </c>
      <c r="EE50" s="17">
        <v>42.030368750000001</v>
      </c>
      <c r="EF50" s="17">
        <v>21.316549999999999</v>
      </c>
      <c r="EG50" s="17">
        <v>17.442950000000003</v>
      </c>
      <c r="EH50" s="17">
        <v>78.625550000000004</v>
      </c>
      <c r="EI50" s="17">
        <v>76.450150000000008</v>
      </c>
      <c r="EJ50" s="17">
        <v>37.933300000000003</v>
      </c>
      <c r="EK50" s="17">
        <v>41.6995</v>
      </c>
      <c r="EL50" s="17">
        <v>41.802549999999997</v>
      </c>
      <c r="EM50" s="17">
        <v>40.429099999999998</v>
      </c>
      <c r="EN50" s="17">
        <v>45.806399999999996</v>
      </c>
      <c r="EO50" s="17">
        <v>41.965489324284206</v>
      </c>
      <c r="EP50" s="17">
        <v>39348.550000000003</v>
      </c>
      <c r="EQ50" s="17">
        <v>16.320349999999998</v>
      </c>
      <c r="ER50" s="17">
        <v>24604.230695653612</v>
      </c>
      <c r="ES50" s="5">
        <v>23.401825000000002</v>
      </c>
      <c r="ET50" s="5">
        <v>19875.879933992823</v>
      </c>
      <c r="EU50" s="5">
        <v>18.257037500000003</v>
      </c>
      <c r="EV50" s="8">
        <v>53652.776982246367</v>
      </c>
      <c r="EW50" s="8">
        <v>93.686425</v>
      </c>
      <c r="EX50" s="8">
        <v>53652.776982246367</v>
      </c>
      <c r="EY50" s="8">
        <v>91.621274999999997</v>
      </c>
      <c r="EZ50" s="8">
        <v>17188.603591364841</v>
      </c>
      <c r="FA50" s="8">
        <v>38.255099999999999</v>
      </c>
      <c r="FB50" s="8">
        <v>11954.3557</v>
      </c>
      <c r="FC50" s="8">
        <v>41.0062</v>
      </c>
      <c r="FD50" s="5">
        <v>15984.450516760853</v>
      </c>
      <c r="FE50" s="5">
        <v>41.802549999999997</v>
      </c>
      <c r="FF50" s="5">
        <v>41.802549999999997</v>
      </c>
      <c r="FG50" s="5">
        <v>40.429099999999998</v>
      </c>
      <c r="FH50" s="5">
        <v>45.806399999999996</v>
      </c>
      <c r="FI50" s="5">
        <v>41.965489324284206</v>
      </c>
      <c r="FK50" s="5">
        <v>13823.306664702475</v>
      </c>
      <c r="FL50" s="5">
        <v>41.510187500000001</v>
      </c>
      <c r="FM50" s="5">
        <v>13823.306664702475</v>
      </c>
      <c r="FN50" s="5">
        <v>41.492730166006176</v>
      </c>
      <c r="FP50" s="17">
        <v>13823.306664702475</v>
      </c>
      <c r="FQ50" s="5">
        <v>41.510187500000001</v>
      </c>
      <c r="FR50" s="17">
        <v>13823.306664702475</v>
      </c>
      <c r="FS50" s="5">
        <v>41.492730166006176</v>
      </c>
    </row>
    <row r="51" spans="1:175" x14ac:dyDescent="0.15">
      <c r="A51" s="294" t="s">
        <v>29</v>
      </c>
      <c r="B51" s="212" cm="1">
        <f t="array" ref="B51">bdRateROI($CL5:$CL501,CM5:CM501,$DZ5:$DZ501,EA5:EA501,CJ5,CJ10,1)</f>
        <v>0</v>
      </c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 cm="1">
        <f t="array" ref="Q51">bdRateROI($DE5:$DE501,DF5:DF501,$ER5:$ER501,ES5:ES501,CJ5,CJ10,1)</f>
        <v>0</v>
      </c>
      <c r="R51" s="212"/>
      <c r="S51" s="212" cm="1">
        <f t="array" ref="S51">bdRateROI($DH5:$DH501,DI5:DI501,$ET5:$ET501,EU5:EU501,CJ5,CJ10,1)</f>
        <v>0</v>
      </c>
      <c r="T51" s="212"/>
      <c r="U51" s="212" cm="1">
        <f t="array" ref="U51">bdRateROI($DK5:$DK501,DL5:DL501,$EV5:$EV501,EW5:EW501,$CJ$5,$CJ$10,1,2)</f>
        <v>0</v>
      </c>
      <c r="V51" s="212"/>
      <c r="W51" s="212" cm="1">
        <f t="array" ref="W51">bdRateROI(DM5:DM501,DN5:DN501,EX5:EX501,EY5:EY501,$CJ$5,$CJ$10,1,2)</f>
        <v>0</v>
      </c>
      <c r="X51" s="212"/>
      <c r="Y51" s="212" cm="1">
        <f t="array" ref="Y51">bdRateROI(DO5:DO501,DP5:DP501,EZ5:EZ501,FA5:FA501,$CJ$5,$CJ$10,1)</f>
        <v>0</v>
      </c>
      <c r="Z51" s="212"/>
      <c r="AA51" s="212" cm="1">
        <f t="array" ref="AA51">bdRateROI(DQ5:DQ501,DR5:DR501,FB5:FB501,FC5:FC501,$CJ$5,$CJ$10,1)</f>
        <v>0</v>
      </c>
      <c r="AB51" s="212"/>
      <c r="AC51" s="212" cm="1">
        <f t="array" ref="AC51">bdRateROI(DS5:DS501,DT5:DT501,FD5:FD501,FE5:FE501,$CJ$5,$CJ$10,1)</f>
        <v>0</v>
      </c>
      <c r="AD51" s="212"/>
      <c r="AE51" s="212"/>
      <c r="AF51" s="212"/>
      <c r="AG51" s="212"/>
      <c r="AH51" s="212"/>
      <c r="AI51" s="212" cm="1">
        <f t="array" ref="AI51">bdRateROI($FK5:$FK501,FL5:FL501,$FP5:$FP501,FQ5:FQ501,$CJ$5,$CJ$10,1)</f>
        <v>0</v>
      </c>
      <c r="AJ51" s="212"/>
      <c r="AK51" s="212" cm="1">
        <f t="array" ref="AK51">bdRateROI($FM5:$FM501,FN5:FN501,$FR5:$FR501,FS5:FS501,$CJ$5,$CJ$10,1)</f>
        <v>0</v>
      </c>
      <c r="AL51" s="215"/>
      <c r="BX51" s="5"/>
      <c r="BZ51" s="5"/>
      <c r="CB51" s="5"/>
      <c r="CD51" s="5"/>
      <c r="CE51" s="165"/>
      <c r="CL51" s="17">
        <v>17188.603591364841</v>
      </c>
      <c r="CM51" s="17">
        <v>42.147624999999998</v>
      </c>
      <c r="CN51" s="17">
        <v>42.147624999999998</v>
      </c>
      <c r="CO51" s="17">
        <v>40.609025000000003</v>
      </c>
      <c r="CP51" s="17">
        <v>45.971575000000001</v>
      </c>
      <c r="CQ51" s="17">
        <v>42.290459374999998</v>
      </c>
      <c r="CR51" s="17">
        <v>21.669812500000003</v>
      </c>
      <c r="CS51" s="17">
        <v>17.714312500000002</v>
      </c>
      <c r="CT51" s="17">
        <v>79.956987499999997</v>
      </c>
      <c r="CU51" s="17">
        <v>77.771112500000001</v>
      </c>
      <c r="CV51" s="17">
        <v>38.255099999999999</v>
      </c>
      <c r="CW51" s="17">
        <v>41.872824999999999</v>
      </c>
      <c r="CX51" s="17">
        <v>42.079962500000001</v>
      </c>
      <c r="CY51" s="17">
        <v>40.576299999999996</v>
      </c>
      <c r="CZ51" s="17">
        <v>45.93815</v>
      </c>
      <c r="DA51" s="17">
        <v>42.201868903423218</v>
      </c>
      <c r="DB51" s="17">
        <v>38903.212500000001</v>
      </c>
      <c r="DC51" s="17">
        <v>16.757512500000001</v>
      </c>
      <c r="DE51" s="17">
        <v>26398.549285281188</v>
      </c>
      <c r="DF51" s="5">
        <v>23.737937500000001</v>
      </c>
      <c r="DG51" s="5"/>
      <c r="DH51" s="17">
        <v>21373.1852</v>
      </c>
      <c r="DI51" s="5">
        <v>18.528400000000001</v>
      </c>
      <c r="DJ51" s="5"/>
      <c r="DK51" s="5">
        <v>57612.762475484931</v>
      </c>
      <c r="DL51" s="5">
        <v>94.332062500000006</v>
      </c>
      <c r="DM51" s="5">
        <v>57612.762475484931</v>
      </c>
      <c r="DN51" s="5">
        <v>92.266337500000006</v>
      </c>
      <c r="DO51" s="5">
        <v>18483.468863148104</v>
      </c>
      <c r="DP51" s="5">
        <v>38.576900000000002</v>
      </c>
      <c r="DQ51" s="5">
        <v>12854.910533334485</v>
      </c>
      <c r="DR51" s="5">
        <v>41.179524999999998</v>
      </c>
      <c r="DS51" s="5">
        <v>17188.603591364841</v>
      </c>
      <c r="DT51" s="5">
        <v>42.079962500000001</v>
      </c>
      <c r="DU51" s="5">
        <v>42.079962500000001</v>
      </c>
      <c r="DV51" s="5">
        <v>40.576299999999996</v>
      </c>
      <c r="DW51" s="5">
        <v>45.93815</v>
      </c>
      <c r="DX51" s="5">
        <v>42.201868903423218</v>
      </c>
      <c r="DZ51" s="17">
        <v>17188.603591364841</v>
      </c>
      <c r="EA51" s="17">
        <v>42.147624999999998</v>
      </c>
      <c r="EB51" s="17">
        <v>42.147624999999998</v>
      </c>
      <c r="EC51" s="17">
        <v>40.609025000000003</v>
      </c>
      <c r="ED51" s="17">
        <v>45.971575000000001</v>
      </c>
      <c r="EE51" s="17">
        <v>42.290459374999998</v>
      </c>
      <c r="EF51" s="17">
        <v>21.669812500000003</v>
      </c>
      <c r="EG51" s="17">
        <v>17.714312500000002</v>
      </c>
      <c r="EH51" s="17">
        <v>79.956987499999997</v>
      </c>
      <c r="EI51" s="17">
        <v>77.771112500000001</v>
      </c>
      <c r="EJ51" s="17">
        <v>38.255099999999999</v>
      </c>
      <c r="EK51" s="17">
        <v>41.872824999999999</v>
      </c>
      <c r="EL51" s="17">
        <v>42.079962500000001</v>
      </c>
      <c r="EM51" s="17">
        <v>40.576299999999996</v>
      </c>
      <c r="EN51" s="17">
        <v>45.93815</v>
      </c>
      <c r="EO51" s="17">
        <v>42.201868903423218</v>
      </c>
      <c r="EP51" s="17">
        <v>38903.212500000001</v>
      </c>
      <c r="EQ51" s="17">
        <v>16.757512500000001</v>
      </c>
      <c r="ER51" s="17">
        <v>26398.549285281188</v>
      </c>
      <c r="ES51" s="5">
        <v>23.737937500000001</v>
      </c>
      <c r="ET51" s="5">
        <v>21373.1852</v>
      </c>
      <c r="EU51" s="5">
        <v>18.528400000000001</v>
      </c>
      <c r="EV51" s="8">
        <v>57612.762475484931</v>
      </c>
      <c r="EW51" s="8">
        <v>94.332062500000006</v>
      </c>
      <c r="EX51" s="8">
        <v>57612.762475484931</v>
      </c>
      <c r="EY51" s="8">
        <v>92.266337500000006</v>
      </c>
      <c r="EZ51" s="8">
        <v>18483.468863148104</v>
      </c>
      <c r="FA51" s="8">
        <v>38.576900000000002</v>
      </c>
      <c r="FB51" s="8">
        <v>12854.910533334485</v>
      </c>
      <c r="FC51" s="8">
        <v>41.179524999999998</v>
      </c>
      <c r="FD51" s="5">
        <v>17188.603591364841</v>
      </c>
      <c r="FE51" s="5">
        <v>42.079962500000001</v>
      </c>
      <c r="FF51" s="5">
        <v>42.079962500000001</v>
      </c>
      <c r="FG51" s="5">
        <v>40.576299999999996</v>
      </c>
      <c r="FH51" s="5">
        <v>45.93815</v>
      </c>
      <c r="FI51" s="5">
        <v>42.201868903423218</v>
      </c>
      <c r="FK51" s="5">
        <v>14864.654767600465</v>
      </c>
      <c r="FL51" s="5">
        <v>41.770278125000004</v>
      </c>
      <c r="FM51" s="5">
        <v>14864.654767600465</v>
      </c>
      <c r="FN51" s="5">
        <v>41.729109745145195</v>
      </c>
      <c r="FP51" s="17">
        <v>14864.654767600465</v>
      </c>
      <c r="FQ51" s="5">
        <v>41.770278125000004</v>
      </c>
      <c r="FR51" s="17">
        <v>14864.654767600465</v>
      </c>
      <c r="FS51" s="5">
        <v>41.729109745145195</v>
      </c>
    </row>
    <row r="52" spans="1:175" ht="14" thickBot="1" x14ac:dyDescent="0.2">
      <c r="A52" s="303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28"/>
      <c r="BX52" s="5"/>
      <c r="BZ52" s="5"/>
      <c r="CB52" s="5"/>
      <c r="CD52" s="5"/>
      <c r="CE52" s="165"/>
      <c r="CL52" s="17">
        <v>18483.468863148104</v>
      </c>
      <c r="CM52" s="17">
        <v>42.424750000000003</v>
      </c>
      <c r="CN52" s="17">
        <v>42.424750000000003</v>
      </c>
      <c r="CO52" s="17">
        <v>40.757650000000005</v>
      </c>
      <c r="CP52" s="17">
        <v>46.104649999999999</v>
      </c>
      <c r="CQ52" s="17">
        <v>42.550550000000001</v>
      </c>
      <c r="CR52" s="17">
        <v>22.023075000000002</v>
      </c>
      <c r="CS52" s="17">
        <v>17.985675000000001</v>
      </c>
      <c r="CT52" s="17">
        <v>81.288425000000004</v>
      </c>
      <c r="CU52" s="17">
        <v>79.092074999999994</v>
      </c>
      <c r="CV52" s="17">
        <v>38.576900000000002</v>
      </c>
      <c r="CW52" s="17">
        <v>42.046149999999997</v>
      </c>
      <c r="CX52" s="17">
        <v>42.357374999999998</v>
      </c>
      <c r="CY52" s="17">
        <v>40.723500000000001</v>
      </c>
      <c r="CZ52" s="17">
        <v>46.069899999999997</v>
      </c>
      <c r="DA52" s="17">
        <v>42.438248482562237</v>
      </c>
      <c r="DB52" s="17">
        <v>38457.875</v>
      </c>
      <c r="DC52" s="17">
        <v>17.194675</v>
      </c>
      <c r="DE52" s="17">
        <v>28323.72257387932</v>
      </c>
      <c r="DF52" s="5">
        <v>24.07405</v>
      </c>
      <c r="DG52" s="5"/>
      <c r="DH52" s="17">
        <v>22931.872565530499</v>
      </c>
      <c r="DI52" s="5">
        <v>18.788275000000002</v>
      </c>
      <c r="DJ52" s="5"/>
      <c r="DK52" s="5">
        <v>61865.025199999996</v>
      </c>
      <c r="DL52" s="5">
        <v>94.977699999999999</v>
      </c>
      <c r="DM52" s="5">
        <v>61865.025199999996</v>
      </c>
      <c r="DN52" s="5">
        <v>92.9114</v>
      </c>
      <c r="DO52" s="5">
        <v>19875.879933992823</v>
      </c>
      <c r="DP52" s="5">
        <v>38.898699999999998</v>
      </c>
      <c r="DQ52" s="5">
        <v>13823.306664702475</v>
      </c>
      <c r="DR52" s="5">
        <v>41.352850000000004</v>
      </c>
      <c r="DS52" s="5">
        <v>18483.468863148104</v>
      </c>
      <c r="DT52" s="5">
        <v>42.357374999999998</v>
      </c>
      <c r="DU52" s="5">
        <v>42.357374999999998</v>
      </c>
      <c r="DV52" s="5">
        <v>40.723500000000001</v>
      </c>
      <c r="DW52" s="5">
        <v>46.069899999999997</v>
      </c>
      <c r="DX52" s="5">
        <v>42.438248482562237</v>
      </c>
      <c r="DZ52" s="17">
        <v>18483.468863148104</v>
      </c>
      <c r="EA52" s="17">
        <v>42.424750000000003</v>
      </c>
      <c r="EB52" s="17">
        <v>42.424750000000003</v>
      </c>
      <c r="EC52" s="17">
        <v>40.757650000000005</v>
      </c>
      <c r="ED52" s="17">
        <v>46.104649999999999</v>
      </c>
      <c r="EE52" s="17">
        <v>42.550550000000001</v>
      </c>
      <c r="EF52" s="17">
        <v>22.023075000000002</v>
      </c>
      <c r="EG52" s="17">
        <v>17.985675000000001</v>
      </c>
      <c r="EH52" s="17">
        <v>81.288425000000004</v>
      </c>
      <c r="EI52" s="17">
        <v>79.092074999999994</v>
      </c>
      <c r="EJ52" s="17">
        <v>38.576900000000002</v>
      </c>
      <c r="EK52" s="17">
        <v>42.046149999999997</v>
      </c>
      <c r="EL52" s="17">
        <v>42.357374999999998</v>
      </c>
      <c r="EM52" s="17">
        <v>40.723500000000001</v>
      </c>
      <c r="EN52" s="17">
        <v>46.069899999999997</v>
      </c>
      <c r="EO52" s="17">
        <v>42.438248482562237</v>
      </c>
      <c r="EP52" s="17">
        <v>38457.875</v>
      </c>
      <c r="EQ52" s="17">
        <v>17.194675</v>
      </c>
      <c r="ER52" s="17">
        <v>28323.72257387932</v>
      </c>
      <c r="ES52" s="5">
        <v>24.07405</v>
      </c>
      <c r="ET52" s="5">
        <v>22931.872565530499</v>
      </c>
      <c r="EU52" s="5">
        <v>18.788275000000002</v>
      </c>
      <c r="EV52" s="8">
        <v>61865.025199999996</v>
      </c>
      <c r="EW52" s="8">
        <v>94.977699999999999</v>
      </c>
      <c r="EX52" s="8">
        <v>61865.025199999996</v>
      </c>
      <c r="EY52" s="8">
        <v>92.9114</v>
      </c>
      <c r="EZ52" s="8">
        <v>19875.879933992823</v>
      </c>
      <c r="FA52" s="8">
        <v>38.898699999999998</v>
      </c>
      <c r="FB52" s="8">
        <v>13823.306664702475</v>
      </c>
      <c r="FC52" s="8">
        <v>41.352850000000004</v>
      </c>
      <c r="FD52" s="5">
        <v>18483.468863148104</v>
      </c>
      <c r="FE52" s="5">
        <v>42.357374999999998</v>
      </c>
      <c r="FF52" s="5">
        <v>42.357374999999998</v>
      </c>
      <c r="FG52" s="5">
        <v>40.723500000000001</v>
      </c>
      <c r="FH52" s="5">
        <v>46.069899999999997</v>
      </c>
      <c r="FI52" s="5">
        <v>42.438248482562237</v>
      </c>
      <c r="FK52" s="5">
        <v>15984.450516760853</v>
      </c>
      <c r="FL52" s="5">
        <v>42.030368750000001</v>
      </c>
      <c r="FM52" s="5">
        <v>15984.450516760853</v>
      </c>
      <c r="FN52" s="5">
        <v>41.965489324284206</v>
      </c>
      <c r="FP52" s="17">
        <v>15984.450516760853</v>
      </c>
      <c r="FQ52" s="5">
        <v>42.030368750000001</v>
      </c>
      <c r="FR52" s="17">
        <v>15984.450516760853</v>
      </c>
      <c r="FS52" s="5">
        <v>41.965489324284206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E53" s="165"/>
      <c r="CL53" s="17">
        <v>19875.879933992823</v>
      </c>
      <c r="CM53" s="17">
        <v>42.701875000000001</v>
      </c>
      <c r="CN53" s="17">
        <v>42.701875000000001</v>
      </c>
      <c r="CO53" s="17">
        <v>40.906275000000001</v>
      </c>
      <c r="CP53" s="17">
        <v>46.237725000000005</v>
      </c>
      <c r="CQ53" s="17">
        <v>42.810640625000005</v>
      </c>
      <c r="CR53" s="17">
        <v>22.376337500000002</v>
      </c>
      <c r="CS53" s="17">
        <v>18.257037500000003</v>
      </c>
      <c r="CT53" s="17">
        <v>82.619862500000011</v>
      </c>
      <c r="CU53" s="17">
        <v>80.413037500000002</v>
      </c>
      <c r="CV53" s="17">
        <v>38.898699999999998</v>
      </c>
      <c r="CW53" s="17">
        <v>42.219475000000003</v>
      </c>
      <c r="CX53" s="17">
        <v>42.634787500000002</v>
      </c>
      <c r="CY53" s="17">
        <v>40.870699999999999</v>
      </c>
      <c r="CZ53" s="17">
        <v>46.201650000000001</v>
      </c>
      <c r="DA53" s="17">
        <v>42.674628061701256</v>
      </c>
      <c r="DB53" s="17">
        <v>38012.537499999999</v>
      </c>
      <c r="DC53" s="17">
        <v>17.6318375</v>
      </c>
      <c r="DE53" s="17">
        <v>30389.293433233346</v>
      </c>
      <c r="DF53" s="5">
        <v>24.410162500000002</v>
      </c>
      <c r="DG53" s="5"/>
      <c r="DH53" s="17">
        <v>24604.230695653612</v>
      </c>
      <c r="DI53" s="5">
        <v>19.04815</v>
      </c>
      <c r="DJ53" s="5"/>
      <c r="DK53" s="5"/>
      <c r="DL53" s="5"/>
      <c r="DM53" s="5"/>
      <c r="DN53" s="5"/>
      <c r="DO53" s="5">
        <v>21373.1852</v>
      </c>
      <c r="DP53" s="5">
        <v>39.220500000000001</v>
      </c>
      <c r="DQ53" s="5">
        <v>14864.654767600465</v>
      </c>
      <c r="DR53" s="5">
        <v>41.526175000000002</v>
      </c>
      <c r="DS53" s="5">
        <v>19875.879933992823</v>
      </c>
      <c r="DT53" s="5">
        <v>42.634787500000002</v>
      </c>
      <c r="DU53" s="5">
        <v>42.634787500000002</v>
      </c>
      <c r="DV53" s="5">
        <v>40.870699999999999</v>
      </c>
      <c r="DW53" s="5">
        <v>46.201650000000001</v>
      </c>
      <c r="DX53" s="5">
        <v>42.674628061701256</v>
      </c>
      <c r="DZ53" s="17">
        <v>19875.879933992823</v>
      </c>
      <c r="EA53" s="17">
        <v>42.701875000000001</v>
      </c>
      <c r="EB53" s="17">
        <v>42.701875000000001</v>
      </c>
      <c r="EC53" s="17">
        <v>40.906275000000001</v>
      </c>
      <c r="ED53" s="17">
        <v>46.237725000000005</v>
      </c>
      <c r="EE53" s="17">
        <v>42.810640625000005</v>
      </c>
      <c r="EF53" s="17">
        <v>22.376337500000002</v>
      </c>
      <c r="EG53" s="17">
        <v>18.257037500000003</v>
      </c>
      <c r="EH53" s="17">
        <v>82.619862500000011</v>
      </c>
      <c r="EI53" s="17">
        <v>80.413037500000002</v>
      </c>
      <c r="EJ53" s="17">
        <v>38.898699999999998</v>
      </c>
      <c r="EK53" s="17">
        <v>42.219475000000003</v>
      </c>
      <c r="EL53" s="17">
        <v>42.634787500000002</v>
      </c>
      <c r="EM53" s="17">
        <v>40.870699999999999</v>
      </c>
      <c r="EN53" s="17">
        <v>46.201650000000001</v>
      </c>
      <c r="EO53" s="17">
        <v>42.674628061701256</v>
      </c>
      <c r="EP53" s="17">
        <v>38012.537499999999</v>
      </c>
      <c r="EQ53" s="17">
        <v>17.6318375</v>
      </c>
      <c r="ER53" s="17">
        <v>30389.293433233346</v>
      </c>
      <c r="ES53" s="5">
        <v>24.410162500000002</v>
      </c>
      <c r="ET53" s="5">
        <v>24604.230695653612</v>
      </c>
      <c r="EU53" s="5">
        <v>19.04815</v>
      </c>
      <c r="EV53" s="8"/>
      <c r="EW53" s="8"/>
      <c r="EX53" s="8"/>
      <c r="EY53" s="8"/>
      <c r="EZ53" s="8">
        <v>21373.1852</v>
      </c>
      <c r="FA53" s="8">
        <v>39.220500000000001</v>
      </c>
      <c r="FB53" s="8">
        <v>14864.654767600465</v>
      </c>
      <c r="FC53" s="8">
        <v>41.526175000000002</v>
      </c>
      <c r="FD53" s="5">
        <v>19875.879933992823</v>
      </c>
      <c r="FE53" s="5">
        <v>42.634787500000002</v>
      </c>
      <c r="FF53" s="5">
        <v>42.634787500000002</v>
      </c>
      <c r="FG53" s="5">
        <v>40.870699999999999</v>
      </c>
      <c r="FH53" s="5">
        <v>46.201650000000001</v>
      </c>
      <c r="FI53" s="5">
        <v>42.674628061701256</v>
      </c>
      <c r="FK53" s="5">
        <v>17188.603591364841</v>
      </c>
      <c r="FL53" s="5">
        <v>42.290459374999998</v>
      </c>
      <c r="FM53" s="5">
        <v>17188.603591364841</v>
      </c>
      <c r="FN53" s="5">
        <v>42.201868903423218</v>
      </c>
      <c r="FP53" s="17">
        <v>17188.603591364841</v>
      </c>
      <c r="FQ53" s="5">
        <v>42.290459374999998</v>
      </c>
      <c r="FR53" s="17">
        <v>17188.603591364841</v>
      </c>
      <c r="FS53" s="5">
        <v>42.201868903423218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E54" s="165"/>
      <c r="CL54" s="17">
        <v>21373.1852</v>
      </c>
      <c r="CM54" s="17">
        <v>42.978999999999999</v>
      </c>
      <c r="CN54" s="17">
        <v>42.978999999999999</v>
      </c>
      <c r="CO54" s="17">
        <v>41.054900000000004</v>
      </c>
      <c r="CP54" s="17">
        <v>46.370800000000003</v>
      </c>
      <c r="CQ54" s="17">
        <v>43.070731250000001</v>
      </c>
      <c r="CR54" s="17">
        <v>22.729600000000001</v>
      </c>
      <c r="CS54" s="17">
        <v>18.528400000000001</v>
      </c>
      <c r="CT54" s="17">
        <v>83.951300000000003</v>
      </c>
      <c r="CU54" s="17">
        <v>81.733999999999995</v>
      </c>
      <c r="CV54" s="17">
        <v>39.220500000000001</v>
      </c>
      <c r="CW54" s="17">
        <v>42.392800000000001</v>
      </c>
      <c r="CX54" s="17">
        <v>42.912199999999999</v>
      </c>
      <c r="CY54" s="17">
        <v>41.017899999999997</v>
      </c>
      <c r="CZ54" s="17">
        <v>46.333399999999997</v>
      </c>
      <c r="DA54" s="17">
        <v>42.911007640840268</v>
      </c>
      <c r="DB54" s="17">
        <v>37567.199999999997</v>
      </c>
      <c r="DC54" s="17">
        <v>18.068999999999999</v>
      </c>
      <c r="DE54" s="17">
        <v>32605.500670411071</v>
      </c>
      <c r="DF54" s="5">
        <v>24.746275000000001</v>
      </c>
      <c r="DG54" s="5"/>
      <c r="DH54" s="17">
        <v>26398.549285281188</v>
      </c>
      <c r="DI54" s="5">
        <v>19.308025000000001</v>
      </c>
      <c r="DJ54" s="5"/>
      <c r="DK54" s="5"/>
      <c r="DL54" s="5"/>
      <c r="DM54" s="5"/>
      <c r="DN54" s="5"/>
      <c r="DO54" s="5">
        <v>22931.872565530499</v>
      </c>
      <c r="DP54" s="5">
        <v>39.542187499999997</v>
      </c>
      <c r="DQ54" s="5">
        <v>15984.450516760853</v>
      </c>
      <c r="DR54" s="5">
        <v>41.6995</v>
      </c>
      <c r="DS54" s="5">
        <v>21373.1852</v>
      </c>
      <c r="DT54" s="5">
        <v>42.912199999999999</v>
      </c>
      <c r="DU54" s="5">
        <v>42.912199999999999</v>
      </c>
      <c r="DV54" s="5">
        <v>41.017899999999997</v>
      </c>
      <c r="DW54" s="5">
        <v>46.333399999999997</v>
      </c>
      <c r="DX54" s="5">
        <v>42.911007640840268</v>
      </c>
      <c r="DZ54" s="17">
        <v>21373.1852</v>
      </c>
      <c r="EA54" s="17">
        <v>42.978999999999999</v>
      </c>
      <c r="EB54" s="17">
        <v>42.978999999999999</v>
      </c>
      <c r="EC54" s="17">
        <v>41.054900000000004</v>
      </c>
      <c r="ED54" s="17">
        <v>46.370800000000003</v>
      </c>
      <c r="EE54" s="17">
        <v>43.070731250000001</v>
      </c>
      <c r="EF54" s="17">
        <v>22.729600000000001</v>
      </c>
      <c r="EG54" s="17">
        <v>18.528400000000001</v>
      </c>
      <c r="EH54" s="17">
        <v>83.951300000000003</v>
      </c>
      <c r="EI54" s="17">
        <v>81.733999999999995</v>
      </c>
      <c r="EJ54" s="17">
        <v>39.220500000000001</v>
      </c>
      <c r="EK54" s="17">
        <v>42.392800000000001</v>
      </c>
      <c r="EL54" s="17">
        <v>42.912199999999999</v>
      </c>
      <c r="EM54" s="17">
        <v>41.017899999999997</v>
      </c>
      <c r="EN54" s="17">
        <v>46.333399999999997</v>
      </c>
      <c r="EO54" s="17">
        <v>42.911007640840268</v>
      </c>
      <c r="EP54" s="17">
        <v>37567.199999999997</v>
      </c>
      <c r="EQ54" s="17">
        <v>18.068999999999999</v>
      </c>
      <c r="ER54" s="17">
        <v>32605.500670411071</v>
      </c>
      <c r="ES54" s="5">
        <v>24.746275000000001</v>
      </c>
      <c r="ET54" s="5">
        <v>26398.549285281188</v>
      </c>
      <c r="EU54" s="5">
        <v>19.308025000000001</v>
      </c>
      <c r="EV54" s="8"/>
      <c r="EW54" s="8"/>
      <c r="EX54" s="8"/>
      <c r="EY54" s="8"/>
      <c r="EZ54" s="8">
        <v>22931.872565530499</v>
      </c>
      <c r="FA54" s="8">
        <v>39.542187499999997</v>
      </c>
      <c r="FB54" s="8">
        <v>15984.450516760853</v>
      </c>
      <c r="FC54" s="8">
        <v>41.6995</v>
      </c>
      <c r="FD54" s="5">
        <v>21373.1852</v>
      </c>
      <c r="FE54" s="5">
        <v>42.912199999999999</v>
      </c>
      <c r="FF54" s="5">
        <v>42.912199999999999</v>
      </c>
      <c r="FG54" s="5">
        <v>41.017899999999997</v>
      </c>
      <c r="FH54" s="5">
        <v>46.333399999999997</v>
      </c>
      <c r="FI54" s="5">
        <v>42.911007640840268</v>
      </c>
      <c r="FK54" s="5">
        <v>18483.468863148104</v>
      </c>
      <c r="FL54" s="5">
        <v>42.550550000000001</v>
      </c>
      <c r="FM54" s="5">
        <v>18483.468863148104</v>
      </c>
      <c r="FN54" s="5">
        <v>42.438248482562237</v>
      </c>
      <c r="FP54" s="17">
        <v>18483.468863148104</v>
      </c>
      <c r="FQ54" s="5">
        <v>42.550550000000001</v>
      </c>
      <c r="FR54" s="17">
        <v>18483.468863148104</v>
      </c>
      <c r="FS54" s="5">
        <v>42.438248482562237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E55" s="165"/>
      <c r="CL55" s="17">
        <v>22931.872565530499</v>
      </c>
      <c r="CM55" s="17">
        <v>43.242824999999996</v>
      </c>
      <c r="CN55" s="17">
        <v>43.242824999999996</v>
      </c>
      <c r="CO55" s="17">
        <v>41.214575000000004</v>
      </c>
      <c r="CP55" s="17">
        <v>46.497187500000003</v>
      </c>
      <c r="CQ55" s="17">
        <v>43.319457031250003</v>
      </c>
      <c r="CR55" s="17">
        <v>23.0657125</v>
      </c>
      <c r="CS55" s="17">
        <v>18.788275000000002</v>
      </c>
      <c r="CT55" s="17">
        <v>84.827200000000005</v>
      </c>
      <c r="CU55" s="17">
        <v>82.618425000000002</v>
      </c>
      <c r="CV55" s="17">
        <v>39.542187499999997</v>
      </c>
      <c r="CW55" s="17">
        <v>42.564100000000003</v>
      </c>
      <c r="CX55" s="17">
        <v>43.175262500000002</v>
      </c>
      <c r="CY55" s="17">
        <v>41.176575</v>
      </c>
      <c r="CZ55" s="17">
        <v>46.458374999999997</v>
      </c>
      <c r="DA55" s="17">
        <v>43.134004483634421</v>
      </c>
      <c r="DB55" s="17">
        <v>37891.8125</v>
      </c>
      <c r="DC55" s="17">
        <v>18.527725</v>
      </c>
      <c r="DE55" s="17">
        <v>34983.329780400942</v>
      </c>
      <c r="DF55" s="5">
        <v>25.082387500000003</v>
      </c>
      <c r="DG55" s="5"/>
      <c r="DH55" s="17">
        <v>28323.72257387932</v>
      </c>
      <c r="DI55" s="5">
        <v>19.567900000000002</v>
      </c>
      <c r="DJ55" s="5"/>
      <c r="DK55" s="5"/>
      <c r="DL55" s="5"/>
      <c r="DM55" s="5"/>
      <c r="DN55" s="5"/>
      <c r="DO55" s="5">
        <v>24604.230695653612</v>
      </c>
      <c r="DP55" s="5">
        <v>39.863875</v>
      </c>
      <c r="DQ55" s="5">
        <v>17188.603591364841</v>
      </c>
      <c r="DR55" s="5">
        <v>41.872824999999999</v>
      </c>
      <c r="DS55" s="5">
        <v>22931.872565530499</v>
      </c>
      <c r="DT55" s="5">
        <v>43.175262500000002</v>
      </c>
      <c r="DU55" s="5">
        <v>43.175262500000002</v>
      </c>
      <c r="DV55" s="5">
        <v>41.176575</v>
      </c>
      <c r="DW55" s="5">
        <v>46.458374999999997</v>
      </c>
      <c r="DX55" s="5">
        <v>43.134004483634421</v>
      </c>
      <c r="DZ55" s="17">
        <v>22931.872565530499</v>
      </c>
      <c r="EA55" s="17">
        <v>43.242824999999996</v>
      </c>
      <c r="EB55" s="17">
        <v>43.242824999999996</v>
      </c>
      <c r="EC55" s="17">
        <v>41.214575000000004</v>
      </c>
      <c r="ED55" s="17">
        <v>46.497187500000003</v>
      </c>
      <c r="EE55" s="17">
        <v>43.319457031250003</v>
      </c>
      <c r="EF55" s="17">
        <v>23.0657125</v>
      </c>
      <c r="EG55" s="17">
        <v>18.788275000000002</v>
      </c>
      <c r="EH55" s="17">
        <v>84.827200000000005</v>
      </c>
      <c r="EI55" s="17">
        <v>82.618425000000002</v>
      </c>
      <c r="EJ55" s="17">
        <v>39.542187499999997</v>
      </c>
      <c r="EK55" s="17">
        <v>42.564100000000003</v>
      </c>
      <c r="EL55" s="17">
        <v>43.175262500000002</v>
      </c>
      <c r="EM55" s="17">
        <v>41.176575</v>
      </c>
      <c r="EN55" s="17">
        <v>46.458374999999997</v>
      </c>
      <c r="EO55" s="17">
        <v>43.134004483634421</v>
      </c>
      <c r="EP55" s="17">
        <v>37891.8125</v>
      </c>
      <c r="EQ55" s="17">
        <v>18.527725</v>
      </c>
      <c r="ER55" s="17">
        <v>34983.329780400942</v>
      </c>
      <c r="ES55" s="5">
        <v>25.082387500000003</v>
      </c>
      <c r="ET55" s="5">
        <v>28323.72257387932</v>
      </c>
      <c r="EU55" s="5">
        <v>19.567900000000002</v>
      </c>
      <c r="EV55" s="8"/>
      <c r="EW55" s="8"/>
      <c r="EX55" s="8"/>
      <c r="EY55" s="8"/>
      <c r="EZ55" s="8">
        <v>24604.230695653612</v>
      </c>
      <c r="FA55" s="8">
        <v>39.863875</v>
      </c>
      <c r="FB55" s="8">
        <v>17188.603591364841</v>
      </c>
      <c r="FC55" s="8">
        <v>41.872824999999999</v>
      </c>
      <c r="FD55" s="5">
        <v>22931.872565530499</v>
      </c>
      <c r="FE55" s="5">
        <v>43.175262500000002</v>
      </c>
      <c r="FF55" s="5">
        <v>43.175262500000002</v>
      </c>
      <c r="FG55" s="5">
        <v>41.176575</v>
      </c>
      <c r="FH55" s="5">
        <v>46.458374999999997</v>
      </c>
      <c r="FI55" s="5">
        <v>43.134004483634421</v>
      </c>
      <c r="FK55" s="5">
        <v>19875.879933992823</v>
      </c>
      <c r="FL55" s="5">
        <v>42.810640625000005</v>
      </c>
      <c r="FM55" s="5">
        <v>19875.879933992823</v>
      </c>
      <c r="FN55" s="5">
        <v>42.674628061701256</v>
      </c>
      <c r="FP55" s="17">
        <v>19875.879933992823</v>
      </c>
      <c r="FQ55" s="5">
        <v>42.810640625000005</v>
      </c>
      <c r="FR55" s="17">
        <v>19875.879933992823</v>
      </c>
      <c r="FS55" s="5">
        <v>42.674628061701256</v>
      </c>
    </row>
    <row r="56" spans="1:175" x14ac:dyDescent="0.1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E56" s="165"/>
      <c r="CL56" s="17">
        <v>24604.230695653612</v>
      </c>
      <c r="CM56" s="17">
        <v>43.50665</v>
      </c>
      <c r="CN56" s="17">
        <v>43.50665</v>
      </c>
      <c r="CO56" s="17">
        <v>41.374250000000004</v>
      </c>
      <c r="CP56" s="17">
        <v>46.623575000000002</v>
      </c>
      <c r="CQ56" s="17">
        <v>43.568182812499998</v>
      </c>
      <c r="CR56" s="17">
        <v>23.401825000000002</v>
      </c>
      <c r="CS56" s="17">
        <v>19.04815</v>
      </c>
      <c r="CT56" s="17">
        <v>85.703100000000006</v>
      </c>
      <c r="CU56" s="17">
        <v>83.502849999999995</v>
      </c>
      <c r="CV56" s="17">
        <v>39.863875</v>
      </c>
      <c r="CW56" s="17">
        <v>42.735399999999998</v>
      </c>
      <c r="CX56" s="17">
        <v>43.438324999999999</v>
      </c>
      <c r="CY56" s="17">
        <v>41.335250000000002</v>
      </c>
      <c r="CZ56" s="17">
        <v>46.583349999999996</v>
      </c>
      <c r="DA56" s="17">
        <v>43.357001326428573</v>
      </c>
      <c r="DB56" s="17">
        <v>38216.424999999996</v>
      </c>
      <c r="DC56" s="17">
        <v>18.986449999999998</v>
      </c>
      <c r="DE56" s="17">
        <v>37534.5674</v>
      </c>
      <c r="DF56" s="5">
        <v>25.418500000000002</v>
      </c>
      <c r="DG56" s="5"/>
      <c r="DH56" s="17">
        <v>30389.293433233346</v>
      </c>
      <c r="DI56" s="5">
        <v>19.827774999999999</v>
      </c>
      <c r="DJ56" s="5"/>
      <c r="DK56" s="5"/>
      <c r="DL56" s="5"/>
      <c r="DM56" s="5"/>
      <c r="DN56" s="5"/>
      <c r="DO56" s="5">
        <v>26398.549285281188</v>
      </c>
      <c r="DP56" s="5">
        <v>40.185562500000003</v>
      </c>
      <c r="DQ56" s="5">
        <v>18483.468863148104</v>
      </c>
      <c r="DR56" s="5">
        <v>42.046149999999997</v>
      </c>
      <c r="DS56" s="5">
        <v>24604.230695653612</v>
      </c>
      <c r="DT56" s="5">
        <v>43.438324999999999</v>
      </c>
      <c r="DU56" s="5">
        <v>43.438324999999999</v>
      </c>
      <c r="DV56" s="5">
        <v>41.335250000000002</v>
      </c>
      <c r="DW56" s="5">
        <v>46.583349999999996</v>
      </c>
      <c r="DX56" s="5">
        <v>43.357001326428573</v>
      </c>
      <c r="DZ56" s="17">
        <v>24604.230695653612</v>
      </c>
      <c r="EA56" s="17">
        <v>43.50665</v>
      </c>
      <c r="EB56" s="17">
        <v>43.50665</v>
      </c>
      <c r="EC56" s="17">
        <v>41.374250000000004</v>
      </c>
      <c r="ED56" s="17">
        <v>46.623575000000002</v>
      </c>
      <c r="EE56" s="17">
        <v>43.568182812499998</v>
      </c>
      <c r="EF56" s="17">
        <v>23.401825000000002</v>
      </c>
      <c r="EG56" s="17">
        <v>19.04815</v>
      </c>
      <c r="EH56" s="17">
        <v>85.703100000000006</v>
      </c>
      <c r="EI56" s="17">
        <v>83.502849999999995</v>
      </c>
      <c r="EJ56" s="17">
        <v>39.863875</v>
      </c>
      <c r="EK56" s="17">
        <v>42.735399999999998</v>
      </c>
      <c r="EL56" s="17">
        <v>43.438324999999999</v>
      </c>
      <c r="EM56" s="17">
        <v>41.335250000000002</v>
      </c>
      <c r="EN56" s="17">
        <v>46.583349999999996</v>
      </c>
      <c r="EO56" s="17">
        <v>43.357001326428573</v>
      </c>
      <c r="EP56" s="17">
        <v>38216.424999999996</v>
      </c>
      <c r="EQ56" s="17">
        <v>18.986449999999998</v>
      </c>
      <c r="ER56" s="17">
        <v>37534.5674</v>
      </c>
      <c r="ES56" s="5">
        <v>25.418500000000002</v>
      </c>
      <c r="ET56" s="5">
        <v>30389.293433233346</v>
      </c>
      <c r="EU56" s="5">
        <v>19.827774999999999</v>
      </c>
      <c r="EV56" s="8"/>
      <c r="EW56" s="8"/>
      <c r="EX56" s="8"/>
      <c r="EY56" s="8"/>
      <c r="EZ56" s="8">
        <v>26398.549285281188</v>
      </c>
      <c r="FA56" s="8">
        <v>40.185562500000003</v>
      </c>
      <c r="FB56" s="8">
        <v>18483.468863148104</v>
      </c>
      <c r="FC56" s="8">
        <v>42.046149999999997</v>
      </c>
      <c r="FD56" s="5">
        <v>24604.230695653612</v>
      </c>
      <c r="FE56" s="5">
        <v>43.438324999999999</v>
      </c>
      <c r="FF56" s="5">
        <v>43.438324999999999</v>
      </c>
      <c r="FG56" s="5">
        <v>41.335250000000002</v>
      </c>
      <c r="FH56" s="5">
        <v>46.583349999999996</v>
      </c>
      <c r="FI56" s="5">
        <v>43.357001326428573</v>
      </c>
      <c r="FK56" s="5">
        <v>21373.1852</v>
      </c>
      <c r="FL56" s="5">
        <v>43.070731250000001</v>
      </c>
      <c r="FM56" s="5">
        <v>21373.1852</v>
      </c>
      <c r="FN56" s="5">
        <v>42.911007640840268</v>
      </c>
      <c r="FP56" s="17">
        <v>21373.1852</v>
      </c>
      <c r="FQ56" s="5">
        <v>43.070731250000001</v>
      </c>
      <c r="FR56" s="17">
        <v>21373.1852</v>
      </c>
      <c r="FS56" s="5">
        <v>42.911007640840268</v>
      </c>
    </row>
    <row r="57" spans="1:175" x14ac:dyDescent="0.15">
      <c r="R57" s="110">
        <f>GEOMEAN(R5:R40)</f>
        <v>11555.89417222767</v>
      </c>
      <c r="S57" s="110">
        <f>GEOMEAN(S5:S40)</f>
        <v>4.4190764415726287</v>
      </c>
      <c r="AJ57" s="110">
        <f>GEOMEAN(AJ5:AJ40)</f>
        <v>11555.89417222767</v>
      </c>
      <c r="AK57" s="110">
        <f>GEOMEAN(AK5:AK40)</f>
        <v>4.4190764415726287</v>
      </c>
      <c r="AL57" s="110">
        <f>GEOMEAN(AL5:AL40)</f>
        <v>1</v>
      </c>
      <c r="AM57" s="110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E57" s="165"/>
      <c r="CL57" s="17">
        <v>26398.549285281188</v>
      </c>
      <c r="CM57" s="17">
        <v>43.770474999999998</v>
      </c>
      <c r="CN57" s="17">
        <v>43.770474999999998</v>
      </c>
      <c r="CO57" s="17">
        <v>41.533925000000004</v>
      </c>
      <c r="CP57" s="17">
        <v>46.749962500000002</v>
      </c>
      <c r="CQ57" s="17">
        <v>43.81690859375</v>
      </c>
      <c r="CR57" s="17">
        <v>23.737937500000001</v>
      </c>
      <c r="CS57" s="17">
        <v>19.308025000000001</v>
      </c>
      <c r="CT57" s="17">
        <v>86.579000000000008</v>
      </c>
      <c r="CU57" s="17">
        <v>84.387274999999988</v>
      </c>
      <c r="CV57" s="17">
        <v>40.185562500000003</v>
      </c>
      <c r="CW57" s="17">
        <v>42.906700000000001</v>
      </c>
      <c r="CX57" s="17">
        <v>43.701387499999996</v>
      </c>
      <c r="CY57" s="17">
        <v>41.493924999999997</v>
      </c>
      <c r="CZ57" s="17">
        <v>46.708324999999995</v>
      </c>
      <c r="DA57" s="17">
        <v>43.579998169222726</v>
      </c>
      <c r="DB57" s="17">
        <v>38541.037499999999</v>
      </c>
      <c r="DC57" s="17">
        <v>19.445174999999999</v>
      </c>
      <c r="DE57" s="17">
        <v>43332.397853159062</v>
      </c>
      <c r="DF57" s="5">
        <v>26.069575</v>
      </c>
      <c r="DG57" s="5"/>
      <c r="DH57" s="17">
        <v>32605.500670411071</v>
      </c>
      <c r="DI57" s="5">
        <v>20.08765</v>
      </c>
      <c r="DJ57" s="5"/>
      <c r="DK57" s="5"/>
      <c r="DL57" s="5"/>
      <c r="DM57" s="5"/>
      <c r="DN57" s="5"/>
      <c r="DO57" s="5">
        <v>28323.72257387932</v>
      </c>
      <c r="DP57" s="5">
        <v>40.507249999999999</v>
      </c>
      <c r="DQ57" s="5">
        <v>19875.879933992823</v>
      </c>
      <c r="DR57" s="5">
        <v>42.219475000000003</v>
      </c>
      <c r="DS57" s="5">
        <v>26398.549285281188</v>
      </c>
      <c r="DT57" s="5">
        <v>43.701387499999996</v>
      </c>
      <c r="DU57" s="5">
        <v>43.701387499999996</v>
      </c>
      <c r="DV57" s="5">
        <v>41.493924999999997</v>
      </c>
      <c r="DW57" s="5">
        <v>46.708324999999995</v>
      </c>
      <c r="DX57" s="5">
        <v>43.579998169222726</v>
      </c>
      <c r="DZ57" s="17">
        <v>26398.549285281188</v>
      </c>
      <c r="EA57" s="17">
        <v>43.770474999999998</v>
      </c>
      <c r="EB57" s="17">
        <v>43.770474999999998</v>
      </c>
      <c r="EC57" s="17">
        <v>41.533925000000004</v>
      </c>
      <c r="ED57" s="17">
        <v>46.749962500000002</v>
      </c>
      <c r="EE57" s="17">
        <v>43.81690859375</v>
      </c>
      <c r="EF57" s="17">
        <v>23.737937500000001</v>
      </c>
      <c r="EG57" s="17">
        <v>19.308025000000001</v>
      </c>
      <c r="EH57" s="17">
        <v>86.579000000000008</v>
      </c>
      <c r="EI57" s="17">
        <v>84.387274999999988</v>
      </c>
      <c r="EJ57" s="17">
        <v>40.185562500000003</v>
      </c>
      <c r="EK57" s="17">
        <v>42.906700000000001</v>
      </c>
      <c r="EL57" s="17">
        <v>43.701387499999996</v>
      </c>
      <c r="EM57" s="17">
        <v>41.493924999999997</v>
      </c>
      <c r="EN57" s="17">
        <v>46.708324999999995</v>
      </c>
      <c r="EO57" s="17">
        <v>43.579998169222726</v>
      </c>
      <c r="EP57" s="17">
        <v>38541.037499999999</v>
      </c>
      <c r="EQ57" s="17">
        <v>19.445174999999999</v>
      </c>
      <c r="ER57" s="17">
        <v>43332.397853159062</v>
      </c>
      <c r="ES57" s="5">
        <v>26.069575</v>
      </c>
      <c r="ET57" s="5">
        <v>32605.500670411071</v>
      </c>
      <c r="EU57" s="5">
        <v>20.08765</v>
      </c>
      <c r="EV57" s="8"/>
      <c r="EW57" s="8"/>
      <c r="EX57" s="8"/>
      <c r="EY57" s="8"/>
      <c r="EZ57" s="8">
        <v>28323.72257387932</v>
      </c>
      <c r="FA57" s="8">
        <v>40.507249999999999</v>
      </c>
      <c r="FB57" s="8">
        <v>19875.879933992823</v>
      </c>
      <c r="FC57" s="8">
        <v>42.219475000000003</v>
      </c>
      <c r="FD57" s="5">
        <v>26398.549285281188</v>
      </c>
      <c r="FE57" s="5">
        <v>43.701387499999996</v>
      </c>
      <c r="FF57" s="5">
        <v>43.701387499999996</v>
      </c>
      <c r="FG57" s="5">
        <v>41.493924999999997</v>
      </c>
      <c r="FH57" s="5">
        <v>46.708324999999995</v>
      </c>
      <c r="FI57" s="5">
        <v>43.579998169222726</v>
      </c>
      <c r="FK57" s="5">
        <v>22931.872565530499</v>
      </c>
      <c r="FL57" s="5">
        <v>43.319457031250003</v>
      </c>
      <c r="FM57" s="5">
        <v>22931.872565530499</v>
      </c>
      <c r="FN57" s="5">
        <v>43.134004483634421</v>
      </c>
      <c r="FP57" s="17">
        <v>22931.872565530499</v>
      </c>
      <c r="FQ57" s="5">
        <v>43.319457031250003</v>
      </c>
      <c r="FR57" s="17">
        <v>22931.872565530499</v>
      </c>
      <c r="FS57" s="5">
        <v>43.134004483634421</v>
      </c>
    </row>
    <row r="58" spans="1:175" x14ac:dyDescent="0.15">
      <c r="R58" s="110">
        <f>SUM(R5:R40)</f>
        <v>740251.49999999988</v>
      </c>
      <c r="S58" s="110">
        <f>SUM(S5:S40)</f>
        <v>317.72030000000007</v>
      </c>
      <c r="AJ58" s="110">
        <f>SUM(AJ5:AJ40)</f>
        <v>740251.49999999988</v>
      </c>
      <c r="AK58" s="110">
        <f>SUM(AK5:AK40)</f>
        <v>317.72030000000007</v>
      </c>
      <c r="AL58" s="110">
        <f>AVERAGE(AL5:AL40)</f>
        <v>1</v>
      </c>
      <c r="AM58" s="110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E58" s="165"/>
      <c r="CL58" s="17">
        <v>28323.72257387932</v>
      </c>
      <c r="CM58" s="17">
        <v>44.034300000000002</v>
      </c>
      <c r="CN58" s="17">
        <v>44.034300000000002</v>
      </c>
      <c r="CO58" s="17">
        <v>41.693600000000004</v>
      </c>
      <c r="CP58" s="17">
        <v>46.876350000000002</v>
      </c>
      <c r="CQ58" s="17">
        <v>44.065634375000002</v>
      </c>
      <c r="CR58" s="17">
        <v>24.07405</v>
      </c>
      <c r="CS58" s="17">
        <v>19.567900000000002</v>
      </c>
      <c r="CT58" s="17">
        <v>87.454900000000009</v>
      </c>
      <c r="CU58" s="17">
        <v>85.271699999999996</v>
      </c>
      <c r="CV58" s="17">
        <v>40.507249999999999</v>
      </c>
      <c r="CW58" s="17">
        <v>43.078000000000003</v>
      </c>
      <c r="CX58" s="17">
        <v>43.964449999999999</v>
      </c>
      <c r="CY58" s="17">
        <v>41.6526</v>
      </c>
      <c r="CZ58" s="17">
        <v>46.833299999999994</v>
      </c>
      <c r="DA58" s="17">
        <v>43.802995012016879</v>
      </c>
      <c r="DB58" s="17">
        <v>38865.649999999994</v>
      </c>
      <c r="DC58" s="17">
        <v>19.9039</v>
      </c>
      <c r="DE58" s="17">
        <v>46530.660394956984</v>
      </c>
      <c r="DF58" s="5">
        <v>26.4223</v>
      </c>
      <c r="DG58" s="5"/>
      <c r="DH58" s="17">
        <v>34983.329780400942</v>
      </c>
      <c r="DI58" s="5">
        <v>20.347524999999997</v>
      </c>
      <c r="DJ58" s="5"/>
      <c r="DK58" s="5"/>
      <c r="DL58" s="5"/>
      <c r="DM58" s="5"/>
      <c r="DN58" s="5"/>
      <c r="DO58" s="5">
        <v>30389.293433233346</v>
      </c>
      <c r="DP58" s="5">
        <v>40.828937499999995</v>
      </c>
      <c r="DQ58" s="5">
        <v>22685.037329827523</v>
      </c>
      <c r="DR58" s="5">
        <v>42.545825000000001</v>
      </c>
      <c r="DS58" s="5">
        <v>28323.72257387932</v>
      </c>
      <c r="DT58" s="5">
        <v>43.964449999999999</v>
      </c>
      <c r="DU58" s="5">
        <v>43.964449999999999</v>
      </c>
      <c r="DV58" s="5">
        <v>41.6526</v>
      </c>
      <c r="DW58" s="5">
        <v>46.833299999999994</v>
      </c>
      <c r="DX58" s="5">
        <v>43.802995012016879</v>
      </c>
      <c r="DZ58" s="17">
        <v>28323.72257387932</v>
      </c>
      <c r="EA58" s="17">
        <v>44.034300000000002</v>
      </c>
      <c r="EB58" s="17">
        <v>44.034300000000002</v>
      </c>
      <c r="EC58" s="17">
        <v>41.693600000000004</v>
      </c>
      <c r="ED58" s="17">
        <v>46.876350000000002</v>
      </c>
      <c r="EE58" s="17">
        <v>44.065634375000002</v>
      </c>
      <c r="EF58" s="17">
        <v>24.07405</v>
      </c>
      <c r="EG58" s="17">
        <v>19.567900000000002</v>
      </c>
      <c r="EH58" s="17">
        <v>87.454900000000009</v>
      </c>
      <c r="EI58" s="17">
        <v>85.271699999999996</v>
      </c>
      <c r="EJ58" s="17">
        <v>40.507249999999999</v>
      </c>
      <c r="EK58" s="17">
        <v>43.078000000000003</v>
      </c>
      <c r="EL58" s="17">
        <v>43.964449999999999</v>
      </c>
      <c r="EM58" s="17">
        <v>41.6526</v>
      </c>
      <c r="EN58" s="17">
        <v>46.833299999999994</v>
      </c>
      <c r="EO58" s="17">
        <v>43.802995012016879</v>
      </c>
      <c r="EP58" s="17">
        <v>38865.649999999994</v>
      </c>
      <c r="EQ58" s="17">
        <v>19.9039</v>
      </c>
      <c r="ER58" s="17">
        <v>46530.660394956984</v>
      </c>
      <c r="ES58" s="5">
        <v>26.4223</v>
      </c>
      <c r="ET58" s="5">
        <v>34983.329780400942</v>
      </c>
      <c r="EU58" s="5">
        <v>20.347524999999997</v>
      </c>
      <c r="EV58" s="8"/>
      <c r="EW58" s="8"/>
      <c r="EX58" s="8"/>
      <c r="EY58" s="8"/>
      <c r="EZ58" s="8">
        <v>30389.293433233346</v>
      </c>
      <c r="FA58" s="8">
        <v>40.828937499999995</v>
      </c>
      <c r="FB58" s="8">
        <v>22685.037329827523</v>
      </c>
      <c r="FC58" s="8">
        <v>42.545825000000001</v>
      </c>
      <c r="FD58" s="5">
        <v>28323.72257387932</v>
      </c>
      <c r="FE58" s="5">
        <v>43.964449999999999</v>
      </c>
      <c r="FF58" s="5">
        <v>43.964449999999999</v>
      </c>
      <c r="FG58" s="5">
        <v>41.6526</v>
      </c>
      <c r="FH58" s="5">
        <v>46.833299999999994</v>
      </c>
      <c r="FI58" s="5">
        <v>43.802995012016879</v>
      </c>
      <c r="FK58" s="5">
        <v>24604.230695653612</v>
      </c>
      <c r="FL58" s="5">
        <v>43.568182812499998</v>
      </c>
      <c r="FM58" s="5">
        <v>24604.230695653612</v>
      </c>
      <c r="FN58" s="5">
        <v>43.357001326428573</v>
      </c>
      <c r="FP58" s="17">
        <v>24604.230695653612</v>
      </c>
      <c r="FQ58" s="5">
        <v>43.568182812499998</v>
      </c>
      <c r="FR58" s="17">
        <v>24604.230695653612</v>
      </c>
      <c r="FS58" s="5">
        <v>43.357001326428573</v>
      </c>
    </row>
    <row r="59" spans="1:175" x14ac:dyDescent="0.15">
      <c r="R59" s="110">
        <f>MAX(R5:R40)</f>
        <v>73689.100000000006</v>
      </c>
      <c r="S59" s="110">
        <f>MAX(S5:S40)</f>
        <v>37.192900000000002</v>
      </c>
      <c r="AJ59" s="110">
        <f>MAX(AJ5:AJ40)</f>
        <v>73689.100000000006</v>
      </c>
      <c r="AK59" s="110">
        <f>MAX(AK5:AK40)</f>
        <v>37.192900000000002</v>
      </c>
      <c r="AL59" s="110">
        <f>MAX(AL5:AL40)</f>
        <v>1</v>
      </c>
      <c r="AM59" s="110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E59" s="165"/>
      <c r="CL59" s="17">
        <v>30389.293433233346</v>
      </c>
      <c r="CM59" s="17">
        <v>44.298124999999999</v>
      </c>
      <c r="CN59" s="17">
        <v>44.298124999999999</v>
      </c>
      <c r="CO59" s="17">
        <v>41.853274999999996</v>
      </c>
      <c r="CP59" s="17">
        <v>47.002737500000002</v>
      </c>
      <c r="CQ59" s="17">
        <v>44.314360156249997</v>
      </c>
      <c r="CR59" s="17">
        <v>24.410162500000002</v>
      </c>
      <c r="CS59" s="17">
        <v>19.827774999999999</v>
      </c>
      <c r="CT59" s="17">
        <v>88.330799999999996</v>
      </c>
      <c r="CU59" s="17">
        <v>86.156125000000003</v>
      </c>
      <c r="CV59" s="17">
        <v>40.828937499999995</v>
      </c>
      <c r="CW59" s="17">
        <v>43.249299999999998</v>
      </c>
      <c r="CX59" s="17">
        <v>44.227512500000003</v>
      </c>
      <c r="CY59" s="17">
        <v>41.811275000000002</v>
      </c>
      <c r="CZ59" s="17">
        <v>46.958275</v>
      </c>
      <c r="DA59" s="17">
        <v>44.025991854811039</v>
      </c>
      <c r="DB59" s="17">
        <v>39190.262499999997</v>
      </c>
      <c r="DC59" s="17">
        <v>20.362625000000001</v>
      </c>
      <c r="DE59" s="17">
        <v>49964.979185498181</v>
      </c>
      <c r="DF59" s="5">
        <v>26.775024999999999</v>
      </c>
      <c r="DG59" s="5"/>
      <c r="DH59" s="17">
        <v>37534.5674</v>
      </c>
      <c r="DI59" s="5">
        <v>20.607399999999998</v>
      </c>
      <c r="DJ59" s="5"/>
      <c r="DK59" s="5"/>
      <c r="DL59" s="5"/>
      <c r="DM59" s="5"/>
      <c r="DN59" s="5"/>
      <c r="DO59" s="5">
        <v>32605.500670411071</v>
      </c>
      <c r="DP59" s="5">
        <v>41.150624999999998</v>
      </c>
      <c r="DQ59" s="5">
        <v>24384.945445714238</v>
      </c>
      <c r="DR59" s="5">
        <v>42.734787500000003</v>
      </c>
      <c r="DS59" s="5">
        <v>30389.293433233346</v>
      </c>
      <c r="DT59" s="5">
        <v>44.227512500000003</v>
      </c>
      <c r="DU59" s="5">
        <v>44.227512500000003</v>
      </c>
      <c r="DV59" s="5">
        <v>41.811275000000002</v>
      </c>
      <c r="DW59" s="5">
        <v>46.958275</v>
      </c>
      <c r="DX59" s="5">
        <v>44.025991854811039</v>
      </c>
      <c r="DZ59" s="17">
        <v>30389.293433233346</v>
      </c>
      <c r="EA59" s="17">
        <v>44.298124999999999</v>
      </c>
      <c r="EB59" s="17">
        <v>44.298124999999999</v>
      </c>
      <c r="EC59" s="17">
        <v>41.853274999999996</v>
      </c>
      <c r="ED59" s="17">
        <v>47.002737500000002</v>
      </c>
      <c r="EE59" s="17">
        <v>44.314360156249997</v>
      </c>
      <c r="EF59" s="17">
        <v>24.410162500000002</v>
      </c>
      <c r="EG59" s="17">
        <v>19.827774999999999</v>
      </c>
      <c r="EH59" s="17">
        <v>88.330799999999996</v>
      </c>
      <c r="EI59" s="17">
        <v>86.156125000000003</v>
      </c>
      <c r="EJ59" s="17">
        <v>40.828937499999995</v>
      </c>
      <c r="EK59" s="17">
        <v>43.249299999999998</v>
      </c>
      <c r="EL59" s="17">
        <v>44.227512500000003</v>
      </c>
      <c r="EM59" s="17">
        <v>41.811275000000002</v>
      </c>
      <c r="EN59" s="17">
        <v>46.958275</v>
      </c>
      <c r="EO59" s="17">
        <v>44.025991854811039</v>
      </c>
      <c r="EP59" s="17">
        <v>39190.262499999997</v>
      </c>
      <c r="EQ59" s="17">
        <v>20.362625000000001</v>
      </c>
      <c r="ER59" s="17">
        <v>49964.979185498181</v>
      </c>
      <c r="ES59" s="5">
        <v>26.775024999999999</v>
      </c>
      <c r="ET59" s="5">
        <v>37534.5674</v>
      </c>
      <c r="EU59" s="5">
        <v>20.607399999999998</v>
      </c>
      <c r="EV59" s="8"/>
      <c r="EW59" s="8"/>
      <c r="EX59" s="8"/>
      <c r="EY59" s="8"/>
      <c r="EZ59" s="8">
        <v>32605.500670411071</v>
      </c>
      <c r="FA59" s="8">
        <v>41.150624999999998</v>
      </c>
      <c r="FB59" s="8">
        <v>24384.945445714238</v>
      </c>
      <c r="FC59" s="8">
        <v>42.734787500000003</v>
      </c>
      <c r="FD59" s="5">
        <v>30389.293433233346</v>
      </c>
      <c r="FE59" s="5">
        <v>44.227512500000003</v>
      </c>
      <c r="FF59" s="5">
        <v>44.227512500000003</v>
      </c>
      <c r="FG59" s="5">
        <v>41.811275000000002</v>
      </c>
      <c r="FH59" s="5">
        <v>46.958275</v>
      </c>
      <c r="FI59" s="5">
        <v>44.025991854811039</v>
      </c>
      <c r="FK59" s="5">
        <v>26398.549285281188</v>
      </c>
      <c r="FL59" s="5">
        <v>43.81690859375</v>
      </c>
      <c r="FM59" s="5">
        <v>26398.549285281188</v>
      </c>
      <c r="FN59" s="5">
        <v>43.579998169222726</v>
      </c>
      <c r="FP59" s="17">
        <v>26398.549285281188</v>
      </c>
      <c r="FQ59" s="5">
        <v>43.81690859375</v>
      </c>
      <c r="FR59" s="17">
        <v>26398.549285281188</v>
      </c>
      <c r="FS59" s="5">
        <v>43.579998169222726</v>
      </c>
    </row>
    <row r="60" spans="1:175" x14ac:dyDescent="0.15">
      <c r="R60" s="110">
        <f>MIN(R5:R40)</f>
        <v>539.20000000000005</v>
      </c>
      <c r="S60" s="110">
        <f>MIN(S5:S40)</f>
        <v>0.24110000000000001</v>
      </c>
      <c r="AJ60" s="110">
        <f>MIN(AJ5:AJ40)</f>
        <v>539.20000000000005</v>
      </c>
      <c r="AK60" s="110">
        <f>MIN(AK5:AK40)</f>
        <v>0.24110000000000001</v>
      </c>
      <c r="AL60" s="110">
        <f>MIN(AL5:AL40)</f>
        <v>1</v>
      </c>
      <c r="AM60" s="110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E60" s="165"/>
      <c r="CL60" s="17">
        <v>32605.500670411071</v>
      </c>
      <c r="CM60" s="17">
        <v>44.561949999999996</v>
      </c>
      <c r="CN60" s="17">
        <v>44.561949999999996</v>
      </c>
      <c r="CO60" s="17">
        <v>42.012949999999996</v>
      </c>
      <c r="CP60" s="17">
        <v>47.129125000000002</v>
      </c>
      <c r="CQ60" s="17">
        <v>44.563085937499999</v>
      </c>
      <c r="CR60" s="17">
        <v>24.746275000000001</v>
      </c>
      <c r="CS60" s="17">
        <v>20.08765</v>
      </c>
      <c r="CT60" s="17">
        <v>89.206699999999998</v>
      </c>
      <c r="CU60" s="17">
        <v>87.040549999999996</v>
      </c>
      <c r="CV60" s="17">
        <v>41.150624999999998</v>
      </c>
      <c r="CW60" s="17">
        <v>43.4206</v>
      </c>
      <c r="CX60" s="17">
        <v>44.490575</v>
      </c>
      <c r="CY60" s="17">
        <v>41.969949999999997</v>
      </c>
      <c r="CZ60" s="17">
        <v>47.08325</v>
      </c>
      <c r="DA60" s="17">
        <v>44.248988697605192</v>
      </c>
      <c r="DB60" s="17">
        <v>39514.875</v>
      </c>
      <c r="DC60" s="17">
        <v>20.821350000000002</v>
      </c>
      <c r="DE60" s="17">
        <v>53652.776982246367</v>
      </c>
      <c r="DF60" s="5">
        <v>27.127749999999999</v>
      </c>
      <c r="DG60" s="5"/>
      <c r="DH60" s="17">
        <v>43332.397853159062</v>
      </c>
      <c r="DI60" s="5">
        <v>21.116512499999999</v>
      </c>
      <c r="DJ60" s="5"/>
      <c r="DK60" s="5"/>
      <c r="DL60" s="5"/>
      <c r="DM60" s="5"/>
      <c r="DN60" s="5"/>
      <c r="DO60" s="5">
        <v>34983.329780400942</v>
      </c>
      <c r="DP60" s="5">
        <v>41.472312500000001</v>
      </c>
      <c r="DQ60" s="5">
        <v>26212.236539219281</v>
      </c>
      <c r="DR60" s="5">
        <v>42.923749999999998</v>
      </c>
      <c r="DS60" s="5">
        <v>32605.500670411071</v>
      </c>
      <c r="DT60" s="5">
        <v>44.490575</v>
      </c>
      <c r="DU60" s="5">
        <v>44.490575</v>
      </c>
      <c r="DV60" s="5">
        <v>41.969949999999997</v>
      </c>
      <c r="DW60" s="5">
        <v>47.08325</v>
      </c>
      <c r="DX60" s="5">
        <v>44.248988697605192</v>
      </c>
      <c r="DZ60" s="17">
        <v>32605.500670411071</v>
      </c>
      <c r="EA60" s="17">
        <v>44.561949999999996</v>
      </c>
      <c r="EB60" s="17">
        <v>44.561949999999996</v>
      </c>
      <c r="EC60" s="17">
        <v>42.012949999999996</v>
      </c>
      <c r="ED60" s="17">
        <v>47.129125000000002</v>
      </c>
      <c r="EE60" s="17">
        <v>44.563085937499999</v>
      </c>
      <c r="EF60" s="17">
        <v>24.746275000000001</v>
      </c>
      <c r="EG60" s="17">
        <v>20.08765</v>
      </c>
      <c r="EH60" s="17">
        <v>89.206699999999998</v>
      </c>
      <c r="EI60" s="17">
        <v>87.040549999999996</v>
      </c>
      <c r="EJ60" s="17">
        <v>41.150624999999998</v>
      </c>
      <c r="EK60" s="17">
        <v>43.4206</v>
      </c>
      <c r="EL60" s="17">
        <v>44.490575</v>
      </c>
      <c r="EM60" s="17">
        <v>41.969949999999997</v>
      </c>
      <c r="EN60" s="17">
        <v>47.08325</v>
      </c>
      <c r="EO60" s="17">
        <v>44.248988697605192</v>
      </c>
      <c r="EP60" s="17">
        <v>39514.875</v>
      </c>
      <c r="EQ60" s="17">
        <v>20.821350000000002</v>
      </c>
      <c r="ER60" s="17">
        <v>53652.776982246367</v>
      </c>
      <c r="ES60" s="5">
        <v>27.127749999999999</v>
      </c>
      <c r="ET60" s="5">
        <v>43332.397853159062</v>
      </c>
      <c r="EU60" s="5">
        <v>21.116512499999999</v>
      </c>
      <c r="EV60" s="8"/>
      <c r="EW60" s="8"/>
      <c r="EX60" s="8"/>
      <c r="EY60" s="8"/>
      <c r="EZ60" s="8">
        <v>34983.329780400942</v>
      </c>
      <c r="FA60" s="8">
        <v>41.472312500000001</v>
      </c>
      <c r="FB60" s="8">
        <v>26212.236539219281</v>
      </c>
      <c r="FC60" s="8">
        <v>42.923749999999998</v>
      </c>
      <c r="FD60" s="5">
        <v>32605.500670411071</v>
      </c>
      <c r="FE60" s="5">
        <v>44.490575</v>
      </c>
      <c r="FF60" s="5">
        <v>44.490575</v>
      </c>
      <c r="FG60" s="5">
        <v>41.969949999999997</v>
      </c>
      <c r="FH60" s="5">
        <v>47.08325</v>
      </c>
      <c r="FI60" s="5">
        <v>44.248988697605192</v>
      </c>
      <c r="FK60" s="5">
        <v>28323.72257387932</v>
      </c>
      <c r="FL60" s="5">
        <v>44.065634375000002</v>
      </c>
      <c r="FM60" s="5">
        <v>28176.456080968648</v>
      </c>
      <c r="FN60" s="5">
        <v>43.790435281738311</v>
      </c>
      <c r="FP60" s="17">
        <v>28323.72257387932</v>
      </c>
      <c r="FQ60" s="5">
        <v>44.065634375000002</v>
      </c>
      <c r="FR60" s="17">
        <v>28176.456080968648</v>
      </c>
      <c r="FS60" s="5">
        <v>43.790435281738311</v>
      </c>
    </row>
    <row r="61" spans="1:175" x14ac:dyDescent="0.15">
      <c r="AJ61" s="110">
        <f>AJ57/R57</f>
        <v>1</v>
      </c>
      <c r="AK61" s="110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E61" s="165"/>
      <c r="CL61" s="17">
        <v>34983.329780400942</v>
      </c>
      <c r="CM61" s="17">
        <v>44.825775</v>
      </c>
      <c r="CN61" s="17">
        <v>44.825775</v>
      </c>
      <c r="CO61" s="17">
        <v>42.172624999999996</v>
      </c>
      <c r="CP61" s="17">
        <v>47.255512500000002</v>
      </c>
      <c r="CQ61" s="17">
        <v>44.811811718749993</v>
      </c>
      <c r="CR61" s="17">
        <v>25.082387500000003</v>
      </c>
      <c r="CS61" s="17">
        <v>20.347524999999997</v>
      </c>
      <c r="CT61" s="17">
        <v>90.082599999999999</v>
      </c>
      <c r="CU61" s="17">
        <v>87.924974999999989</v>
      </c>
      <c r="CV61" s="17">
        <v>41.472312500000001</v>
      </c>
      <c r="CW61" s="17">
        <v>43.591899999999995</v>
      </c>
      <c r="CX61" s="17">
        <v>44.753637499999996</v>
      </c>
      <c r="CY61" s="17">
        <v>42.128625</v>
      </c>
      <c r="CZ61" s="17">
        <v>47.208224999999999</v>
      </c>
      <c r="DA61" s="17">
        <v>44.471985540399345</v>
      </c>
      <c r="DB61" s="17">
        <v>39839.487499999996</v>
      </c>
      <c r="DC61" s="17">
        <v>21.280075</v>
      </c>
      <c r="DE61" s="17">
        <v>57612.762475484931</v>
      </c>
      <c r="DF61" s="5">
        <v>27.480475000000002</v>
      </c>
      <c r="DG61" s="5"/>
      <c r="DH61" s="17">
        <v>46530.660394956984</v>
      </c>
      <c r="DI61" s="5">
        <v>21.384450000000001</v>
      </c>
      <c r="DJ61" s="5"/>
      <c r="DK61" s="5"/>
      <c r="DL61" s="5"/>
      <c r="DM61" s="5"/>
      <c r="DN61" s="5"/>
      <c r="DO61" s="5">
        <v>37534.5674</v>
      </c>
      <c r="DP61" s="5">
        <v>41.793999999999997</v>
      </c>
      <c r="DQ61" s="5">
        <v>28176.456080968648</v>
      </c>
      <c r="DR61" s="5">
        <v>43.112712500000001</v>
      </c>
      <c r="DS61" s="5">
        <v>34983.329780400942</v>
      </c>
      <c r="DT61" s="5">
        <v>44.753637499999996</v>
      </c>
      <c r="DU61" s="5">
        <v>44.753637499999996</v>
      </c>
      <c r="DV61" s="5">
        <v>42.128625</v>
      </c>
      <c r="DW61" s="5">
        <v>47.208224999999999</v>
      </c>
      <c r="DX61" s="5">
        <v>44.471985540399345</v>
      </c>
      <c r="DZ61" s="17">
        <v>34983.329780400942</v>
      </c>
      <c r="EA61" s="17">
        <v>44.825775</v>
      </c>
      <c r="EB61" s="17">
        <v>44.825775</v>
      </c>
      <c r="EC61" s="17">
        <v>42.172624999999996</v>
      </c>
      <c r="ED61" s="17">
        <v>47.255512500000002</v>
      </c>
      <c r="EE61" s="17">
        <v>44.811811718749993</v>
      </c>
      <c r="EF61" s="17">
        <v>25.082387500000003</v>
      </c>
      <c r="EG61" s="17">
        <v>20.347524999999997</v>
      </c>
      <c r="EH61" s="17">
        <v>90.082599999999999</v>
      </c>
      <c r="EI61" s="17">
        <v>87.924974999999989</v>
      </c>
      <c r="EJ61" s="17">
        <v>41.472312500000001</v>
      </c>
      <c r="EK61" s="17">
        <v>43.591899999999995</v>
      </c>
      <c r="EL61" s="17">
        <v>44.753637499999996</v>
      </c>
      <c r="EM61" s="17">
        <v>42.128625</v>
      </c>
      <c r="EN61" s="17">
        <v>47.208224999999999</v>
      </c>
      <c r="EO61" s="17">
        <v>44.471985540399345</v>
      </c>
      <c r="EP61" s="17">
        <v>39839.487499999996</v>
      </c>
      <c r="EQ61" s="17">
        <v>21.280075</v>
      </c>
      <c r="ER61" s="17">
        <v>57612.762475484931</v>
      </c>
      <c r="ES61" s="5">
        <v>27.480475000000002</v>
      </c>
      <c r="ET61" s="5">
        <v>46530.660394956984</v>
      </c>
      <c r="EU61" s="5">
        <v>21.384450000000001</v>
      </c>
      <c r="EV61" s="8"/>
      <c r="EW61" s="8"/>
      <c r="EX61" s="8"/>
      <c r="EY61" s="8"/>
      <c r="EZ61" s="8">
        <v>37534.5674</v>
      </c>
      <c r="FA61" s="8">
        <v>41.793999999999997</v>
      </c>
      <c r="FB61" s="8">
        <v>28176.456080968648</v>
      </c>
      <c r="FC61" s="8">
        <v>43.112712500000001</v>
      </c>
      <c r="FD61" s="5">
        <v>34983.329780400942</v>
      </c>
      <c r="FE61" s="5">
        <v>44.753637499999996</v>
      </c>
      <c r="FF61" s="5">
        <v>44.753637499999996</v>
      </c>
      <c r="FG61" s="5">
        <v>42.128625</v>
      </c>
      <c r="FH61" s="5">
        <v>47.208224999999999</v>
      </c>
      <c r="FI61" s="5">
        <v>44.471985540399345</v>
      </c>
      <c r="FK61" s="5">
        <v>30389.293433233346</v>
      </c>
      <c r="FL61" s="5">
        <v>44.314360156249997</v>
      </c>
      <c r="FM61" s="5">
        <v>30287.864833467636</v>
      </c>
      <c r="FN61" s="5">
        <v>44.035606972510692</v>
      </c>
      <c r="FP61" s="17">
        <v>30389.293433233346</v>
      </c>
      <c r="FQ61" s="5">
        <v>44.314360156249997</v>
      </c>
      <c r="FR61" s="17">
        <v>30287.864833467636</v>
      </c>
      <c r="FS61" s="5">
        <v>44.035606972510692</v>
      </c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E62" s="165"/>
      <c r="CL62" s="17">
        <v>37534.5674</v>
      </c>
      <c r="CM62" s="17">
        <v>45.089599999999997</v>
      </c>
      <c r="CN62" s="17">
        <v>45.089599999999997</v>
      </c>
      <c r="CO62" s="17">
        <v>42.332299999999996</v>
      </c>
      <c r="CP62" s="17">
        <v>47.381900000000002</v>
      </c>
      <c r="CQ62" s="17">
        <v>45.060537499999995</v>
      </c>
      <c r="CR62" s="17">
        <v>25.418500000000002</v>
      </c>
      <c r="CS62" s="17">
        <v>20.607399999999998</v>
      </c>
      <c r="CT62" s="17">
        <v>90.958500000000001</v>
      </c>
      <c r="CU62" s="17">
        <v>88.809399999999997</v>
      </c>
      <c r="CV62" s="17">
        <v>41.793999999999997</v>
      </c>
      <c r="CW62" s="17">
        <v>43.763199999999998</v>
      </c>
      <c r="CX62" s="17">
        <v>45.0167</v>
      </c>
      <c r="CY62" s="17">
        <v>42.287300000000002</v>
      </c>
      <c r="CZ62" s="17">
        <v>47.333199999999998</v>
      </c>
      <c r="DA62" s="17">
        <v>44.694982383193498</v>
      </c>
      <c r="DB62" s="17">
        <v>40164.1</v>
      </c>
      <c r="DC62" s="17">
        <v>21.738800000000001</v>
      </c>
      <c r="DE62" s="17">
        <v>61865.025199999996</v>
      </c>
      <c r="DF62" s="5">
        <v>27.833200000000001</v>
      </c>
      <c r="DG62" s="5"/>
      <c r="DH62" s="17">
        <v>49964.979185498181</v>
      </c>
      <c r="DI62" s="5">
        <v>21.6523875</v>
      </c>
      <c r="DJ62" s="5"/>
      <c r="DK62" s="5"/>
      <c r="DL62" s="5"/>
      <c r="DM62" s="5"/>
      <c r="DN62" s="5"/>
      <c r="DO62" s="5">
        <v>43332.397853159062</v>
      </c>
      <c r="DP62" s="5">
        <v>42.447837499999999</v>
      </c>
      <c r="DQ62" s="5">
        <v>30287.864833467636</v>
      </c>
      <c r="DR62" s="5">
        <v>43.301675000000003</v>
      </c>
      <c r="DS62" s="5">
        <v>37534.5674</v>
      </c>
      <c r="DT62" s="5">
        <v>45.0167</v>
      </c>
      <c r="DU62" s="5">
        <v>45.0167</v>
      </c>
      <c r="DV62" s="5">
        <v>42.287300000000002</v>
      </c>
      <c r="DW62" s="5">
        <v>47.333199999999998</v>
      </c>
      <c r="DX62" s="5">
        <v>44.694982383193498</v>
      </c>
      <c r="DZ62" s="17">
        <v>37534.5674</v>
      </c>
      <c r="EA62" s="17">
        <v>45.089599999999997</v>
      </c>
      <c r="EB62" s="17">
        <v>45.089599999999997</v>
      </c>
      <c r="EC62" s="17">
        <v>42.332299999999996</v>
      </c>
      <c r="ED62" s="17">
        <v>47.381900000000002</v>
      </c>
      <c r="EE62" s="17">
        <v>45.060537499999995</v>
      </c>
      <c r="EF62" s="17">
        <v>25.418500000000002</v>
      </c>
      <c r="EG62" s="17">
        <v>20.607399999999998</v>
      </c>
      <c r="EH62" s="17">
        <v>90.958500000000001</v>
      </c>
      <c r="EI62" s="17">
        <v>88.809399999999997</v>
      </c>
      <c r="EJ62" s="17">
        <v>41.793999999999997</v>
      </c>
      <c r="EK62" s="17">
        <v>43.763199999999998</v>
      </c>
      <c r="EL62" s="17">
        <v>45.0167</v>
      </c>
      <c r="EM62" s="17">
        <v>42.287300000000002</v>
      </c>
      <c r="EN62" s="17">
        <v>47.333199999999998</v>
      </c>
      <c r="EO62" s="17">
        <v>44.694982383193498</v>
      </c>
      <c r="EP62" s="17">
        <v>40164.1</v>
      </c>
      <c r="EQ62" s="17">
        <v>21.738800000000001</v>
      </c>
      <c r="ER62" s="17">
        <v>61865.025199999996</v>
      </c>
      <c r="ES62" s="5">
        <v>27.833200000000001</v>
      </c>
      <c r="ET62" s="5">
        <v>49964.979185498181</v>
      </c>
      <c r="EU62" s="5">
        <v>21.6523875</v>
      </c>
      <c r="EV62" s="8"/>
      <c r="EW62" s="8"/>
      <c r="EX62" s="8"/>
      <c r="EY62" s="8"/>
      <c r="EZ62" s="8">
        <v>43332.397853159062</v>
      </c>
      <c r="FA62" s="8">
        <v>42.447837499999999</v>
      </c>
      <c r="FB62" s="8">
        <v>30287.864833467636</v>
      </c>
      <c r="FC62" s="8">
        <v>43.301675000000003</v>
      </c>
      <c r="FD62" s="5">
        <v>37534.5674</v>
      </c>
      <c r="FE62" s="5">
        <v>45.0167</v>
      </c>
      <c r="FF62" s="5">
        <v>45.0167</v>
      </c>
      <c r="FG62" s="5">
        <v>42.287300000000002</v>
      </c>
      <c r="FH62" s="5">
        <v>47.333199999999998</v>
      </c>
      <c r="FI62" s="5">
        <v>44.694982383193498</v>
      </c>
      <c r="FK62" s="5">
        <v>32605.500670411071</v>
      </c>
      <c r="FL62" s="5">
        <v>44.563085937499999</v>
      </c>
      <c r="FM62" s="5">
        <v>32557.492451650745</v>
      </c>
      <c r="FN62" s="5">
        <v>44.280778663283066</v>
      </c>
      <c r="FP62" s="17">
        <v>32605.500670411071</v>
      </c>
      <c r="FQ62" s="5">
        <v>44.563085937499999</v>
      </c>
      <c r="FR62" s="17">
        <v>32557.492451650745</v>
      </c>
      <c r="FS62" s="5">
        <v>44.280778663283066</v>
      </c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E63" s="165"/>
      <c r="CL63" s="17">
        <v>43332.397853159062</v>
      </c>
      <c r="CM63" s="17">
        <v>45.597087500000001</v>
      </c>
      <c r="CN63" s="17">
        <v>45.597087500000001</v>
      </c>
      <c r="CO63" s="17">
        <v>42.951925000000003</v>
      </c>
      <c r="CP63" s="17">
        <v>47.901600000000002</v>
      </c>
      <c r="CQ63" s="17">
        <v>45.575796874999995</v>
      </c>
      <c r="CR63" s="17">
        <v>26.069575</v>
      </c>
      <c r="CS63" s="17">
        <v>21.116512499999999</v>
      </c>
      <c r="CT63" s="17">
        <v>91.749512500000009</v>
      </c>
      <c r="CU63" s="17">
        <v>89.686087499999999</v>
      </c>
      <c r="CV63" s="17">
        <v>42.447837499999999</v>
      </c>
      <c r="CW63" s="17">
        <v>44.2665875</v>
      </c>
      <c r="CX63" s="17">
        <v>45.522424999999998</v>
      </c>
      <c r="CY63" s="17">
        <v>42.887287499999999</v>
      </c>
      <c r="CZ63" s="17">
        <v>47.847887499999999</v>
      </c>
      <c r="DA63" s="17">
        <v>45.225659078736413</v>
      </c>
      <c r="DB63" s="17">
        <v>72282.7</v>
      </c>
      <c r="DC63" s="17">
        <v>35.807837499999998</v>
      </c>
      <c r="DF63" s="5"/>
      <c r="DG63" s="5"/>
      <c r="DH63" s="17">
        <v>53652.776982246367</v>
      </c>
      <c r="DI63" s="5">
        <v>21.920324999999998</v>
      </c>
      <c r="DJ63" s="5"/>
      <c r="DK63" s="5"/>
      <c r="DL63" s="5"/>
      <c r="DM63" s="5"/>
      <c r="DN63" s="5"/>
      <c r="DO63" s="5">
        <v>46530.660394956984</v>
      </c>
      <c r="DP63" s="5">
        <v>42.784350000000003</v>
      </c>
      <c r="DQ63" s="5">
        <v>32557.492451650745</v>
      </c>
      <c r="DR63" s="5">
        <v>43.490637499999998</v>
      </c>
      <c r="DS63" s="5">
        <v>43332.397853159062</v>
      </c>
      <c r="DT63" s="5">
        <v>45.522424999999998</v>
      </c>
      <c r="DU63" s="5">
        <v>45.522424999999998</v>
      </c>
      <c r="DV63" s="5">
        <v>42.887287499999999</v>
      </c>
      <c r="DW63" s="5">
        <v>47.847887499999999</v>
      </c>
      <c r="DX63" s="5">
        <v>45.225659078736413</v>
      </c>
      <c r="DZ63" s="17">
        <v>43332.397853159062</v>
      </c>
      <c r="EA63" s="17">
        <v>45.597087500000001</v>
      </c>
      <c r="EB63" s="17">
        <v>45.597087500000001</v>
      </c>
      <c r="EC63" s="17">
        <v>42.951925000000003</v>
      </c>
      <c r="ED63" s="17">
        <v>47.901600000000002</v>
      </c>
      <c r="EE63" s="17">
        <v>45.575796874999995</v>
      </c>
      <c r="EF63" s="17">
        <v>26.069575</v>
      </c>
      <c r="EG63" s="17">
        <v>21.116512499999999</v>
      </c>
      <c r="EH63" s="17">
        <v>91.749512500000009</v>
      </c>
      <c r="EI63" s="17">
        <v>89.686087499999999</v>
      </c>
      <c r="EJ63" s="17">
        <v>42.447837499999999</v>
      </c>
      <c r="EK63" s="17">
        <v>44.2665875</v>
      </c>
      <c r="EL63" s="17">
        <v>45.522424999999998</v>
      </c>
      <c r="EM63" s="17">
        <v>42.887287499999999</v>
      </c>
      <c r="EN63" s="17">
        <v>47.847887499999999</v>
      </c>
      <c r="EO63" s="17">
        <v>45.225659078736413</v>
      </c>
      <c r="EP63" s="17">
        <v>72282.7</v>
      </c>
      <c r="EQ63" s="17">
        <v>35.807837499999998</v>
      </c>
      <c r="ES63" s="5"/>
      <c r="ET63" s="5">
        <v>53652.776982246367</v>
      </c>
      <c r="EU63" s="5">
        <v>21.920324999999998</v>
      </c>
      <c r="EV63" s="8"/>
      <c r="EW63" s="8"/>
      <c r="EX63" s="8"/>
      <c r="EY63" s="8"/>
      <c r="EZ63" s="8">
        <v>46530.660394956984</v>
      </c>
      <c r="FA63" s="8">
        <v>42.784350000000003</v>
      </c>
      <c r="FB63" s="8">
        <v>32557.492451650745</v>
      </c>
      <c r="FC63" s="8">
        <v>43.490637499999998</v>
      </c>
      <c r="FD63" s="5">
        <v>43332.397853159062</v>
      </c>
      <c r="FE63" s="5">
        <v>45.522424999999998</v>
      </c>
      <c r="FF63" s="5">
        <v>45.522424999999998</v>
      </c>
      <c r="FG63" s="5">
        <v>42.887287499999999</v>
      </c>
      <c r="FH63" s="5">
        <v>47.847887499999999</v>
      </c>
      <c r="FI63" s="5">
        <v>45.225659078736413</v>
      </c>
      <c r="FK63" s="5">
        <v>34983.329780400942</v>
      </c>
      <c r="FL63" s="5">
        <v>44.811811718749993</v>
      </c>
      <c r="FM63" s="5">
        <v>34997.195099999997</v>
      </c>
      <c r="FN63" s="5">
        <v>44.525950354055446</v>
      </c>
      <c r="FP63" s="17">
        <v>34983.329780400942</v>
      </c>
      <c r="FQ63" s="5">
        <v>44.811811718749993</v>
      </c>
      <c r="FR63" s="17">
        <v>34997.195099999997</v>
      </c>
      <c r="FS63" s="5">
        <v>44.525950354055446</v>
      </c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E64" s="165"/>
      <c r="CL64" s="17">
        <v>46530.660394956984</v>
      </c>
      <c r="CM64" s="17">
        <v>45.864049999999999</v>
      </c>
      <c r="CN64" s="17">
        <v>45.864049999999999</v>
      </c>
      <c r="CO64" s="17">
        <v>43.148099999999999</v>
      </c>
      <c r="CP64" s="17">
        <v>48.051900000000003</v>
      </c>
      <c r="CQ64" s="17">
        <v>45.831043749999999</v>
      </c>
      <c r="CR64" s="17">
        <v>26.4223</v>
      </c>
      <c r="CS64" s="17">
        <v>21.384450000000001</v>
      </c>
      <c r="CT64" s="17">
        <v>92.395150000000001</v>
      </c>
      <c r="CU64" s="17">
        <v>90.331150000000008</v>
      </c>
      <c r="CV64" s="17">
        <v>42.784350000000003</v>
      </c>
      <c r="CW64" s="17">
        <v>44.462249999999997</v>
      </c>
      <c r="CX64" s="17">
        <v>45.787099999999995</v>
      </c>
      <c r="CY64" s="17">
        <v>43.080550000000002</v>
      </c>
      <c r="CZ64" s="17">
        <v>47.996049999999997</v>
      </c>
      <c r="DA64" s="17">
        <v>45.458895320296733</v>
      </c>
      <c r="DB64" s="17">
        <v>72212.2</v>
      </c>
      <c r="DC64" s="17">
        <v>36.084850000000003</v>
      </c>
      <c r="DF64" s="5"/>
      <c r="DG64" s="5"/>
      <c r="DH64" s="17">
        <v>57612.762475484931</v>
      </c>
      <c r="DI64" s="5">
        <v>22.1882625</v>
      </c>
      <c r="DJ64" s="5"/>
      <c r="DK64" s="5"/>
      <c r="DL64" s="5"/>
      <c r="DM64" s="5"/>
      <c r="DN64" s="5"/>
      <c r="DO64" s="5">
        <v>49964.979185498181</v>
      </c>
      <c r="DP64" s="5">
        <v>43.120862500000001</v>
      </c>
      <c r="DQ64" s="5">
        <v>34997.195099999997</v>
      </c>
      <c r="DR64" s="5">
        <v>43.679600000000001</v>
      </c>
      <c r="DS64" s="5">
        <v>46530.660394956984</v>
      </c>
      <c r="DT64" s="5">
        <v>45.787099999999995</v>
      </c>
      <c r="DU64" s="5">
        <v>45.787099999999995</v>
      </c>
      <c r="DV64" s="5">
        <v>43.080550000000002</v>
      </c>
      <c r="DW64" s="5">
        <v>47.996049999999997</v>
      </c>
      <c r="DX64" s="5">
        <v>45.458895320296733</v>
      </c>
      <c r="DZ64" s="17">
        <v>46530.660394956984</v>
      </c>
      <c r="EA64" s="17">
        <v>45.864049999999999</v>
      </c>
      <c r="EB64" s="17">
        <v>45.864049999999999</v>
      </c>
      <c r="EC64" s="17">
        <v>43.148099999999999</v>
      </c>
      <c r="ED64" s="17">
        <v>48.051900000000003</v>
      </c>
      <c r="EE64" s="17">
        <v>45.831043749999999</v>
      </c>
      <c r="EF64" s="17">
        <v>26.4223</v>
      </c>
      <c r="EG64" s="17">
        <v>21.384450000000001</v>
      </c>
      <c r="EH64" s="17">
        <v>92.395150000000001</v>
      </c>
      <c r="EI64" s="17">
        <v>90.331150000000008</v>
      </c>
      <c r="EJ64" s="17">
        <v>42.784350000000003</v>
      </c>
      <c r="EK64" s="17">
        <v>44.462249999999997</v>
      </c>
      <c r="EL64" s="17">
        <v>45.787099999999995</v>
      </c>
      <c r="EM64" s="17">
        <v>43.080550000000002</v>
      </c>
      <c r="EN64" s="17">
        <v>47.996049999999997</v>
      </c>
      <c r="EO64" s="17">
        <v>45.458895320296733</v>
      </c>
      <c r="EP64" s="17">
        <v>72212.2</v>
      </c>
      <c r="EQ64" s="17">
        <v>36.084850000000003</v>
      </c>
      <c r="ES64" s="5"/>
      <c r="ET64" s="5">
        <v>57612.762475484931</v>
      </c>
      <c r="EU64" s="5">
        <v>22.1882625</v>
      </c>
      <c r="EV64" s="8"/>
      <c r="EW64" s="8"/>
      <c r="EX64" s="8"/>
      <c r="EY64" s="8"/>
      <c r="EZ64" s="8">
        <v>49964.979185498181</v>
      </c>
      <c r="FA64" s="8">
        <v>43.120862500000001</v>
      </c>
      <c r="FB64" s="8">
        <v>34997.195099999997</v>
      </c>
      <c r="FC64" s="8">
        <v>43.679600000000001</v>
      </c>
      <c r="FD64" s="5">
        <v>46530.660394956984</v>
      </c>
      <c r="FE64" s="5">
        <v>45.787099999999995</v>
      </c>
      <c r="FF64" s="5">
        <v>45.787099999999995</v>
      </c>
      <c r="FG64" s="5">
        <v>43.080550000000002</v>
      </c>
      <c r="FH64" s="5">
        <v>47.996049999999997</v>
      </c>
      <c r="FI64" s="5">
        <v>45.458895320296733</v>
      </c>
      <c r="FK64" s="5">
        <v>37580.255897503564</v>
      </c>
      <c r="FL64" s="5">
        <v>45.065303125</v>
      </c>
      <c r="FM64" s="5">
        <v>37580.255897503564</v>
      </c>
      <c r="FN64" s="5">
        <v>44.759186595615766</v>
      </c>
      <c r="FP64" s="17">
        <v>37580.255897503564</v>
      </c>
      <c r="FQ64" s="5">
        <v>45.065303125</v>
      </c>
      <c r="FR64" s="17">
        <v>37580.255897503564</v>
      </c>
      <c r="FS64" s="5">
        <v>44.759186595615766</v>
      </c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E65" s="165"/>
      <c r="CL65" s="17">
        <v>49964.979185498181</v>
      </c>
      <c r="CM65" s="17">
        <v>46.131012499999997</v>
      </c>
      <c r="CN65" s="17">
        <v>46.131012499999997</v>
      </c>
      <c r="CO65" s="17">
        <v>43.344274999999996</v>
      </c>
      <c r="CP65" s="17">
        <v>48.202199999999998</v>
      </c>
      <c r="CQ65" s="17">
        <v>46.086290625000004</v>
      </c>
      <c r="CR65" s="17">
        <v>26.775024999999999</v>
      </c>
      <c r="CS65" s="17">
        <v>21.6523875</v>
      </c>
      <c r="CT65" s="17">
        <v>93.040787499999993</v>
      </c>
      <c r="CU65" s="17">
        <v>90.976212500000003</v>
      </c>
      <c r="CV65" s="17">
        <v>43.120862500000001</v>
      </c>
      <c r="CW65" s="17">
        <v>44.657912500000002</v>
      </c>
      <c r="CX65" s="17">
        <v>46.051774999999999</v>
      </c>
      <c r="CY65" s="17">
        <v>43.273812499999998</v>
      </c>
      <c r="CZ65" s="17">
        <v>48.144212500000002</v>
      </c>
      <c r="DA65" s="17">
        <v>45.692131561857053</v>
      </c>
      <c r="DB65" s="17">
        <v>72141.7</v>
      </c>
      <c r="DC65" s="17">
        <v>36.361862500000001</v>
      </c>
      <c r="DF65" s="5"/>
      <c r="DG65" s="5"/>
      <c r="DH65" s="17">
        <v>61865.025199999996</v>
      </c>
      <c r="DI65" s="5">
        <v>22.456199999999999</v>
      </c>
      <c r="DJ65" s="5"/>
      <c r="DK65" s="5"/>
      <c r="DL65" s="5"/>
      <c r="DM65" s="5"/>
      <c r="DN65" s="5"/>
      <c r="DO65" s="5">
        <v>53652.776982246367</v>
      </c>
      <c r="DP65" s="5">
        <v>43.457374999999999</v>
      </c>
      <c r="DQ65" s="5">
        <v>37580.255897503564</v>
      </c>
      <c r="DR65" s="5">
        <v>43.875262499999998</v>
      </c>
      <c r="DS65" s="5">
        <v>49964.979185498181</v>
      </c>
      <c r="DT65" s="5">
        <v>46.051774999999999</v>
      </c>
      <c r="DU65" s="5">
        <v>46.051774999999999</v>
      </c>
      <c r="DV65" s="5">
        <v>43.273812499999998</v>
      </c>
      <c r="DW65" s="5">
        <v>48.144212500000002</v>
      </c>
      <c r="DX65" s="5">
        <v>45.692131561857053</v>
      </c>
      <c r="DZ65" s="17">
        <v>49964.979185498181</v>
      </c>
      <c r="EA65" s="17">
        <v>46.131012499999997</v>
      </c>
      <c r="EB65" s="17">
        <v>46.131012499999997</v>
      </c>
      <c r="EC65" s="17">
        <v>43.344274999999996</v>
      </c>
      <c r="ED65" s="17">
        <v>48.202199999999998</v>
      </c>
      <c r="EE65" s="17">
        <v>46.086290625000004</v>
      </c>
      <c r="EF65" s="17">
        <v>26.775024999999999</v>
      </c>
      <c r="EG65" s="17">
        <v>21.6523875</v>
      </c>
      <c r="EH65" s="17">
        <v>93.040787499999993</v>
      </c>
      <c r="EI65" s="17">
        <v>90.976212500000003</v>
      </c>
      <c r="EJ65" s="17">
        <v>43.120862500000001</v>
      </c>
      <c r="EK65" s="17">
        <v>44.657912500000002</v>
      </c>
      <c r="EL65" s="17">
        <v>46.051774999999999</v>
      </c>
      <c r="EM65" s="17">
        <v>43.273812499999998</v>
      </c>
      <c r="EN65" s="17">
        <v>48.144212500000002</v>
      </c>
      <c r="EO65" s="17">
        <v>45.692131561857053</v>
      </c>
      <c r="EP65" s="17">
        <v>72141.7</v>
      </c>
      <c r="EQ65" s="17">
        <v>36.361862500000001</v>
      </c>
      <c r="ES65" s="5"/>
      <c r="ET65" s="5">
        <v>61865.025199999996</v>
      </c>
      <c r="EU65" s="5">
        <v>22.456199999999999</v>
      </c>
      <c r="EV65" s="8"/>
      <c r="EW65" s="8"/>
      <c r="EX65" s="8"/>
      <c r="EY65" s="8"/>
      <c r="EZ65" s="8">
        <v>53652.776982246367</v>
      </c>
      <c r="FA65" s="8">
        <v>43.457374999999999</v>
      </c>
      <c r="FB65" s="8">
        <v>37580.255897503564</v>
      </c>
      <c r="FC65" s="8">
        <v>43.875262499999998</v>
      </c>
      <c r="FD65" s="5">
        <v>49964.979185498181</v>
      </c>
      <c r="FE65" s="5">
        <v>46.051774999999999</v>
      </c>
      <c r="FF65" s="5">
        <v>46.051774999999999</v>
      </c>
      <c r="FG65" s="5">
        <v>43.273812499999998</v>
      </c>
      <c r="FH65" s="5">
        <v>48.144212500000002</v>
      </c>
      <c r="FI65" s="5">
        <v>45.692131561857053</v>
      </c>
      <c r="FK65" s="5">
        <v>40353.96634748744</v>
      </c>
      <c r="FL65" s="5">
        <v>45.320549999999997</v>
      </c>
      <c r="FM65" s="5">
        <v>40353.96634748744</v>
      </c>
      <c r="FN65" s="5">
        <v>44.992422837176093</v>
      </c>
      <c r="FP65" s="17">
        <v>40353.96634748744</v>
      </c>
      <c r="FQ65" s="5">
        <v>45.320549999999997</v>
      </c>
      <c r="FR65" s="17">
        <v>40353.96634748744</v>
      </c>
      <c r="FS65" s="5">
        <v>44.992422837176093</v>
      </c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E66" s="165"/>
      <c r="CL66" s="17">
        <v>53652.776982246367</v>
      </c>
      <c r="CM66" s="17">
        <v>46.397975000000002</v>
      </c>
      <c r="CN66" s="17">
        <v>46.397975000000002</v>
      </c>
      <c r="CO66" s="17">
        <v>43.54045</v>
      </c>
      <c r="CP66" s="17">
        <v>48.352499999999999</v>
      </c>
      <c r="CQ66" s="17">
        <v>46.341537500000001</v>
      </c>
      <c r="CR66" s="17">
        <v>27.127749999999999</v>
      </c>
      <c r="CS66" s="17">
        <v>21.920324999999998</v>
      </c>
      <c r="CT66" s="17">
        <v>93.686425</v>
      </c>
      <c r="CU66" s="17">
        <v>91.621274999999997</v>
      </c>
      <c r="CV66" s="17">
        <v>43.457374999999999</v>
      </c>
      <c r="CW66" s="17">
        <v>44.853574999999999</v>
      </c>
      <c r="CX66" s="17">
        <v>46.316449999999996</v>
      </c>
      <c r="CY66" s="17">
        <v>43.467075000000001</v>
      </c>
      <c r="CZ66" s="17">
        <v>48.292375</v>
      </c>
      <c r="DA66" s="17">
        <v>45.925367803417373</v>
      </c>
      <c r="DB66" s="17">
        <v>72071.199999999997</v>
      </c>
      <c r="DC66" s="17">
        <v>36.638874999999999</v>
      </c>
      <c r="DF66" s="5"/>
      <c r="DG66" s="5"/>
      <c r="DI66" s="5"/>
      <c r="DJ66" s="5"/>
      <c r="DK66" s="5"/>
      <c r="DL66" s="5"/>
      <c r="DM66" s="5"/>
      <c r="DN66" s="5"/>
      <c r="DO66" s="5">
        <v>57612.762475484931</v>
      </c>
      <c r="DP66" s="5">
        <v>43.793887500000004</v>
      </c>
      <c r="DQ66" s="5">
        <v>40353.96634748744</v>
      </c>
      <c r="DR66" s="5">
        <v>44.070925000000003</v>
      </c>
      <c r="DS66" s="5">
        <v>53652.776982246367</v>
      </c>
      <c r="DT66" s="5">
        <v>46.316449999999996</v>
      </c>
      <c r="DU66" s="5">
        <v>46.316449999999996</v>
      </c>
      <c r="DV66" s="5">
        <v>43.467075000000001</v>
      </c>
      <c r="DW66" s="5">
        <v>48.292375</v>
      </c>
      <c r="DX66" s="5">
        <v>45.925367803417373</v>
      </c>
      <c r="DZ66" s="17">
        <v>53652.776982246367</v>
      </c>
      <c r="EA66" s="17">
        <v>46.397975000000002</v>
      </c>
      <c r="EB66" s="17">
        <v>46.397975000000002</v>
      </c>
      <c r="EC66" s="17">
        <v>43.54045</v>
      </c>
      <c r="ED66" s="17">
        <v>48.352499999999999</v>
      </c>
      <c r="EE66" s="17">
        <v>46.341537500000001</v>
      </c>
      <c r="EF66" s="17">
        <v>27.127749999999999</v>
      </c>
      <c r="EG66" s="17">
        <v>21.920324999999998</v>
      </c>
      <c r="EH66" s="17">
        <v>93.686425</v>
      </c>
      <c r="EI66" s="17">
        <v>91.621274999999997</v>
      </c>
      <c r="EJ66" s="17">
        <v>43.457374999999999</v>
      </c>
      <c r="EK66" s="17">
        <v>44.853574999999999</v>
      </c>
      <c r="EL66" s="17">
        <v>46.316449999999996</v>
      </c>
      <c r="EM66" s="17">
        <v>43.467075000000001</v>
      </c>
      <c r="EN66" s="17">
        <v>48.292375</v>
      </c>
      <c r="EO66" s="17">
        <v>45.925367803417373</v>
      </c>
      <c r="EP66" s="17">
        <v>72071.199999999997</v>
      </c>
      <c r="EQ66" s="17">
        <v>36.638874999999999</v>
      </c>
      <c r="ES66" s="5"/>
      <c r="ET66" s="5"/>
      <c r="EU66" s="5"/>
      <c r="EV66" s="8"/>
      <c r="EW66" s="8"/>
      <c r="EX66" s="8"/>
      <c r="EY66" s="8"/>
      <c r="EZ66" s="8">
        <v>57612.762475484931</v>
      </c>
      <c r="FA66" s="8">
        <v>43.793887500000004</v>
      </c>
      <c r="FB66" s="8">
        <v>40353.96634748744</v>
      </c>
      <c r="FC66" s="8">
        <v>44.070925000000003</v>
      </c>
      <c r="FD66" s="5">
        <v>53652.776982246367</v>
      </c>
      <c r="FE66" s="5">
        <v>46.316449999999996</v>
      </c>
      <c r="FF66" s="5">
        <v>46.316449999999996</v>
      </c>
      <c r="FG66" s="5">
        <v>43.467075000000001</v>
      </c>
      <c r="FH66" s="5">
        <v>48.292375</v>
      </c>
      <c r="FI66" s="5">
        <v>45.925367803417373</v>
      </c>
      <c r="FK66" s="5">
        <v>43332.397853159062</v>
      </c>
      <c r="FL66" s="5">
        <v>45.575796874999995</v>
      </c>
      <c r="FM66" s="5">
        <v>43332.397853159062</v>
      </c>
      <c r="FN66" s="5">
        <v>45.225659078736413</v>
      </c>
      <c r="FP66" s="17">
        <v>43332.397853159062</v>
      </c>
      <c r="FQ66" s="5">
        <v>45.575796874999995</v>
      </c>
      <c r="FR66" s="17">
        <v>43332.397853159062</v>
      </c>
      <c r="FS66" s="5">
        <v>45.225659078736413</v>
      </c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E67" s="165"/>
      <c r="CL67" s="17">
        <v>57612.762475484931</v>
      </c>
      <c r="CM67" s="17">
        <v>46.664937500000001</v>
      </c>
      <c r="CN67" s="17">
        <v>46.664937500000001</v>
      </c>
      <c r="CO67" s="17">
        <v>43.736625000000004</v>
      </c>
      <c r="CP67" s="17">
        <v>48.502800000000001</v>
      </c>
      <c r="CQ67" s="17">
        <v>46.596784374999999</v>
      </c>
      <c r="CR67" s="17">
        <v>27.480475000000002</v>
      </c>
      <c r="CS67" s="17">
        <v>22.1882625</v>
      </c>
      <c r="CT67" s="17">
        <v>94.332062500000006</v>
      </c>
      <c r="CU67" s="17">
        <v>92.266337500000006</v>
      </c>
      <c r="CV67" s="17">
        <v>43.793887500000004</v>
      </c>
      <c r="CW67" s="17">
        <v>45.049237500000004</v>
      </c>
      <c r="CX67" s="17">
        <v>46.581125</v>
      </c>
      <c r="CY67" s="17">
        <v>43.660337499999997</v>
      </c>
      <c r="CZ67" s="17">
        <v>48.440537500000005</v>
      </c>
      <c r="DA67" s="17">
        <v>46.1586040449777</v>
      </c>
      <c r="DB67" s="17">
        <v>72000.7</v>
      </c>
      <c r="DC67" s="17">
        <v>36.915887500000004</v>
      </c>
      <c r="DF67" s="5"/>
      <c r="DG67" s="5"/>
      <c r="DI67" s="5"/>
      <c r="DJ67" s="5"/>
      <c r="DK67" s="5"/>
      <c r="DL67" s="5"/>
      <c r="DM67" s="5"/>
      <c r="DN67" s="5"/>
      <c r="DO67" s="5">
        <v>61865.025199999996</v>
      </c>
      <c r="DP67" s="5">
        <v>44.130400000000002</v>
      </c>
      <c r="DQ67" s="5">
        <v>43332.397853159062</v>
      </c>
      <c r="DR67" s="5">
        <v>44.2665875</v>
      </c>
      <c r="DS67" s="5">
        <v>57612.762475484931</v>
      </c>
      <c r="DT67" s="5">
        <v>46.581125</v>
      </c>
      <c r="DU67" s="5">
        <v>46.581125</v>
      </c>
      <c r="DV67" s="5">
        <v>43.660337499999997</v>
      </c>
      <c r="DW67" s="5">
        <v>48.440537500000005</v>
      </c>
      <c r="DX67" s="5">
        <v>46.1586040449777</v>
      </c>
      <c r="DZ67" s="17">
        <v>57612.762475484931</v>
      </c>
      <c r="EA67" s="17">
        <v>46.664937500000001</v>
      </c>
      <c r="EB67" s="17">
        <v>46.664937500000001</v>
      </c>
      <c r="EC67" s="17">
        <v>43.736625000000004</v>
      </c>
      <c r="ED67" s="17">
        <v>48.502800000000001</v>
      </c>
      <c r="EE67" s="17">
        <v>46.596784374999999</v>
      </c>
      <c r="EF67" s="17">
        <v>27.480475000000002</v>
      </c>
      <c r="EG67" s="17">
        <v>22.1882625</v>
      </c>
      <c r="EH67" s="17">
        <v>94.332062500000006</v>
      </c>
      <c r="EI67" s="17">
        <v>92.266337500000006</v>
      </c>
      <c r="EJ67" s="17">
        <v>43.793887500000004</v>
      </c>
      <c r="EK67" s="17">
        <v>45.049237500000004</v>
      </c>
      <c r="EL67" s="17">
        <v>46.581125</v>
      </c>
      <c r="EM67" s="17">
        <v>43.660337499999997</v>
      </c>
      <c r="EN67" s="17">
        <v>48.440537500000005</v>
      </c>
      <c r="EO67" s="17">
        <v>46.1586040449777</v>
      </c>
      <c r="EP67" s="17">
        <v>72000.7</v>
      </c>
      <c r="EQ67" s="17">
        <v>36.915887500000004</v>
      </c>
      <c r="ES67" s="5"/>
      <c r="ET67" s="5"/>
      <c r="EU67" s="5"/>
      <c r="EV67" s="8"/>
      <c r="EW67" s="8"/>
      <c r="EX67" s="8"/>
      <c r="EY67" s="8"/>
      <c r="EZ67" s="8">
        <v>61865.025199999996</v>
      </c>
      <c r="FA67" s="8">
        <v>44.130400000000002</v>
      </c>
      <c r="FB67" s="8">
        <v>43332.397853159062</v>
      </c>
      <c r="FC67" s="8">
        <v>44.2665875</v>
      </c>
      <c r="FD67" s="5">
        <v>57612.762475484931</v>
      </c>
      <c r="FE67" s="5">
        <v>46.581125</v>
      </c>
      <c r="FF67" s="5">
        <v>46.581125</v>
      </c>
      <c r="FG67" s="5">
        <v>43.660337499999997</v>
      </c>
      <c r="FH67" s="5">
        <v>48.440537500000005</v>
      </c>
      <c r="FI67" s="5">
        <v>46.1586040449777</v>
      </c>
      <c r="FK67" s="5">
        <v>46530.660394956984</v>
      </c>
      <c r="FL67" s="5">
        <v>45.831043749999999</v>
      </c>
      <c r="FM67" s="5">
        <v>46530.660394956984</v>
      </c>
      <c r="FN67" s="5">
        <v>45.458895320296733</v>
      </c>
      <c r="FP67" s="17">
        <v>46530.660394956984</v>
      </c>
      <c r="FQ67" s="5">
        <v>45.831043749999999</v>
      </c>
      <c r="FR67" s="17">
        <v>46530.660394956984</v>
      </c>
      <c r="FS67" s="5">
        <v>45.458895320296733</v>
      </c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E68" s="165"/>
      <c r="CL68" s="17">
        <v>61865.025199999996</v>
      </c>
      <c r="CM68" s="17">
        <v>46.931899999999999</v>
      </c>
      <c r="CN68" s="17">
        <v>46.931899999999999</v>
      </c>
      <c r="CO68" s="17">
        <v>43.9328</v>
      </c>
      <c r="CP68" s="17">
        <v>48.653100000000002</v>
      </c>
      <c r="CQ68" s="17">
        <v>46.852031250000003</v>
      </c>
      <c r="CR68" s="17">
        <v>27.833200000000001</v>
      </c>
      <c r="CS68" s="17">
        <v>22.456199999999999</v>
      </c>
      <c r="CT68" s="17">
        <v>94.977699999999999</v>
      </c>
      <c r="CU68" s="17">
        <v>92.9114</v>
      </c>
      <c r="CV68" s="17">
        <v>44.130400000000002</v>
      </c>
      <c r="CW68" s="17">
        <v>45.244900000000001</v>
      </c>
      <c r="CX68" s="17">
        <v>46.845799999999997</v>
      </c>
      <c r="CY68" s="17">
        <v>43.8536</v>
      </c>
      <c r="CZ68" s="17">
        <v>48.588700000000003</v>
      </c>
      <c r="DA68" s="17">
        <v>46.39184028653802</v>
      </c>
      <c r="DB68" s="17">
        <v>71930.2</v>
      </c>
      <c r="DC68" s="17">
        <v>37.192900000000002</v>
      </c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>
        <v>46530.660394956984</v>
      </c>
      <c r="DR68" s="5">
        <v>44.462249999999997</v>
      </c>
      <c r="DS68" s="5">
        <v>61865.025199999996</v>
      </c>
      <c r="DT68" s="5">
        <v>46.845799999999997</v>
      </c>
      <c r="DU68" s="5">
        <v>46.845799999999997</v>
      </c>
      <c r="DV68" s="5">
        <v>43.8536</v>
      </c>
      <c r="DW68" s="5">
        <v>48.588700000000003</v>
      </c>
      <c r="DX68" s="5">
        <v>46.39184028653802</v>
      </c>
      <c r="DZ68" s="17">
        <v>61865.025199999996</v>
      </c>
      <c r="EA68" s="17">
        <v>46.931899999999999</v>
      </c>
      <c r="EB68" s="17">
        <v>46.931899999999999</v>
      </c>
      <c r="EC68" s="17">
        <v>43.9328</v>
      </c>
      <c r="ED68" s="17">
        <v>48.653100000000002</v>
      </c>
      <c r="EE68" s="17">
        <v>46.852031250000003</v>
      </c>
      <c r="EF68" s="17">
        <v>27.833200000000001</v>
      </c>
      <c r="EG68" s="17">
        <v>22.456199999999999</v>
      </c>
      <c r="EH68" s="17">
        <v>94.977699999999999</v>
      </c>
      <c r="EI68" s="17">
        <v>92.9114</v>
      </c>
      <c r="EJ68" s="17">
        <v>44.130400000000002</v>
      </c>
      <c r="EK68" s="17">
        <v>45.244900000000001</v>
      </c>
      <c r="EL68" s="17">
        <v>46.845799999999997</v>
      </c>
      <c r="EM68" s="17">
        <v>43.8536</v>
      </c>
      <c r="EN68" s="17">
        <v>48.588700000000003</v>
      </c>
      <c r="EO68" s="17">
        <v>46.39184028653802</v>
      </c>
      <c r="EP68" s="17">
        <v>71930.2</v>
      </c>
      <c r="EQ68" s="17">
        <v>37.192900000000002</v>
      </c>
      <c r="ES68" s="5"/>
      <c r="ET68" s="5"/>
      <c r="EU68" s="5"/>
      <c r="EV68" s="8"/>
      <c r="EW68" s="8"/>
      <c r="EX68" s="8"/>
      <c r="EY68" s="8"/>
      <c r="EZ68" s="8"/>
      <c r="FA68" s="8"/>
      <c r="FB68" s="8">
        <v>46530.660394956984</v>
      </c>
      <c r="FC68" s="8">
        <v>44.462249999999997</v>
      </c>
      <c r="FD68" s="5">
        <v>61865.025199999996</v>
      </c>
      <c r="FE68" s="5">
        <v>46.845799999999997</v>
      </c>
      <c r="FF68" s="5">
        <v>46.845799999999997</v>
      </c>
      <c r="FG68" s="5">
        <v>43.8536</v>
      </c>
      <c r="FH68" s="5">
        <v>48.588700000000003</v>
      </c>
      <c r="FI68" s="5">
        <v>46.39184028653802</v>
      </c>
      <c r="FK68" s="5">
        <v>49964.979185498181</v>
      </c>
      <c r="FL68" s="5">
        <v>46.086290625000004</v>
      </c>
      <c r="FM68" s="5">
        <v>49964.979185498181</v>
      </c>
      <c r="FN68" s="5">
        <v>45.692131561857053</v>
      </c>
      <c r="FP68" s="17">
        <v>49964.979185498181</v>
      </c>
      <c r="FQ68" s="5">
        <v>46.086290625000004</v>
      </c>
      <c r="FR68" s="17">
        <v>49964.979185498181</v>
      </c>
      <c r="FS68" s="5">
        <v>45.692131561857053</v>
      </c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49964.979185498181</v>
      </c>
      <c r="DR69" s="5">
        <v>44.657912500000002</v>
      </c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>
        <v>49964.979185498181</v>
      </c>
      <c r="FC69" s="8">
        <v>44.657912500000002</v>
      </c>
      <c r="FD69" s="5"/>
      <c r="FE69" s="5"/>
      <c r="FF69" s="5"/>
      <c r="FG69" s="5"/>
      <c r="FH69" s="5"/>
      <c r="FI69" s="5"/>
      <c r="FK69" s="5">
        <v>53652.776982246367</v>
      </c>
      <c r="FL69" s="5">
        <v>46.341537500000001</v>
      </c>
      <c r="FM69" s="5">
        <v>53652.776982246367</v>
      </c>
      <c r="FN69" s="5">
        <v>45.925367803417373</v>
      </c>
      <c r="FP69" s="17">
        <v>53652.776982246367</v>
      </c>
      <c r="FQ69" s="5">
        <v>46.341537500000001</v>
      </c>
      <c r="FR69" s="17">
        <v>53652.776982246367</v>
      </c>
      <c r="FS69" s="5">
        <v>45.925367803417373</v>
      </c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53652.776982246367</v>
      </c>
      <c r="DR70" s="5">
        <v>44.853574999999999</v>
      </c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>
        <v>53652.776982246367</v>
      </c>
      <c r="FC70" s="8">
        <v>44.853574999999999</v>
      </c>
      <c r="FD70" s="5"/>
      <c r="FE70" s="5"/>
      <c r="FF70" s="5"/>
      <c r="FG70" s="5"/>
      <c r="FH70" s="5"/>
      <c r="FI70" s="5"/>
      <c r="FK70" s="5">
        <v>57612.762475484931</v>
      </c>
      <c r="FL70" s="5">
        <v>46.596784374999999</v>
      </c>
      <c r="FM70" s="5">
        <v>57612.762475484931</v>
      </c>
      <c r="FN70" s="5">
        <v>46.1586040449777</v>
      </c>
      <c r="FP70" s="17">
        <v>57612.762475484931</v>
      </c>
      <c r="FQ70" s="5">
        <v>46.596784374999999</v>
      </c>
      <c r="FR70" s="17">
        <v>57612.762475484931</v>
      </c>
      <c r="FS70" s="5">
        <v>46.1586040449777</v>
      </c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57612.762475484931</v>
      </c>
      <c r="DR71" s="5">
        <v>45.049237500000004</v>
      </c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>
        <v>57612.762475484931</v>
      </c>
      <c r="FC71" s="8">
        <v>45.049237500000004</v>
      </c>
      <c r="FD71" s="5"/>
      <c r="FE71" s="5"/>
      <c r="FF71" s="5"/>
      <c r="FG71" s="5"/>
      <c r="FH71" s="5"/>
      <c r="FI71" s="5"/>
      <c r="FK71" s="5">
        <v>61865.025199999996</v>
      </c>
      <c r="FL71" s="5">
        <v>46.852031250000003</v>
      </c>
      <c r="FM71" s="5">
        <v>61865.025199999996</v>
      </c>
      <c r="FN71" s="5">
        <v>46.39184028653802</v>
      </c>
      <c r="FP71" s="17">
        <v>61865.025199999996</v>
      </c>
      <c r="FQ71" s="5">
        <v>46.852031250000003</v>
      </c>
      <c r="FR71" s="17">
        <v>61865.025199999996</v>
      </c>
      <c r="FS71" s="5">
        <v>46.39184028653802</v>
      </c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61865.025199999996</v>
      </c>
      <c r="DR72" s="5">
        <v>45.244900000000001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61865.025199999996</v>
      </c>
      <c r="FC72" s="8">
        <v>45.244900000000001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2059" priority="497" stopIfTrue="1" operator="greaterThan">
      <formula>0.03</formula>
    </cfRule>
    <cfRule type="cellIs" dxfId="2058" priority="498" stopIfTrue="1" operator="lessThan">
      <formula>-0.03</formula>
    </cfRule>
  </conditionalFormatting>
  <conditionalFormatting sqref="AQ5">
    <cfRule type="cellIs" dxfId="2057" priority="515" stopIfTrue="1" operator="greaterThan">
      <formula>0.03</formula>
    </cfRule>
    <cfRule type="cellIs" dxfId="2056" priority="516" stopIfTrue="1" operator="lessThan">
      <formula>-0.03</formula>
    </cfRule>
  </conditionalFormatting>
  <conditionalFormatting sqref="CH5">
    <cfRule type="cellIs" dxfId="2055" priority="517" stopIfTrue="1" operator="greaterThan">
      <formula>0.03</formula>
    </cfRule>
    <cfRule type="cellIs" dxfId="2054" priority="518" stopIfTrue="1" operator="lessThan">
      <formula>-0.03</formula>
    </cfRule>
  </conditionalFormatting>
  <conditionalFormatting sqref="AQ5:AQ10">
    <cfRule type="cellIs" dxfId="2053" priority="519" stopIfTrue="1" operator="greaterThan">
      <formula>0</formula>
    </cfRule>
    <cfRule type="cellIs" dxfId="2052" priority="520" stopIfTrue="1" operator="lessThan">
      <formula>0</formula>
    </cfRule>
  </conditionalFormatting>
  <conditionalFormatting sqref="AR5:AS5">
    <cfRule type="cellIs" dxfId="2051" priority="511" stopIfTrue="1" operator="greaterThan">
      <formula>0.03</formula>
    </cfRule>
    <cfRule type="cellIs" dxfId="2050" priority="512" stopIfTrue="1" operator="lessThan">
      <formula>-0.03</formula>
    </cfRule>
  </conditionalFormatting>
  <conditionalFormatting sqref="AR5:AS10">
    <cfRule type="cellIs" dxfId="2049" priority="513" stopIfTrue="1" operator="greaterThan">
      <formula>0</formula>
    </cfRule>
    <cfRule type="cellIs" dxfId="2048" priority="514" stopIfTrue="1" operator="lessThan">
      <formula>0</formula>
    </cfRule>
  </conditionalFormatting>
  <conditionalFormatting sqref="AU5">
    <cfRule type="cellIs" dxfId="2047" priority="507" stopIfTrue="1" operator="greaterThan">
      <formula>0.03</formula>
    </cfRule>
    <cfRule type="cellIs" dxfId="2046" priority="508" stopIfTrue="1" operator="lessThan">
      <formula>-0.03</formula>
    </cfRule>
  </conditionalFormatting>
  <conditionalFormatting sqref="AU5:AU10">
    <cfRule type="cellIs" dxfId="2045" priority="509" stopIfTrue="1" operator="greaterThan">
      <formula>0</formula>
    </cfRule>
    <cfRule type="cellIs" dxfId="2044" priority="510" stopIfTrue="1" operator="lessThan">
      <formula>0</formula>
    </cfRule>
  </conditionalFormatting>
  <conditionalFormatting sqref="AW5">
    <cfRule type="cellIs" dxfId="2043" priority="503" stopIfTrue="1" operator="greaterThan">
      <formula>0.03</formula>
    </cfRule>
    <cfRule type="cellIs" dxfId="2042" priority="504" stopIfTrue="1" operator="lessThan">
      <formula>-0.03</formula>
    </cfRule>
  </conditionalFormatting>
  <conditionalFormatting sqref="AW5:AW10">
    <cfRule type="cellIs" dxfId="2041" priority="505" stopIfTrue="1" operator="greaterThan">
      <formula>0</formula>
    </cfRule>
    <cfRule type="cellIs" dxfId="2040" priority="506" stopIfTrue="1" operator="lessThan">
      <formula>0</formula>
    </cfRule>
  </conditionalFormatting>
  <conditionalFormatting sqref="AY5">
    <cfRule type="cellIs" dxfId="2039" priority="499" stopIfTrue="1" operator="greaterThan">
      <formula>0.03</formula>
    </cfRule>
    <cfRule type="cellIs" dxfId="2038" priority="500" stopIfTrue="1" operator="lessThan">
      <formula>-0.03</formula>
    </cfRule>
  </conditionalFormatting>
  <conditionalFormatting sqref="AY5:AY10">
    <cfRule type="cellIs" dxfId="2037" priority="501" stopIfTrue="1" operator="greaterThan">
      <formula>0</formula>
    </cfRule>
    <cfRule type="cellIs" dxfId="2036" priority="502" stopIfTrue="1" operator="lessThan">
      <formula>0</formula>
    </cfRule>
  </conditionalFormatting>
  <conditionalFormatting sqref="AP5:AP6">
    <cfRule type="cellIs" dxfId="2035" priority="521" stopIfTrue="1" operator="greaterThan">
      <formula>0</formula>
    </cfRule>
    <cfRule type="cellIs" dxfId="2034" priority="522" operator="lessThan">
      <formula>0</formula>
    </cfRule>
  </conditionalFormatting>
  <conditionalFormatting sqref="AP7">
    <cfRule type="cellIs" dxfId="2033" priority="493" stopIfTrue="1" operator="greaterThan">
      <formula>0.03</formula>
    </cfRule>
    <cfRule type="cellIs" dxfId="2032" priority="494" stopIfTrue="1" operator="lessThan">
      <formula>-0.03</formula>
    </cfRule>
  </conditionalFormatting>
  <conditionalFormatting sqref="AP7:AP8">
    <cfRule type="cellIs" dxfId="2031" priority="495" stopIfTrue="1" operator="greaterThan">
      <formula>0</formula>
    </cfRule>
    <cfRule type="cellIs" dxfId="2030" priority="496" operator="lessThan">
      <formula>0</formula>
    </cfRule>
  </conditionalFormatting>
  <conditionalFormatting sqref="AP9">
    <cfRule type="cellIs" dxfId="2029" priority="489" stopIfTrue="1" operator="greaterThan">
      <formula>0.03</formula>
    </cfRule>
    <cfRule type="cellIs" dxfId="2028" priority="490" stopIfTrue="1" operator="lessThan">
      <formula>-0.03</formula>
    </cfRule>
  </conditionalFormatting>
  <conditionalFormatting sqref="AP9:AP10">
    <cfRule type="cellIs" dxfId="2027" priority="491" stopIfTrue="1" operator="greaterThan">
      <formula>0</formula>
    </cfRule>
    <cfRule type="cellIs" dxfId="2026" priority="492" operator="lessThan">
      <formula>0</formula>
    </cfRule>
  </conditionalFormatting>
  <conditionalFormatting sqref="AT5">
    <cfRule type="cellIs" dxfId="2025" priority="485" stopIfTrue="1" operator="greaterThan">
      <formula>0.03</formula>
    </cfRule>
    <cfRule type="cellIs" dxfId="2024" priority="486" stopIfTrue="1" operator="lessThan">
      <formula>-0.03</formula>
    </cfRule>
  </conditionalFormatting>
  <conditionalFormatting sqref="AT5:AT6">
    <cfRule type="cellIs" dxfId="2023" priority="487" stopIfTrue="1" operator="greaterThan">
      <formula>0</formula>
    </cfRule>
    <cfRule type="cellIs" dxfId="2022" priority="488" operator="lessThan">
      <formula>0</formula>
    </cfRule>
  </conditionalFormatting>
  <conditionalFormatting sqref="AT7">
    <cfRule type="cellIs" dxfId="2021" priority="481" stopIfTrue="1" operator="greaterThan">
      <formula>0.03</formula>
    </cfRule>
    <cfRule type="cellIs" dxfId="2020" priority="482" stopIfTrue="1" operator="lessThan">
      <formula>-0.03</formula>
    </cfRule>
  </conditionalFormatting>
  <conditionalFormatting sqref="AT7:AT8">
    <cfRule type="cellIs" dxfId="2019" priority="483" stopIfTrue="1" operator="greaterThan">
      <formula>0</formula>
    </cfRule>
    <cfRule type="cellIs" dxfId="2018" priority="484" operator="lessThan">
      <formula>0</formula>
    </cfRule>
  </conditionalFormatting>
  <conditionalFormatting sqref="AT9">
    <cfRule type="cellIs" dxfId="2017" priority="477" stopIfTrue="1" operator="greaterThan">
      <formula>0.03</formula>
    </cfRule>
    <cfRule type="cellIs" dxfId="2016" priority="478" stopIfTrue="1" operator="lessThan">
      <formula>-0.03</formula>
    </cfRule>
  </conditionalFormatting>
  <conditionalFormatting sqref="AT9:AT10">
    <cfRule type="cellIs" dxfId="2015" priority="479" stopIfTrue="1" operator="greaterThan">
      <formula>0</formula>
    </cfRule>
    <cfRule type="cellIs" dxfId="2014" priority="480" operator="lessThan">
      <formula>0</formula>
    </cfRule>
  </conditionalFormatting>
  <conditionalFormatting sqref="AV5">
    <cfRule type="cellIs" dxfId="2013" priority="473" stopIfTrue="1" operator="greaterThan">
      <formula>0.03</formula>
    </cfRule>
    <cfRule type="cellIs" dxfId="2012" priority="474" stopIfTrue="1" operator="lessThan">
      <formula>-0.03</formula>
    </cfRule>
  </conditionalFormatting>
  <conditionalFormatting sqref="AV5:AV6">
    <cfRule type="cellIs" dxfId="2011" priority="475" stopIfTrue="1" operator="greaterThan">
      <formula>0</formula>
    </cfRule>
    <cfRule type="cellIs" dxfId="2010" priority="476" operator="lessThan">
      <formula>0</formula>
    </cfRule>
  </conditionalFormatting>
  <conditionalFormatting sqref="AV7">
    <cfRule type="cellIs" dxfId="2009" priority="469" stopIfTrue="1" operator="greaterThan">
      <formula>0.03</formula>
    </cfRule>
    <cfRule type="cellIs" dxfId="2008" priority="470" stopIfTrue="1" operator="lessThan">
      <formula>-0.03</formula>
    </cfRule>
  </conditionalFormatting>
  <conditionalFormatting sqref="AV7:AV8">
    <cfRule type="cellIs" dxfId="2007" priority="471" stopIfTrue="1" operator="greaterThan">
      <formula>0</formula>
    </cfRule>
    <cfRule type="cellIs" dxfId="2006" priority="472" operator="lessThan">
      <formula>0</formula>
    </cfRule>
  </conditionalFormatting>
  <conditionalFormatting sqref="AV9">
    <cfRule type="cellIs" dxfId="2005" priority="465" stopIfTrue="1" operator="greaterThan">
      <formula>0.03</formula>
    </cfRule>
    <cfRule type="cellIs" dxfId="2004" priority="466" stopIfTrue="1" operator="lessThan">
      <formula>-0.03</formula>
    </cfRule>
  </conditionalFormatting>
  <conditionalFormatting sqref="AV9:AV10">
    <cfRule type="cellIs" dxfId="2003" priority="467" stopIfTrue="1" operator="greaterThan">
      <formula>0</formula>
    </cfRule>
    <cfRule type="cellIs" dxfId="2002" priority="468" operator="lessThan">
      <formula>0</formula>
    </cfRule>
  </conditionalFormatting>
  <conditionalFormatting sqref="AX5">
    <cfRule type="cellIs" dxfId="2001" priority="461" stopIfTrue="1" operator="greaterThan">
      <formula>0.03</formula>
    </cfRule>
    <cfRule type="cellIs" dxfId="2000" priority="462" stopIfTrue="1" operator="lessThan">
      <formula>-0.03</formula>
    </cfRule>
  </conditionalFormatting>
  <conditionalFormatting sqref="AX5:AX6">
    <cfRule type="cellIs" dxfId="1999" priority="463" stopIfTrue="1" operator="greaterThan">
      <formula>0</formula>
    </cfRule>
    <cfRule type="cellIs" dxfId="1998" priority="464" operator="lessThan">
      <formula>0</formula>
    </cfRule>
  </conditionalFormatting>
  <conditionalFormatting sqref="AX7">
    <cfRule type="cellIs" dxfId="1997" priority="457" stopIfTrue="1" operator="greaterThan">
      <formula>0.03</formula>
    </cfRule>
    <cfRule type="cellIs" dxfId="1996" priority="458" stopIfTrue="1" operator="lessThan">
      <formula>-0.03</formula>
    </cfRule>
  </conditionalFormatting>
  <conditionalFormatting sqref="AX7:AX8">
    <cfRule type="cellIs" dxfId="1995" priority="459" stopIfTrue="1" operator="greaterThan">
      <formula>0</formula>
    </cfRule>
    <cfRule type="cellIs" dxfId="1994" priority="460" operator="lessThan">
      <formula>0</formula>
    </cfRule>
  </conditionalFormatting>
  <conditionalFormatting sqref="AX9">
    <cfRule type="cellIs" dxfId="1993" priority="453" stopIfTrue="1" operator="greaterThan">
      <formula>0.03</formula>
    </cfRule>
    <cfRule type="cellIs" dxfId="1992" priority="454" stopIfTrue="1" operator="lessThan">
      <formula>-0.03</formula>
    </cfRule>
  </conditionalFormatting>
  <conditionalFormatting sqref="AX9:AX10">
    <cfRule type="cellIs" dxfId="1991" priority="455" stopIfTrue="1" operator="greaterThan">
      <formula>0</formula>
    </cfRule>
    <cfRule type="cellIs" dxfId="1990" priority="456" operator="lessThan">
      <formula>0</formula>
    </cfRule>
  </conditionalFormatting>
  <conditionalFormatting sqref="AP11">
    <cfRule type="cellIs" dxfId="1989" priority="429" stopIfTrue="1" operator="greaterThan">
      <formula>0.03</formula>
    </cfRule>
    <cfRule type="cellIs" dxfId="1988" priority="430" stopIfTrue="1" operator="lessThan">
      <formula>-0.03</formula>
    </cfRule>
  </conditionalFormatting>
  <conditionalFormatting sqref="AQ11">
    <cfRule type="cellIs" dxfId="1987" priority="447" stopIfTrue="1" operator="greaterThan">
      <formula>0.03</formula>
    </cfRule>
    <cfRule type="cellIs" dxfId="1986" priority="448" stopIfTrue="1" operator="lessThan">
      <formula>-0.03</formula>
    </cfRule>
  </conditionalFormatting>
  <conditionalFormatting sqref="AQ11:AQ16">
    <cfRule type="cellIs" dxfId="1985" priority="449" stopIfTrue="1" operator="greaterThan">
      <formula>0</formula>
    </cfRule>
    <cfRule type="cellIs" dxfId="1984" priority="450" stopIfTrue="1" operator="lessThan">
      <formula>0</formula>
    </cfRule>
  </conditionalFormatting>
  <conditionalFormatting sqref="AR11:AS11">
    <cfRule type="cellIs" dxfId="1983" priority="443" stopIfTrue="1" operator="greaterThan">
      <formula>0.03</formula>
    </cfRule>
    <cfRule type="cellIs" dxfId="1982" priority="444" stopIfTrue="1" operator="lessThan">
      <formula>-0.03</formula>
    </cfRule>
  </conditionalFormatting>
  <conditionalFormatting sqref="AR11:AS16">
    <cfRule type="cellIs" dxfId="1981" priority="445" stopIfTrue="1" operator="greaterThan">
      <formula>0</formula>
    </cfRule>
    <cfRule type="cellIs" dxfId="1980" priority="446" stopIfTrue="1" operator="lessThan">
      <formula>0</formula>
    </cfRule>
  </conditionalFormatting>
  <conditionalFormatting sqref="AU11">
    <cfRule type="cellIs" dxfId="1979" priority="439" stopIfTrue="1" operator="greaterThan">
      <formula>0.03</formula>
    </cfRule>
    <cfRule type="cellIs" dxfId="1978" priority="440" stopIfTrue="1" operator="lessThan">
      <formula>-0.03</formula>
    </cfRule>
  </conditionalFormatting>
  <conditionalFormatting sqref="AU11:AU16">
    <cfRule type="cellIs" dxfId="1977" priority="441" stopIfTrue="1" operator="greaterThan">
      <formula>0</formula>
    </cfRule>
    <cfRule type="cellIs" dxfId="1976" priority="442" stopIfTrue="1" operator="lessThan">
      <formula>0</formula>
    </cfRule>
  </conditionalFormatting>
  <conditionalFormatting sqref="AW11">
    <cfRule type="cellIs" dxfId="1975" priority="435" stopIfTrue="1" operator="greaterThan">
      <formula>0.03</formula>
    </cfRule>
    <cfRule type="cellIs" dxfId="1974" priority="436" stopIfTrue="1" operator="lessThan">
      <formula>-0.03</formula>
    </cfRule>
  </conditionalFormatting>
  <conditionalFormatting sqref="AW11:AW16">
    <cfRule type="cellIs" dxfId="1973" priority="437" stopIfTrue="1" operator="greaterThan">
      <formula>0</formula>
    </cfRule>
    <cfRule type="cellIs" dxfId="1972" priority="438" stopIfTrue="1" operator="lessThan">
      <formula>0</formula>
    </cfRule>
  </conditionalFormatting>
  <conditionalFormatting sqref="AY11">
    <cfRule type="cellIs" dxfId="1971" priority="431" stopIfTrue="1" operator="greaterThan">
      <formula>0.03</formula>
    </cfRule>
    <cfRule type="cellIs" dxfId="1970" priority="432" stopIfTrue="1" operator="lessThan">
      <formula>-0.03</formula>
    </cfRule>
  </conditionalFormatting>
  <conditionalFormatting sqref="AY11:AY16">
    <cfRule type="cellIs" dxfId="1969" priority="433" stopIfTrue="1" operator="greaterThan">
      <formula>0</formula>
    </cfRule>
    <cfRule type="cellIs" dxfId="1968" priority="434" stopIfTrue="1" operator="lessThan">
      <formula>0</formula>
    </cfRule>
  </conditionalFormatting>
  <conditionalFormatting sqref="AP11:AP12">
    <cfRule type="cellIs" dxfId="1967" priority="451" stopIfTrue="1" operator="greaterThan">
      <formula>0</formula>
    </cfRule>
    <cfRule type="cellIs" dxfId="1966" priority="452" operator="lessThan">
      <formula>0</formula>
    </cfRule>
  </conditionalFormatting>
  <conditionalFormatting sqref="AP13">
    <cfRule type="cellIs" dxfId="1965" priority="425" stopIfTrue="1" operator="greaterThan">
      <formula>0.03</formula>
    </cfRule>
    <cfRule type="cellIs" dxfId="1964" priority="426" stopIfTrue="1" operator="lessThan">
      <formula>-0.03</formula>
    </cfRule>
  </conditionalFormatting>
  <conditionalFormatting sqref="AP13:AP14">
    <cfRule type="cellIs" dxfId="1963" priority="427" stopIfTrue="1" operator="greaterThan">
      <formula>0</formula>
    </cfRule>
    <cfRule type="cellIs" dxfId="1962" priority="428" operator="lessThan">
      <formula>0</formula>
    </cfRule>
  </conditionalFormatting>
  <conditionalFormatting sqref="AP15">
    <cfRule type="cellIs" dxfId="1961" priority="421" stopIfTrue="1" operator="greaterThan">
      <formula>0.03</formula>
    </cfRule>
    <cfRule type="cellIs" dxfId="1960" priority="422" stopIfTrue="1" operator="lessThan">
      <formula>-0.03</formula>
    </cfRule>
  </conditionalFormatting>
  <conditionalFormatting sqref="AP15:AP16">
    <cfRule type="cellIs" dxfId="1959" priority="423" stopIfTrue="1" operator="greaterThan">
      <formula>0</formula>
    </cfRule>
    <cfRule type="cellIs" dxfId="1958" priority="424" operator="lessThan">
      <formula>0</formula>
    </cfRule>
  </conditionalFormatting>
  <conditionalFormatting sqref="AT11">
    <cfRule type="cellIs" dxfId="1957" priority="417" stopIfTrue="1" operator="greaterThan">
      <formula>0.03</formula>
    </cfRule>
    <cfRule type="cellIs" dxfId="1956" priority="418" stopIfTrue="1" operator="lessThan">
      <formula>-0.03</formula>
    </cfRule>
  </conditionalFormatting>
  <conditionalFormatting sqref="AT11:AT12">
    <cfRule type="cellIs" dxfId="1955" priority="419" stopIfTrue="1" operator="greaterThan">
      <formula>0</formula>
    </cfRule>
    <cfRule type="cellIs" dxfId="1954" priority="420" operator="lessThan">
      <formula>0</formula>
    </cfRule>
  </conditionalFormatting>
  <conditionalFormatting sqref="AT13">
    <cfRule type="cellIs" dxfId="1953" priority="413" stopIfTrue="1" operator="greaterThan">
      <formula>0.03</formula>
    </cfRule>
    <cfRule type="cellIs" dxfId="1952" priority="414" stopIfTrue="1" operator="lessThan">
      <formula>-0.03</formula>
    </cfRule>
  </conditionalFormatting>
  <conditionalFormatting sqref="AT13:AT14">
    <cfRule type="cellIs" dxfId="1951" priority="415" stopIfTrue="1" operator="greaterThan">
      <formula>0</formula>
    </cfRule>
    <cfRule type="cellIs" dxfId="1950" priority="416" operator="lessThan">
      <formula>0</formula>
    </cfRule>
  </conditionalFormatting>
  <conditionalFormatting sqref="AT15">
    <cfRule type="cellIs" dxfId="1949" priority="409" stopIfTrue="1" operator="greaterThan">
      <formula>0.03</formula>
    </cfRule>
    <cfRule type="cellIs" dxfId="1948" priority="410" stopIfTrue="1" operator="lessThan">
      <formula>-0.03</formula>
    </cfRule>
  </conditionalFormatting>
  <conditionalFormatting sqref="AT15:AT16">
    <cfRule type="cellIs" dxfId="1947" priority="411" stopIfTrue="1" operator="greaterThan">
      <formula>0</formula>
    </cfRule>
    <cfRule type="cellIs" dxfId="1946" priority="412" operator="lessThan">
      <formula>0</formula>
    </cfRule>
  </conditionalFormatting>
  <conditionalFormatting sqref="AV11">
    <cfRule type="cellIs" dxfId="1945" priority="405" stopIfTrue="1" operator="greaterThan">
      <formula>0.03</formula>
    </cfRule>
    <cfRule type="cellIs" dxfId="1944" priority="406" stopIfTrue="1" operator="lessThan">
      <formula>-0.03</formula>
    </cfRule>
  </conditionalFormatting>
  <conditionalFormatting sqref="AV11:AV12">
    <cfRule type="cellIs" dxfId="1943" priority="407" stopIfTrue="1" operator="greaterThan">
      <formula>0</formula>
    </cfRule>
    <cfRule type="cellIs" dxfId="1942" priority="408" operator="lessThan">
      <formula>0</formula>
    </cfRule>
  </conditionalFormatting>
  <conditionalFormatting sqref="AV13">
    <cfRule type="cellIs" dxfId="1941" priority="401" stopIfTrue="1" operator="greaterThan">
      <formula>0.03</formula>
    </cfRule>
    <cfRule type="cellIs" dxfId="1940" priority="402" stopIfTrue="1" operator="lessThan">
      <formula>-0.03</formula>
    </cfRule>
  </conditionalFormatting>
  <conditionalFormatting sqref="AV13:AV14">
    <cfRule type="cellIs" dxfId="1939" priority="403" stopIfTrue="1" operator="greaterThan">
      <formula>0</formula>
    </cfRule>
    <cfRule type="cellIs" dxfId="1938" priority="404" operator="lessThan">
      <formula>0</formula>
    </cfRule>
  </conditionalFormatting>
  <conditionalFormatting sqref="AV15">
    <cfRule type="cellIs" dxfId="1937" priority="397" stopIfTrue="1" operator="greaterThan">
      <formula>0.03</formula>
    </cfRule>
    <cfRule type="cellIs" dxfId="1936" priority="398" stopIfTrue="1" operator="lessThan">
      <formula>-0.03</formula>
    </cfRule>
  </conditionalFormatting>
  <conditionalFormatting sqref="AV15:AV16">
    <cfRule type="cellIs" dxfId="1935" priority="399" stopIfTrue="1" operator="greaterThan">
      <formula>0</formula>
    </cfRule>
    <cfRule type="cellIs" dxfId="1934" priority="400" operator="lessThan">
      <formula>0</formula>
    </cfRule>
  </conditionalFormatting>
  <conditionalFormatting sqref="AP17 AP23 AP29 AP35">
    <cfRule type="cellIs" dxfId="1933" priority="377" stopIfTrue="1" operator="greaterThan">
      <formula>0.03</formula>
    </cfRule>
    <cfRule type="cellIs" dxfId="1932" priority="378" stopIfTrue="1" operator="lessThan">
      <formula>-0.03</formula>
    </cfRule>
  </conditionalFormatting>
  <conditionalFormatting sqref="AQ17 AQ23 AQ29 AQ35">
    <cfRule type="cellIs" dxfId="1931" priority="391" stopIfTrue="1" operator="greaterThan">
      <formula>0.03</formula>
    </cfRule>
    <cfRule type="cellIs" dxfId="1930" priority="392" stopIfTrue="1" operator="lessThan">
      <formula>-0.03</formula>
    </cfRule>
  </conditionalFormatting>
  <conditionalFormatting sqref="AQ17:AQ40">
    <cfRule type="cellIs" dxfId="1929" priority="393" stopIfTrue="1" operator="greaterThan">
      <formula>0</formula>
    </cfRule>
    <cfRule type="cellIs" dxfId="1928" priority="394" stopIfTrue="1" operator="lessThan">
      <formula>0</formula>
    </cfRule>
  </conditionalFormatting>
  <conditionalFormatting sqref="AR17:AS17 AR23:AS23 AR29:AS29 AR35:AS35">
    <cfRule type="cellIs" dxfId="1927" priority="387" stopIfTrue="1" operator="greaterThan">
      <formula>0.03</formula>
    </cfRule>
    <cfRule type="cellIs" dxfId="1926" priority="388" stopIfTrue="1" operator="lessThan">
      <formula>-0.03</formula>
    </cfRule>
  </conditionalFormatting>
  <conditionalFormatting sqref="AR17:AS40">
    <cfRule type="cellIs" dxfId="1925" priority="389" stopIfTrue="1" operator="greaterThan">
      <formula>0</formula>
    </cfRule>
    <cfRule type="cellIs" dxfId="1924" priority="390" stopIfTrue="1" operator="lessThan">
      <formula>0</formula>
    </cfRule>
  </conditionalFormatting>
  <conditionalFormatting sqref="AU17 AU23 AU29 AU35">
    <cfRule type="cellIs" dxfId="1923" priority="383" stopIfTrue="1" operator="greaterThan">
      <formula>0.03</formula>
    </cfRule>
    <cfRule type="cellIs" dxfId="1922" priority="384" stopIfTrue="1" operator="lessThan">
      <formula>-0.03</formula>
    </cfRule>
  </conditionalFormatting>
  <conditionalFormatting sqref="AU17:AU40">
    <cfRule type="cellIs" dxfId="1921" priority="385" stopIfTrue="1" operator="greaterThan">
      <formula>0</formula>
    </cfRule>
    <cfRule type="cellIs" dxfId="1920" priority="386" stopIfTrue="1" operator="lessThan">
      <formula>0</formula>
    </cfRule>
  </conditionalFormatting>
  <conditionalFormatting sqref="AW17 AW23 AW29 AW35">
    <cfRule type="cellIs" dxfId="1919" priority="379" stopIfTrue="1" operator="greaterThan">
      <formula>0.03</formula>
    </cfRule>
    <cfRule type="cellIs" dxfId="1918" priority="380" stopIfTrue="1" operator="lessThan">
      <formula>-0.03</formula>
    </cfRule>
  </conditionalFormatting>
  <conditionalFormatting sqref="AW17:AW40">
    <cfRule type="cellIs" dxfId="1917" priority="381" stopIfTrue="1" operator="greaterThan">
      <formula>0</formula>
    </cfRule>
    <cfRule type="cellIs" dxfId="1916" priority="382" stopIfTrue="1" operator="lessThan">
      <formula>0</formula>
    </cfRule>
  </conditionalFormatting>
  <conditionalFormatting sqref="AP17:AP18 AP23:AP24 AP29:AP30 AP35:AP36">
    <cfRule type="cellIs" dxfId="1915" priority="395" stopIfTrue="1" operator="greaterThan">
      <formula>0</formula>
    </cfRule>
    <cfRule type="cellIs" dxfId="1914" priority="396" operator="lessThan">
      <formula>0</formula>
    </cfRule>
  </conditionalFormatting>
  <conditionalFormatting sqref="AP19 AP25 AP31 AP37">
    <cfRule type="cellIs" dxfId="1913" priority="373" stopIfTrue="1" operator="greaterThan">
      <formula>0.03</formula>
    </cfRule>
    <cfRule type="cellIs" dxfId="1912" priority="374" stopIfTrue="1" operator="lessThan">
      <formula>-0.03</formula>
    </cfRule>
  </conditionalFormatting>
  <conditionalFormatting sqref="AP19:AP20 AP25:AP26 AP31:AP32 AP37:AP38">
    <cfRule type="cellIs" dxfId="1911" priority="375" stopIfTrue="1" operator="greaterThan">
      <formula>0</formula>
    </cfRule>
    <cfRule type="cellIs" dxfId="1910" priority="376" operator="lessThan">
      <formula>0</formula>
    </cfRule>
  </conditionalFormatting>
  <conditionalFormatting sqref="AP21 AP27 AP33 AP39">
    <cfRule type="cellIs" dxfId="1909" priority="369" stopIfTrue="1" operator="greaterThan">
      <formula>0.03</formula>
    </cfRule>
    <cfRule type="cellIs" dxfId="1908" priority="370" stopIfTrue="1" operator="lessThan">
      <formula>-0.03</formula>
    </cfRule>
  </conditionalFormatting>
  <conditionalFormatting sqref="AP21:AP22 AP27:AP28 AP33:AP34 AP39:AP40">
    <cfRule type="cellIs" dxfId="1907" priority="371" stopIfTrue="1" operator="greaterThan">
      <formula>0</formula>
    </cfRule>
    <cfRule type="cellIs" dxfId="1906" priority="372" operator="lessThan">
      <formula>0</formula>
    </cfRule>
  </conditionalFormatting>
  <conditionalFormatting sqref="AT17 AT23 AT29 AT35">
    <cfRule type="cellIs" dxfId="1905" priority="365" stopIfTrue="1" operator="greaterThan">
      <formula>0.03</formula>
    </cfRule>
    <cfRule type="cellIs" dxfId="1904" priority="366" stopIfTrue="1" operator="lessThan">
      <formula>-0.03</formula>
    </cfRule>
  </conditionalFormatting>
  <conditionalFormatting sqref="AT17:AT18 AT23:AT24 AT29:AT30 AT35:AT36">
    <cfRule type="cellIs" dxfId="1903" priority="367" stopIfTrue="1" operator="greaterThan">
      <formula>0</formula>
    </cfRule>
    <cfRule type="cellIs" dxfId="1902" priority="368" operator="lessThan">
      <formula>0</formula>
    </cfRule>
  </conditionalFormatting>
  <conditionalFormatting sqref="AT19 AT25 AT31 AT37">
    <cfRule type="cellIs" dxfId="1901" priority="361" stopIfTrue="1" operator="greaterThan">
      <formula>0.03</formula>
    </cfRule>
    <cfRule type="cellIs" dxfId="1900" priority="362" stopIfTrue="1" operator="lessThan">
      <formula>-0.03</formula>
    </cfRule>
  </conditionalFormatting>
  <conditionalFormatting sqref="AT19:AT20 AT25:AT26 AT31:AT32 AT37:AT38">
    <cfRule type="cellIs" dxfId="1899" priority="363" stopIfTrue="1" operator="greaterThan">
      <formula>0</formula>
    </cfRule>
    <cfRule type="cellIs" dxfId="1898" priority="364" operator="lessThan">
      <formula>0</formula>
    </cfRule>
  </conditionalFormatting>
  <conditionalFormatting sqref="AT21 AT27 AT33 AT39">
    <cfRule type="cellIs" dxfId="1897" priority="357" stopIfTrue="1" operator="greaterThan">
      <formula>0.03</formula>
    </cfRule>
    <cfRule type="cellIs" dxfId="1896" priority="358" stopIfTrue="1" operator="lessThan">
      <formula>-0.03</formula>
    </cfRule>
  </conditionalFormatting>
  <conditionalFormatting sqref="AT21:AT22 AT27:AT28 AT33:AT34 AT39:AT40">
    <cfRule type="cellIs" dxfId="1895" priority="359" stopIfTrue="1" operator="greaterThan">
      <formula>0</formula>
    </cfRule>
    <cfRule type="cellIs" dxfId="1894" priority="360" operator="lessThan">
      <formula>0</formula>
    </cfRule>
  </conditionalFormatting>
  <conditionalFormatting sqref="AV17 AV23 AV29 AV35">
    <cfRule type="cellIs" dxfId="1893" priority="353" stopIfTrue="1" operator="greaterThan">
      <formula>0.03</formula>
    </cfRule>
    <cfRule type="cellIs" dxfId="1892" priority="354" stopIfTrue="1" operator="lessThan">
      <formula>-0.03</formula>
    </cfRule>
  </conditionalFormatting>
  <conditionalFormatting sqref="AV17:AV18 AV23:AV24 AV29:AV30 AV35:AV36">
    <cfRule type="cellIs" dxfId="1891" priority="355" stopIfTrue="1" operator="greaterThan">
      <formula>0</formula>
    </cfRule>
    <cfRule type="cellIs" dxfId="1890" priority="356" operator="lessThan">
      <formula>0</formula>
    </cfRule>
  </conditionalFormatting>
  <conditionalFormatting sqref="AV19 AV25 AV31 AV37">
    <cfRule type="cellIs" dxfId="1889" priority="349" stopIfTrue="1" operator="greaterThan">
      <formula>0.03</formula>
    </cfRule>
    <cfRule type="cellIs" dxfId="1888" priority="350" stopIfTrue="1" operator="lessThan">
      <formula>-0.03</formula>
    </cfRule>
  </conditionalFormatting>
  <conditionalFormatting sqref="AV19:AV20 AV25:AV26 AV31:AV32 AV37:AV38">
    <cfRule type="cellIs" dxfId="1887" priority="351" stopIfTrue="1" operator="greaterThan">
      <formula>0</formula>
    </cfRule>
    <cfRule type="cellIs" dxfId="1886" priority="352" operator="lessThan">
      <formula>0</formula>
    </cfRule>
  </conditionalFormatting>
  <conditionalFormatting sqref="AV21 AV27 AV33 AV39">
    <cfRule type="cellIs" dxfId="1885" priority="345" stopIfTrue="1" operator="greaterThan">
      <formula>0.03</formula>
    </cfRule>
    <cfRule type="cellIs" dxfId="1884" priority="346" stopIfTrue="1" operator="lessThan">
      <formula>-0.03</formula>
    </cfRule>
  </conditionalFormatting>
  <conditionalFormatting sqref="AV21:AV22 AV27:AV28 AV33:AV34 AV39:AV40">
    <cfRule type="cellIs" dxfId="1883" priority="347" stopIfTrue="1" operator="greaterThan">
      <formula>0</formula>
    </cfRule>
    <cfRule type="cellIs" dxfId="1882" priority="348" operator="lessThan">
      <formula>0</formula>
    </cfRule>
  </conditionalFormatting>
  <conditionalFormatting sqref="B47">
    <cfRule type="cellIs" dxfId="1881" priority="337" stopIfTrue="1" operator="greaterThan">
      <formula>0.03</formula>
    </cfRule>
    <cfRule type="cellIs" dxfId="1880" priority="338" stopIfTrue="1" operator="lessThan">
      <formula>-0.03</formula>
    </cfRule>
  </conditionalFormatting>
  <conditionalFormatting sqref="C47">
    <cfRule type="cellIs" dxfId="1879" priority="339" stopIfTrue="1" operator="greaterThan">
      <formula>0.03</formula>
    </cfRule>
    <cfRule type="cellIs" dxfId="1878" priority="340" stopIfTrue="1" operator="lessThan">
      <formula>-0.03</formula>
    </cfRule>
  </conditionalFormatting>
  <conditionalFormatting sqref="C47:C52">
    <cfRule type="cellIs" dxfId="1877" priority="341" stopIfTrue="1" operator="greaterThan">
      <formula>0</formula>
    </cfRule>
    <cfRule type="cellIs" dxfId="1876" priority="342" stopIfTrue="1" operator="lessThan">
      <formula>0</formula>
    </cfRule>
  </conditionalFormatting>
  <conditionalFormatting sqref="B47:B48">
    <cfRule type="cellIs" dxfId="1875" priority="343" stopIfTrue="1" operator="greaterThan">
      <formula>0</formula>
    </cfRule>
    <cfRule type="cellIs" dxfId="1874" priority="344" operator="lessThan">
      <formula>0</formula>
    </cfRule>
  </conditionalFormatting>
  <conditionalFormatting sqref="B49">
    <cfRule type="cellIs" dxfId="1873" priority="333" stopIfTrue="1" operator="greaterThan">
      <formula>0.03</formula>
    </cfRule>
    <cfRule type="cellIs" dxfId="1872" priority="334" stopIfTrue="1" operator="lessThan">
      <formula>-0.03</formula>
    </cfRule>
  </conditionalFormatting>
  <conditionalFormatting sqref="B49:B50">
    <cfRule type="cellIs" dxfId="1871" priority="335" stopIfTrue="1" operator="greaterThan">
      <formula>0</formula>
    </cfRule>
    <cfRule type="cellIs" dxfId="1870" priority="336" operator="lessThan">
      <formula>0</formula>
    </cfRule>
  </conditionalFormatting>
  <conditionalFormatting sqref="B51">
    <cfRule type="cellIs" dxfId="1869" priority="329" stopIfTrue="1" operator="greaterThan">
      <formula>0.03</formula>
    </cfRule>
    <cfRule type="cellIs" dxfId="1868" priority="330" stopIfTrue="1" operator="lessThan">
      <formula>-0.03</formula>
    </cfRule>
  </conditionalFormatting>
  <conditionalFormatting sqref="B51:B52">
    <cfRule type="cellIs" dxfId="1867" priority="331" stopIfTrue="1" operator="greaterThan">
      <formula>0</formula>
    </cfRule>
    <cfRule type="cellIs" dxfId="1866" priority="332" operator="lessThan">
      <formula>0</formula>
    </cfRule>
  </conditionalFormatting>
  <conditionalFormatting sqref="E47:P47">
    <cfRule type="cellIs" dxfId="1865" priority="325" stopIfTrue="1" operator="greaterThan">
      <formula>0.03</formula>
    </cfRule>
    <cfRule type="cellIs" dxfId="1864" priority="326" stopIfTrue="1" operator="lessThan">
      <formula>-0.03</formula>
    </cfRule>
  </conditionalFormatting>
  <conditionalFormatting sqref="E47:P52">
    <cfRule type="cellIs" dxfId="1863" priority="327" stopIfTrue="1" operator="greaterThan">
      <formula>0</formula>
    </cfRule>
    <cfRule type="cellIs" dxfId="1862" priority="328" stopIfTrue="1" operator="lessThan">
      <formula>0</formula>
    </cfRule>
  </conditionalFormatting>
  <conditionalFormatting sqref="Q47">
    <cfRule type="cellIs" dxfId="1861" priority="317" stopIfTrue="1" operator="greaterThan">
      <formula>0.03</formula>
    </cfRule>
    <cfRule type="cellIs" dxfId="1860" priority="318" stopIfTrue="1" operator="lessThan">
      <formula>-0.03</formula>
    </cfRule>
  </conditionalFormatting>
  <conditionalFormatting sqref="R47">
    <cfRule type="cellIs" dxfId="1859" priority="319" stopIfTrue="1" operator="greaterThan">
      <formula>0.03</formula>
    </cfRule>
    <cfRule type="cellIs" dxfId="1858" priority="320" stopIfTrue="1" operator="lessThan">
      <formula>-0.03</formula>
    </cfRule>
  </conditionalFormatting>
  <conditionalFormatting sqref="R47:R52">
    <cfRule type="cellIs" dxfId="1857" priority="321" stopIfTrue="1" operator="greaterThan">
      <formula>0</formula>
    </cfRule>
    <cfRule type="cellIs" dxfId="1856" priority="322" stopIfTrue="1" operator="lessThan">
      <formula>0</formula>
    </cfRule>
  </conditionalFormatting>
  <conditionalFormatting sqref="Q47:Q48">
    <cfRule type="cellIs" dxfId="1855" priority="323" stopIfTrue="1" operator="greaterThan">
      <formula>0</formula>
    </cfRule>
    <cfRule type="cellIs" dxfId="1854" priority="324" operator="lessThan">
      <formula>0</formula>
    </cfRule>
  </conditionalFormatting>
  <conditionalFormatting sqref="Q49">
    <cfRule type="cellIs" dxfId="1853" priority="313" stopIfTrue="1" operator="greaterThan">
      <formula>0.03</formula>
    </cfRule>
    <cfRule type="cellIs" dxfId="1852" priority="314" stopIfTrue="1" operator="lessThan">
      <formula>-0.03</formula>
    </cfRule>
  </conditionalFormatting>
  <conditionalFormatting sqref="Q49:Q50">
    <cfRule type="cellIs" dxfId="1851" priority="315" stopIfTrue="1" operator="greaterThan">
      <formula>0</formula>
    </cfRule>
    <cfRule type="cellIs" dxfId="1850" priority="316" operator="lessThan">
      <formula>0</formula>
    </cfRule>
  </conditionalFormatting>
  <conditionalFormatting sqref="Q51">
    <cfRule type="cellIs" dxfId="1849" priority="309" stopIfTrue="1" operator="greaterThan">
      <formula>0.03</formula>
    </cfRule>
    <cfRule type="cellIs" dxfId="1848" priority="310" stopIfTrue="1" operator="lessThan">
      <formula>-0.03</formula>
    </cfRule>
  </conditionalFormatting>
  <conditionalFormatting sqref="Q51:Q52">
    <cfRule type="cellIs" dxfId="1847" priority="311" stopIfTrue="1" operator="greaterThan">
      <formula>0</formula>
    </cfRule>
    <cfRule type="cellIs" dxfId="1846" priority="312" operator="lessThan">
      <formula>0</formula>
    </cfRule>
  </conditionalFormatting>
  <conditionalFormatting sqref="S47">
    <cfRule type="cellIs" dxfId="1845" priority="301" stopIfTrue="1" operator="greaterThan">
      <formula>0.03</formula>
    </cfRule>
    <cfRule type="cellIs" dxfId="1844" priority="302" stopIfTrue="1" operator="lessThan">
      <formula>-0.03</formula>
    </cfRule>
  </conditionalFormatting>
  <conditionalFormatting sqref="T47">
    <cfRule type="cellIs" dxfId="1843" priority="303" stopIfTrue="1" operator="greaterThan">
      <formula>0.03</formula>
    </cfRule>
    <cfRule type="cellIs" dxfId="1842" priority="304" stopIfTrue="1" operator="lessThan">
      <formula>-0.03</formula>
    </cfRule>
  </conditionalFormatting>
  <conditionalFormatting sqref="T47:T52">
    <cfRule type="cellIs" dxfId="1841" priority="305" stopIfTrue="1" operator="greaterThan">
      <formula>0</formula>
    </cfRule>
    <cfRule type="cellIs" dxfId="1840" priority="306" stopIfTrue="1" operator="lessThan">
      <formula>0</formula>
    </cfRule>
  </conditionalFormatting>
  <conditionalFormatting sqref="S47:S48">
    <cfRule type="cellIs" dxfId="1839" priority="307" stopIfTrue="1" operator="greaterThan">
      <formula>0</formula>
    </cfRule>
    <cfRule type="cellIs" dxfId="1838" priority="308" operator="lessThan">
      <formula>0</formula>
    </cfRule>
  </conditionalFormatting>
  <conditionalFormatting sqref="S49">
    <cfRule type="cellIs" dxfId="1837" priority="297" stopIfTrue="1" operator="greaterThan">
      <formula>0.03</formula>
    </cfRule>
    <cfRule type="cellIs" dxfId="1836" priority="298" stopIfTrue="1" operator="lessThan">
      <formula>-0.03</formula>
    </cfRule>
  </conditionalFormatting>
  <conditionalFormatting sqref="S49:S50">
    <cfRule type="cellIs" dxfId="1835" priority="299" stopIfTrue="1" operator="greaterThan">
      <formula>0</formula>
    </cfRule>
    <cfRule type="cellIs" dxfId="1834" priority="300" operator="lessThan">
      <formula>0</formula>
    </cfRule>
  </conditionalFormatting>
  <conditionalFormatting sqref="S51">
    <cfRule type="cellIs" dxfId="1833" priority="293" stopIfTrue="1" operator="greaterThan">
      <formula>0.03</formula>
    </cfRule>
    <cfRule type="cellIs" dxfId="1832" priority="294" stopIfTrue="1" operator="lessThan">
      <formula>-0.03</formula>
    </cfRule>
  </conditionalFormatting>
  <conditionalFormatting sqref="S51:S52">
    <cfRule type="cellIs" dxfId="1831" priority="295" stopIfTrue="1" operator="greaterThan">
      <formula>0</formula>
    </cfRule>
    <cfRule type="cellIs" dxfId="1830" priority="296" operator="lessThan">
      <formula>0</formula>
    </cfRule>
  </conditionalFormatting>
  <conditionalFormatting sqref="U47">
    <cfRule type="cellIs" dxfId="1829" priority="285" stopIfTrue="1" operator="greaterThan">
      <formula>0.03</formula>
    </cfRule>
    <cfRule type="cellIs" dxfId="1828" priority="286" stopIfTrue="1" operator="lessThan">
      <formula>-0.03</formula>
    </cfRule>
  </conditionalFormatting>
  <conditionalFormatting sqref="V47">
    <cfRule type="cellIs" dxfId="1827" priority="287" stopIfTrue="1" operator="greaterThan">
      <formula>0.03</formula>
    </cfRule>
    <cfRule type="cellIs" dxfId="1826" priority="288" stopIfTrue="1" operator="lessThan">
      <formula>-0.03</formula>
    </cfRule>
  </conditionalFormatting>
  <conditionalFormatting sqref="V47:V52">
    <cfRule type="cellIs" dxfId="1825" priority="289" stopIfTrue="1" operator="greaterThan">
      <formula>0</formula>
    </cfRule>
    <cfRule type="cellIs" dxfId="1824" priority="290" stopIfTrue="1" operator="lessThan">
      <formula>0</formula>
    </cfRule>
  </conditionalFormatting>
  <conditionalFormatting sqref="U47:U48">
    <cfRule type="cellIs" dxfId="1823" priority="291" stopIfTrue="1" operator="greaterThan">
      <formula>0</formula>
    </cfRule>
    <cfRule type="cellIs" dxfId="1822" priority="292" operator="lessThan">
      <formula>0</formula>
    </cfRule>
  </conditionalFormatting>
  <conditionalFormatting sqref="U49">
    <cfRule type="cellIs" dxfId="1821" priority="281" stopIfTrue="1" operator="greaterThan">
      <formula>0.03</formula>
    </cfRule>
    <cfRule type="cellIs" dxfId="1820" priority="282" stopIfTrue="1" operator="lessThan">
      <formula>-0.03</formula>
    </cfRule>
  </conditionalFormatting>
  <conditionalFormatting sqref="U49:U50">
    <cfRule type="cellIs" dxfId="1819" priority="283" stopIfTrue="1" operator="greaterThan">
      <formula>0</formula>
    </cfRule>
    <cfRule type="cellIs" dxfId="1818" priority="284" operator="lessThan">
      <formula>0</formula>
    </cfRule>
  </conditionalFormatting>
  <conditionalFormatting sqref="U51">
    <cfRule type="cellIs" dxfId="1817" priority="277" stopIfTrue="1" operator="greaterThan">
      <formula>0.03</formula>
    </cfRule>
    <cfRule type="cellIs" dxfId="1816" priority="278" stopIfTrue="1" operator="lessThan">
      <formula>-0.03</formula>
    </cfRule>
  </conditionalFormatting>
  <conditionalFormatting sqref="U51:U52">
    <cfRule type="cellIs" dxfId="1815" priority="279" stopIfTrue="1" operator="greaterThan">
      <formula>0</formula>
    </cfRule>
    <cfRule type="cellIs" dxfId="1814" priority="280" operator="lessThan">
      <formula>0</formula>
    </cfRule>
  </conditionalFormatting>
  <conditionalFormatting sqref="W47">
    <cfRule type="cellIs" dxfId="1813" priority="269" stopIfTrue="1" operator="greaterThan">
      <formula>0.03</formula>
    </cfRule>
    <cfRule type="cellIs" dxfId="1812" priority="270" stopIfTrue="1" operator="lessThan">
      <formula>-0.03</formula>
    </cfRule>
  </conditionalFormatting>
  <conditionalFormatting sqref="X47">
    <cfRule type="cellIs" dxfId="1811" priority="271" stopIfTrue="1" operator="greaterThan">
      <formula>0.03</formula>
    </cfRule>
    <cfRule type="cellIs" dxfId="1810" priority="272" stopIfTrue="1" operator="lessThan">
      <formula>-0.03</formula>
    </cfRule>
  </conditionalFormatting>
  <conditionalFormatting sqref="X47:X52">
    <cfRule type="cellIs" dxfId="1809" priority="273" stopIfTrue="1" operator="greaterThan">
      <formula>0</formula>
    </cfRule>
    <cfRule type="cellIs" dxfId="1808" priority="274" stopIfTrue="1" operator="lessThan">
      <formula>0</formula>
    </cfRule>
  </conditionalFormatting>
  <conditionalFormatting sqref="W47:W48">
    <cfRule type="cellIs" dxfId="1807" priority="275" stopIfTrue="1" operator="greaterThan">
      <formula>0</formula>
    </cfRule>
    <cfRule type="cellIs" dxfId="1806" priority="276" operator="lessThan">
      <formula>0</formula>
    </cfRule>
  </conditionalFormatting>
  <conditionalFormatting sqref="W49">
    <cfRule type="cellIs" dxfId="1805" priority="265" stopIfTrue="1" operator="greaterThan">
      <formula>0.03</formula>
    </cfRule>
    <cfRule type="cellIs" dxfId="1804" priority="266" stopIfTrue="1" operator="lessThan">
      <formula>-0.03</formula>
    </cfRule>
  </conditionalFormatting>
  <conditionalFormatting sqref="W49:W50">
    <cfRule type="cellIs" dxfId="1803" priority="267" stopIfTrue="1" operator="greaterThan">
      <formula>0</formula>
    </cfRule>
    <cfRule type="cellIs" dxfId="1802" priority="268" operator="lessThan">
      <formula>0</formula>
    </cfRule>
  </conditionalFormatting>
  <conditionalFormatting sqref="W51">
    <cfRule type="cellIs" dxfId="1801" priority="261" stopIfTrue="1" operator="greaterThan">
      <formula>0.03</formula>
    </cfRule>
    <cfRule type="cellIs" dxfId="1800" priority="262" stopIfTrue="1" operator="lessThan">
      <formula>-0.03</formula>
    </cfRule>
  </conditionalFormatting>
  <conditionalFormatting sqref="W51:W52">
    <cfRule type="cellIs" dxfId="1799" priority="263" stopIfTrue="1" operator="greaterThan">
      <formula>0</formula>
    </cfRule>
    <cfRule type="cellIs" dxfId="1798" priority="264" operator="lessThan">
      <formula>0</formula>
    </cfRule>
  </conditionalFormatting>
  <conditionalFormatting sqref="Y47">
    <cfRule type="cellIs" dxfId="1797" priority="253" stopIfTrue="1" operator="greaterThan">
      <formula>0.03</formula>
    </cfRule>
    <cfRule type="cellIs" dxfId="1796" priority="254" stopIfTrue="1" operator="lessThan">
      <formula>-0.03</formula>
    </cfRule>
  </conditionalFormatting>
  <conditionalFormatting sqref="Z47">
    <cfRule type="cellIs" dxfId="1795" priority="255" stopIfTrue="1" operator="greaterThan">
      <formula>0.03</formula>
    </cfRule>
    <cfRule type="cellIs" dxfId="1794" priority="256" stopIfTrue="1" operator="lessThan">
      <formula>-0.03</formula>
    </cfRule>
  </conditionalFormatting>
  <conditionalFormatting sqref="Z47:Z52">
    <cfRule type="cellIs" dxfId="1793" priority="257" stopIfTrue="1" operator="greaterThan">
      <formula>0</formula>
    </cfRule>
    <cfRule type="cellIs" dxfId="1792" priority="258" stopIfTrue="1" operator="lessThan">
      <formula>0</formula>
    </cfRule>
  </conditionalFormatting>
  <conditionalFormatting sqref="Y47:Y48">
    <cfRule type="cellIs" dxfId="1791" priority="259" stopIfTrue="1" operator="greaterThan">
      <formula>0</formula>
    </cfRule>
    <cfRule type="cellIs" dxfId="1790" priority="260" operator="lessThan">
      <formula>0</formula>
    </cfRule>
  </conditionalFormatting>
  <conditionalFormatting sqref="Y49">
    <cfRule type="cellIs" dxfId="1789" priority="249" stopIfTrue="1" operator="greaterThan">
      <formula>0.03</formula>
    </cfRule>
    <cfRule type="cellIs" dxfId="1788" priority="250" stopIfTrue="1" operator="lessThan">
      <formula>-0.03</formula>
    </cfRule>
  </conditionalFormatting>
  <conditionalFormatting sqref="Y49:Y50">
    <cfRule type="cellIs" dxfId="1787" priority="251" stopIfTrue="1" operator="greaterThan">
      <formula>0</formula>
    </cfRule>
    <cfRule type="cellIs" dxfId="1786" priority="252" operator="lessThan">
      <formula>0</formula>
    </cfRule>
  </conditionalFormatting>
  <conditionalFormatting sqref="Y51">
    <cfRule type="cellIs" dxfId="1785" priority="245" stopIfTrue="1" operator="greaterThan">
      <formula>0.03</formula>
    </cfRule>
    <cfRule type="cellIs" dxfId="1784" priority="246" stopIfTrue="1" operator="lessThan">
      <formula>-0.03</formula>
    </cfRule>
  </conditionalFormatting>
  <conditionalFormatting sqref="Y51:Y52">
    <cfRule type="cellIs" dxfId="1783" priority="247" stopIfTrue="1" operator="greaterThan">
      <formula>0</formula>
    </cfRule>
    <cfRule type="cellIs" dxfId="1782" priority="248" operator="lessThan">
      <formula>0</formula>
    </cfRule>
  </conditionalFormatting>
  <conditionalFormatting sqref="AA47">
    <cfRule type="cellIs" dxfId="1781" priority="237" stopIfTrue="1" operator="greaterThan">
      <formula>0.03</formula>
    </cfRule>
    <cfRule type="cellIs" dxfId="1780" priority="238" stopIfTrue="1" operator="lessThan">
      <formula>-0.03</formula>
    </cfRule>
  </conditionalFormatting>
  <conditionalFormatting sqref="AB47">
    <cfRule type="cellIs" dxfId="1779" priority="239" stopIfTrue="1" operator="greaterThan">
      <formula>0.03</formula>
    </cfRule>
    <cfRule type="cellIs" dxfId="1778" priority="240" stopIfTrue="1" operator="lessThan">
      <formula>-0.03</formula>
    </cfRule>
  </conditionalFormatting>
  <conditionalFormatting sqref="AB47:AB52">
    <cfRule type="cellIs" dxfId="1777" priority="241" stopIfTrue="1" operator="greaterThan">
      <formula>0</formula>
    </cfRule>
    <cfRule type="cellIs" dxfId="1776" priority="242" stopIfTrue="1" operator="lessThan">
      <formula>0</formula>
    </cfRule>
  </conditionalFormatting>
  <conditionalFormatting sqref="AA47:AA48">
    <cfRule type="cellIs" dxfId="1775" priority="243" stopIfTrue="1" operator="greaterThan">
      <formula>0</formula>
    </cfRule>
    <cfRule type="cellIs" dxfId="1774" priority="244" operator="lessThan">
      <formula>0</formula>
    </cfRule>
  </conditionalFormatting>
  <conditionalFormatting sqref="AA49">
    <cfRule type="cellIs" dxfId="1773" priority="233" stopIfTrue="1" operator="greaterThan">
      <formula>0.03</formula>
    </cfRule>
    <cfRule type="cellIs" dxfId="1772" priority="234" stopIfTrue="1" operator="lessThan">
      <formula>-0.03</formula>
    </cfRule>
  </conditionalFormatting>
  <conditionalFormatting sqref="AA49:AA50">
    <cfRule type="cellIs" dxfId="1771" priority="235" stopIfTrue="1" operator="greaterThan">
      <formula>0</formula>
    </cfRule>
    <cfRule type="cellIs" dxfId="1770" priority="236" operator="lessThan">
      <formula>0</formula>
    </cfRule>
  </conditionalFormatting>
  <conditionalFormatting sqref="AA51">
    <cfRule type="cellIs" dxfId="1769" priority="229" stopIfTrue="1" operator="greaterThan">
      <formula>0.03</formula>
    </cfRule>
    <cfRule type="cellIs" dxfId="1768" priority="230" stopIfTrue="1" operator="lessThan">
      <formula>-0.03</formula>
    </cfRule>
  </conditionalFormatting>
  <conditionalFormatting sqref="AA51:AA52">
    <cfRule type="cellIs" dxfId="1767" priority="231" stopIfTrue="1" operator="greaterThan">
      <formula>0</formula>
    </cfRule>
    <cfRule type="cellIs" dxfId="1766" priority="232" operator="lessThan">
      <formula>0</formula>
    </cfRule>
  </conditionalFormatting>
  <conditionalFormatting sqref="AC47">
    <cfRule type="cellIs" dxfId="1765" priority="225" stopIfTrue="1" operator="greaterThan">
      <formula>0.03</formula>
    </cfRule>
    <cfRule type="cellIs" dxfId="1764" priority="226" stopIfTrue="1" operator="lessThan">
      <formula>-0.03</formula>
    </cfRule>
  </conditionalFormatting>
  <conditionalFormatting sqref="AC47:AC48">
    <cfRule type="cellIs" dxfId="1763" priority="227" stopIfTrue="1" operator="greaterThan">
      <formula>0</formula>
    </cfRule>
    <cfRule type="cellIs" dxfId="1762" priority="228" operator="lessThan">
      <formula>0</formula>
    </cfRule>
  </conditionalFormatting>
  <conditionalFormatting sqref="AC49">
    <cfRule type="cellIs" dxfId="1761" priority="221" stopIfTrue="1" operator="greaterThan">
      <formula>0.03</formula>
    </cfRule>
    <cfRule type="cellIs" dxfId="1760" priority="222" stopIfTrue="1" operator="lessThan">
      <formula>-0.03</formula>
    </cfRule>
  </conditionalFormatting>
  <conditionalFormatting sqref="AC49:AC50">
    <cfRule type="cellIs" dxfId="1759" priority="223" stopIfTrue="1" operator="greaterThan">
      <formula>0</formula>
    </cfRule>
    <cfRule type="cellIs" dxfId="1758" priority="224" operator="lessThan">
      <formula>0</formula>
    </cfRule>
  </conditionalFormatting>
  <conditionalFormatting sqref="AC51">
    <cfRule type="cellIs" dxfId="1757" priority="217" stopIfTrue="1" operator="greaterThan">
      <formula>0.03</formula>
    </cfRule>
    <cfRule type="cellIs" dxfId="1756" priority="218" stopIfTrue="1" operator="lessThan">
      <formula>-0.03</formula>
    </cfRule>
  </conditionalFormatting>
  <conditionalFormatting sqref="AC51:AC52">
    <cfRule type="cellIs" dxfId="1755" priority="219" stopIfTrue="1" operator="greaterThan">
      <formula>0</formula>
    </cfRule>
    <cfRule type="cellIs" dxfId="1754" priority="220" operator="lessThan">
      <formula>0</formula>
    </cfRule>
  </conditionalFormatting>
  <conditionalFormatting sqref="AI47">
    <cfRule type="cellIs" dxfId="1753" priority="209" stopIfTrue="1" operator="greaterThan">
      <formula>0.03</formula>
    </cfRule>
    <cfRule type="cellIs" dxfId="1752" priority="210" stopIfTrue="1" operator="lessThan">
      <formula>-0.03</formula>
    </cfRule>
  </conditionalFormatting>
  <conditionalFormatting sqref="AJ47">
    <cfRule type="cellIs" dxfId="1751" priority="211" stopIfTrue="1" operator="greaterThan">
      <formula>0.03</formula>
    </cfRule>
    <cfRule type="cellIs" dxfId="1750" priority="212" stopIfTrue="1" operator="lessThan">
      <formula>-0.03</formula>
    </cfRule>
  </conditionalFormatting>
  <conditionalFormatting sqref="AJ47:AJ52">
    <cfRule type="cellIs" dxfId="1749" priority="213" stopIfTrue="1" operator="greaterThan">
      <formula>0</formula>
    </cfRule>
    <cfRule type="cellIs" dxfId="1748" priority="214" stopIfTrue="1" operator="lessThan">
      <formula>0</formula>
    </cfRule>
  </conditionalFormatting>
  <conditionalFormatting sqref="AI47:AI48">
    <cfRule type="cellIs" dxfId="1747" priority="215" stopIfTrue="1" operator="greaterThan">
      <formula>0</formula>
    </cfRule>
    <cfRule type="cellIs" dxfId="1746" priority="216" operator="lessThan">
      <formula>0</formula>
    </cfRule>
  </conditionalFormatting>
  <conditionalFormatting sqref="AI49">
    <cfRule type="cellIs" dxfId="1745" priority="205" stopIfTrue="1" operator="greaterThan">
      <formula>0.03</formula>
    </cfRule>
    <cfRule type="cellIs" dxfId="1744" priority="206" stopIfTrue="1" operator="lessThan">
      <formula>-0.03</formula>
    </cfRule>
  </conditionalFormatting>
  <conditionalFormatting sqref="AI49:AI50">
    <cfRule type="cellIs" dxfId="1743" priority="207" stopIfTrue="1" operator="greaterThan">
      <formula>0</formula>
    </cfRule>
    <cfRule type="cellIs" dxfId="1742" priority="208" operator="lessThan">
      <formula>0</formula>
    </cfRule>
  </conditionalFormatting>
  <conditionalFormatting sqref="AI51">
    <cfRule type="cellIs" dxfId="1741" priority="201" stopIfTrue="1" operator="greaterThan">
      <formula>0.03</formula>
    </cfRule>
    <cfRule type="cellIs" dxfId="1740" priority="202" stopIfTrue="1" operator="lessThan">
      <formula>-0.03</formula>
    </cfRule>
  </conditionalFormatting>
  <conditionalFormatting sqref="AI51:AI52">
    <cfRule type="cellIs" dxfId="1739" priority="203" stopIfTrue="1" operator="greaterThan">
      <formula>0</formula>
    </cfRule>
    <cfRule type="cellIs" dxfId="1738" priority="204" operator="lessThan">
      <formula>0</formula>
    </cfRule>
  </conditionalFormatting>
  <conditionalFormatting sqref="AK47">
    <cfRule type="cellIs" dxfId="1737" priority="193" stopIfTrue="1" operator="greaterThan">
      <formula>0.03</formula>
    </cfRule>
    <cfRule type="cellIs" dxfId="1736" priority="194" stopIfTrue="1" operator="lessThan">
      <formula>-0.03</formula>
    </cfRule>
  </conditionalFormatting>
  <conditionalFormatting sqref="AL47">
    <cfRule type="cellIs" dxfId="1735" priority="195" stopIfTrue="1" operator="greaterThan">
      <formula>0.03</formula>
    </cfRule>
    <cfRule type="cellIs" dxfId="1734" priority="196" stopIfTrue="1" operator="lessThan">
      <formula>-0.03</formula>
    </cfRule>
  </conditionalFormatting>
  <conditionalFormatting sqref="AL47:AL52">
    <cfRule type="cellIs" dxfId="1733" priority="197" stopIfTrue="1" operator="greaterThan">
      <formula>0</formula>
    </cfRule>
    <cfRule type="cellIs" dxfId="1732" priority="198" stopIfTrue="1" operator="lessThan">
      <formula>0</formula>
    </cfRule>
  </conditionalFormatting>
  <conditionalFormatting sqref="AK47:AK48">
    <cfRule type="cellIs" dxfId="1731" priority="199" stopIfTrue="1" operator="greaterThan">
      <formula>0</formula>
    </cfRule>
    <cfRule type="cellIs" dxfId="1730" priority="200" operator="lessThan">
      <formula>0</formula>
    </cfRule>
  </conditionalFormatting>
  <conditionalFormatting sqref="AK49">
    <cfRule type="cellIs" dxfId="1729" priority="189" stopIfTrue="1" operator="greaterThan">
      <formula>0.03</formula>
    </cfRule>
    <cfRule type="cellIs" dxfId="1728" priority="190" stopIfTrue="1" operator="lessThan">
      <formula>-0.03</formula>
    </cfRule>
  </conditionalFormatting>
  <conditionalFormatting sqref="AK49:AK50">
    <cfRule type="cellIs" dxfId="1727" priority="191" stopIfTrue="1" operator="greaterThan">
      <formula>0</formula>
    </cfRule>
    <cfRule type="cellIs" dxfId="1726" priority="192" operator="lessThan">
      <formula>0</formula>
    </cfRule>
  </conditionalFormatting>
  <conditionalFormatting sqref="AK51">
    <cfRule type="cellIs" dxfId="1725" priority="185" stopIfTrue="1" operator="greaterThan">
      <formula>0.03</formula>
    </cfRule>
    <cfRule type="cellIs" dxfId="1724" priority="186" stopIfTrue="1" operator="lessThan">
      <formula>-0.03</formula>
    </cfRule>
  </conditionalFormatting>
  <conditionalFormatting sqref="AK51:AK52">
    <cfRule type="cellIs" dxfId="1723" priority="187" stopIfTrue="1" operator="greaterThan">
      <formula>0</formula>
    </cfRule>
    <cfRule type="cellIs" dxfId="1722" priority="188" operator="lessThan">
      <formula>0</formula>
    </cfRule>
  </conditionalFormatting>
  <conditionalFormatting sqref="AD47:AH47">
    <cfRule type="cellIs" dxfId="1721" priority="181" stopIfTrue="1" operator="greaterThan">
      <formula>0.03</formula>
    </cfRule>
    <cfRule type="cellIs" dxfId="1720" priority="182" stopIfTrue="1" operator="lessThan">
      <formula>-0.03</formula>
    </cfRule>
  </conditionalFormatting>
  <conditionalFormatting sqref="AD47:AH52">
    <cfRule type="cellIs" dxfId="1719" priority="183" stopIfTrue="1" operator="greaterThan">
      <formula>0</formula>
    </cfRule>
    <cfRule type="cellIs" dxfId="1718" priority="184" stopIfTrue="1" operator="lessThan">
      <formula>0</formula>
    </cfRule>
  </conditionalFormatting>
  <conditionalFormatting sqref="BA11">
    <cfRule type="cellIs" dxfId="1717" priority="177" stopIfTrue="1" operator="greaterThan">
      <formula>0.03</formula>
    </cfRule>
    <cfRule type="cellIs" dxfId="1716" priority="178" stopIfTrue="1" operator="lessThan">
      <formula>-0.03</formula>
    </cfRule>
  </conditionalFormatting>
  <conditionalFormatting sqref="BA11:BA16">
    <cfRule type="cellIs" dxfId="1715" priority="179" stopIfTrue="1" operator="greaterThan">
      <formula>0</formula>
    </cfRule>
    <cfRule type="cellIs" dxfId="1714" priority="180" stopIfTrue="1" operator="lessThan">
      <formula>0</formula>
    </cfRule>
  </conditionalFormatting>
  <conditionalFormatting sqref="AZ11">
    <cfRule type="cellIs" dxfId="1713" priority="173" stopIfTrue="1" operator="greaterThan">
      <formula>0.03</formula>
    </cfRule>
    <cfRule type="cellIs" dxfId="1712" priority="174" stopIfTrue="1" operator="lessThan">
      <formula>-0.03</formula>
    </cfRule>
  </conditionalFormatting>
  <conditionalFormatting sqref="AZ11:AZ12">
    <cfRule type="cellIs" dxfId="1711" priority="175" stopIfTrue="1" operator="greaterThan">
      <formula>0</formula>
    </cfRule>
    <cfRule type="cellIs" dxfId="1710" priority="176" operator="lessThan">
      <formula>0</formula>
    </cfRule>
  </conditionalFormatting>
  <conditionalFormatting sqref="AZ13">
    <cfRule type="cellIs" dxfId="1709" priority="169" stopIfTrue="1" operator="greaterThan">
      <formula>0.03</formula>
    </cfRule>
    <cfRule type="cellIs" dxfId="1708" priority="170" stopIfTrue="1" operator="lessThan">
      <formula>-0.03</formula>
    </cfRule>
  </conditionalFormatting>
  <conditionalFormatting sqref="AZ13:AZ14">
    <cfRule type="cellIs" dxfId="1707" priority="171" stopIfTrue="1" operator="greaterThan">
      <formula>0</formula>
    </cfRule>
    <cfRule type="cellIs" dxfId="1706" priority="172" operator="lessThan">
      <formula>0</formula>
    </cfRule>
  </conditionalFormatting>
  <conditionalFormatting sqref="AZ15">
    <cfRule type="cellIs" dxfId="1705" priority="165" stopIfTrue="1" operator="greaterThan">
      <formula>0.03</formula>
    </cfRule>
    <cfRule type="cellIs" dxfId="1704" priority="166" stopIfTrue="1" operator="lessThan">
      <formula>-0.03</formula>
    </cfRule>
  </conditionalFormatting>
  <conditionalFormatting sqref="AZ15:AZ16">
    <cfRule type="cellIs" dxfId="1703" priority="167" stopIfTrue="1" operator="greaterThan">
      <formula>0</formula>
    </cfRule>
    <cfRule type="cellIs" dxfId="1702" priority="168" operator="lessThan">
      <formula>0</formula>
    </cfRule>
  </conditionalFormatting>
  <conditionalFormatting sqref="BA5">
    <cfRule type="cellIs" dxfId="1701" priority="161" stopIfTrue="1" operator="greaterThan">
      <formula>0.03</formula>
    </cfRule>
    <cfRule type="cellIs" dxfId="1700" priority="162" stopIfTrue="1" operator="lessThan">
      <formula>-0.03</formula>
    </cfRule>
  </conditionalFormatting>
  <conditionalFormatting sqref="BA5:BA10">
    <cfRule type="cellIs" dxfId="1699" priority="163" stopIfTrue="1" operator="greaterThan">
      <formula>0</formula>
    </cfRule>
    <cfRule type="cellIs" dxfId="1698" priority="164" stopIfTrue="1" operator="lessThan">
      <formula>0</formula>
    </cfRule>
  </conditionalFormatting>
  <conditionalFormatting sqref="AZ5">
    <cfRule type="cellIs" dxfId="1697" priority="157" stopIfTrue="1" operator="greaterThan">
      <formula>0.03</formula>
    </cfRule>
    <cfRule type="cellIs" dxfId="1696" priority="158" stopIfTrue="1" operator="lessThan">
      <formula>-0.03</formula>
    </cfRule>
  </conditionalFormatting>
  <conditionalFormatting sqref="AZ5:AZ6">
    <cfRule type="cellIs" dxfId="1695" priority="159" stopIfTrue="1" operator="greaterThan">
      <formula>0</formula>
    </cfRule>
    <cfRule type="cellIs" dxfId="1694" priority="160" operator="lessThan">
      <formula>0</formula>
    </cfRule>
  </conditionalFormatting>
  <conditionalFormatting sqref="AZ7">
    <cfRule type="cellIs" dxfId="1693" priority="153" stopIfTrue="1" operator="greaterThan">
      <formula>0.03</formula>
    </cfRule>
    <cfRule type="cellIs" dxfId="1692" priority="154" stopIfTrue="1" operator="lessThan">
      <formula>-0.03</formula>
    </cfRule>
  </conditionalFormatting>
  <conditionalFormatting sqref="AZ7:AZ8">
    <cfRule type="cellIs" dxfId="1691" priority="155" stopIfTrue="1" operator="greaterThan">
      <formula>0</formula>
    </cfRule>
    <cfRule type="cellIs" dxfId="1690" priority="156" operator="lessThan">
      <formula>0</formula>
    </cfRule>
  </conditionalFormatting>
  <conditionalFormatting sqref="AZ9">
    <cfRule type="cellIs" dxfId="1689" priority="149" stopIfTrue="1" operator="greaterThan">
      <formula>0.03</formula>
    </cfRule>
    <cfRule type="cellIs" dxfId="1688" priority="150" stopIfTrue="1" operator="lessThan">
      <formula>-0.03</formula>
    </cfRule>
  </conditionalFormatting>
  <conditionalFormatting sqref="AZ9:AZ10">
    <cfRule type="cellIs" dxfId="1687" priority="151" stopIfTrue="1" operator="greaterThan">
      <formula>0</formula>
    </cfRule>
    <cfRule type="cellIs" dxfId="1686" priority="152" operator="lessThan">
      <formula>0</formula>
    </cfRule>
  </conditionalFormatting>
  <conditionalFormatting sqref="BA17">
    <cfRule type="cellIs" dxfId="1685" priority="145" stopIfTrue="1" operator="greaterThan">
      <formula>0.03</formula>
    </cfRule>
    <cfRule type="cellIs" dxfId="1684" priority="146" stopIfTrue="1" operator="lessThan">
      <formula>-0.03</formula>
    </cfRule>
  </conditionalFormatting>
  <conditionalFormatting sqref="BA17:BA22">
    <cfRule type="cellIs" dxfId="1683" priority="147" stopIfTrue="1" operator="greaterThan">
      <formula>0</formula>
    </cfRule>
    <cfRule type="cellIs" dxfId="1682" priority="148" stopIfTrue="1" operator="lessThan">
      <formula>0</formula>
    </cfRule>
  </conditionalFormatting>
  <conditionalFormatting sqref="AZ17">
    <cfRule type="cellIs" dxfId="1681" priority="141" stopIfTrue="1" operator="greaterThan">
      <formula>0.03</formula>
    </cfRule>
    <cfRule type="cellIs" dxfId="1680" priority="142" stopIfTrue="1" operator="lessThan">
      <formula>-0.03</formula>
    </cfRule>
  </conditionalFormatting>
  <conditionalFormatting sqref="AZ17:AZ18">
    <cfRule type="cellIs" dxfId="1679" priority="143" stopIfTrue="1" operator="greaterThan">
      <formula>0</formula>
    </cfRule>
    <cfRule type="cellIs" dxfId="1678" priority="144" operator="lessThan">
      <formula>0</formula>
    </cfRule>
  </conditionalFormatting>
  <conditionalFormatting sqref="AZ19">
    <cfRule type="cellIs" dxfId="1677" priority="137" stopIfTrue="1" operator="greaterThan">
      <formula>0.03</formula>
    </cfRule>
    <cfRule type="cellIs" dxfId="1676" priority="138" stopIfTrue="1" operator="lessThan">
      <formula>-0.03</formula>
    </cfRule>
  </conditionalFormatting>
  <conditionalFormatting sqref="AZ19:AZ20">
    <cfRule type="cellIs" dxfId="1675" priority="139" stopIfTrue="1" operator="greaterThan">
      <formula>0</formula>
    </cfRule>
    <cfRule type="cellIs" dxfId="1674" priority="140" operator="lessThan">
      <formula>0</formula>
    </cfRule>
  </conditionalFormatting>
  <conditionalFormatting sqref="AZ21">
    <cfRule type="cellIs" dxfId="1673" priority="133" stopIfTrue="1" operator="greaterThan">
      <formula>0.03</formula>
    </cfRule>
    <cfRule type="cellIs" dxfId="1672" priority="134" stopIfTrue="1" operator="lessThan">
      <formula>-0.03</formula>
    </cfRule>
  </conditionalFormatting>
  <conditionalFormatting sqref="AZ21:AZ22">
    <cfRule type="cellIs" dxfId="1671" priority="135" stopIfTrue="1" operator="greaterThan">
      <formula>0</formula>
    </cfRule>
    <cfRule type="cellIs" dxfId="1670" priority="136" operator="lessThan">
      <formula>0</formula>
    </cfRule>
  </conditionalFormatting>
  <conditionalFormatting sqref="BA29">
    <cfRule type="cellIs" dxfId="1669" priority="129" stopIfTrue="1" operator="greaterThan">
      <formula>0.03</formula>
    </cfRule>
    <cfRule type="cellIs" dxfId="1668" priority="130" stopIfTrue="1" operator="lessThan">
      <formula>-0.03</formula>
    </cfRule>
  </conditionalFormatting>
  <conditionalFormatting sqref="BA29:BA34">
    <cfRule type="cellIs" dxfId="1667" priority="131" stopIfTrue="1" operator="greaterThan">
      <formula>0</formula>
    </cfRule>
    <cfRule type="cellIs" dxfId="1666" priority="132" stopIfTrue="1" operator="lessThan">
      <formula>0</formula>
    </cfRule>
  </conditionalFormatting>
  <conditionalFormatting sqref="AZ29">
    <cfRule type="cellIs" dxfId="1665" priority="125" stopIfTrue="1" operator="greaterThan">
      <formula>0.03</formula>
    </cfRule>
    <cfRule type="cellIs" dxfId="1664" priority="126" stopIfTrue="1" operator="lessThan">
      <formula>-0.03</formula>
    </cfRule>
  </conditionalFormatting>
  <conditionalFormatting sqref="AZ29:AZ30">
    <cfRule type="cellIs" dxfId="1663" priority="127" stopIfTrue="1" operator="greaterThan">
      <formula>0</formula>
    </cfRule>
    <cfRule type="cellIs" dxfId="1662" priority="128" operator="lessThan">
      <formula>0</formula>
    </cfRule>
  </conditionalFormatting>
  <conditionalFormatting sqref="AZ31">
    <cfRule type="cellIs" dxfId="1661" priority="121" stopIfTrue="1" operator="greaterThan">
      <formula>0.03</formula>
    </cfRule>
    <cfRule type="cellIs" dxfId="1660" priority="122" stopIfTrue="1" operator="lessThan">
      <formula>-0.03</formula>
    </cfRule>
  </conditionalFormatting>
  <conditionalFormatting sqref="AZ31:AZ32">
    <cfRule type="cellIs" dxfId="1659" priority="123" stopIfTrue="1" operator="greaterThan">
      <formula>0</formula>
    </cfRule>
    <cfRule type="cellIs" dxfId="1658" priority="124" operator="lessThan">
      <formula>0</formula>
    </cfRule>
  </conditionalFormatting>
  <conditionalFormatting sqref="AZ33">
    <cfRule type="cellIs" dxfId="1657" priority="117" stopIfTrue="1" operator="greaterThan">
      <formula>0.03</formula>
    </cfRule>
    <cfRule type="cellIs" dxfId="1656" priority="118" stopIfTrue="1" operator="lessThan">
      <formula>-0.03</formula>
    </cfRule>
  </conditionalFormatting>
  <conditionalFormatting sqref="AZ33:AZ34">
    <cfRule type="cellIs" dxfId="1655" priority="119" stopIfTrue="1" operator="greaterThan">
      <formula>0</formula>
    </cfRule>
    <cfRule type="cellIs" dxfId="1654" priority="120" operator="lessThan">
      <formula>0</formula>
    </cfRule>
  </conditionalFormatting>
  <conditionalFormatting sqref="BA23">
    <cfRule type="cellIs" dxfId="1653" priority="113" stopIfTrue="1" operator="greaterThan">
      <formula>0.03</formula>
    </cfRule>
    <cfRule type="cellIs" dxfId="1652" priority="114" stopIfTrue="1" operator="lessThan">
      <formula>-0.03</formula>
    </cfRule>
  </conditionalFormatting>
  <conditionalFormatting sqref="BA23:BA28">
    <cfRule type="cellIs" dxfId="1651" priority="115" stopIfTrue="1" operator="greaterThan">
      <formula>0</formula>
    </cfRule>
    <cfRule type="cellIs" dxfId="1650" priority="116" stopIfTrue="1" operator="lessThan">
      <formula>0</formula>
    </cfRule>
  </conditionalFormatting>
  <conditionalFormatting sqref="AZ23">
    <cfRule type="cellIs" dxfId="1649" priority="109" stopIfTrue="1" operator="greaterThan">
      <formula>0.03</formula>
    </cfRule>
    <cfRule type="cellIs" dxfId="1648" priority="110" stopIfTrue="1" operator="lessThan">
      <formula>-0.03</formula>
    </cfRule>
  </conditionalFormatting>
  <conditionalFormatting sqref="AZ23:AZ24">
    <cfRule type="cellIs" dxfId="1647" priority="111" stopIfTrue="1" operator="greaterThan">
      <formula>0</formula>
    </cfRule>
    <cfRule type="cellIs" dxfId="1646" priority="112" operator="lessThan">
      <formula>0</formula>
    </cfRule>
  </conditionalFormatting>
  <conditionalFormatting sqref="AZ25">
    <cfRule type="cellIs" dxfId="1645" priority="105" stopIfTrue="1" operator="greaterThan">
      <formula>0.03</formula>
    </cfRule>
    <cfRule type="cellIs" dxfId="1644" priority="106" stopIfTrue="1" operator="lessThan">
      <formula>-0.03</formula>
    </cfRule>
  </conditionalFormatting>
  <conditionalFormatting sqref="AZ25:AZ26">
    <cfRule type="cellIs" dxfId="1643" priority="107" stopIfTrue="1" operator="greaterThan">
      <formula>0</formula>
    </cfRule>
    <cfRule type="cellIs" dxfId="1642" priority="108" operator="lessThan">
      <formula>0</formula>
    </cfRule>
  </conditionalFormatting>
  <conditionalFormatting sqref="AZ27">
    <cfRule type="cellIs" dxfId="1641" priority="101" stopIfTrue="1" operator="greaterThan">
      <formula>0.03</formula>
    </cfRule>
    <cfRule type="cellIs" dxfId="1640" priority="102" stopIfTrue="1" operator="lessThan">
      <formula>-0.03</formula>
    </cfRule>
  </conditionalFormatting>
  <conditionalFormatting sqref="AZ27:AZ28">
    <cfRule type="cellIs" dxfId="1639" priority="103" stopIfTrue="1" operator="greaterThan">
      <formula>0</formula>
    </cfRule>
    <cfRule type="cellIs" dxfId="1638" priority="104" operator="lessThan">
      <formula>0</formula>
    </cfRule>
  </conditionalFormatting>
  <conditionalFormatting sqref="BA35">
    <cfRule type="cellIs" dxfId="1637" priority="97" stopIfTrue="1" operator="greaterThan">
      <formula>0.03</formula>
    </cfRule>
    <cfRule type="cellIs" dxfId="1636" priority="98" stopIfTrue="1" operator="lessThan">
      <formula>-0.03</formula>
    </cfRule>
  </conditionalFormatting>
  <conditionalFormatting sqref="BA35:BA40">
    <cfRule type="cellIs" dxfId="1635" priority="99" stopIfTrue="1" operator="greaterThan">
      <formula>0</formula>
    </cfRule>
    <cfRule type="cellIs" dxfId="1634" priority="100" stopIfTrue="1" operator="lessThan">
      <formula>0</formula>
    </cfRule>
  </conditionalFormatting>
  <conditionalFormatting sqref="AZ35">
    <cfRule type="cellIs" dxfId="1633" priority="93" stopIfTrue="1" operator="greaterThan">
      <formula>0.03</formula>
    </cfRule>
    <cfRule type="cellIs" dxfId="1632" priority="94" stopIfTrue="1" operator="lessThan">
      <formula>-0.03</formula>
    </cfRule>
  </conditionalFormatting>
  <conditionalFormatting sqref="AZ35:AZ36">
    <cfRule type="cellIs" dxfId="1631" priority="95" stopIfTrue="1" operator="greaterThan">
      <formula>0</formula>
    </cfRule>
    <cfRule type="cellIs" dxfId="1630" priority="96" operator="lessThan">
      <formula>0</formula>
    </cfRule>
  </conditionalFormatting>
  <conditionalFormatting sqref="AZ37">
    <cfRule type="cellIs" dxfId="1629" priority="89" stopIfTrue="1" operator="greaterThan">
      <formula>0.03</formula>
    </cfRule>
    <cfRule type="cellIs" dxfId="1628" priority="90" stopIfTrue="1" operator="lessThan">
      <formula>-0.03</formula>
    </cfRule>
  </conditionalFormatting>
  <conditionalFormatting sqref="AZ37:AZ38">
    <cfRule type="cellIs" dxfId="1627" priority="91" stopIfTrue="1" operator="greaterThan">
      <formula>0</formula>
    </cfRule>
    <cfRule type="cellIs" dxfId="1626" priority="92" operator="lessThan">
      <formula>0</formula>
    </cfRule>
  </conditionalFormatting>
  <conditionalFormatting sqref="AZ39">
    <cfRule type="cellIs" dxfId="1625" priority="85" stopIfTrue="1" operator="greaterThan">
      <formula>0.03</formula>
    </cfRule>
    <cfRule type="cellIs" dxfId="1624" priority="86" stopIfTrue="1" operator="lessThan">
      <formula>-0.03</formula>
    </cfRule>
  </conditionalFormatting>
  <conditionalFormatting sqref="AZ39:AZ40">
    <cfRule type="cellIs" dxfId="1623" priority="87" stopIfTrue="1" operator="greaterThan">
      <formula>0</formula>
    </cfRule>
    <cfRule type="cellIs" dxfId="1622" priority="88" operator="lessThan">
      <formula>0</formula>
    </cfRule>
  </conditionalFormatting>
  <conditionalFormatting sqref="AX11">
    <cfRule type="cellIs" dxfId="1621" priority="81" stopIfTrue="1" operator="greaterThan">
      <formula>0.03</formula>
    </cfRule>
    <cfRule type="cellIs" dxfId="1620" priority="82" stopIfTrue="1" operator="lessThan">
      <formula>-0.03</formula>
    </cfRule>
  </conditionalFormatting>
  <conditionalFormatting sqref="AX11:AX12">
    <cfRule type="cellIs" dxfId="1619" priority="83" stopIfTrue="1" operator="greaterThan">
      <formula>0</formula>
    </cfRule>
    <cfRule type="cellIs" dxfId="1618" priority="84" operator="lessThan">
      <formula>0</formula>
    </cfRule>
  </conditionalFormatting>
  <conditionalFormatting sqref="AX13">
    <cfRule type="cellIs" dxfId="1617" priority="77" stopIfTrue="1" operator="greaterThan">
      <formula>0.03</formula>
    </cfRule>
    <cfRule type="cellIs" dxfId="1616" priority="78" stopIfTrue="1" operator="lessThan">
      <formula>-0.03</formula>
    </cfRule>
  </conditionalFormatting>
  <conditionalFormatting sqref="AX13:AX14">
    <cfRule type="cellIs" dxfId="1615" priority="79" stopIfTrue="1" operator="greaterThan">
      <formula>0</formula>
    </cfRule>
    <cfRule type="cellIs" dxfId="1614" priority="80" operator="lessThan">
      <formula>0</formula>
    </cfRule>
  </conditionalFormatting>
  <conditionalFormatting sqref="AX15">
    <cfRule type="cellIs" dxfId="1613" priority="73" stopIfTrue="1" operator="greaterThan">
      <formula>0.03</formula>
    </cfRule>
    <cfRule type="cellIs" dxfId="1612" priority="74" stopIfTrue="1" operator="lessThan">
      <formula>-0.03</formula>
    </cfRule>
  </conditionalFormatting>
  <conditionalFormatting sqref="AX15:AX16">
    <cfRule type="cellIs" dxfId="1611" priority="75" stopIfTrue="1" operator="greaterThan">
      <formula>0</formula>
    </cfRule>
    <cfRule type="cellIs" dxfId="1610" priority="76" operator="lessThan">
      <formula>0</formula>
    </cfRule>
  </conditionalFormatting>
  <conditionalFormatting sqref="AY17">
    <cfRule type="cellIs" dxfId="1609" priority="69" stopIfTrue="1" operator="greaterThan">
      <formula>0.03</formula>
    </cfRule>
    <cfRule type="cellIs" dxfId="1608" priority="70" stopIfTrue="1" operator="lessThan">
      <formula>-0.03</formula>
    </cfRule>
  </conditionalFormatting>
  <conditionalFormatting sqref="AY17:AY22">
    <cfRule type="cellIs" dxfId="1607" priority="71" stopIfTrue="1" operator="greaterThan">
      <formula>0</formula>
    </cfRule>
    <cfRule type="cellIs" dxfId="1606" priority="72" stopIfTrue="1" operator="lessThan">
      <formula>0</formula>
    </cfRule>
  </conditionalFormatting>
  <conditionalFormatting sqref="AX17">
    <cfRule type="cellIs" dxfId="1605" priority="65" stopIfTrue="1" operator="greaterThan">
      <formula>0.03</formula>
    </cfRule>
    <cfRule type="cellIs" dxfId="1604" priority="66" stopIfTrue="1" operator="lessThan">
      <formula>-0.03</formula>
    </cfRule>
  </conditionalFormatting>
  <conditionalFormatting sqref="AX17:AX18">
    <cfRule type="cellIs" dxfId="1603" priority="67" stopIfTrue="1" operator="greaterThan">
      <formula>0</formula>
    </cfRule>
    <cfRule type="cellIs" dxfId="1602" priority="68" operator="lessThan">
      <formula>0</formula>
    </cfRule>
  </conditionalFormatting>
  <conditionalFormatting sqref="AX19">
    <cfRule type="cellIs" dxfId="1601" priority="61" stopIfTrue="1" operator="greaterThan">
      <formula>0.03</formula>
    </cfRule>
    <cfRule type="cellIs" dxfId="1600" priority="62" stopIfTrue="1" operator="lessThan">
      <formula>-0.03</formula>
    </cfRule>
  </conditionalFormatting>
  <conditionalFormatting sqref="AX19:AX20">
    <cfRule type="cellIs" dxfId="1599" priority="63" stopIfTrue="1" operator="greaterThan">
      <formula>0</formula>
    </cfRule>
    <cfRule type="cellIs" dxfId="1598" priority="64" operator="lessThan">
      <formula>0</formula>
    </cfRule>
  </conditionalFormatting>
  <conditionalFormatting sqref="AX21">
    <cfRule type="cellIs" dxfId="1597" priority="57" stopIfTrue="1" operator="greaterThan">
      <formula>0.03</formula>
    </cfRule>
    <cfRule type="cellIs" dxfId="1596" priority="58" stopIfTrue="1" operator="lessThan">
      <formula>-0.03</formula>
    </cfRule>
  </conditionalFormatting>
  <conditionalFormatting sqref="AX21:AX22">
    <cfRule type="cellIs" dxfId="1595" priority="59" stopIfTrue="1" operator="greaterThan">
      <formula>0</formula>
    </cfRule>
    <cfRule type="cellIs" dxfId="1594" priority="60" operator="lessThan">
      <formula>0</formula>
    </cfRule>
  </conditionalFormatting>
  <conditionalFormatting sqref="AY23">
    <cfRule type="cellIs" dxfId="1593" priority="53" stopIfTrue="1" operator="greaterThan">
      <formula>0.03</formula>
    </cfRule>
    <cfRule type="cellIs" dxfId="1592" priority="54" stopIfTrue="1" operator="lessThan">
      <formula>-0.03</formula>
    </cfRule>
  </conditionalFormatting>
  <conditionalFormatting sqref="AY23:AY28">
    <cfRule type="cellIs" dxfId="1591" priority="55" stopIfTrue="1" operator="greaterThan">
      <formula>0</formula>
    </cfRule>
    <cfRule type="cellIs" dxfId="1590" priority="56" stopIfTrue="1" operator="lessThan">
      <formula>0</formula>
    </cfRule>
  </conditionalFormatting>
  <conditionalFormatting sqref="AX23">
    <cfRule type="cellIs" dxfId="1589" priority="49" stopIfTrue="1" operator="greaterThan">
      <formula>0.03</formula>
    </cfRule>
    <cfRule type="cellIs" dxfId="1588" priority="50" stopIfTrue="1" operator="lessThan">
      <formula>-0.03</formula>
    </cfRule>
  </conditionalFormatting>
  <conditionalFormatting sqref="AX23:AX24">
    <cfRule type="cellIs" dxfId="1587" priority="51" stopIfTrue="1" operator="greaterThan">
      <formula>0</formula>
    </cfRule>
    <cfRule type="cellIs" dxfId="1586" priority="52" operator="lessThan">
      <formula>0</formula>
    </cfRule>
  </conditionalFormatting>
  <conditionalFormatting sqref="AX25">
    <cfRule type="cellIs" dxfId="1585" priority="45" stopIfTrue="1" operator="greaterThan">
      <formula>0.03</formula>
    </cfRule>
    <cfRule type="cellIs" dxfId="1584" priority="46" stopIfTrue="1" operator="lessThan">
      <formula>-0.03</formula>
    </cfRule>
  </conditionalFormatting>
  <conditionalFormatting sqref="AX25:AX26">
    <cfRule type="cellIs" dxfId="1583" priority="47" stopIfTrue="1" operator="greaterThan">
      <formula>0</formula>
    </cfRule>
    <cfRule type="cellIs" dxfId="1582" priority="48" operator="lessThan">
      <formula>0</formula>
    </cfRule>
  </conditionalFormatting>
  <conditionalFormatting sqref="AX27">
    <cfRule type="cellIs" dxfId="1581" priority="41" stopIfTrue="1" operator="greaterThan">
      <formula>0.03</formula>
    </cfRule>
    <cfRule type="cellIs" dxfId="1580" priority="42" stopIfTrue="1" operator="lessThan">
      <formula>-0.03</formula>
    </cfRule>
  </conditionalFormatting>
  <conditionalFormatting sqref="AX27:AX28">
    <cfRule type="cellIs" dxfId="1579" priority="43" stopIfTrue="1" operator="greaterThan">
      <formula>0</formula>
    </cfRule>
    <cfRule type="cellIs" dxfId="1578" priority="44" operator="lessThan">
      <formula>0</formula>
    </cfRule>
  </conditionalFormatting>
  <conditionalFormatting sqref="AY29">
    <cfRule type="cellIs" dxfId="1577" priority="37" stopIfTrue="1" operator="greaterThan">
      <formula>0.03</formula>
    </cfRule>
    <cfRule type="cellIs" dxfId="1576" priority="38" stopIfTrue="1" operator="lessThan">
      <formula>-0.03</formula>
    </cfRule>
  </conditionalFormatting>
  <conditionalFormatting sqref="AY29:AY34">
    <cfRule type="cellIs" dxfId="1575" priority="39" stopIfTrue="1" operator="greaterThan">
      <formula>0</formula>
    </cfRule>
    <cfRule type="cellIs" dxfId="1574" priority="40" stopIfTrue="1" operator="lessThan">
      <formula>0</formula>
    </cfRule>
  </conditionalFormatting>
  <conditionalFormatting sqref="AX29">
    <cfRule type="cellIs" dxfId="1573" priority="33" stopIfTrue="1" operator="greaterThan">
      <formula>0.03</formula>
    </cfRule>
    <cfRule type="cellIs" dxfId="1572" priority="34" stopIfTrue="1" operator="lessThan">
      <formula>-0.03</formula>
    </cfRule>
  </conditionalFormatting>
  <conditionalFormatting sqref="AX29:AX30">
    <cfRule type="cellIs" dxfId="1571" priority="35" stopIfTrue="1" operator="greaterThan">
      <formula>0</formula>
    </cfRule>
    <cfRule type="cellIs" dxfId="1570" priority="36" operator="lessThan">
      <formula>0</formula>
    </cfRule>
  </conditionalFormatting>
  <conditionalFormatting sqref="AX31">
    <cfRule type="cellIs" dxfId="1569" priority="29" stopIfTrue="1" operator="greaterThan">
      <formula>0.03</formula>
    </cfRule>
    <cfRule type="cellIs" dxfId="1568" priority="30" stopIfTrue="1" operator="lessThan">
      <formula>-0.03</formula>
    </cfRule>
  </conditionalFormatting>
  <conditionalFormatting sqref="AX31:AX32">
    <cfRule type="cellIs" dxfId="1567" priority="31" stopIfTrue="1" operator="greaterThan">
      <formula>0</formula>
    </cfRule>
    <cfRule type="cellIs" dxfId="1566" priority="32" operator="lessThan">
      <formula>0</formula>
    </cfRule>
  </conditionalFormatting>
  <conditionalFormatting sqref="AX33">
    <cfRule type="cellIs" dxfId="1565" priority="25" stopIfTrue="1" operator="greaterThan">
      <formula>0.03</formula>
    </cfRule>
    <cfRule type="cellIs" dxfId="1564" priority="26" stopIfTrue="1" operator="lessThan">
      <formula>-0.03</formula>
    </cfRule>
  </conditionalFormatting>
  <conditionalFormatting sqref="AX33:AX34">
    <cfRule type="cellIs" dxfId="1563" priority="27" stopIfTrue="1" operator="greaterThan">
      <formula>0</formula>
    </cfRule>
    <cfRule type="cellIs" dxfId="1562" priority="28" operator="lessThan">
      <formula>0</formula>
    </cfRule>
  </conditionalFormatting>
  <conditionalFormatting sqref="AY35">
    <cfRule type="cellIs" dxfId="1561" priority="21" stopIfTrue="1" operator="greaterThan">
      <formula>0.03</formula>
    </cfRule>
    <cfRule type="cellIs" dxfId="1560" priority="22" stopIfTrue="1" operator="lessThan">
      <formula>-0.03</formula>
    </cfRule>
  </conditionalFormatting>
  <conditionalFormatting sqref="AY35:AY40">
    <cfRule type="cellIs" dxfId="1559" priority="23" stopIfTrue="1" operator="greaterThan">
      <formula>0</formula>
    </cfRule>
    <cfRule type="cellIs" dxfId="1558" priority="24" stopIfTrue="1" operator="lessThan">
      <formula>0</formula>
    </cfRule>
  </conditionalFormatting>
  <conditionalFormatting sqref="AX35">
    <cfRule type="cellIs" dxfId="1557" priority="17" stopIfTrue="1" operator="greaterThan">
      <formula>0.03</formula>
    </cfRule>
    <cfRule type="cellIs" dxfId="1556" priority="18" stopIfTrue="1" operator="lessThan">
      <formula>-0.03</formula>
    </cfRule>
  </conditionalFormatting>
  <conditionalFormatting sqref="AX35:AX36">
    <cfRule type="cellIs" dxfId="1555" priority="19" stopIfTrue="1" operator="greaterThan">
      <formula>0</formula>
    </cfRule>
    <cfRule type="cellIs" dxfId="1554" priority="20" operator="lessThan">
      <formula>0</formula>
    </cfRule>
  </conditionalFormatting>
  <conditionalFormatting sqref="AX37">
    <cfRule type="cellIs" dxfId="1553" priority="13" stopIfTrue="1" operator="greaterThan">
      <formula>0.03</formula>
    </cfRule>
    <cfRule type="cellIs" dxfId="1552" priority="14" stopIfTrue="1" operator="lessThan">
      <formula>-0.03</formula>
    </cfRule>
  </conditionalFormatting>
  <conditionalFormatting sqref="AX37:AX38">
    <cfRule type="cellIs" dxfId="1551" priority="15" stopIfTrue="1" operator="greaterThan">
      <formula>0</formula>
    </cfRule>
    <cfRule type="cellIs" dxfId="1550" priority="16" operator="lessThan">
      <formula>0</formula>
    </cfRule>
  </conditionalFormatting>
  <conditionalFormatting sqref="AX39">
    <cfRule type="cellIs" dxfId="1549" priority="9" stopIfTrue="1" operator="greaterThan">
      <formula>0.03</formula>
    </cfRule>
    <cfRule type="cellIs" dxfId="1548" priority="10" stopIfTrue="1" operator="lessThan">
      <formula>-0.03</formula>
    </cfRule>
  </conditionalFormatting>
  <conditionalFormatting sqref="AX39:AX40">
    <cfRule type="cellIs" dxfId="1547" priority="11" stopIfTrue="1" operator="greaterThan">
      <formula>0</formula>
    </cfRule>
    <cfRule type="cellIs" dxfId="1546" priority="12" operator="lessThan">
      <formula>0</formula>
    </cfRule>
  </conditionalFormatting>
  <conditionalFormatting sqref="D47">
    <cfRule type="cellIs" dxfId="1545" priority="1" stopIfTrue="1" operator="greaterThan">
      <formula>0.03</formula>
    </cfRule>
    <cfRule type="cellIs" dxfId="1544" priority="2" stopIfTrue="1" operator="lessThan">
      <formula>-0.03</formula>
    </cfRule>
  </conditionalFormatting>
  <conditionalFormatting sqref="D47:D52">
    <cfRule type="cellIs" dxfId="1543" priority="3" stopIfTrue="1" operator="greaterThan">
      <formula>0</formula>
    </cfRule>
    <cfRule type="cellIs" dxfId="1542" priority="4" stopIfTrue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1D2B-EDC3-CF43-982E-B371E72BC126}">
  <sheetPr codeName="Sheet27"/>
  <dimension ref="A1:FS180"/>
  <sheetViews>
    <sheetView topLeftCell="U1" zoomScale="110" zoomScaleNormal="110" workbookViewId="0">
      <selection activeCell="CJ6" sqref="CJ6"/>
    </sheetView>
  </sheetViews>
  <sheetFormatPr baseColWidth="10" defaultRowHeight="13" outlineLevelCol="1" x14ac:dyDescent="0.15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16" t="s">
        <v>10</v>
      </c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2"/>
      <c r="U1" s="316" t="s">
        <v>11</v>
      </c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148"/>
      <c r="AM1" s="148"/>
      <c r="AN1" s="2"/>
      <c r="AO1" s="319" t="s">
        <v>21</v>
      </c>
      <c r="AP1" s="320"/>
      <c r="AQ1" s="320"/>
      <c r="AR1" s="320"/>
      <c r="AS1" s="320"/>
      <c r="AT1" s="320"/>
      <c r="AU1" s="320"/>
      <c r="AV1" s="320"/>
      <c r="AW1" s="320"/>
      <c r="AX1" s="320"/>
      <c r="AY1" s="320"/>
      <c r="CH1" s="26"/>
      <c r="CI1" s="27"/>
      <c r="CJ1" s="27"/>
      <c r="CK1" s="25"/>
      <c r="CL1" s="312" t="s">
        <v>12</v>
      </c>
      <c r="CM1" s="312"/>
      <c r="CN1" s="312"/>
      <c r="CO1" s="312"/>
      <c r="CP1" s="312"/>
      <c r="CQ1" s="312"/>
      <c r="CR1" s="312"/>
      <c r="CS1" s="312"/>
      <c r="CT1" s="312"/>
      <c r="CU1" s="312"/>
      <c r="CV1" s="312"/>
      <c r="CW1" s="312"/>
      <c r="CX1" s="312"/>
      <c r="CY1" s="312"/>
      <c r="CZ1" s="312"/>
      <c r="DA1" s="312"/>
      <c r="DB1" s="312"/>
      <c r="DC1" s="312"/>
      <c r="DD1" s="312"/>
      <c r="DE1" s="312"/>
      <c r="DF1" s="312"/>
      <c r="DG1" s="312"/>
      <c r="DH1" s="312"/>
      <c r="DI1" s="312"/>
      <c r="DJ1" s="312"/>
      <c r="DK1" s="312"/>
      <c r="DL1" s="312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2" t="s">
        <v>48</v>
      </c>
      <c r="EA1" s="312"/>
      <c r="EB1" s="312"/>
      <c r="EC1" s="312"/>
      <c r="ED1" s="312"/>
      <c r="EE1" s="312"/>
      <c r="EF1" s="312"/>
      <c r="EG1" s="312"/>
      <c r="EH1" s="312"/>
      <c r="EI1" s="312"/>
      <c r="EJ1" s="312"/>
      <c r="EK1" s="312"/>
      <c r="EL1" s="312"/>
      <c r="EM1" s="312"/>
      <c r="EN1" s="312"/>
      <c r="EO1" s="312"/>
      <c r="EP1" s="312"/>
      <c r="EQ1" s="312"/>
      <c r="ER1" s="312"/>
      <c r="ES1" s="312"/>
      <c r="ET1" s="312"/>
      <c r="EU1" s="312"/>
      <c r="EV1" s="312"/>
      <c r="EW1" s="312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2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148"/>
      <c r="AM2" s="148"/>
      <c r="AN2" s="2"/>
      <c r="AO2" s="321" t="s">
        <v>13</v>
      </c>
      <c r="AP2" s="304"/>
      <c r="AQ2" s="304"/>
      <c r="AR2" s="304"/>
      <c r="AS2" s="304"/>
      <c r="AT2" s="304" t="s">
        <v>1</v>
      </c>
      <c r="AU2" s="304"/>
      <c r="AV2" s="304" t="s">
        <v>22</v>
      </c>
      <c r="AW2" s="304"/>
      <c r="AX2" s="304" t="s">
        <v>0</v>
      </c>
      <c r="AY2" s="304"/>
      <c r="CH2" s="28"/>
      <c r="CI2" s="28"/>
      <c r="CJ2" s="28"/>
      <c r="CK2" s="25"/>
      <c r="CL2" s="313" t="s">
        <v>13</v>
      </c>
      <c r="CM2" s="314"/>
      <c r="CN2" s="314"/>
      <c r="CO2" s="314"/>
      <c r="CP2" s="314"/>
      <c r="CQ2" s="314"/>
      <c r="CR2" s="314"/>
      <c r="CS2" s="314"/>
      <c r="CT2" s="314"/>
      <c r="CU2" s="314"/>
      <c r="CV2" s="314"/>
      <c r="CW2" s="314"/>
      <c r="CX2" s="314"/>
      <c r="CY2" s="314"/>
      <c r="CZ2" s="314"/>
      <c r="DA2" s="314"/>
      <c r="DB2" s="314"/>
      <c r="DC2" s="315"/>
      <c r="DD2" s="145"/>
      <c r="DE2" s="312" t="s">
        <v>14</v>
      </c>
      <c r="DF2" s="312"/>
      <c r="DG2" s="145"/>
      <c r="DH2" s="312" t="s">
        <v>30</v>
      </c>
      <c r="DI2" s="312"/>
      <c r="DJ2" s="145"/>
      <c r="DK2" s="312" t="s">
        <v>15</v>
      </c>
      <c r="DL2" s="312"/>
      <c r="DM2" s="312" t="s">
        <v>43</v>
      </c>
      <c r="DN2" s="312"/>
      <c r="DO2" s="312" t="s">
        <v>40</v>
      </c>
      <c r="DP2" s="312"/>
      <c r="DQ2" s="312" t="s">
        <v>44</v>
      </c>
      <c r="DR2" s="312"/>
      <c r="DS2" s="313" t="s">
        <v>45</v>
      </c>
      <c r="DT2" s="314"/>
      <c r="DU2" s="314"/>
      <c r="DV2" s="314"/>
      <c r="DW2" s="314"/>
      <c r="DX2" s="315"/>
      <c r="DY2" s="2"/>
      <c r="DZ2" s="313" t="s">
        <v>13</v>
      </c>
      <c r="EA2" s="314"/>
      <c r="EB2" s="314"/>
      <c r="EC2" s="314"/>
      <c r="ED2" s="314"/>
      <c r="EE2" s="314"/>
      <c r="EF2" s="314"/>
      <c r="EG2" s="314"/>
      <c r="EH2" s="314"/>
      <c r="EI2" s="314"/>
      <c r="EJ2" s="314"/>
      <c r="EK2" s="314"/>
      <c r="EL2" s="314"/>
      <c r="EM2" s="314"/>
      <c r="EN2" s="314"/>
      <c r="EO2" s="314"/>
      <c r="EP2" s="314"/>
      <c r="EQ2" s="315"/>
      <c r="ER2" s="312" t="s">
        <v>14</v>
      </c>
      <c r="ES2" s="312"/>
      <c r="ET2" s="312" t="s">
        <v>30</v>
      </c>
      <c r="EU2" s="312"/>
      <c r="EV2" s="324" t="s">
        <v>15</v>
      </c>
      <c r="EW2" s="324"/>
      <c r="EX2" s="324" t="s">
        <v>46</v>
      </c>
      <c r="EY2" s="324"/>
      <c r="EZ2" s="324" t="s">
        <v>47</v>
      </c>
      <c r="FA2" s="324"/>
      <c r="FB2" s="324" t="s">
        <v>41</v>
      </c>
      <c r="FC2" s="324"/>
      <c r="FD2" s="313" t="s">
        <v>45</v>
      </c>
      <c r="FE2" s="314"/>
      <c r="FF2" s="314"/>
      <c r="FG2" s="314"/>
      <c r="FH2" s="314"/>
      <c r="FI2" s="315"/>
      <c r="FK2" s="312" t="s">
        <v>106</v>
      </c>
      <c r="FL2" s="312"/>
      <c r="FM2" s="312" t="s">
        <v>107</v>
      </c>
      <c r="FN2" s="312"/>
      <c r="FP2" s="312" t="s">
        <v>105</v>
      </c>
      <c r="FQ2" s="312"/>
      <c r="FR2" s="312" t="s">
        <v>108</v>
      </c>
      <c r="FS2" s="312"/>
    </row>
    <row r="3" spans="1:175" x14ac:dyDescent="0.15">
      <c r="C3" s="148"/>
      <c r="D3" s="316" t="s">
        <v>13</v>
      </c>
      <c r="E3" s="316"/>
      <c r="F3" s="316"/>
      <c r="G3" s="316"/>
      <c r="H3" s="148"/>
      <c r="I3" s="148"/>
      <c r="J3" s="148"/>
      <c r="K3" s="148"/>
      <c r="L3" s="148"/>
      <c r="M3" s="148"/>
      <c r="N3" s="318" t="s">
        <v>42</v>
      </c>
      <c r="O3" s="318"/>
      <c r="P3" s="318"/>
      <c r="Q3" s="318"/>
      <c r="R3" s="148"/>
      <c r="S3" s="148"/>
      <c r="T3" s="2"/>
      <c r="U3" s="148"/>
      <c r="V3" s="316" t="s">
        <v>13</v>
      </c>
      <c r="W3" s="316"/>
      <c r="X3" s="316"/>
      <c r="Y3" s="316"/>
      <c r="Z3" s="148"/>
      <c r="AA3" s="148"/>
      <c r="AB3" s="148"/>
      <c r="AC3" s="148"/>
      <c r="AD3" s="148"/>
      <c r="AE3" s="148"/>
      <c r="AF3" s="317" t="s">
        <v>42</v>
      </c>
      <c r="AG3" s="317"/>
      <c r="AH3" s="317"/>
      <c r="AI3" s="317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3" t="s">
        <v>13</v>
      </c>
      <c r="CO3" s="314"/>
      <c r="CP3" s="314"/>
      <c r="CQ3" s="315"/>
      <c r="CR3" s="145"/>
      <c r="CS3" s="145"/>
      <c r="CT3" s="145"/>
      <c r="CU3" s="145"/>
      <c r="CV3" s="145"/>
      <c r="CW3" s="145"/>
      <c r="CX3" s="313" t="s">
        <v>42</v>
      </c>
      <c r="CY3" s="314"/>
      <c r="CZ3" s="314"/>
      <c r="DA3" s="31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3" t="s">
        <v>13</v>
      </c>
      <c r="EC3" s="314"/>
      <c r="ED3" s="314"/>
      <c r="EE3" s="315"/>
      <c r="EF3" s="145"/>
      <c r="EG3" s="145"/>
      <c r="EH3" s="145"/>
      <c r="EI3" s="145"/>
      <c r="EJ3" s="145"/>
      <c r="EK3" s="145"/>
      <c r="EL3" s="313" t="s">
        <v>42</v>
      </c>
      <c r="EM3" s="314"/>
      <c r="EN3" s="314"/>
      <c r="EO3" s="31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291" t="s">
        <v>23</v>
      </c>
      <c r="AP4" s="292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9" t="s">
        <v>17</v>
      </c>
      <c r="B5" s="47">
        <v>23</v>
      </c>
      <c r="C5" s="166">
        <f>Anchor!L182</f>
        <v>17282.718499999999</v>
      </c>
      <c r="D5" s="166">
        <f>Anchor!M182</f>
        <v>44.644500000000001</v>
      </c>
      <c r="E5" s="166">
        <f>Anchor!N182</f>
        <v>47.071800000000003</v>
      </c>
      <c r="F5" s="166">
        <f>Anchor!O182</f>
        <v>44.377600000000001</v>
      </c>
      <c r="G5" s="167">
        <f>('Summary (Full)'!$B$34*D5+'Summary (Full)'!$B$35*E5+'Summary (Full)'!$B$36*F5)/'Summary (Full)'!$B$37</f>
        <v>44.779525000000007</v>
      </c>
      <c r="H5" s="166">
        <f>Anchor!P182</f>
        <v>31.749400000000001</v>
      </c>
      <c r="I5" s="166">
        <f>Anchor!Q182</f>
        <v>23.423300000000001</v>
      </c>
      <c r="J5" s="166">
        <f>Anchor!R182</f>
        <v>99.813599999999994</v>
      </c>
      <c r="K5" s="166">
        <f>Anchor!S182</f>
        <v>99.109899999999996</v>
      </c>
      <c r="L5" s="166">
        <f>Anchor!T182</f>
        <v>45.143099999999997</v>
      </c>
      <c r="M5" s="166">
        <f>Anchor!U182</f>
        <v>43.901299999999999</v>
      </c>
      <c r="N5" s="166">
        <f>Anchor!V182</f>
        <v>44.523000000000003</v>
      </c>
      <c r="O5" s="166">
        <f>Anchor!W182</f>
        <v>46.9739</v>
      </c>
      <c r="P5" s="166">
        <f>Anchor!X182</f>
        <v>44.263300000000001</v>
      </c>
      <c r="Q5" s="168">
        <f>10*LOG10(1/(('Summary (Full)'!$B$41/10^(N5/10)+'Summary (Full)'!$B$42/10^(O5/10)+'Summary (Full)'!$B$43/10^(P5/10))/'Summary (Full)'!$B$44))</f>
        <v>44.799152961750735</v>
      </c>
      <c r="R5" s="166">
        <f>Anchor!Y182</f>
        <v>66887.899999999994</v>
      </c>
      <c r="S5" s="166">
        <f>Anchor!Z182</f>
        <v>22.462800000000001</v>
      </c>
      <c r="T5" s="169"/>
      <c r="U5" s="166">
        <f>Test!L182</f>
        <v>17282.718499999999</v>
      </c>
      <c r="V5" s="166">
        <f>Test!M182</f>
        <v>44.644500000000001</v>
      </c>
      <c r="W5" s="166">
        <f>Test!N182</f>
        <v>47.071800000000003</v>
      </c>
      <c r="X5" s="166">
        <f>Test!O182</f>
        <v>44.377600000000001</v>
      </c>
      <c r="Y5" s="166">
        <f>('Summary (Full)'!$B$34*V5+'Summary (Full)'!$B$35*W5+'Summary (Full)'!$B$36*X5)/'Summary (Full)'!$B$37</f>
        <v>44.779525000000007</v>
      </c>
      <c r="Z5" s="166">
        <f>Test!P182</f>
        <v>31.749400000000001</v>
      </c>
      <c r="AA5" s="166">
        <f>Test!Q182</f>
        <v>23.423300000000001</v>
      </c>
      <c r="AB5" s="166">
        <f>Test!R182</f>
        <v>99.813599999999994</v>
      </c>
      <c r="AC5" s="166">
        <f>Test!S182</f>
        <v>99.109899999999996</v>
      </c>
      <c r="AD5" s="166">
        <f>Test!T182</f>
        <v>45.143099999999997</v>
      </c>
      <c r="AE5" s="166">
        <f>Test!U182</f>
        <v>43.901299999999999</v>
      </c>
      <c r="AF5" s="166">
        <f>Test!V182</f>
        <v>44.523000000000003</v>
      </c>
      <c r="AG5" s="166">
        <f>Test!W182</f>
        <v>46.9739</v>
      </c>
      <c r="AH5" s="166">
        <f>Test!X182</f>
        <v>44.263300000000001</v>
      </c>
      <c r="AI5" s="166">
        <f>10*LOG10(1/(('Summary (Full)'!$B$41/10^(AF5/10)+'Summary (Full)'!$B$42/10^(AG5/10)+'Summary (Full)'!$B$43/10^(AH5/10))/'Summary (Full)'!$B$44))</f>
        <v>44.799152961750735</v>
      </c>
      <c r="AJ5" s="166">
        <f>Test!Y182</f>
        <v>66887.899999999994</v>
      </c>
      <c r="AK5" s="166">
        <f>Test!Z182</f>
        <v>22.462800000000001</v>
      </c>
      <c r="AL5" s="166">
        <f>AJ5/R5</f>
        <v>1</v>
      </c>
      <c r="AM5" s="166">
        <f>AK5/S5</f>
        <v>1</v>
      </c>
      <c r="AO5" s="293" t="s">
        <v>27</v>
      </c>
      <c r="AP5" s="211" cm="1">
        <f t="array" ref="AP5">bdRateExtend($C5:$C8,D5:D8,$U5:$U8,V5:V8)</f>
        <v>0</v>
      </c>
      <c r="AQ5" s="211" cm="1">
        <f t="array" ref="AQ5">bdRateExtend($C5:$C10,D5:D10,$U5:$U10,V5:V10)</f>
        <v>0</v>
      </c>
      <c r="AR5" s="211" cm="1">
        <f t="array" ref="AR5">bdRateExtend($C5:$C10,E5:E10,$U5:$U10,W5:W10)</f>
        <v>0</v>
      </c>
      <c r="AS5" s="211" cm="1">
        <f t="array" ref="AS5">bdRateExtend($C5:$C10,F5:F10,$U5:$U10,X5:X10)</f>
        <v>0</v>
      </c>
      <c r="AT5" s="211" cm="1">
        <f t="array" ref="AT5">bdRateExtend($C5:$C8,H5:H8,$U5:$U8,Z5:Z8)</f>
        <v>0</v>
      </c>
      <c r="AU5" s="211" cm="1">
        <f t="array" ref="AU5">bdRateExtend($C5:$C10,H5:H10,$U5:$U10,Z5:Z10)</f>
        <v>0</v>
      </c>
      <c r="AV5" s="211" cm="1">
        <f t="array" ref="AV5">bdRateExtend($C5:$C8,I5:I8,$U5:$U8,AA5:AA8)</f>
        <v>0</v>
      </c>
      <c r="AW5" s="211" cm="1">
        <f t="array" ref="AW5">bdRateExtend($C5:$C10,I5:I10,$U5:$U10,AA5:AA10)</f>
        <v>0</v>
      </c>
      <c r="AX5" s="211" cm="1">
        <f t="array" ref="AX5">bdRateExtend($C5:$C8,J5:J8,$U5:$U8,AB5:AB8,"None", FALSE,1)</f>
        <v>0</v>
      </c>
      <c r="AY5" s="214" cm="1">
        <f t="array" ref="AY5">bdRateExtend($C5:$C10,J5:J10,$U5:$U10,AB5:AB10,"None", FALSE,1)</f>
        <v>0</v>
      </c>
      <c r="AZ5" s="325" cm="1">
        <f t="array" ref="AZ5">testVMAFRange($C5:$C8,J5:J8,$U5:$U8,AB5:AB8)</f>
        <v>0</v>
      </c>
      <c r="BA5" s="251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31.4787</v>
      </c>
      <c r="CK5" s="6"/>
      <c r="CL5" s="17" cm="1">
        <f t="array" ref="CL5:DC61">ConvexHullInterpolate(C5:C40,D5:D40,TRUE,6,7,D5:S40)</f>
        <v>31.4787</v>
      </c>
      <c r="CM5" s="17">
        <v>29.596900000000002</v>
      </c>
      <c r="CN5" s="17">
        <v>29.596900000000002</v>
      </c>
      <c r="CO5" s="17">
        <v>36.000999999999998</v>
      </c>
      <c r="CP5" s="17">
        <v>36.6006</v>
      </c>
      <c r="CQ5" s="17">
        <v>30.434887499999999</v>
      </c>
      <c r="CR5" s="17">
        <v>11.513500000000001</v>
      </c>
      <c r="CS5" s="17">
        <v>9.3231000000000002</v>
      </c>
      <c r="CT5" s="17">
        <v>10.636799999999999</v>
      </c>
      <c r="CU5" s="17">
        <v>9.7474000000000007</v>
      </c>
      <c r="CV5" s="17">
        <v>25.120999999999999</v>
      </c>
      <c r="CW5" s="17">
        <v>33.2453</v>
      </c>
      <c r="CX5" s="17">
        <v>29.501300000000001</v>
      </c>
      <c r="CY5" s="17">
        <v>35.986800000000002</v>
      </c>
      <c r="CZ5" s="17">
        <v>36.577500000000001</v>
      </c>
      <c r="DA5" s="17">
        <v>30.827924905803798</v>
      </c>
      <c r="DB5" s="17">
        <v>522.5</v>
      </c>
      <c r="DC5" s="17">
        <v>0.21840000000000001</v>
      </c>
      <c r="DE5" s="17" cm="1">
        <f t="array" ref="DE5:DF71">ConvexHullInterpolate(C5:C40,H5:H40,TRUE,6,7)</f>
        <v>31.4787</v>
      </c>
      <c r="DF5" s="5">
        <v>11.513500000000001</v>
      </c>
      <c r="DG5" s="5"/>
      <c r="DH5" s="17" cm="1">
        <f t="array" ref="DH5:DI64">ConvexHullInterpolate($C5:$C40,I5:I40,TRUE,6,7)</f>
        <v>31.4787</v>
      </c>
      <c r="DI5" s="5">
        <v>9.3231000000000002</v>
      </c>
      <c r="DJ5" s="5"/>
      <c r="DK5" s="5" cm="1">
        <f t="array" ref="DK5:DL55">ConvexHullInterpolate($C5:$C40,J5:J40,TRUE,6,7)</f>
        <v>31.4787</v>
      </c>
      <c r="DL5" s="5">
        <v>10.636799999999999</v>
      </c>
      <c r="DM5" s="5" cm="1">
        <f t="array" ref="DM5:DN58">ConvexHullInterpolate($C5:$C40,K5:K40,TRUE,6,7)</f>
        <v>31.4787</v>
      </c>
      <c r="DN5" s="5">
        <v>9.7474000000000007</v>
      </c>
      <c r="DO5" s="5" cm="1">
        <f t="array" ref="DO5:DP61">ConvexHullInterpolate($C5:$C40,L5:L40,TRUE,6,7)</f>
        <v>31.4787</v>
      </c>
      <c r="DP5" s="5">
        <v>25.120999999999999</v>
      </c>
      <c r="DQ5" s="5" cm="1">
        <f t="array" ref="DQ5:DR65">ConvexHullInterpolate($C5:$C40,M5:M40,TRUE,6,7)</f>
        <v>31.4787</v>
      </c>
      <c r="DR5" s="5">
        <v>33.2453</v>
      </c>
      <c r="DS5" s="5" cm="1">
        <f t="array" ref="DS5:DX61">ConvexHullInterpolate($C5:$C40,N5:N40,TRUE,6,7, N5:Q40)</f>
        <v>31.4787</v>
      </c>
      <c r="DT5" s="5">
        <v>29.501300000000001</v>
      </c>
      <c r="DU5" s="5">
        <v>29.501300000000001</v>
      </c>
      <c r="DV5" s="5">
        <v>35.986800000000002</v>
      </c>
      <c r="DW5" s="5">
        <v>36.577500000000001</v>
      </c>
      <c r="DX5" s="5">
        <v>30.827924905803798</v>
      </c>
      <c r="DZ5" s="17" cm="1">
        <f t="array" ref="DZ5:EQ61">ConvexHullInterpolate(U5:U40,V5:V40,TRUE,6,7,V5:AK40)</f>
        <v>31.4787</v>
      </c>
      <c r="EA5" s="17">
        <v>29.596900000000002</v>
      </c>
      <c r="EB5" s="17">
        <v>29.596900000000002</v>
      </c>
      <c r="EC5" s="17">
        <v>36.000999999999998</v>
      </c>
      <c r="ED5" s="17">
        <v>36.6006</v>
      </c>
      <c r="EE5" s="17">
        <v>30.434887499999999</v>
      </c>
      <c r="EF5" s="17">
        <v>11.513500000000001</v>
      </c>
      <c r="EG5" s="17">
        <v>9.3231000000000002</v>
      </c>
      <c r="EH5" s="17">
        <v>10.636799999999999</v>
      </c>
      <c r="EI5" s="17">
        <v>9.7474000000000007</v>
      </c>
      <c r="EJ5" s="17">
        <v>25.120999999999999</v>
      </c>
      <c r="EK5" s="17">
        <v>33.2453</v>
      </c>
      <c r="EL5" s="17">
        <v>29.501300000000001</v>
      </c>
      <c r="EM5" s="17">
        <v>35.986800000000002</v>
      </c>
      <c r="EN5" s="17">
        <v>36.577500000000001</v>
      </c>
      <c r="EO5" s="17">
        <v>30.827924905803798</v>
      </c>
      <c r="EP5" s="17">
        <v>522.5</v>
      </c>
      <c r="EQ5" s="17">
        <v>0.21840000000000001</v>
      </c>
      <c r="ER5" s="17" cm="1">
        <f t="array" ref="ER5:ES71">ConvexHullInterpolate($U5:$U40,Z5:Z40,TRUE,6,7)</f>
        <v>31.4787</v>
      </c>
      <c r="ES5" s="5">
        <v>11.513500000000001</v>
      </c>
      <c r="ET5" s="5" cm="1">
        <f t="array" ref="ET5:EU64">ConvexHullInterpolate($U5:$U40,AA5:AA40,TRUE,6,7)</f>
        <v>31.4787</v>
      </c>
      <c r="EU5" s="5">
        <v>9.3231000000000002</v>
      </c>
      <c r="EV5" s="8" cm="1">
        <f t="array" ref="EV5:EW55">ConvexHullInterpolate($U5:$U40,AB5:AB40,TRUE,6,7)</f>
        <v>31.4787</v>
      </c>
      <c r="EW5" s="8">
        <v>10.636799999999999</v>
      </c>
      <c r="EX5" s="8" cm="1">
        <f t="array" ref="EX5:EY58">ConvexHullInterpolate($U5:$U40,AC5:AC40,TRUE,6,7)</f>
        <v>31.4787</v>
      </c>
      <c r="EY5" s="8">
        <v>9.7474000000000007</v>
      </c>
      <c r="EZ5" s="8" cm="1">
        <f t="array" ref="EZ5:FA61">ConvexHullInterpolate($U5:$U40,AD5:AD40,TRUE,6,7)</f>
        <v>31.4787</v>
      </c>
      <c r="FA5" s="8">
        <v>25.120999999999999</v>
      </c>
      <c r="FB5" s="8" cm="1">
        <f t="array" ref="FB5:FC65">ConvexHullInterpolate($U5:$U40,AE5:AE40,TRUE,6,7)</f>
        <v>31.4787</v>
      </c>
      <c r="FC5" s="8">
        <v>33.2453</v>
      </c>
      <c r="FD5" s="5" cm="1">
        <f t="array" ref="FD5:FI61">ConvexHullInterpolate($U5:$U40,AF5:AF40,TRUE,6,7, AF5:AI40)</f>
        <v>31.4787</v>
      </c>
      <c r="FE5" s="5">
        <v>29.501300000000001</v>
      </c>
      <c r="FF5" s="5">
        <v>29.501300000000001</v>
      </c>
      <c r="FG5" s="5">
        <v>35.986800000000002</v>
      </c>
      <c r="FH5" s="5">
        <v>36.577500000000001</v>
      </c>
      <c r="FI5" s="5">
        <v>30.827924905803798</v>
      </c>
      <c r="FK5" s="5" cm="1">
        <f t="array" ref="FK5:FL61">ConvexHullInterpolate($C5:$C40,G5:G40,TRUE,6,7)</f>
        <v>31.4787</v>
      </c>
      <c r="FL5" s="5">
        <v>30.434887499999999</v>
      </c>
      <c r="FM5" s="5" cm="1">
        <f t="array" ref="FM5:FN61">ConvexHullInterpolate($C5:$C40,Q5:Q40,TRUE,6,7)</f>
        <v>31.4787</v>
      </c>
      <c r="FN5" s="5">
        <v>30.827924905803798</v>
      </c>
      <c r="FP5" s="17" cm="1">
        <f t="array" ref="FP5:FQ61">ConvexHullInterpolate($U5:$U40,Y5:Y40,TRUE,6,7)</f>
        <v>31.4787</v>
      </c>
      <c r="FQ5" s="5">
        <v>30.434887499999999</v>
      </c>
      <c r="FR5" s="17" cm="1">
        <f t="array" ref="FR5:FS61">ConvexHullInterpolate($U5:$U40,AI5:AI40,TRUE,6,7)</f>
        <v>31.4787</v>
      </c>
      <c r="FS5" s="5">
        <v>30.827924905803798</v>
      </c>
    </row>
    <row r="6" spans="1:175" x14ac:dyDescent="0.15">
      <c r="A6" s="289"/>
      <c r="B6" s="47">
        <v>31</v>
      </c>
      <c r="C6" s="166">
        <f>Anchor!L183</f>
        <v>8154.2956000000004</v>
      </c>
      <c r="D6" s="166">
        <f>Anchor!M183</f>
        <v>43.499699999999997</v>
      </c>
      <c r="E6" s="166">
        <f>Anchor!N183</f>
        <v>46.259399999999999</v>
      </c>
      <c r="F6" s="166">
        <f>Anchor!O183</f>
        <v>43.691600000000001</v>
      </c>
      <c r="G6" s="167">
        <f>('Summary (Full)'!$B$34*D6+'Summary (Full)'!$B$35*E6+'Summary (Full)'!$B$36*F6)/'Summary (Full)'!$B$37</f>
        <v>43.684174999999996</v>
      </c>
      <c r="H6" s="166">
        <f>Anchor!P183</f>
        <v>29.307500000000001</v>
      </c>
      <c r="I6" s="166">
        <f>Anchor!Q183</f>
        <v>21.863900000000001</v>
      </c>
      <c r="J6" s="166">
        <f>Anchor!R183</f>
        <v>99.184899999999999</v>
      </c>
      <c r="K6" s="166">
        <f>Anchor!S183</f>
        <v>97.987899999999996</v>
      </c>
      <c r="L6" s="166">
        <f>Anchor!T183</f>
        <v>43.097000000000001</v>
      </c>
      <c r="M6" s="166">
        <f>Anchor!U183</f>
        <v>43.097499999999997</v>
      </c>
      <c r="N6" s="166">
        <f>Anchor!V183</f>
        <v>43.335900000000002</v>
      </c>
      <c r="O6" s="166">
        <f>Anchor!W183</f>
        <v>46.160400000000003</v>
      </c>
      <c r="P6" s="166">
        <f>Anchor!X183</f>
        <v>43.589100000000002</v>
      </c>
      <c r="Q6" s="168">
        <f>10*LOG10(1/(('Summary (Full)'!$B$41/10^(N6/10)+'Summary (Full)'!$B$42/10^(O6/10)+'Summary (Full)'!$B$43/10^(P6/10))/'Summary (Full)'!$B$44))</f>
        <v>43.741335454464839</v>
      </c>
      <c r="R6" s="166">
        <f>Anchor!Y183</f>
        <v>58035.6</v>
      </c>
      <c r="S6" s="166">
        <f>Anchor!Z183</f>
        <v>19.398599999999998</v>
      </c>
      <c r="T6" s="169"/>
      <c r="U6" s="166">
        <f>Test!L183</f>
        <v>8154.2956000000004</v>
      </c>
      <c r="V6" s="166">
        <f>Test!M183</f>
        <v>43.499699999999997</v>
      </c>
      <c r="W6" s="166">
        <f>Test!N183</f>
        <v>46.259399999999999</v>
      </c>
      <c r="X6" s="166">
        <f>Test!O183</f>
        <v>43.691600000000001</v>
      </c>
      <c r="Y6" s="166">
        <f>('Summary (Full)'!$B$34*V6+'Summary (Full)'!$B$35*W6+'Summary (Full)'!$B$36*X6)/'Summary (Full)'!$B$37</f>
        <v>43.684174999999996</v>
      </c>
      <c r="Z6" s="166">
        <f>Test!P183</f>
        <v>29.307500000000001</v>
      </c>
      <c r="AA6" s="166">
        <f>Test!Q183</f>
        <v>21.863900000000001</v>
      </c>
      <c r="AB6" s="166">
        <f>Test!R183</f>
        <v>99.184899999999999</v>
      </c>
      <c r="AC6" s="166">
        <f>Test!S183</f>
        <v>97.987899999999996</v>
      </c>
      <c r="AD6" s="166">
        <f>Test!T183</f>
        <v>43.097000000000001</v>
      </c>
      <c r="AE6" s="166">
        <f>Test!U183</f>
        <v>43.097499999999997</v>
      </c>
      <c r="AF6" s="166">
        <f>Test!V183</f>
        <v>43.335900000000002</v>
      </c>
      <c r="AG6" s="166">
        <f>Test!W183</f>
        <v>46.160400000000003</v>
      </c>
      <c r="AH6" s="166">
        <f>Test!X183</f>
        <v>43.589100000000002</v>
      </c>
      <c r="AI6" s="166">
        <f>10*LOG10(1/(('Summary (Full)'!$B$41/10^(AF6/10)+'Summary (Full)'!$B$42/10^(AG6/10)+'Summary (Full)'!$B$43/10^(AH6/10))/'Summary (Full)'!$B$44))</f>
        <v>43.741335454464839</v>
      </c>
      <c r="AJ6" s="166">
        <f>Test!Y183</f>
        <v>58035.6</v>
      </c>
      <c r="AK6" s="166">
        <f>Test!Z183</f>
        <v>19.398599999999998</v>
      </c>
      <c r="AL6" s="166">
        <f t="shared" ref="AL6:AM40" si="2">AJ6/R6</f>
        <v>1</v>
      </c>
      <c r="AM6" s="166">
        <f t="shared" si="2"/>
        <v>1</v>
      </c>
      <c r="AO6" s="294"/>
      <c r="AP6" s="212"/>
      <c r="AQ6" s="212"/>
      <c r="AR6" s="212"/>
      <c r="AS6" s="212"/>
      <c r="AT6" s="212"/>
      <c r="AU6" s="212"/>
      <c r="AV6" s="212"/>
      <c r="AW6" s="212"/>
      <c r="AX6" s="212"/>
      <c r="AY6" s="215"/>
      <c r="AZ6" s="326"/>
      <c r="BA6" s="252"/>
      <c r="CH6" s="6"/>
      <c r="CI6" s="12" t="s">
        <v>32</v>
      </c>
      <c r="CJ6" s="11">
        <f>MAX(CL1:CL201)</f>
        <v>17282.718499999999</v>
      </c>
      <c r="CK6" s="6"/>
      <c r="CL6" s="17">
        <v>52.6753</v>
      </c>
      <c r="CM6" s="17">
        <v>31.395</v>
      </c>
      <c r="CN6" s="17">
        <v>31.395</v>
      </c>
      <c r="CO6" s="17">
        <v>37.115600000000001</v>
      </c>
      <c r="CP6" s="17">
        <v>37.422899999999998</v>
      </c>
      <c r="CQ6" s="17">
        <v>32.129281249999998</v>
      </c>
      <c r="CR6" s="17">
        <v>13.2516</v>
      </c>
      <c r="CS6" s="17">
        <v>10.741099999999999</v>
      </c>
      <c r="CT6" s="17">
        <v>31.259499999999999</v>
      </c>
      <c r="CU6" s="17">
        <v>29.7197</v>
      </c>
      <c r="CV6" s="17">
        <v>27.172000000000001</v>
      </c>
      <c r="CW6" s="17">
        <v>34.517600000000002</v>
      </c>
      <c r="CX6" s="17">
        <v>31.261800000000001</v>
      </c>
      <c r="CY6" s="17">
        <v>37.094700000000003</v>
      </c>
      <c r="CZ6" s="17">
        <v>37.392699999999998</v>
      </c>
      <c r="DA6" s="17">
        <v>32.50658403223261</v>
      </c>
      <c r="DB6" s="17">
        <v>2086.5</v>
      </c>
      <c r="DC6" s="17">
        <v>0.57869999999999999</v>
      </c>
      <c r="DE6" s="17">
        <v>33.751482161443597</v>
      </c>
      <c r="DF6" s="5">
        <v>11.771812500000001</v>
      </c>
      <c r="DG6" s="5"/>
      <c r="DH6" s="17">
        <v>52.6753</v>
      </c>
      <c r="DI6" s="5">
        <v>10.741099999999999</v>
      </c>
      <c r="DJ6" s="5"/>
      <c r="DK6" s="5">
        <v>52.6753</v>
      </c>
      <c r="DL6" s="5">
        <v>31.259499999999999</v>
      </c>
      <c r="DM6" s="5">
        <v>52.6753</v>
      </c>
      <c r="DN6" s="5">
        <v>29.7197</v>
      </c>
      <c r="DO6" s="5">
        <v>52.6753</v>
      </c>
      <c r="DP6" s="5">
        <v>27.172000000000001</v>
      </c>
      <c r="DQ6" s="5">
        <v>33.751482161443597</v>
      </c>
      <c r="DR6" s="5">
        <v>33.389687500000001</v>
      </c>
      <c r="DS6" s="5">
        <v>52.6753</v>
      </c>
      <c r="DT6" s="5">
        <v>31.261800000000001</v>
      </c>
      <c r="DU6" s="5">
        <v>31.261800000000001</v>
      </c>
      <c r="DV6" s="5">
        <v>37.094700000000003</v>
      </c>
      <c r="DW6" s="5">
        <v>37.392699999999998</v>
      </c>
      <c r="DX6" s="5">
        <v>32.50658403223261</v>
      </c>
      <c r="DZ6" s="17">
        <v>52.6753</v>
      </c>
      <c r="EA6" s="17">
        <v>31.395</v>
      </c>
      <c r="EB6" s="17">
        <v>31.395</v>
      </c>
      <c r="EC6" s="17">
        <v>37.115600000000001</v>
      </c>
      <c r="ED6" s="17">
        <v>37.422899999999998</v>
      </c>
      <c r="EE6" s="17">
        <v>32.129281249999998</v>
      </c>
      <c r="EF6" s="17">
        <v>13.2516</v>
      </c>
      <c r="EG6" s="17">
        <v>10.741099999999999</v>
      </c>
      <c r="EH6" s="17">
        <v>31.259499999999999</v>
      </c>
      <c r="EI6" s="17">
        <v>29.7197</v>
      </c>
      <c r="EJ6" s="17">
        <v>27.172000000000001</v>
      </c>
      <c r="EK6" s="17">
        <v>34.517600000000002</v>
      </c>
      <c r="EL6" s="17">
        <v>31.261800000000001</v>
      </c>
      <c r="EM6" s="17">
        <v>37.094700000000003</v>
      </c>
      <c r="EN6" s="17">
        <v>37.392699999999998</v>
      </c>
      <c r="EO6" s="17">
        <v>32.50658403223261</v>
      </c>
      <c r="EP6" s="17">
        <v>2086.5</v>
      </c>
      <c r="EQ6" s="17">
        <v>0.57869999999999999</v>
      </c>
      <c r="ER6" s="17">
        <v>33.751482161443597</v>
      </c>
      <c r="ES6" s="5">
        <v>11.771812500000001</v>
      </c>
      <c r="ET6" s="5">
        <v>52.6753</v>
      </c>
      <c r="EU6" s="5">
        <v>10.741099999999999</v>
      </c>
      <c r="EV6" s="8">
        <v>52.6753</v>
      </c>
      <c r="EW6" s="8">
        <v>31.259499999999999</v>
      </c>
      <c r="EX6" s="8">
        <v>52.6753</v>
      </c>
      <c r="EY6" s="8">
        <v>29.7197</v>
      </c>
      <c r="EZ6" s="8">
        <v>52.6753</v>
      </c>
      <c r="FA6" s="8">
        <v>27.172000000000001</v>
      </c>
      <c r="FB6" s="8">
        <v>33.751482161443597</v>
      </c>
      <c r="FC6" s="8">
        <v>33.389687500000001</v>
      </c>
      <c r="FD6" s="5">
        <v>52.6753</v>
      </c>
      <c r="FE6" s="5">
        <v>31.261800000000001</v>
      </c>
      <c r="FF6" s="5">
        <v>31.261800000000001</v>
      </c>
      <c r="FG6" s="5">
        <v>37.094700000000003</v>
      </c>
      <c r="FH6" s="5">
        <v>37.392699999999998</v>
      </c>
      <c r="FI6" s="5">
        <v>32.50658403223261</v>
      </c>
      <c r="FK6" s="5">
        <v>52.6753</v>
      </c>
      <c r="FL6" s="5">
        <v>32.129281249999998</v>
      </c>
      <c r="FM6" s="5">
        <v>52.6753</v>
      </c>
      <c r="FN6" s="5">
        <v>32.50658403223261</v>
      </c>
      <c r="FP6" s="17">
        <v>52.6753</v>
      </c>
      <c r="FQ6" s="5">
        <v>32.129281249999998</v>
      </c>
      <c r="FR6" s="17">
        <v>52.6753</v>
      </c>
      <c r="FS6" s="5">
        <v>32.50658403223261</v>
      </c>
    </row>
    <row r="7" spans="1:175" ht="13" customHeight="1" x14ac:dyDescent="0.15">
      <c r="A7" s="289"/>
      <c r="B7" s="47">
        <v>39</v>
      </c>
      <c r="C7" s="166">
        <f>Anchor!L184</f>
        <v>3747.2883999999999</v>
      </c>
      <c r="D7" s="166">
        <f>Anchor!M184</f>
        <v>42.102600000000002</v>
      </c>
      <c r="E7" s="166">
        <f>Anchor!N184</f>
        <v>45.348100000000002</v>
      </c>
      <c r="F7" s="166">
        <f>Anchor!O184</f>
        <v>43.040399999999998</v>
      </c>
      <c r="G7" s="167">
        <f>('Summary (Full)'!$B$34*D7+'Summary (Full)'!$B$35*E7+'Summary (Full)'!$B$36*F7)/'Summary (Full)'!$B$37</f>
        <v>42.364056250000004</v>
      </c>
      <c r="H7" s="166">
        <f>Anchor!P184</f>
        <v>26.425000000000001</v>
      </c>
      <c r="I7" s="166">
        <f>Anchor!Q184</f>
        <v>20.089300000000001</v>
      </c>
      <c r="J7" s="166">
        <f>Anchor!R184</f>
        <v>97.008099999999999</v>
      </c>
      <c r="K7" s="166">
        <f>Anchor!S184</f>
        <v>95.003500000000003</v>
      </c>
      <c r="L7" s="166">
        <f>Anchor!T184</f>
        <v>40.821300000000001</v>
      </c>
      <c r="M7" s="166">
        <f>Anchor!U184</f>
        <v>42.195500000000003</v>
      </c>
      <c r="N7" s="166">
        <f>Anchor!V184</f>
        <v>41.887500000000003</v>
      </c>
      <c r="O7" s="166">
        <f>Anchor!W184</f>
        <v>45.255000000000003</v>
      </c>
      <c r="P7" s="166">
        <f>Anchor!X184</f>
        <v>42.946399999999997</v>
      </c>
      <c r="Q7" s="168">
        <f>10*LOG10(1/(('Summary (Full)'!$B$41/10^(N7/10)+'Summary (Full)'!$B$42/10^(O7/10)+'Summary (Full)'!$B$43/10^(P7/10))/'Summary (Full)'!$B$44))</f>
        <v>42.472261703391787</v>
      </c>
      <c r="R7" s="166">
        <f>Anchor!Y184</f>
        <v>45819.7</v>
      </c>
      <c r="S7" s="166">
        <f>Anchor!Z184</f>
        <v>15.309799999999999</v>
      </c>
      <c r="T7" s="169"/>
      <c r="U7" s="166">
        <f>Test!L184</f>
        <v>3747.2883999999999</v>
      </c>
      <c r="V7" s="166">
        <f>Test!M184</f>
        <v>42.102600000000002</v>
      </c>
      <c r="W7" s="166">
        <f>Test!N184</f>
        <v>45.348100000000002</v>
      </c>
      <c r="X7" s="166">
        <f>Test!O184</f>
        <v>43.040399999999998</v>
      </c>
      <c r="Y7" s="166">
        <f>('Summary (Full)'!$B$34*V7+'Summary (Full)'!$B$35*W7+'Summary (Full)'!$B$36*X7)/'Summary (Full)'!$B$37</f>
        <v>42.364056250000004</v>
      </c>
      <c r="Z7" s="166">
        <f>Test!P184</f>
        <v>26.425000000000001</v>
      </c>
      <c r="AA7" s="166">
        <f>Test!Q184</f>
        <v>20.089300000000001</v>
      </c>
      <c r="AB7" s="166">
        <f>Test!R184</f>
        <v>97.008099999999999</v>
      </c>
      <c r="AC7" s="166">
        <f>Test!S184</f>
        <v>95.003500000000003</v>
      </c>
      <c r="AD7" s="166">
        <f>Test!T184</f>
        <v>40.821300000000001</v>
      </c>
      <c r="AE7" s="166">
        <f>Test!U184</f>
        <v>42.195500000000003</v>
      </c>
      <c r="AF7" s="166">
        <f>Test!V184</f>
        <v>41.887500000000003</v>
      </c>
      <c r="AG7" s="166">
        <f>Test!W184</f>
        <v>45.255000000000003</v>
      </c>
      <c r="AH7" s="166">
        <f>Test!X184</f>
        <v>42.946399999999997</v>
      </c>
      <c r="AI7" s="166">
        <f>10*LOG10(1/(('Summary (Full)'!$B$41/10^(AF7/10)+'Summary (Full)'!$B$42/10^(AG7/10)+'Summary (Full)'!$B$43/10^(AH7/10))/'Summary (Full)'!$B$44))</f>
        <v>42.472261703391787</v>
      </c>
      <c r="AJ7" s="166">
        <f>Test!Y184</f>
        <v>45819.7</v>
      </c>
      <c r="AK7" s="166">
        <f>Test!Z184</f>
        <v>15.309799999999999</v>
      </c>
      <c r="AL7" s="166">
        <f t="shared" si="2"/>
        <v>1</v>
      </c>
      <c r="AM7" s="166">
        <f t="shared" si="2"/>
        <v>1</v>
      </c>
      <c r="AO7" s="294" t="s">
        <v>28</v>
      </c>
      <c r="AP7" s="212" cm="1">
        <f t="array" ref="AP7">bdRateExtend($C6:$C9,D6:D9,$U6:$U9,V6:V9)</f>
        <v>0</v>
      </c>
      <c r="AQ7" s="212"/>
      <c r="AR7" s="212"/>
      <c r="AS7" s="212"/>
      <c r="AT7" s="212" cm="1">
        <f t="array" ref="AT7">bdRateExtend($C6:$C9,H6:H9,$U6:$U9,Z6:Z9)</f>
        <v>0</v>
      </c>
      <c r="AU7" s="212"/>
      <c r="AV7" s="212" cm="1">
        <f t="array" ref="AV7">bdRateExtend($C6:$C9,I6:I9,$U6:$U9,AA6:AA9)</f>
        <v>0</v>
      </c>
      <c r="AW7" s="212"/>
      <c r="AX7" s="212" cm="1">
        <f t="array" ref="AX7">bdRateExtend($C6:$C9,J6:J9,$U6:$U9,AB6:AB9,"None", FALSE,1)</f>
        <v>0</v>
      </c>
      <c r="AY7" s="215"/>
      <c r="AZ7" s="326" cm="1">
        <f t="array" ref="AZ7">testVMAFRange($C6:$C9,J6:J9,$U6:$U9,AB6:AB9)</f>
        <v>0</v>
      </c>
      <c r="BA7" s="252"/>
      <c r="CH7" s="6"/>
      <c r="CI7" s="12" t="s">
        <v>33</v>
      </c>
      <c r="CJ7" s="11">
        <f>CJ6-CJ5</f>
        <v>17251.239799999999</v>
      </c>
      <c r="CK7" s="6"/>
      <c r="CL7" s="17">
        <v>75.116900000000001</v>
      </c>
      <c r="CM7" s="17">
        <v>32.621299999999998</v>
      </c>
      <c r="CN7" s="17">
        <v>32.621299999999998</v>
      </c>
      <c r="CO7" s="17">
        <v>37.990400000000001</v>
      </c>
      <c r="CP7" s="17">
        <v>37.961199999999998</v>
      </c>
      <c r="CQ7" s="17">
        <v>33.290612500000002</v>
      </c>
      <c r="CR7" s="17">
        <v>14.282500000000001</v>
      </c>
      <c r="CS7" s="17">
        <v>11.632999999999999</v>
      </c>
      <c r="CT7" s="17">
        <v>44.389499999999998</v>
      </c>
      <c r="CU7" s="17">
        <v>42.393700000000003</v>
      </c>
      <c r="CV7" s="17">
        <v>28.635000000000002</v>
      </c>
      <c r="CW7" s="17">
        <v>35.406500000000001</v>
      </c>
      <c r="CX7" s="17">
        <v>32.478900000000003</v>
      </c>
      <c r="CY7" s="17">
        <v>37.964500000000001</v>
      </c>
      <c r="CZ7" s="17">
        <v>37.922400000000003</v>
      </c>
      <c r="DA7" s="17">
        <v>33.662863304518709</v>
      </c>
      <c r="DB7" s="17">
        <v>2668.8</v>
      </c>
      <c r="DC7" s="17">
        <v>0.88280000000000003</v>
      </c>
      <c r="DE7" s="17">
        <v>36.188360640504371</v>
      </c>
      <c r="DF7" s="5">
        <v>12.030125</v>
      </c>
      <c r="DG7" s="5"/>
      <c r="DH7" s="17">
        <v>75.116900000000001</v>
      </c>
      <c r="DI7" s="5">
        <v>11.632999999999999</v>
      </c>
      <c r="DJ7" s="5"/>
      <c r="DK7" s="5">
        <v>75.116900000000001</v>
      </c>
      <c r="DL7" s="5">
        <v>44.389499999999998</v>
      </c>
      <c r="DM7" s="5">
        <v>75.116900000000001</v>
      </c>
      <c r="DN7" s="5">
        <v>42.393700000000003</v>
      </c>
      <c r="DO7" s="5">
        <v>75.116900000000001</v>
      </c>
      <c r="DP7" s="5">
        <v>28.635000000000002</v>
      </c>
      <c r="DQ7" s="5">
        <v>52.6753</v>
      </c>
      <c r="DR7" s="5">
        <v>34.517600000000002</v>
      </c>
      <c r="DS7" s="5">
        <v>75.116900000000001</v>
      </c>
      <c r="DT7" s="5">
        <v>32.478900000000003</v>
      </c>
      <c r="DU7" s="5">
        <v>32.478900000000003</v>
      </c>
      <c r="DV7" s="5">
        <v>37.964500000000001</v>
      </c>
      <c r="DW7" s="5">
        <v>37.922400000000003</v>
      </c>
      <c r="DX7" s="5">
        <v>33.662863304518709</v>
      </c>
      <c r="DZ7" s="17">
        <v>75.116900000000001</v>
      </c>
      <c r="EA7" s="17">
        <v>32.621299999999998</v>
      </c>
      <c r="EB7" s="17">
        <v>32.621299999999998</v>
      </c>
      <c r="EC7" s="17">
        <v>37.990400000000001</v>
      </c>
      <c r="ED7" s="17">
        <v>37.961199999999998</v>
      </c>
      <c r="EE7" s="17">
        <v>33.290612500000002</v>
      </c>
      <c r="EF7" s="17">
        <v>14.282500000000001</v>
      </c>
      <c r="EG7" s="17">
        <v>11.632999999999999</v>
      </c>
      <c r="EH7" s="17">
        <v>44.389499999999998</v>
      </c>
      <c r="EI7" s="17">
        <v>42.393700000000003</v>
      </c>
      <c r="EJ7" s="17">
        <v>28.635000000000002</v>
      </c>
      <c r="EK7" s="17">
        <v>35.406500000000001</v>
      </c>
      <c r="EL7" s="17">
        <v>32.478900000000003</v>
      </c>
      <c r="EM7" s="17">
        <v>37.964500000000001</v>
      </c>
      <c r="EN7" s="17">
        <v>37.922400000000003</v>
      </c>
      <c r="EO7" s="17">
        <v>33.662863304518709</v>
      </c>
      <c r="EP7" s="17">
        <v>2668.8</v>
      </c>
      <c r="EQ7" s="17">
        <v>0.88280000000000003</v>
      </c>
      <c r="ER7" s="17">
        <v>36.188360640504371</v>
      </c>
      <c r="ES7" s="5">
        <v>12.030125</v>
      </c>
      <c r="ET7" s="5">
        <v>75.116900000000001</v>
      </c>
      <c r="EU7" s="5">
        <v>11.632999999999999</v>
      </c>
      <c r="EV7" s="8">
        <v>75.116900000000001</v>
      </c>
      <c r="EW7" s="8">
        <v>44.389499999999998</v>
      </c>
      <c r="EX7" s="8">
        <v>75.116900000000001</v>
      </c>
      <c r="EY7" s="8">
        <v>42.393700000000003</v>
      </c>
      <c r="EZ7" s="8">
        <v>75.116900000000001</v>
      </c>
      <c r="FA7" s="8">
        <v>28.635000000000002</v>
      </c>
      <c r="FB7" s="8">
        <v>52.6753</v>
      </c>
      <c r="FC7" s="8">
        <v>34.517600000000002</v>
      </c>
      <c r="FD7" s="5">
        <v>75.116900000000001</v>
      </c>
      <c r="FE7" s="5">
        <v>32.478900000000003</v>
      </c>
      <c r="FF7" s="5">
        <v>32.478900000000003</v>
      </c>
      <c r="FG7" s="5">
        <v>37.964500000000001</v>
      </c>
      <c r="FH7" s="5">
        <v>37.922400000000003</v>
      </c>
      <c r="FI7" s="5">
        <v>33.662863304518709</v>
      </c>
      <c r="FK7" s="5">
        <v>75.116900000000001</v>
      </c>
      <c r="FL7" s="5">
        <v>33.290612500000002</v>
      </c>
      <c r="FM7" s="5">
        <v>75.116900000000001</v>
      </c>
      <c r="FN7" s="5">
        <v>33.662863304518709</v>
      </c>
      <c r="FP7" s="17">
        <v>75.116900000000001</v>
      </c>
      <c r="FQ7" s="5">
        <v>33.290612500000002</v>
      </c>
      <c r="FR7" s="17">
        <v>75.116900000000001</v>
      </c>
      <c r="FS7" s="5">
        <v>33.662863304518709</v>
      </c>
    </row>
    <row r="8" spans="1:175" x14ac:dyDescent="0.15">
      <c r="A8" s="289"/>
      <c r="B8" s="47">
        <v>47</v>
      </c>
      <c r="C8" s="166">
        <f>Anchor!L185</f>
        <v>1722.3749</v>
      </c>
      <c r="D8" s="166">
        <f>Anchor!M185</f>
        <v>40.475700000000003</v>
      </c>
      <c r="E8" s="166">
        <f>Anchor!N185</f>
        <v>44.221899999999998</v>
      </c>
      <c r="F8" s="166">
        <f>Anchor!O185</f>
        <v>42.3523</v>
      </c>
      <c r="G8" s="167">
        <f>('Summary (Full)'!$B$34*D8+'Summary (Full)'!$B$35*E8+'Summary (Full)'!$B$36*F8)/'Summary (Full)'!$B$37</f>
        <v>40.827125000000002</v>
      </c>
      <c r="H8" s="166">
        <f>Anchor!P185</f>
        <v>23.543099999999999</v>
      </c>
      <c r="I8" s="166">
        <f>Anchor!Q185</f>
        <v>18.261399999999998</v>
      </c>
      <c r="J8" s="166">
        <f>Anchor!R185</f>
        <v>92.286500000000004</v>
      </c>
      <c r="K8" s="166">
        <f>Anchor!S185</f>
        <v>90.044399999999996</v>
      </c>
      <c r="L8" s="166">
        <f>Anchor!T185</f>
        <v>38.463099999999997</v>
      </c>
      <c r="M8" s="166">
        <f>Anchor!U185</f>
        <v>41.127600000000001</v>
      </c>
      <c r="N8" s="166">
        <f>Anchor!V185</f>
        <v>40.235300000000002</v>
      </c>
      <c r="O8" s="166">
        <f>Anchor!W185</f>
        <v>44.135199999999998</v>
      </c>
      <c r="P8" s="166">
        <f>Anchor!X185</f>
        <v>42.268700000000003</v>
      </c>
      <c r="Q8" s="168">
        <f>10*LOG10(1/(('Summary (Full)'!$B$41/10^(N8/10)+'Summary (Full)'!$B$42/10^(O8/10)+'Summary (Full)'!$B$43/10^(P8/10))/'Summary (Full)'!$B$44))</f>
        <v>40.99810042668593</v>
      </c>
      <c r="R8" s="166">
        <f>Anchor!Y185</f>
        <v>29799.7</v>
      </c>
      <c r="S8" s="166">
        <f>Anchor!Z185</f>
        <v>13.880699999999999</v>
      </c>
      <c r="T8" s="169"/>
      <c r="U8" s="166">
        <f>Test!L185</f>
        <v>1722.3749</v>
      </c>
      <c r="V8" s="166">
        <f>Test!M185</f>
        <v>40.475700000000003</v>
      </c>
      <c r="W8" s="166">
        <f>Test!N185</f>
        <v>44.221899999999998</v>
      </c>
      <c r="X8" s="166">
        <f>Test!O185</f>
        <v>42.3523</v>
      </c>
      <c r="Y8" s="166">
        <f>('Summary (Full)'!$B$34*V8+'Summary (Full)'!$B$35*W8+'Summary (Full)'!$B$36*X8)/'Summary (Full)'!$B$37</f>
        <v>40.827125000000002</v>
      </c>
      <c r="Z8" s="166">
        <f>Test!P185</f>
        <v>23.543099999999999</v>
      </c>
      <c r="AA8" s="166">
        <f>Test!Q185</f>
        <v>18.261399999999998</v>
      </c>
      <c r="AB8" s="166">
        <f>Test!R185</f>
        <v>92.286500000000004</v>
      </c>
      <c r="AC8" s="166">
        <f>Test!S185</f>
        <v>90.044399999999996</v>
      </c>
      <c r="AD8" s="166">
        <f>Test!T185</f>
        <v>38.463099999999997</v>
      </c>
      <c r="AE8" s="166">
        <f>Test!U185</f>
        <v>41.127600000000001</v>
      </c>
      <c r="AF8" s="166">
        <f>Test!V185</f>
        <v>40.235300000000002</v>
      </c>
      <c r="AG8" s="166">
        <f>Test!W185</f>
        <v>44.135199999999998</v>
      </c>
      <c r="AH8" s="166">
        <f>Test!X185</f>
        <v>42.268700000000003</v>
      </c>
      <c r="AI8" s="166">
        <f>10*LOG10(1/(('Summary (Full)'!$B$41/10^(AF8/10)+'Summary (Full)'!$B$42/10^(AG8/10)+'Summary (Full)'!$B$43/10^(AH8/10))/'Summary (Full)'!$B$44))</f>
        <v>40.99810042668593</v>
      </c>
      <c r="AJ8" s="166">
        <f>Test!Y185</f>
        <v>29799.7</v>
      </c>
      <c r="AK8" s="166">
        <f>Test!Z185</f>
        <v>13.880699999999999</v>
      </c>
      <c r="AL8" s="166">
        <f t="shared" si="2"/>
        <v>1</v>
      </c>
      <c r="AM8" s="166">
        <f t="shared" si="2"/>
        <v>1</v>
      </c>
      <c r="AO8" s="294"/>
      <c r="AP8" s="212"/>
      <c r="AQ8" s="212"/>
      <c r="AR8" s="212"/>
      <c r="AS8" s="212"/>
      <c r="AT8" s="212"/>
      <c r="AU8" s="212"/>
      <c r="AV8" s="212"/>
      <c r="AW8" s="212"/>
      <c r="AX8" s="212"/>
      <c r="AY8" s="215"/>
      <c r="AZ8" s="326"/>
      <c r="BA8" s="252"/>
      <c r="CH8" s="6"/>
      <c r="CI8" s="12" t="s">
        <v>34</v>
      </c>
      <c r="CJ8" s="11">
        <f>CJ7^(3/4)</f>
        <v>1505.2728693028146</v>
      </c>
      <c r="CK8" s="6"/>
      <c r="CL8" s="17">
        <v>81.76399003678948</v>
      </c>
      <c r="CM8" s="17">
        <v>32.843824999999995</v>
      </c>
      <c r="CN8" s="17">
        <v>32.843824999999995</v>
      </c>
      <c r="CO8" s="17">
        <v>38.167400000000001</v>
      </c>
      <c r="CP8" s="17">
        <v>38.094899999999996</v>
      </c>
      <c r="CQ8" s="17">
        <v>33.504740625000004</v>
      </c>
      <c r="CR8" s="17">
        <v>14.5553375</v>
      </c>
      <c r="CS8" s="17">
        <v>11.821399999999999</v>
      </c>
      <c r="CT8" s="17">
        <v>46.267949999999999</v>
      </c>
      <c r="CU8" s="17">
        <v>44.224087500000003</v>
      </c>
      <c r="CV8" s="17">
        <v>28.911637500000001</v>
      </c>
      <c r="CW8" s="17">
        <v>35.586912500000004</v>
      </c>
      <c r="CX8" s="17">
        <v>32.690562499999999</v>
      </c>
      <c r="CY8" s="17">
        <v>38.139412499999999</v>
      </c>
      <c r="CZ8" s="17">
        <v>38.054550000000006</v>
      </c>
      <c r="DA8" s="17">
        <v>33.866874327774966</v>
      </c>
      <c r="DB8" s="17">
        <v>2936.6875</v>
      </c>
      <c r="DC8" s="17">
        <v>0.90038750000000001</v>
      </c>
      <c r="DE8" s="17">
        <v>38.80118329568473</v>
      </c>
      <c r="DF8" s="5">
        <v>12.288437500000001</v>
      </c>
      <c r="DG8" s="5"/>
      <c r="DH8" s="17">
        <v>81.76399003678948</v>
      </c>
      <c r="DI8" s="5">
        <v>11.821399999999999</v>
      </c>
      <c r="DJ8" s="5"/>
      <c r="DK8" s="5">
        <v>81.76399003678948</v>
      </c>
      <c r="DL8" s="5">
        <v>46.267949999999999</v>
      </c>
      <c r="DM8" s="5">
        <v>81.76399003678948</v>
      </c>
      <c r="DN8" s="5">
        <v>44.224087500000003</v>
      </c>
      <c r="DO8" s="5">
        <v>81.76399003678948</v>
      </c>
      <c r="DP8" s="5">
        <v>28.911637500000001</v>
      </c>
      <c r="DQ8" s="5">
        <v>75.116900000000001</v>
      </c>
      <c r="DR8" s="5">
        <v>35.406500000000001</v>
      </c>
      <c r="DS8" s="5">
        <v>81.76399003678948</v>
      </c>
      <c r="DT8" s="5">
        <v>32.690562499999999</v>
      </c>
      <c r="DU8" s="5">
        <v>32.690562499999999</v>
      </c>
      <c r="DV8" s="5">
        <v>38.139412499999999</v>
      </c>
      <c r="DW8" s="5">
        <v>38.054550000000006</v>
      </c>
      <c r="DX8" s="5">
        <v>33.866874327774966</v>
      </c>
      <c r="DZ8" s="17">
        <v>81.76399003678948</v>
      </c>
      <c r="EA8" s="17">
        <v>32.843824999999995</v>
      </c>
      <c r="EB8" s="17">
        <v>32.843824999999995</v>
      </c>
      <c r="EC8" s="17">
        <v>38.167400000000001</v>
      </c>
      <c r="ED8" s="17">
        <v>38.094899999999996</v>
      </c>
      <c r="EE8" s="17">
        <v>33.504740625000004</v>
      </c>
      <c r="EF8" s="17">
        <v>14.5553375</v>
      </c>
      <c r="EG8" s="17">
        <v>11.821399999999999</v>
      </c>
      <c r="EH8" s="17">
        <v>46.267949999999999</v>
      </c>
      <c r="EI8" s="17">
        <v>44.224087500000003</v>
      </c>
      <c r="EJ8" s="17">
        <v>28.911637500000001</v>
      </c>
      <c r="EK8" s="17">
        <v>35.586912500000004</v>
      </c>
      <c r="EL8" s="17">
        <v>32.690562499999999</v>
      </c>
      <c r="EM8" s="17">
        <v>38.139412499999999</v>
      </c>
      <c r="EN8" s="17">
        <v>38.054550000000006</v>
      </c>
      <c r="EO8" s="17">
        <v>33.866874327774966</v>
      </c>
      <c r="EP8" s="17">
        <v>2936.6875</v>
      </c>
      <c r="EQ8" s="17">
        <v>0.90038750000000001</v>
      </c>
      <c r="ER8" s="17">
        <v>38.80118329568473</v>
      </c>
      <c r="ES8" s="5">
        <v>12.288437500000001</v>
      </c>
      <c r="ET8" s="5">
        <v>81.76399003678948</v>
      </c>
      <c r="EU8" s="5">
        <v>11.821399999999999</v>
      </c>
      <c r="EV8" s="8">
        <v>81.76399003678948</v>
      </c>
      <c r="EW8" s="8">
        <v>46.267949999999999</v>
      </c>
      <c r="EX8" s="8">
        <v>81.76399003678948</v>
      </c>
      <c r="EY8" s="8">
        <v>44.224087500000003</v>
      </c>
      <c r="EZ8" s="8">
        <v>81.76399003678948</v>
      </c>
      <c r="FA8" s="8">
        <v>28.911637500000001</v>
      </c>
      <c r="FB8" s="8">
        <v>75.116900000000001</v>
      </c>
      <c r="FC8" s="8">
        <v>35.406500000000001</v>
      </c>
      <c r="FD8" s="5">
        <v>81.76399003678948</v>
      </c>
      <c r="FE8" s="5">
        <v>32.690562499999999</v>
      </c>
      <c r="FF8" s="5">
        <v>32.690562499999999</v>
      </c>
      <c r="FG8" s="5">
        <v>38.139412499999999</v>
      </c>
      <c r="FH8" s="5">
        <v>38.054550000000006</v>
      </c>
      <c r="FI8" s="5">
        <v>33.866874327774966</v>
      </c>
      <c r="FK8" s="5">
        <v>81.76399003678948</v>
      </c>
      <c r="FL8" s="5">
        <v>33.504740625000004</v>
      </c>
      <c r="FM8" s="5">
        <v>81.76399003678948</v>
      </c>
      <c r="FN8" s="5">
        <v>33.866874327774966</v>
      </c>
      <c r="FP8" s="17">
        <v>81.76399003678948</v>
      </c>
      <c r="FQ8" s="5">
        <v>33.504740625000004</v>
      </c>
      <c r="FR8" s="17">
        <v>81.76399003678948</v>
      </c>
      <c r="FS8" s="5">
        <v>33.866874327774966</v>
      </c>
    </row>
    <row r="9" spans="1:175" ht="13" customHeight="1" x14ac:dyDescent="0.15">
      <c r="A9" s="289"/>
      <c r="B9" s="47">
        <v>55</v>
      </c>
      <c r="C9" s="166">
        <f>Anchor!L186</f>
        <v>793.11770000000001</v>
      </c>
      <c r="D9" s="166">
        <f>Anchor!M186</f>
        <v>38.701300000000003</v>
      </c>
      <c r="E9" s="166">
        <f>Anchor!N186</f>
        <v>42.863599999999998</v>
      </c>
      <c r="F9" s="166">
        <f>Anchor!O186</f>
        <v>41.452500000000001</v>
      </c>
      <c r="G9" s="167">
        <f>('Summary (Full)'!$B$34*D9+'Summary (Full)'!$B$35*E9+'Summary (Full)'!$B$36*F9)/'Summary (Full)'!$B$37</f>
        <v>39.133393750000003</v>
      </c>
      <c r="H9" s="166">
        <f>Anchor!P186</f>
        <v>20.9207</v>
      </c>
      <c r="I9" s="166">
        <f>Anchor!Q186</f>
        <v>16.501999999999999</v>
      </c>
      <c r="J9" s="166">
        <f>Anchor!R186</f>
        <v>84.938999999999993</v>
      </c>
      <c r="K9" s="166">
        <f>Anchor!S186</f>
        <v>82.730999999999995</v>
      </c>
      <c r="L9" s="166">
        <f>Anchor!T186</f>
        <v>36.079500000000003</v>
      </c>
      <c r="M9" s="166">
        <f>Anchor!U186</f>
        <v>39.892699999999998</v>
      </c>
      <c r="N9" s="166">
        <f>Anchor!V186</f>
        <v>38.463099999999997</v>
      </c>
      <c r="O9" s="166">
        <f>Anchor!W186</f>
        <v>42.791800000000002</v>
      </c>
      <c r="P9" s="166">
        <f>Anchor!X186</f>
        <v>41.379300000000001</v>
      </c>
      <c r="Q9" s="168">
        <f>10*LOG10(1/(('Summary (Full)'!$B$41/10^(N9/10)+'Summary (Full)'!$B$42/10^(O9/10)+'Summary (Full)'!$B$43/10^(P9/10))/'Summary (Full)'!$B$44))</f>
        <v>39.360378737918801</v>
      </c>
      <c r="R9" s="166">
        <f>Anchor!Y186</f>
        <v>20795.599999999999</v>
      </c>
      <c r="S9" s="166">
        <f>Anchor!Z186</f>
        <v>11.4053</v>
      </c>
      <c r="T9" s="169"/>
      <c r="U9" s="166">
        <f>Test!L186</f>
        <v>793.11770000000001</v>
      </c>
      <c r="V9" s="166">
        <f>Test!M186</f>
        <v>38.701300000000003</v>
      </c>
      <c r="W9" s="166">
        <f>Test!N186</f>
        <v>42.863599999999998</v>
      </c>
      <c r="X9" s="166">
        <f>Test!O186</f>
        <v>41.452500000000001</v>
      </c>
      <c r="Y9" s="166">
        <f>('Summary (Full)'!$B$34*V9+'Summary (Full)'!$B$35*W9+'Summary (Full)'!$B$36*X9)/'Summary (Full)'!$B$37</f>
        <v>39.133393750000003</v>
      </c>
      <c r="Z9" s="166">
        <f>Test!P186</f>
        <v>20.9207</v>
      </c>
      <c r="AA9" s="166">
        <f>Test!Q186</f>
        <v>16.501999999999999</v>
      </c>
      <c r="AB9" s="166">
        <f>Test!R186</f>
        <v>84.938999999999993</v>
      </c>
      <c r="AC9" s="166">
        <f>Test!S186</f>
        <v>82.730999999999995</v>
      </c>
      <c r="AD9" s="166">
        <f>Test!T186</f>
        <v>36.079500000000003</v>
      </c>
      <c r="AE9" s="166">
        <f>Test!U186</f>
        <v>39.892699999999998</v>
      </c>
      <c r="AF9" s="166">
        <f>Test!V186</f>
        <v>38.463099999999997</v>
      </c>
      <c r="AG9" s="166">
        <f>Test!W186</f>
        <v>42.791800000000002</v>
      </c>
      <c r="AH9" s="166">
        <f>Test!X186</f>
        <v>41.379300000000001</v>
      </c>
      <c r="AI9" s="166">
        <f>10*LOG10(1/(('Summary (Full)'!$B$41/10^(AF9/10)+'Summary (Full)'!$B$42/10^(AG9/10)+'Summary (Full)'!$B$43/10^(AH9/10))/'Summary (Full)'!$B$44))</f>
        <v>39.360378737918801</v>
      </c>
      <c r="AJ9" s="166">
        <f>Test!Y186</f>
        <v>20795.599999999999</v>
      </c>
      <c r="AK9" s="166">
        <f>Test!Z186</f>
        <v>11.4053</v>
      </c>
      <c r="AL9" s="166">
        <f t="shared" si="2"/>
        <v>1</v>
      </c>
      <c r="AM9" s="166">
        <f t="shared" si="2"/>
        <v>1</v>
      </c>
      <c r="AO9" s="294" t="s">
        <v>29</v>
      </c>
      <c r="AP9" s="212" cm="1">
        <f t="array" ref="AP9">bdRateExtend($C7:$C10,D7:D10,$U7:$U10,V7:V10)</f>
        <v>0</v>
      </c>
      <c r="AQ9" s="212"/>
      <c r="AR9" s="212"/>
      <c r="AS9" s="212"/>
      <c r="AT9" s="212" cm="1">
        <f t="array" ref="AT9">bdRateExtend($C7:$C10,H7:H10,$U7:$U10,Z7:Z10)</f>
        <v>0</v>
      </c>
      <c r="AU9" s="212"/>
      <c r="AV9" s="212" cm="1">
        <f t="array" ref="AV9">bdRateExtend($C7:$C10,I7:I10,$U7:$U10,AA7:AA10)</f>
        <v>0</v>
      </c>
      <c r="AW9" s="212"/>
      <c r="AX9" s="212" cm="1">
        <f t="array" ref="AX9">bdRateExtend($C7:$C10,J7:J10,$U7:$U10,AB7:AB10,"None", FALSE,1)</f>
        <v>0</v>
      </c>
      <c r="AY9" s="215"/>
      <c r="AZ9" s="326" cm="1">
        <f t="array" ref="AZ9">testVMAFRange($C7:$C10,J7:J10,$U7:$U10,AB7:AB10)</f>
        <v>0</v>
      </c>
      <c r="BA9" s="252"/>
      <c r="CH9" s="6"/>
      <c r="CI9" s="12" t="s">
        <v>35</v>
      </c>
      <c r="CJ9" s="11">
        <f>CJ7^(1/2)</f>
        <v>131.34397511876972</v>
      </c>
      <c r="CK9" s="6"/>
      <c r="CL9" s="17">
        <v>88.999280677666434</v>
      </c>
      <c r="CM9" s="17">
        <v>33.06635</v>
      </c>
      <c r="CN9" s="17">
        <v>33.06635</v>
      </c>
      <c r="CO9" s="17">
        <v>38.3444</v>
      </c>
      <c r="CP9" s="17">
        <v>38.2286</v>
      </c>
      <c r="CQ9" s="17">
        <v>33.718868749999999</v>
      </c>
      <c r="CR9" s="17">
        <v>14.828175</v>
      </c>
      <c r="CS9" s="17">
        <v>12.009799999999998</v>
      </c>
      <c r="CT9" s="17">
        <v>48.1464</v>
      </c>
      <c r="CU9" s="17">
        <v>46.054475000000004</v>
      </c>
      <c r="CV9" s="17">
        <v>29.188275000000001</v>
      </c>
      <c r="CW9" s="17">
        <v>35.767325</v>
      </c>
      <c r="CX9" s="17">
        <v>32.902225000000001</v>
      </c>
      <c r="CY9" s="17">
        <v>38.314324999999997</v>
      </c>
      <c r="CZ9" s="17">
        <v>38.186700000000002</v>
      </c>
      <c r="DA9" s="17">
        <v>34.070885351031222</v>
      </c>
      <c r="DB9" s="17">
        <v>3204.5749999999998</v>
      </c>
      <c r="DC9" s="17">
        <v>0.91797499999999999</v>
      </c>
      <c r="DE9" s="17">
        <v>41.602653408406532</v>
      </c>
      <c r="DF9" s="5">
        <v>12.546749999999999</v>
      </c>
      <c r="DG9" s="5"/>
      <c r="DH9" s="17">
        <v>88.999280677666434</v>
      </c>
      <c r="DI9" s="5">
        <v>12.009799999999998</v>
      </c>
      <c r="DJ9" s="5"/>
      <c r="DK9" s="5">
        <v>88.999280677666434</v>
      </c>
      <c r="DL9" s="5">
        <v>48.1464</v>
      </c>
      <c r="DM9" s="5">
        <v>88.999280677666434</v>
      </c>
      <c r="DN9" s="5">
        <v>46.054475000000004</v>
      </c>
      <c r="DO9" s="5">
        <v>88.999280677666434</v>
      </c>
      <c r="DP9" s="5">
        <v>29.188275000000001</v>
      </c>
      <c r="DQ9" s="5">
        <v>81.76399003678948</v>
      </c>
      <c r="DR9" s="5">
        <v>35.586912500000004</v>
      </c>
      <c r="DS9" s="5">
        <v>88.999280677666434</v>
      </c>
      <c r="DT9" s="5">
        <v>32.902225000000001</v>
      </c>
      <c r="DU9" s="5">
        <v>32.902225000000001</v>
      </c>
      <c r="DV9" s="5">
        <v>38.314324999999997</v>
      </c>
      <c r="DW9" s="5">
        <v>38.186700000000002</v>
      </c>
      <c r="DX9" s="5">
        <v>34.070885351031222</v>
      </c>
      <c r="DZ9" s="17">
        <v>88.999280677666434</v>
      </c>
      <c r="EA9" s="17">
        <v>33.06635</v>
      </c>
      <c r="EB9" s="17">
        <v>33.06635</v>
      </c>
      <c r="EC9" s="17">
        <v>38.3444</v>
      </c>
      <c r="ED9" s="17">
        <v>38.2286</v>
      </c>
      <c r="EE9" s="17">
        <v>33.718868749999999</v>
      </c>
      <c r="EF9" s="17">
        <v>14.828175</v>
      </c>
      <c r="EG9" s="17">
        <v>12.009799999999998</v>
      </c>
      <c r="EH9" s="17">
        <v>48.1464</v>
      </c>
      <c r="EI9" s="17">
        <v>46.054475000000004</v>
      </c>
      <c r="EJ9" s="17">
        <v>29.188275000000001</v>
      </c>
      <c r="EK9" s="17">
        <v>35.767325</v>
      </c>
      <c r="EL9" s="17">
        <v>32.902225000000001</v>
      </c>
      <c r="EM9" s="17">
        <v>38.314324999999997</v>
      </c>
      <c r="EN9" s="17">
        <v>38.186700000000002</v>
      </c>
      <c r="EO9" s="17">
        <v>34.070885351031222</v>
      </c>
      <c r="EP9" s="17">
        <v>3204.5749999999998</v>
      </c>
      <c r="EQ9" s="17">
        <v>0.91797499999999999</v>
      </c>
      <c r="ER9" s="17">
        <v>41.602653408406532</v>
      </c>
      <c r="ES9" s="5">
        <v>12.546749999999999</v>
      </c>
      <c r="ET9" s="5">
        <v>88.999280677666434</v>
      </c>
      <c r="EU9" s="5">
        <v>12.009799999999998</v>
      </c>
      <c r="EV9" s="8">
        <v>88.999280677666434</v>
      </c>
      <c r="EW9" s="8">
        <v>48.1464</v>
      </c>
      <c r="EX9" s="8">
        <v>88.999280677666434</v>
      </c>
      <c r="EY9" s="8">
        <v>46.054475000000004</v>
      </c>
      <c r="EZ9" s="8">
        <v>88.999280677666434</v>
      </c>
      <c r="FA9" s="8">
        <v>29.188275000000001</v>
      </c>
      <c r="FB9" s="8">
        <v>81.76399003678948</v>
      </c>
      <c r="FC9" s="8">
        <v>35.586912500000004</v>
      </c>
      <c r="FD9" s="5">
        <v>88.999280677666434</v>
      </c>
      <c r="FE9" s="5">
        <v>32.902225000000001</v>
      </c>
      <c r="FF9" s="5">
        <v>32.902225000000001</v>
      </c>
      <c r="FG9" s="5">
        <v>38.314324999999997</v>
      </c>
      <c r="FH9" s="5">
        <v>38.186700000000002</v>
      </c>
      <c r="FI9" s="5">
        <v>34.070885351031222</v>
      </c>
      <c r="FK9" s="5">
        <v>88.999280677666434</v>
      </c>
      <c r="FL9" s="5">
        <v>33.718868749999999</v>
      </c>
      <c r="FM9" s="5">
        <v>88.999280677666434</v>
      </c>
      <c r="FN9" s="5">
        <v>34.070885351031222</v>
      </c>
      <c r="FP9" s="17">
        <v>88.999280677666434</v>
      </c>
      <c r="FQ9" s="5">
        <v>33.718868749999999</v>
      </c>
      <c r="FR9" s="17">
        <v>88.999280677666434</v>
      </c>
      <c r="FS9" s="5">
        <v>34.070885351031222</v>
      </c>
    </row>
    <row r="10" spans="1:175" ht="14" thickBot="1" x14ac:dyDescent="0.2">
      <c r="A10" s="289"/>
      <c r="B10" s="47">
        <v>63</v>
      </c>
      <c r="C10" s="166">
        <f>Anchor!L187</f>
        <v>335.69200000000001</v>
      </c>
      <c r="D10" s="166">
        <f>Anchor!M187</f>
        <v>36.519599999999997</v>
      </c>
      <c r="E10" s="166">
        <f>Anchor!N187</f>
        <v>41.226799999999997</v>
      </c>
      <c r="F10" s="166">
        <f>Anchor!O187</f>
        <v>40.284199999999998</v>
      </c>
      <c r="G10" s="167">
        <f>('Summary (Full)'!$B$34*D10+'Summary (Full)'!$B$35*E10+'Summary (Full)'!$B$36*F10)/'Summary (Full)'!$B$37</f>
        <v>37.049087499999999</v>
      </c>
      <c r="H10" s="166">
        <f>Anchor!P187</f>
        <v>17.991499999999998</v>
      </c>
      <c r="I10" s="166">
        <f>Anchor!Q187</f>
        <v>14.5427</v>
      </c>
      <c r="J10" s="166">
        <f>Anchor!R187</f>
        <v>73.491299999999995</v>
      </c>
      <c r="K10" s="166">
        <f>Anchor!S187</f>
        <v>71.261799999999994</v>
      </c>
      <c r="L10" s="166">
        <f>Anchor!T187</f>
        <v>33.293100000000003</v>
      </c>
      <c r="M10" s="166">
        <f>Anchor!U187</f>
        <v>38.290500000000002</v>
      </c>
      <c r="N10" s="166">
        <f>Anchor!V187</f>
        <v>36.313000000000002</v>
      </c>
      <c r="O10" s="166">
        <f>Anchor!W187</f>
        <v>41.177100000000003</v>
      </c>
      <c r="P10" s="166">
        <f>Anchor!X187</f>
        <v>40.224899999999998</v>
      </c>
      <c r="Q10" s="168">
        <f>10*LOG10(1/(('Summary (Full)'!$B$41/10^(N10/10)+'Summary (Full)'!$B$42/10^(O10/10)+'Summary (Full)'!$B$43/10^(P10/10))/'Summary (Full)'!$B$44))</f>
        <v>37.343564787407793</v>
      </c>
      <c r="R10" s="166">
        <f>Anchor!Y187</f>
        <v>10232.6</v>
      </c>
      <c r="S10" s="166">
        <f>Anchor!Z187</f>
        <v>8.0375999999999994</v>
      </c>
      <c r="T10" s="169"/>
      <c r="U10" s="166">
        <f>Test!L187</f>
        <v>335.69200000000001</v>
      </c>
      <c r="V10" s="166">
        <f>Test!M187</f>
        <v>36.519599999999997</v>
      </c>
      <c r="W10" s="166">
        <f>Test!N187</f>
        <v>41.226799999999997</v>
      </c>
      <c r="X10" s="166">
        <f>Test!O187</f>
        <v>40.284199999999998</v>
      </c>
      <c r="Y10" s="166">
        <f>('Summary (Full)'!$B$34*V10+'Summary (Full)'!$B$35*W10+'Summary (Full)'!$B$36*X10)/'Summary (Full)'!$B$37</f>
        <v>37.049087499999999</v>
      </c>
      <c r="Z10" s="166">
        <f>Test!P187</f>
        <v>17.991499999999998</v>
      </c>
      <c r="AA10" s="166">
        <f>Test!Q187</f>
        <v>14.5427</v>
      </c>
      <c r="AB10" s="166">
        <f>Test!R187</f>
        <v>73.491299999999995</v>
      </c>
      <c r="AC10" s="166">
        <f>Test!S187</f>
        <v>71.261799999999994</v>
      </c>
      <c r="AD10" s="166">
        <f>Test!T187</f>
        <v>33.293100000000003</v>
      </c>
      <c r="AE10" s="166">
        <f>Test!U187</f>
        <v>38.290500000000002</v>
      </c>
      <c r="AF10" s="166">
        <f>Test!V187</f>
        <v>36.313000000000002</v>
      </c>
      <c r="AG10" s="166">
        <f>Test!W187</f>
        <v>41.177100000000003</v>
      </c>
      <c r="AH10" s="166">
        <f>Test!X187</f>
        <v>40.224899999999998</v>
      </c>
      <c r="AI10" s="166">
        <f>10*LOG10(1/(('Summary (Full)'!$B$41/10^(AF10/10)+'Summary (Full)'!$B$42/10^(AG10/10)+'Summary (Full)'!$B$43/10^(AH10/10))/'Summary (Full)'!$B$44))</f>
        <v>37.343564787407793</v>
      </c>
      <c r="AJ10" s="166">
        <f>Test!Y187</f>
        <v>10232.6</v>
      </c>
      <c r="AK10" s="166">
        <f>Test!Z187</f>
        <v>8.0375999999999994</v>
      </c>
      <c r="AL10" s="166">
        <f t="shared" si="2"/>
        <v>1</v>
      </c>
      <c r="AM10" s="166">
        <f t="shared" si="2"/>
        <v>1</v>
      </c>
      <c r="AO10" s="303"/>
      <c r="AP10" s="213"/>
      <c r="AQ10" s="213"/>
      <c r="AR10" s="213"/>
      <c r="AS10" s="213"/>
      <c r="AT10" s="213"/>
      <c r="AU10" s="213"/>
      <c r="AV10" s="213"/>
      <c r="AW10" s="213"/>
      <c r="AX10" s="213"/>
      <c r="AY10" s="228"/>
      <c r="AZ10" s="327"/>
      <c r="BA10" s="280"/>
      <c r="CH10" s="6"/>
      <c r="CI10" s="12" t="s">
        <v>36</v>
      </c>
      <c r="CJ10" s="11">
        <f>CJ5+CJ9</f>
        <v>162.82267511876972</v>
      </c>
      <c r="CK10" s="6"/>
      <c r="CL10" s="17">
        <v>128.21090000000001</v>
      </c>
      <c r="CM10" s="17">
        <v>34.2059</v>
      </c>
      <c r="CN10" s="17">
        <v>34.2059</v>
      </c>
      <c r="CO10" s="17">
        <v>39.154000000000003</v>
      </c>
      <c r="CP10" s="17">
        <v>38.7438</v>
      </c>
      <c r="CQ10" s="17">
        <v>34.798774999999999</v>
      </c>
      <c r="CR10" s="17">
        <v>15.694100000000001</v>
      </c>
      <c r="CS10" s="17">
        <v>12.7744</v>
      </c>
      <c r="CT10" s="17">
        <v>57.694299999999998</v>
      </c>
      <c r="CU10" s="17">
        <v>55.407200000000003</v>
      </c>
      <c r="CV10" s="17">
        <v>30.484200000000001</v>
      </c>
      <c r="CW10" s="17">
        <v>36.521700000000003</v>
      </c>
      <c r="CX10" s="17">
        <v>34.041600000000003</v>
      </c>
      <c r="CY10" s="17">
        <v>39.118200000000002</v>
      </c>
      <c r="CZ10" s="17">
        <v>38.6935</v>
      </c>
      <c r="DA10" s="17">
        <v>35.14548614483482</v>
      </c>
      <c r="DB10" s="17">
        <v>6335.5</v>
      </c>
      <c r="DC10" s="17">
        <v>2.2302</v>
      </c>
      <c r="DE10" s="17">
        <v>44.606391445089976</v>
      </c>
      <c r="DF10" s="5">
        <v>12.8050625</v>
      </c>
      <c r="DG10" s="5"/>
      <c r="DH10" s="17">
        <v>96.87482175928649</v>
      </c>
      <c r="DI10" s="5">
        <v>12.1982</v>
      </c>
      <c r="DJ10" s="5"/>
      <c r="DK10" s="5">
        <v>128.21090000000001</v>
      </c>
      <c r="DL10" s="5">
        <v>57.694299999999998</v>
      </c>
      <c r="DM10" s="5">
        <v>128.21090000000001</v>
      </c>
      <c r="DN10" s="5">
        <v>55.407200000000003</v>
      </c>
      <c r="DO10" s="5">
        <v>96.87482175928649</v>
      </c>
      <c r="DP10" s="5">
        <v>29.464912500000001</v>
      </c>
      <c r="DQ10" s="5">
        <v>88.999280677666434</v>
      </c>
      <c r="DR10" s="5">
        <v>35.767325</v>
      </c>
      <c r="DS10" s="5">
        <v>128.21090000000001</v>
      </c>
      <c r="DT10" s="5">
        <v>34.041600000000003</v>
      </c>
      <c r="DU10" s="5">
        <v>34.041600000000003</v>
      </c>
      <c r="DV10" s="5">
        <v>39.118200000000002</v>
      </c>
      <c r="DW10" s="5">
        <v>38.6935</v>
      </c>
      <c r="DX10" s="5">
        <v>35.14548614483482</v>
      </c>
      <c r="DZ10" s="17">
        <v>128.21090000000001</v>
      </c>
      <c r="EA10" s="17">
        <v>34.2059</v>
      </c>
      <c r="EB10" s="17">
        <v>34.2059</v>
      </c>
      <c r="EC10" s="17">
        <v>39.154000000000003</v>
      </c>
      <c r="ED10" s="17">
        <v>38.7438</v>
      </c>
      <c r="EE10" s="17">
        <v>34.798774999999999</v>
      </c>
      <c r="EF10" s="17">
        <v>15.694100000000001</v>
      </c>
      <c r="EG10" s="17">
        <v>12.7744</v>
      </c>
      <c r="EH10" s="17">
        <v>57.694299999999998</v>
      </c>
      <c r="EI10" s="17">
        <v>55.407200000000003</v>
      </c>
      <c r="EJ10" s="17">
        <v>30.484200000000001</v>
      </c>
      <c r="EK10" s="17">
        <v>36.521700000000003</v>
      </c>
      <c r="EL10" s="17">
        <v>34.041600000000003</v>
      </c>
      <c r="EM10" s="17">
        <v>39.118200000000002</v>
      </c>
      <c r="EN10" s="17">
        <v>38.6935</v>
      </c>
      <c r="EO10" s="17">
        <v>35.14548614483482</v>
      </c>
      <c r="EP10" s="17">
        <v>6335.5</v>
      </c>
      <c r="EQ10" s="17">
        <v>2.2302</v>
      </c>
      <c r="ER10" s="17">
        <v>44.606391445089976</v>
      </c>
      <c r="ES10" s="5">
        <v>12.8050625</v>
      </c>
      <c r="ET10" s="5">
        <v>96.87482175928649</v>
      </c>
      <c r="EU10" s="5">
        <v>12.1982</v>
      </c>
      <c r="EV10" s="8">
        <v>128.21090000000001</v>
      </c>
      <c r="EW10" s="8">
        <v>57.694299999999998</v>
      </c>
      <c r="EX10" s="8">
        <v>128.21090000000001</v>
      </c>
      <c r="EY10" s="8">
        <v>55.407200000000003</v>
      </c>
      <c r="EZ10" s="8">
        <v>96.87482175928649</v>
      </c>
      <c r="FA10" s="8">
        <v>29.464912500000001</v>
      </c>
      <c r="FB10" s="8">
        <v>88.999280677666434</v>
      </c>
      <c r="FC10" s="8">
        <v>35.767325</v>
      </c>
      <c r="FD10" s="5">
        <v>128.21090000000001</v>
      </c>
      <c r="FE10" s="5">
        <v>34.041600000000003</v>
      </c>
      <c r="FF10" s="5">
        <v>34.041600000000003</v>
      </c>
      <c r="FG10" s="5">
        <v>39.118200000000002</v>
      </c>
      <c r="FH10" s="5">
        <v>38.6935</v>
      </c>
      <c r="FI10" s="5">
        <v>35.14548614483482</v>
      </c>
      <c r="FK10" s="5">
        <v>128.21090000000001</v>
      </c>
      <c r="FL10" s="5">
        <v>34.798774999999999</v>
      </c>
      <c r="FM10" s="5">
        <v>128.21090000000001</v>
      </c>
      <c r="FN10" s="5">
        <v>35.14548614483482</v>
      </c>
      <c r="FP10" s="17">
        <v>128.21090000000001</v>
      </c>
      <c r="FQ10" s="5">
        <v>34.798774999999999</v>
      </c>
      <c r="FR10" s="17">
        <v>128.21090000000001</v>
      </c>
      <c r="FS10" s="5">
        <v>35.14548614483482</v>
      </c>
    </row>
    <row r="11" spans="1:175" ht="13" customHeight="1" x14ac:dyDescent="0.15">
      <c r="A11" s="289" t="s">
        <v>18</v>
      </c>
      <c r="B11" s="47">
        <v>23</v>
      </c>
      <c r="C11" s="166">
        <f>Anchor!L188</f>
        <v>8577.5203000000001</v>
      </c>
      <c r="D11" s="166">
        <f>Anchor!M188</f>
        <v>43.298499999999997</v>
      </c>
      <c r="E11" s="166">
        <f>Anchor!N188</f>
        <v>46.062899999999999</v>
      </c>
      <c r="F11" s="166">
        <f>Anchor!O188</f>
        <v>43.2455</v>
      </c>
      <c r="G11" s="167">
        <f>('Summary (Full)'!$B$34*D11+'Summary (Full)'!$B$35*E11+'Summary (Full)'!$B$36*F11)/'Summary (Full)'!$B$37</f>
        <v>43.467962499999999</v>
      </c>
      <c r="H11" s="166">
        <f>Anchor!P188</f>
        <v>29.705400000000001</v>
      </c>
      <c r="I11" s="166">
        <f>Anchor!Q188</f>
        <v>22.067399999999999</v>
      </c>
      <c r="J11" s="166">
        <f>Anchor!R188</f>
        <v>99.273499999999999</v>
      </c>
      <c r="K11" s="166">
        <f>Anchor!S188</f>
        <v>97.818200000000004</v>
      </c>
      <c r="L11" s="166">
        <f>Anchor!T188</f>
        <v>43.349699999999999</v>
      </c>
      <c r="M11" s="166">
        <f>Anchor!U188</f>
        <v>42.889499999999998</v>
      </c>
      <c r="N11" s="166">
        <f>Anchor!V188</f>
        <v>43.104199999999999</v>
      </c>
      <c r="O11" s="166">
        <f>Anchor!W188</f>
        <v>45.9497</v>
      </c>
      <c r="P11" s="166">
        <f>Anchor!X188</f>
        <v>43.116900000000001</v>
      </c>
      <c r="Q11" s="168">
        <f>10*LOG10(1/(('Summary (Full)'!$B$41/10^(N11/10)+'Summary (Full)'!$B$42/10^(O11/10)+'Summary (Full)'!$B$43/10^(P11/10))/'Summary (Full)'!$B$44))</f>
        <v>43.469140939124607</v>
      </c>
      <c r="R11" s="166">
        <f>Anchor!Y188</f>
        <v>23018.6</v>
      </c>
      <c r="S11" s="166">
        <f>Anchor!Z188</f>
        <v>9.3771000000000004</v>
      </c>
      <c r="T11" s="169"/>
      <c r="U11" s="166">
        <f>Test!L188</f>
        <v>8577.5203000000001</v>
      </c>
      <c r="V11" s="166">
        <f>Test!M188</f>
        <v>43.298499999999997</v>
      </c>
      <c r="W11" s="166">
        <f>Test!N188</f>
        <v>46.062899999999999</v>
      </c>
      <c r="X11" s="166">
        <f>Test!O188</f>
        <v>43.2455</v>
      </c>
      <c r="Y11" s="166">
        <f>('Summary (Full)'!$B$34*V11+'Summary (Full)'!$B$35*W11+'Summary (Full)'!$B$36*X11)/'Summary (Full)'!$B$37</f>
        <v>43.467962499999999</v>
      </c>
      <c r="Z11" s="166">
        <f>Test!P188</f>
        <v>29.705400000000001</v>
      </c>
      <c r="AA11" s="166">
        <f>Test!Q188</f>
        <v>22.067399999999999</v>
      </c>
      <c r="AB11" s="166">
        <f>Test!R188</f>
        <v>99.273499999999999</v>
      </c>
      <c r="AC11" s="166">
        <f>Test!S188</f>
        <v>97.818200000000004</v>
      </c>
      <c r="AD11" s="166">
        <f>Test!T188</f>
        <v>43.349699999999999</v>
      </c>
      <c r="AE11" s="166">
        <f>Test!U188</f>
        <v>42.889499999999998</v>
      </c>
      <c r="AF11" s="166">
        <f>Test!V188</f>
        <v>43.104199999999999</v>
      </c>
      <c r="AG11" s="166">
        <f>Test!W188</f>
        <v>45.9497</v>
      </c>
      <c r="AH11" s="166">
        <f>Test!X188</f>
        <v>43.116900000000001</v>
      </c>
      <c r="AI11" s="166">
        <f>10*LOG10(1/(('Summary (Full)'!$B$41/10^(AF11/10)+'Summary (Full)'!$B$42/10^(AG11/10)+'Summary (Full)'!$B$43/10^(AH11/10))/'Summary (Full)'!$B$44))</f>
        <v>43.469140939124607</v>
      </c>
      <c r="AJ11" s="166">
        <f>Test!Y188</f>
        <v>23018.6</v>
      </c>
      <c r="AK11" s="166">
        <f>Test!Z188</f>
        <v>9.3771000000000004</v>
      </c>
      <c r="AL11" s="166">
        <f t="shared" si="2"/>
        <v>1</v>
      </c>
      <c r="AM11" s="166">
        <f t="shared" si="2"/>
        <v>1</v>
      </c>
      <c r="AO11" s="293" t="s">
        <v>27</v>
      </c>
      <c r="AP11" s="211" cm="1">
        <f t="array" ref="AP11">bdRateExtend($C11:$C14,D11:D14,$U11:$U14,V11:V14)</f>
        <v>0</v>
      </c>
      <c r="AQ11" s="211" cm="1">
        <f t="array" ref="AQ11">bdRateExtend($C11:$C16,D11:D16,$U11:$U16,V11:V16)</f>
        <v>0</v>
      </c>
      <c r="AR11" s="211" cm="1">
        <f t="array" ref="AR11">bdRateExtend($C11:$C16,E11:E16,$U11:$U16,W11:W16)</f>
        <v>0</v>
      </c>
      <c r="AS11" s="211" cm="1">
        <f t="array" ref="AS11">bdRateExtend($C11:$C16,F11:F16,$U11:$U16,X11:X16)</f>
        <v>0</v>
      </c>
      <c r="AT11" s="211" cm="1">
        <f t="array" ref="AT11">bdRateExtend($C11:$C14,H11:H14,$U11:$U14,Z11:Z14)</f>
        <v>0</v>
      </c>
      <c r="AU11" s="211" cm="1">
        <f t="array" ref="AU11">bdRateExtend($C11:$C16,H11:H16,$U11:$U16,Z11:Z16)</f>
        <v>0</v>
      </c>
      <c r="AV11" s="211" cm="1">
        <f t="array" ref="AV11">bdRateExtend($C11:$C14,I11:I14,$U11:$U14,AA11:AA14)</f>
        <v>0</v>
      </c>
      <c r="AW11" s="211" cm="1">
        <f t="array" ref="AW11">bdRateExtend($C11:$C16,I11:I16,$U11:$U16,AA11:AA16)</f>
        <v>0</v>
      </c>
      <c r="AX11" s="211" cm="1">
        <f t="array" ref="AX11">bdRateExtend($C11:$C14,J11:J14,$U11:$U14,AB11:AB14,"None", FALSE,1)</f>
        <v>0</v>
      </c>
      <c r="AY11" s="214" cm="1">
        <f t="array" ref="AY11">bdRateExtend($C11:$C16,J11:J16,$U11:$U16,AB11:AB16,"None", FALSE,TRUE)</f>
        <v>0</v>
      </c>
      <c r="AZ11" s="325" cm="1">
        <f t="array" ref="AZ11">testVMAFRange($C11:$C14,J11:J14,$U11:$U14,AB11:AB14)</f>
        <v>0</v>
      </c>
      <c r="BA11" s="251" cm="1">
        <f t="array" ref="BA11">testVMAFRange($C11:$C16,J11:J16,$U11:$U16,AB11:AB16)</f>
        <v>0</v>
      </c>
      <c r="CI11" s="12" t="s">
        <v>37</v>
      </c>
      <c r="CJ11" s="11">
        <f>CJ5+CJ8</f>
        <v>1536.7515693028145</v>
      </c>
      <c r="CL11" s="17">
        <v>140.90597224625537</v>
      </c>
      <c r="CM11" s="17">
        <v>34.457762500000001</v>
      </c>
      <c r="CN11" s="17">
        <v>34.457762500000001</v>
      </c>
      <c r="CO11" s="17">
        <v>39.361500000000007</v>
      </c>
      <c r="CP11" s="17">
        <v>38.894449999999999</v>
      </c>
      <c r="CQ11" s="17">
        <v>35.0415390625</v>
      </c>
      <c r="CR11" s="17">
        <v>15.983675000000002</v>
      </c>
      <c r="CS11" s="17">
        <v>12.980762500000001</v>
      </c>
      <c r="CT11" s="17">
        <v>59.531399999999998</v>
      </c>
      <c r="CU11" s="17">
        <v>57.191087500000002</v>
      </c>
      <c r="CV11" s="17">
        <v>30.803125000000001</v>
      </c>
      <c r="CW11" s="17">
        <v>36.72</v>
      </c>
      <c r="CX11" s="17">
        <v>34.285087500000003</v>
      </c>
      <c r="CY11" s="17">
        <v>39.323675000000001</v>
      </c>
      <c r="CZ11" s="17">
        <v>38.842712499999998</v>
      </c>
      <c r="DA11" s="17">
        <v>35.378858891488029</v>
      </c>
      <c r="DB11" s="17">
        <v>7040.65</v>
      </c>
      <c r="DC11" s="17">
        <v>2.3011875000000002</v>
      </c>
      <c r="DE11" s="17">
        <v>47.82700127849386</v>
      </c>
      <c r="DF11" s="5">
        <v>13.063375000000001</v>
      </c>
      <c r="DG11" s="5"/>
      <c r="DH11" s="17">
        <v>105.4472690052711</v>
      </c>
      <c r="DI11" s="5">
        <v>12.3866</v>
      </c>
      <c r="DJ11" s="5"/>
      <c r="DK11" s="5">
        <v>140.90597224625537</v>
      </c>
      <c r="DL11" s="5">
        <v>59.531399999999998</v>
      </c>
      <c r="DM11" s="5">
        <v>140.90597224625537</v>
      </c>
      <c r="DN11" s="5">
        <v>57.191087500000002</v>
      </c>
      <c r="DO11" s="5">
        <v>128.21090000000001</v>
      </c>
      <c r="DP11" s="5">
        <v>30.484200000000001</v>
      </c>
      <c r="DQ11" s="5">
        <v>96.87482175928649</v>
      </c>
      <c r="DR11" s="5">
        <v>35.947737500000002</v>
      </c>
      <c r="DS11" s="5">
        <v>140.90597224625537</v>
      </c>
      <c r="DT11" s="5">
        <v>34.285087500000003</v>
      </c>
      <c r="DU11" s="5">
        <v>34.285087500000003</v>
      </c>
      <c r="DV11" s="5">
        <v>39.323675000000001</v>
      </c>
      <c r="DW11" s="5">
        <v>38.842712499999998</v>
      </c>
      <c r="DX11" s="5">
        <v>35.378858891488029</v>
      </c>
      <c r="DZ11" s="17">
        <v>140.90597224625537</v>
      </c>
      <c r="EA11" s="17">
        <v>34.457762500000001</v>
      </c>
      <c r="EB11" s="17">
        <v>34.457762500000001</v>
      </c>
      <c r="EC11" s="17">
        <v>39.361500000000007</v>
      </c>
      <c r="ED11" s="17">
        <v>38.894449999999999</v>
      </c>
      <c r="EE11" s="17">
        <v>35.0415390625</v>
      </c>
      <c r="EF11" s="17">
        <v>15.983675000000002</v>
      </c>
      <c r="EG11" s="17">
        <v>12.980762500000001</v>
      </c>
      <c r="EH11" s="17">
        <v>59.531399999999998</v>
      </c>
      <c r="EI11" s="17">
        <v>57.191087500000002</v>
      </c>
      <c r="EJ11" s="17">
        <v>30.803125000000001</v>
      </c>
      <c r="EK11" s="17">
        <v>36.72</v>
      </c>
      <c r="EL11" s="17">
        <v>34.285087500000003</v>
      </c>
      <c r="EM11" s="17">
        <v>39.323675000000001</v>
      </c>
      <c r="EN11" s="17">
        <v>38.842712499999998</v>
      </c>
      <c r="EO11" s="17">
        <v>35.378858891488029</v>
      </c>
      <c r="EP11" s="17">
        <v>7040.65</v>
      </c>
      <c r="EQ11" s="17">
        <v>2.3011875000000002</v>
      </c>
      <c r="ER11" s="17">
        <v>47.82700127849386</v>
      </c>
      <c r="ES11" s="5">
        <v>13.063375000000001</v>
      </c>
      <c r="ET11" s="5">
        <v>105.4472690052711</v>
      </c>
      <c r="EU11" s="5">
        <v>12.3866</v>
      </c>
      <c r="EV11" s="8">
        <v>140.90597224625537</v>
      </c>
      <c r="EW11" s="8">
        <v>59.531399999999998</v>
      </c>
      <c r="EX11" s="8">
        <v>140.90597224625537</v>
      </c>
      <c r="EY11" s="8">
        <v>57.191087500000002</v>
      </c>
      <c r="EZ11" s="8">
        <v>128.21090000000001</v>
      </c>
      <c r="FA11" s="8">
        <v>30.484200000000001</v>
      </c>
      <c r="FB11" s="8">
        <v>96.87482175928649</v>
      </c>
      <c r="FC11" s="8">
        <v>35.947737500000002</v>
      </c>
      <c r="FD11" s="5">
        <v>140.90597224625537</v>
      </c>
      <c r="FE11" s="5">
        <v>34.285087500000003</v>
      </c>
      <c r="FF11" s="5">
        <v>34.285087500000003</v>
      </c>
      <c r="FG11" s="5">
        <v>39.323675000000001</v>
      </c>
      <c r="FH11" s="5">
        <v>38.842712499999998</v>
      </c>
      <c r="FI11" s="5">
        <v>35.378858891488029</v>
      </c>
      <c r="FK11" s="5">
        <v>140.90597224625537</v>
      </c>
      <c r="FL11" s="5">
        <v>35.0415390625</v>
      </c>
      <c r="FM11" s="5">
        <v>140.90597224625537</v>
      </c>
      <c r="FN11" s="5">
        <v>35.378858891488029</v>
      </c>
      <c r="FP11" s="17">
        <v>140.90597224625537</v>
      </c>
      <c r="FQ11" s="5">
        <v>35.0415390625</v>
      </c>
      <c r="FR11" s="17">
        <v>140.90597224625537</v>
      </c>
      <c r="FS11" s="5">
        <v>35.378858891488029</v>
      </c>
    </row>
    <row r="12" spans="1:175" x14ac:dyDescent="0.15">
      <c r="A12" s="289"/>
      <c r="B12" s="47">
        <v>31</v>
      </c>
      <c r="C12" s="166">
        <f>Anchor!L189</f>
        <v>4221.1172999999999</v>
      </c>
      <c r="D12" s="166">
        <f>Anchor!M189</f>
        <v>42.154200000000003</v>
      </c>
      <c r="E12" s="166">
        <f>Anchor!N189</f>
        <v>45.3536</v>
      </c>
      <c r="F12" s="166">
        <f>Anchor!O189</f>
        <v>42.804699999999997</v>
      </c>
      <c r="G12" s="167">
        <f>('Summary (Full)'!$B$34*D12+'Summary (Full)'!$B$35*E12+'Summary (Full)'!$B$36*F12)/'Summary (Full)'!$B$37</f>
        <v>42.394818750000006</v>
      </c>
      <c r="H12" s="166">
        <f>Anchor!P189</f>
        <v>27.049800000000001</v>
      </c>
      <c r="I12" s="166">
        <f>Anchor!Q189</f>
        <v>20.4373</v>
      </c>
      <c r="J12" s="166">
        <f>Anchor!R189</f>
        <v>97.7547</v>
      </c>
      <c r="K12" s="166">
        <f>Anchor!S189</f>
        <v>95.4405</v>
      </c>
      <c r="L12" s="166">
        <f>Anchor!T189</f>
        <v>41.258200000000002</v>
      </c>
      <c r="M12" s="166">
        <f>Anchor!U189</f>
        <v>42.1873</v>
      </c>
      <c r="N12" s="166">
        <f>Anchor!V189</f>
        <v>41.914200000000001</v>
      </c>
      <c r="O12" s="166">
        <f>Anchor!W189</f>
        <v>45.241300000000003</v>
      </c>
      <c r="P12" s="166">
        <f>Anchor!X189</f>
        <v>42.684899999999999</v>
      </c>
      <c r="Q12" s="168">
        <f>10*LOG10(1/(('Summary (Full)'!$B$41/10^(N12/10)+'Summary (Full)'!$B$42/10^(O12/10)+'Summary (Full)'!$B$43/10^(P12/10))/'Summary (Full)'!$B$44))</f>
        <v>42.451135184761725</v>
      </c>
      <c r="R12" s="166">
        <f>Anchor!Y189</f>
        <v>21871</v>
      </c>
      <c r="S12" s="166">
        <f>Anchor!Z189</f>
        <v>8.2476000000000003</v>
      </c>
      <c r="T12" s="169"/>
      <c r="U12" s="166">
        <f>Test!L189</f>
        <v>4221.1172999999999</v>
      </c>
      <c r="V12" s="166">
        <f>Test!M189</f>
        <v>42.154200000000003</v>
      </c>
      <c r="W12" s="166">
        <f>Test!N189</f>
        <v>45.3536</v>
      </c>
      <c r="X12" s="166">
        <f>Test!O189</f>
        <v>42.804699999999997</v>
      </c>
      <c r="Y12" s="166">
        <f>('Summary (Full)'!$B$34*V12+'Summary (Full)'!$B$35*W12+'Summary (Full)'!$B$36*X12)/'Summary (Full)'!$B$37</f>
        <v>42.394818750000006</v>
      </c>
      <c r="Z12" s="166">
        <f>Test!P189</f>
        <v>27.049800000000001</v>
      </c>
      <c r="AA12" s="166">
        <f>Test!Q189</f>
        <v>20.4373</v>
      </c>
      <c r="AB12" s="166">
        <f>Test!R189</f>
        <v>97.7547</v>
      </c>
      <c r="AC12" s="166">
        <f>Test!S189</f>
        <v>95.4405</v>
      </c>
      <c r="AD12" s="166">
        <f>Test!T189</f>
        <v>41.258200000000002</v>
      </c>
      <c r="AE12" s="166">
        <f>Test!U189</f>
        <v>42.1873</v>
      </c>
      <c r="AF12" s="166">
        <f>Test!V189</f>
        <v>41.914200000000001</v>
      </c>
      <c r="AG12" s="166">
        <f>Test!W189</f>
        <v>45.241300000000003</v>
      </c>
      <c r="AH12" s="166">
        <f>Test!X189</f>
        <v>42.684899999999999</v>
      </c>
      <c r="AI12" s="166">
        <f>10*LOG10(1/(('Summary (Full)'!$B$41/10^(AF12/10)+'Summary (Full)'!$B$42/10^(AG12/10)+'Summary (Full)'!$B$43/10^(AH12/10))/'Summary (Full)'!$B$44))</f>
        <v>42.451135184761725</v>
      </c>
      <c r="AJ12" s="166">
        <f>Test!Y189</f>
        <v>21871</v>
      </c>
      <c r="AK12" s="166">
        <f>Test!Z189</f>
        <v>8.2476000000000003</v>
      </c>
      <c r="AL12" s="166">
        <f t="shared" si="2"/>
        <v>1</v>
      </c>
      <c r="AM12" s="166">
        <f t="shared" si="2"/>
        <v>1</v>
      </c>
      <c r="AO12" s="294"/>
      <c r="AP12" s="212"/>
      <c r="AQ12" s="212"/>
      <c r="AR12" s="212"/>
      <c r="AS12" s="212"/>
      <c r="AT12" s="212"/>
      <c r="AU12" s="212"/>
      <c r="AV12" s="212"/>
      <c r="AW12" s="212"/>
      <c r="AX12" s="212"/>
      <c r="AY12" s="215"/>
      <c r="AZ12" s="326"/>
      <c r="BA12" s="252"/>
      <c r="CL12" s="17">
        <v>154.85807380388491</v>
      </c>
      <c r="CM12" s="17">
        <v>34.709625000000003</v>
      </c>
      <c r="CN12" s="17">
        <v>34.709625000000003</v>
      </c>
      <c r="CO12" s="17">
        <v>39.569000000000003</v>
      </c>
      <c r="CP12" s="17">
        <v>39.045099999999998</v>
      </c>
      <c r="CQ12" s="17">
        <v>35.284303124999994</v>
      </c>
      <c r="CR12" s="17">
        <v>16.273250000000001</v>
      </c>
      <c r="CS12" s="17">
        <v>13.187125</v>
      </c>
      <c r="CT12" s="17">
        <v>61.368499999999997</v>
      </c>
      <c r="CU12" s="17">
        <v>58.974975000000001</v>
      </c>
      <c r="CV12" s="17">
        <v>31.122050000000002</v>
      </c>
      <c r="CW12" s="17">
        <v>36.918300000000002</v>
      </c>
      <c r="CX12" s="17">
        <v>34.528575000000004</v>
      </c>
      <c r="CY12" s="17">
        <v>39.529150000000001</v>
      </c>
      <c r="CZ12" s="17">
        <v>38.991925000000002</v>
      </c>
      <c r="DA12" s="17">
        <v>35.612231638141239</v>
      </c>
      <c r="DB12" s="17">
        <v>7745.8</v>
      </c>
      <c r="DC12" s="17">
        <v>2.3721749999999999</v>
      </c>
      <c r="DE12" s="17">
        <v>51.28014119027867</v>
      </c>
      <c r="DF12" s="5">
        <v>13.321687499999999</v>
      </c>
      <c r="DG12" s="5"/>
      <c r="DH12" s="17">
        <v>114.77829160087336</v>
      </c>
      <c r="DI12" s="5">
        <v>12.574999999999999</v>
      </c>
      <c r="DJ12" s="5"/>
      <c r="DK12" s="5">
        <v>154.85807380388491</v>
      </c>
      <c r="DL12" s="5">
        <v>61.368499999999997</v>
      </c>
      <c r="DM12" s="5">
        <v>154.85807380388491</v>
      </c>
      <c r="DN12" s="5">
        <v>58.974975000000001</v>
      </c>
      <c r="DO12" s="5">
        <v>140.90597224625537</v>
      </c>
      <c r="DP12" s="5">
        <v>30.803125000000001</v>
      </c>
      <c r="DQ12" s="5">
        <v>105.4472690052711</v>
      </c>
      <c r="DR12" s="5">
        <v>36.128150000000005</v>
      </c>
      <c r="DS12" s="5">
        <v>154.85807380388491</v>
      </c>
      <c r="DT12" s="5">
        <v>34.528575000000004</v>
      </c>
      <c r="DU12" s="5">
        <v>34.528575000000004</v>
      </c>
      <c r="DV12" s="5">
        <v>39.529150000000001</v>
      </c>
      <c r="DW12" s="5">
        <v>38.991925000000002</v>
      </c>
      <c r="DX12" s="5">
        <v>35.612231638141239</v>
      </c>
      <c r="DZ12" s="17">
        <v>154.85807380388491</v>
      </c>
      <c r="EA12" s="17">
        <v>34.709625000000003</v>
      </c>
      <c r="EB12" s="17">
        <v>34.709625000000003</v>
      </c>
      <c r="EC12" s="17">
        <v>39.569000000000003</v>
      </c>
      <c r="ED12" s="17">
        <v>39.045099999999998</v>
      </c>
      <c r="EE12" s="17">
        <v>35.284303124999994</v>
      </c>
      <c r="EF12" s="17">
        <v>16.273250000000001</v>
      </c>
      <c r="EG12" s="17">
        <v>13.187125</v>
      </c>
      <c r="EH12" s="17">
        <v>61.368499999999997</v>
      </c>
      <c r="EI12" s="17">
        <v>58.974975000000001</v>
      </c>
      <c r="EJ12" s="17">
        <v>31.122050000000002</v>
      </c>
      <c r="EK12" s="17">
        <v>36.918300000000002</v>
      </c>
      <c r="EL12" s="17">
        <v>34.528575000000004</v>
      </c>
      <c r="EM12" s="17">
        <v>39.529150000000001</v>
      </c>
      <c r="EN12" s="17">
        <v>38.991925000000002</v>
      </c>
      <c r="EO12" s="17">
        <v>35.612231638141239</v>
      </c>
      <c r="EP12" s="17">
        <v>7745.8</v>
      </c>
      <c r="EQ12" s="17">
        <v>2.3721749999999999</v>
      </c>
      <c r="ER12" s="17">
        <v>51.28014119027867</v>
      </c>
      <c r="ES12" s="5">
        <v>13.321687499999999</v>
      </c>
      <c r="ET12" s="5">
        <v>114.77829160087336</v>
      </c>
      <c r="EU12" s="5">
        <v>12.574999999999999</v>
      </c>
      <c r="EV12" s="8">
        <v>154.85807380388491</v>
      </c>
      <c r="EW12" s="8">
        <v>61.368499999999997</v>
      </c>
      <c r="EX12" s="8">
        <v>154.85807380388491</v>
      </c>
      <c r="EY12" s="8">
        <v>58.974975000000001</v>
      </c>
      <c r="EZ12" s="8">
        <v>140.90597224625537</v>
      </c>
      <c r="FA12" s="8">
        <v>30.803125000000001</v>
      </c>
      <c r="FB12" s="8">
        <v>105.4472690052711</v>
      </c>
      <c r="FC12" s="8">
        <v>36.128150000000005</v>
      </c>
      <c r="FD12" s="5">
        <v>154.85807380388491</v>
      </c>
      <c r="FE12" s="5">
        <v>34.528575000000004</v>
      </c>
      <c r="FF12" s="5">
        <v>34.528575000000004</v>
      </c>
      <c r="FG12" s="5">
        <v>39.529150000000001</v>
      </c>
      <c r="FH12" s="5">
        <v>38.991925000000002</v>
      </c>
      <c r="FI12" s="5">
        <v>35.612231638141239</v>
      </c>
      <c r="FK12" s="5">
        <v>154.85807380388491</v>
      </c>
      <c r="FL12" s="5">
        <v>35.284303124999994</v>
      </c>
      <c r="FM12" s="5">
        <v>154.85807380388491</v>
      </c>
      <c r="FN12" s="5">
        <v>35.612231638141239</v>
      </c>
      <c r="FP12" s="17">
        <v>154.85807380388491</v>
      </c>
      <c r="FQ12" s="5">
        <v>35.284303124999994</v>
      </c>
      <c r="FR12" s="17">
        <v>154.85807380388491</v>
      </c>
      <c r="FS12" s="5">
        <v>35.612231638141239</v>
      </c>
    </row>
    <row r="13" spans="1:175" ht="13" customHeight="1" x14ac:dyDescent="0.15">
      <c r="A13" s="289"/>
      <c r="B13" s="47">
        <v>39</v>
      </c>
      <c r="C13" s="166">
        <f>Anchor!L190</f>
        <v>1943.4301</v>
      </c>
      <c r="D13" s="166">
        <f>Anchor!M190</f>
        <v>40.724499999999999</v>
      </c>
      <c r="E13" s="166">
        <f>Anchor!N190</f>
        <v>44.436599999999999</v>
      </c>
      <c r="F13" s="166">
        <f>Anchor!O190</f>
        <v>42.293799999999997</v>
      </c>
      <c r="G13" s="167">
        <f>('Summary (Full)'!$B$34*D13+'Summary (Full)'!$B$35*E13+'Summary (Full)'!$B$36*F13)/'Summary (Full)'!$B$37</f>
        <v>41.054587500000004</v>
      </c>
      <c r="H13" s="166">
        <f>Anchor!P190</f>
        <v>24.207000000000001</v>
      </c>
      <c r="I13" s="166">
        <f>Anchor!Q190</f>
        <v>18.658000000000001</v>
      </c>
      <c r="J13" s="166">
        <f>Anchor!R190</f>
        <v>93.912599999999998</v>
      </c>
      <c r="K13" s="166">
        <f>Anchor!S190</f>
        <v>91.260599999999997</v>
      </c>
      <c r="L13" s="166">
        <f>Anchor!T190</f>
        <v>38.976900000000001</v>
      </c>
      <c r="M13" s="166">
        <f>Anchor!U190</f>
        <v>41.307400000000001</v>
      </c>
      <c r="N13" s="166">
        <f>Anchor!V190</f>
        <v>40.456400000000002</v>
      </c>
      <c r="O13" s="166">
        <f>Anchor!W190</f>
        <v>44.339500000000001</v>
      </c>
      <c r="P13" s="166">
        <f>Anchor!X190</f>
        <v>42.1873</v>
      </c>
      <c r="Q13" s="168">
        <f>10*LOG10(1/(('Summary (Full)'!$B$41/10^(N13/10)+'Summary (Full)'!$B$42/10^(O13/10)+'Summary (Full)'!$B$43/10^(P13/10))/'Summary (Full)'!$B$44))</f>
        <v>41.179054513245802</v>
      </c>
      <c r="R13" s="166">
        <f>Anchor!Y190</f>
        <v>18384.400000000001</v>
      </c>
      <c r="S13" s="166">
        <f>Anchor!Z190</f>
        <v>6.4219999999999997</v>
      </c>
      <c r="T13" s="169"/>
      <c r="U13" s="166">
        <f>Test!L190</f>
        <v>1943.4301</v>
      </c>
      <c r="V13" s="166">
        <f>Test!M190</f>
        <v>40.724499999999999</v>
      </c>
      <c r="W13" s="166">
        <f>Test!N190</f>
        <v>44.436599999999999</v>
      </c>
      <c r="X13" s="166">
        <f>Test!O190</f>
        <v>42.293799999999997</v>
      </c>
      <c r="Y13" s="166">
        <f>('Summary (Full)'!$B$34*V13+'Summary (Full)'!$B$35*W13+'Summary (Full)'!$B$36*X13)/'Summary (Full)'!$B$37</f>
        <v>41.054587500000004</v>
      </c>
      <c r="Z13" s="166">
        <f>Test!P190</f>
        <v>24.207000000000001</v>
      </c>
      <c r="AA13" s="166">
        <f>Test!Q190</f>
        <v>18.658000000000001</v>
      </c>
      <c r="AB13" s="166">
        <f>Test!R190</f>
        <v>93.912599999999998</v>
      </c>
      <c r="AC13" s="166">
        <f>Test!S190</f>
        <v>91.260599999999997</v>
      </c>
      <c r="AD13" s="166">
        <f>Test!T190</f>
        <v>38.976900000000001</v>
      </c>
      <c r="AE13" s="166">
        <f>Test!U190</f>
        <v>41.307400000000001</v>
      </c>
      <c r="AF13" s="166">
        <f>Test!V190</f>
        <v>40.456400000000002</v>
      </c>
      <c r="AG13" s="166">
        <f>Test!W190</f>
        <v>44.339500000000001</v>
      </c>
      <c r="AH13" s="166">
        <f>Test!X190</f>
        <v>42.1873</v>
      </c>
      <c r="AI13" s="166">
        <f>10*LOG10(1/(('Summary (Full)'!$B$41/10^(AF13/10)+'Summary (Full)'!$B$42/10^(AG13/10)+'Summary (Full)'!$B$43/10^(AH13/10))/'Summary (Full)'!$B$44))</f>
        <v>41.179054513245802</v>
      </c>
      <c r="AJ13" s="166">
        <f>Test!Y190</f>
        <v>18384.400000000001</v>
      </c>
      <c r="AK13" s="166">
        <f>Test!Z190</f>
        <v>6.4219999999999997</v>
      </c>
      <c r="AL13" s="166">
        <f t="shared" si="2"/>
        <v>1</v>
      </c>
      <c r="AM13" s="166">
        <f t="shared" si="2"/>
        <v>1</v>
      </c>
      <c r="AO13" s="294" t="s">
        <v>28</v>
      </c>
      <c r="AP13" s="212" cm="1">
        <f t="array" ref="AP13">bdRateExtend($C12:$C15,D12:D15,$U12:$U15,V12:V15)</f>
        <v>0</v>
      </c>
      <c r="AQ13" s="212"/>
      <c r="AR13" s="212"/>
      <c r="AS13" s="212"/>
      <c r="AT13" s="212" cm="1">
        <f t="array" ref="AT13">bdRateExtend($C12:$C15,H12:H15,$U12:$U15,Z12:Z15)</f>
        <v>0</v>
      </c>
      <c r="AU13" s="212"/>
      <c r="AV13" s="212" cm="1">
        <f t="array" ref="AV13">bdRateExtend($C12:$C15,I12:I15,$U12:$U15,AA12:AA15)</f>
        <v>0</v>
      </c>
      <c r="AW13" s="212"/>
      <c r="AX13" s="212" cm="1">
        <f t="array" ref="AX13">bdRateExtend($C12:$C15,J12:J15,$U12:$U15,AB12:AB15,"None", FALSE,1)</f>
        <v>0</v>
      </c>
      <c r="AY13" s="215"/>
      <c r="AZ13" s="326" cm="1">
        <f t="array" ref="AZ13">testVMAFRange($C12:$C15,J12:J15,$U12:$U15,AB12:AB15)</f>
        <v>0</v>
      </c>
      <c r="BA13" s="252"/>
      <c r="CL13" s="17">
        <v>170.1916720771697</v>
      </c>
      <c r="CM13" s="17">
        <v>34.961487499999997</v>
      </c>
      <c r="CN13" s="17">
        <v>34.961487499999997</v>
      </c>
      <c r="CO13" s="17">
        <v>39.776499999999999</v>
      </c>
      <c r="CP13" s="17">
        <v>39.195749999999997</v>
      </c>
      <c r="CQ13" s="17">
        <v>35.527067187499995</v>
      </c>
      <c r="CR13" s="17">
        <v>16.562825</v>
      </c>
      <c r="CS13" s="17">
        <v>13.393487499999999</v>
      </c>
      <c r="CT13" s="17">
        <v>63.205599999999997</v>
      </c>
      <c r="CU13" s="17">
        <v>60.758862499999999</v>
      </c>
      <c r="CV13" s="17">
        <v>31.440975000000002</v>
      </c>
      <c r="CW13" s="17">
        <v>37.116600000000005</v>
      </c>
      <c r="CX13" s="17">
        <v>34.772062500000004</v>
      </c>
      <c r="CY13" s="17">
        <v>39.734625000000001</v>
      </c>
      <c r="CZ13" s="17">
        <v>39.141137499999999</v>
      </c>
      <c r="DA13" s="17">
        <v>35.845604384794449</v>
      </c>
      <c r="DB13" s="17">
        <v>8450.9500000000007</v>
      </c>
      <c r="DC13" s="17">
        <v>2.4431624999999997</v>
      </c>
      <c r="DE13" s="17">
        <v>54.982599999999998</v>
      </c>
      <c r="DF13" s="5">
        <v>13.58</v>
      </c>
      <c r="DG13" s="5"/>
      <c r="DH13" s="17">
        <v>124.93501583390045</v>
      </c>
      <c r="DI13" s="5">
        <v>12.763400000000001</v>
      </c>
      <c r="DJ13" s="5"/>
      <c r="DK13" s="5">
        <v>170.1916720771697</v>
      </c>
      <c r="DL13" s="5">
        <v>63.205599999999997</v>
      </c>
      <c r="DM13" s="5">
        <v>188.3501</v>
      </c>
      <c r="DN13" s="5">
        <v>62.957700000000003</v>
      </c>
      <c r="DO13" s="5">
        <v>154.85807380388491</v>
      </c>
      <c r="DP13" s="5">
        <v>31.122050000000002</v>
      </c>
      <c r="DQ13" s="5">
        <v>114.77829160087336</v>
      </c>
      <c r="DR13" s="5">
        <v>36.308562500000001</v>
      </c>
      <c r="DS13" s="5">
        <v>170.1916720771697</v>
      </c>
      <c r="DT13" s="5">
        <v>34.772062500000004</v>
      </c>
      <c r="DU13" s="5">
        <v>34.772062500000004</v>
      </c>
      <c r="DV13" s="5">
        <v>39.734625000000001</v>
      </c>
      <c r="DW13" s="5">
        <v>39.141137499999999</v>
      </c>
      <c r="DX13" s="5">
        <v>35.845604384794449</v>
      </c>
      <c r="DZ13" s="17">
        <v>170.1916720771697</v>
      </c>
      <c r="EA13" s="17">
        <v>34.961487499999997</v>
      </c>
      <c r="EB13" s="17">
        <v>34.961487499999997</v>
      </c>
      <c r="EC13" s="17">
        <v>39.776499999999999</v>
      </c>
      <c r="ED13" s="17">
        <v>39.195749999999997</v>
      </c>
      <c r="EE13" s="17">
        <v>35.527067187499995</v>
      </c>
      <c r="EF13" s="17">
        <v>16.562825</v>
      </c>
      <c r="EG13" s="17">
        <v>13.393487499999999</v>
      </c>
      <c r="EH13" s="17">
        <v>63.205599999999997</v>
      </c>
      <c r="EI13" s="17">
        <v>60.758862499999999</v>
      </c>
      <c r="EJ13" s="17">
        <v>31.440975000000002</v>
      </c>
      <c r="EK13" s="17">
        <v>37.116600000000005</v>
      </c>
      <c r="EL13" s="17">
        <v>34.772062500000004</v>
      </c>
      <c r="EM13" s="17">
        <v>39.734625000000001</v>
      </c>
      <c r="EN13" s="17">
        <v>39.141137499999999</v>
      </c>
      <c r="EO13" s="17">
        <v>35.845604384794449</v>
      </c>
      <c r="EP13" s="17">
        <v>8450.9500000000007</v>
      </c>
      <c r="EQ13" s="17">
        <v>2.4431624999999997</v>
      </c>
      <c r="ER13" s="17">
        <v>54.982599999999998</v>
      </c>
      <c r="ES13" s="5">
        <v>13.58</v>
      </c>
      <c r="ET13" s="5">
        <v>124.93501583390045</v>
      </c>
      <c r="EU13" s="5">
        <v>12.763400000000001</v>
      </c>
      <c r="EV13" s="8">
        <v>170.1916720771697</v>
      </c>
      <c r="EW13" s="8">
        <v>63.205599999999997</v>
      </c>
      <c r="EX13" s="8">
        <v>188.3501</v>
      </c>
      <c r="EY13" s="8">
        <v>62.957700000000003</v>
      </c>
      <c r="EZ13" s="8">
        <v>154.85807380388491</v>
      </c>
      <c r="FA13" s="8">
        <v>31.122050000000002</v>
      </c>
      <c r="FB13" s="8">
        <v>114.77829160087336</v>
      </c>
      <c r="FC13" s="8">
        <v>36.308562500000001</v>
      </c>
      <c r="FD13" s="5">
        <v>170.1916720771697</v>
      </c>
      <c r="FE13" s="5">
        <v>34.772062500000004</v>
      </c>
      <c r="FF13" s="5">
        <v>34.772062500000004</v>
      </c>
      <c r="FG13" s="5">
        <v>39.734625000000001</v>
      </c>
      <c r="FH13" s="5">
        <v>39.141137499999999</v>
      </c>
      <c r="FI13" s="5">
        <v>35.845604384794449</v>
      </c>
      <c r="FK13" s="5">
        <v>170.1916720771697</v>
      </c>
      <c r="FL13" s="5">
        <v>35.527067187499995</v>
      </c>
      <c r="FM13" s="5">
        <v>170.1916720771697</v>
      </c>
      <c r="FN13" s="5">
        <v>35.845604384794449</v>
      </c>
      <c r="FP13" s="17">
        <v>170.1916720771697</v>
      </c>
      <c r="FQ13" s="5">
        <v>35.527067187499995</v>
      </c>
      <c r="FR13" s="17">
        <v>170.1916720771697</v>
      </c>
      <c r="FS13" s="5">
        <v>35.845604384794449</v>
      </c>
    </row>
    <row r="14" spans="1:175" x14ac:dyDescent="0.15">
      <c r="A14" s="289"/>
      <c r="B14" s="47">
        <v>47</v>
      </c>
      <c r="C14" s="166">
        <f>Anchor!L191</f>
        <v>892.57939999999996</v>
      </c>
      <c r="D14" s="166">
        <f>Anchor!M191</f>
        <v>39.100299999999997</v>
      </c>
      <c r="E14" s="166">
        <f>Anchor!N191</f>
        <v>43.212600000000002</v>
      </c>
      <c r="F14" s="166">
        <f>Anchor!O191</f>
        <v>41.567500000000003</v>
      </c>
      <c r="G14" s="167">
        <f>('Summary (Full)'!$B$34*D14+'Summary (Full)'!$B$35*E14+'Summary (Full)'!$B$36*F14)/'Summary (Full)'!$B$37</f>
        <v>39.511518749999993</v>
      </c>
      <c r="H14" s="166">
        <f>Anchor!P191</f>
        <v>21.532699999999998</v>
      </c>
      <c r="I14" s="166">
        <f>Anchor!Q191</f>
        <v>16.9162</v>
      </c>
      <c r="J14" s="166">
        <f>Anchor!R191</f>
        <v>87.564400000000006</v>
      </c>
      <c r="K14" s="166">
        <f>Anchor!S191</f>
        <v>84.880200000000002</v>
      </c>
      <c r="L14" s="166">
        <f>Anchor!T191</f>
        <v>36.671399999999998</v>
      </c>
      <c r="M14" s="166">
        <f>Anchor!U191</f>
        <v>40.1995</v>
      </c>
      <c r="N14" s="166">
        <f>Anchor!V191</f>
        <v>38.837200000000003</v>
      </c>
      <c r="O14" s="166">
        <f>Anchor!W191</f>
        <v>43.136099999999999</v>
      </c>
      <c r="P14" s="166">
        <f>Anchor!X191</f>
        <v>41.480699999999999</v>
      </c>
      <c r="Q14" s="168">
        <f>10*LOG10(1/(('Summary (Full)'!$B$41/10^(N14/10)+'Summary (Full)'!$B$42/10^(O14/10)+'Summary (Full)'!$B$43/10^(P14/10))/'Summary (Full)'!$B$44))</f>
        <v>39.702864667593438</v>
      </c>
      <c r="R14" s="166">
        <f>Anchor!Y191</f>
        <v>12129.2</v>
      </c>
      <c r="S14" s="166">
        <f>Anchor!Z191</f>
        <v>5.9545000000000003</v>
      </c>
      <c r="T14" s="169"/>
      <c r="U14" s="166">
        <f>Test!L191</f>
        <v>892.57939999999996</v>
      </c>
      <c r="V14" s="166">
        <f>Test!M191</f>
        <v>39.100299999999997</v>
      </c>
      <c r="W14" s="166">
        <f>Test!N191</f>
        <v>43.212600000000002</v>
      </c>
      <c r="X14" s="166">
        <f>Test!O191</f>
        <v>41.567500000000003</v>
      </c>
      <c r="Y14" s="166">
        <f>('Summary (Full)'!$B$34*V14+'Summary (Full)'!$B$35*W14+'Summary (Full)'!$B$36*X14)/'Summary (Full)'!$B$37</f>
        <v>39.511518749999993</v>
      </c>
      <c r="Z14" s="166">
        <f>Test!P191</f>
        <v>21.532699999999998</v>
      </c>
      <c r="AA14" s="166">
        <f>Test!Q191</f>
        <v>16.9162</v>
      </c>
      <c r="AB14" s="166">
        <f>Test!R191</f>
        <v>87.564400000000006</v>
      </c>
      <c r="AC14" s="166">
        <f>Test!S191</f>
        <v>84.880200000000002</v>
      </c>
      <c r="AD14" s="166">
        <f>Test!T191</f>
        <v>36.671399999999998</v>
      </c>
      <c r="AE14" s="166">
        <f>Test!U191</f>
        <v>40.1995</v>
      </c>
      <c r="AF14" s="166">
        <f>Test!V191</f>
        <v>38.837200000000003</v>
      </c>
      <c r="AG14" s="166">
        <f>Test!W191</f>
        <v>43.136099999999999</v>
      </c>
      <c r="AH14" s="166">
        <f>Test!X191</f>
        <v>41.480699999999999</v>
      </c>
      <c r="AI14" s="166">
        <f>10*LOG10(1/(('Summary (Full)'!$B$41/10^(AF14/10)+'Summary (Full)'!$B$42/10^(AG14/10)+'Summary (Full)'!$B$43/10^(AH14/10))/'Summary (Full)'!$B$44))</f>
        <v>39.702864667593438</v>
      </c>
      <c r="AJ14" s="166">
        <f>Test!Y191</f>
        <v>12129.2</v>
      </c>
      <c r="AK14" s="166">
        <f>Test!Z191</f>
        <v>5.9545000000000003</v>
      </c>
      <c r="AL14" s="166">
        <f t="shared" si="2"/>
        <v>1</v>
      </c>
      <c r="AM14" s="166">
        <f t="shared" si="2"/>
        <v>1</v>
      </c>
      <c r="AO14" s="294"/>
      <c r="AP14" s="212"/>
      <c r="AQ14" s="212"/>
      <c r="AR14" s="212"/>
      <c r="AS14" s="212"/>
      <c r="AT14" s="212"/>
      <c r="AU14" s="212"/>
      <c r="AV14" s="212"/>
      <c r="AW14" s="212"/>
      <c r="AX14" s="212"/>
      <c r="AY14" s="215"/>
      <c r="AZ14" s="326"/>
      <c r="BA14" s="252"/>
      <c r="CL14" s="17">
        <v>188.3501</v>
      </c>
      <c r="CM14" s="17">
        <v>35.238900000000001</v>
      </c>
      <c r="CN14" s="17">
        <v>35.238900000000001</v>
      </c>
      <c r="CO14" s="17">
        <v>40.042400000000001</v>
      </c>
      <c r="CP14" s="17">
        <v>39.350900000000003</v>
      </c>
      <c r="CQ14" s="17">
        <v>35.796118750000005</v>
      </c>
      <c r="CR14" s="17">
        <v>16.638100000000001</v>
      </c>
      <c r="CS14" s="17">
        <v>13.521599999999999</v>
      </c>
      <c r="CT14" s="17">
        <v>65.282799999999995</v>
      </c>
      <c r="CU14" s="17">
        <v>62.957700000000003</v>
      </c>
      <c r="CV14" s="17">
        <v>31.697600000000001</v>
      </c>
      <c r="CW14" s="17">
        <v>37.307699999999997</v>
      </c>
      <c r="CX14" s="17">
        <v>35.057200000000002</v>
      </c>
      <c r="CY14" s="17">
        <v>39.995600000000003</v>
      </c>
      <c r="CZ14" s="17">
        <v>39.294400000000003</v>
      </c>
      <c r="DA14" s="17">
        <v>36.11986727342186</v>
      </c>
      <c r="DB14" s="17">
        <v>4837.5</v>
      </c>
      <c r="DC14" s="17">
        <v>3.3254999999999999</v>
      </c>
      <c r="DE14" s="17">
        <v>59.005636135093368</v>
      </c>
      <c r="DF14" s="5">
        <v>13.80095</v>
      </c>
      <c r="DG14" s="5"/>
      <c r="DH14" s="17">
        <v>135.99050799339656</v>
      </c>
      <c r="DI14" s="5">
        <v>12.9518</v>
      </c>
      <c r="DJ14" s="5"/>
      <c r="DK14" s="5">
        <v>188.3501</v>
      </c>
      <c r="DL14" s="5">
        <v>65.282799999999995</v>
      </c>
      <c r="DM14" s="5">
        <v>225.91843005877749</v>
      </c>
      <c r="DN14" s="5">
        <v>66.110524999999996</v>
      </c>
      <c r="DO14" s="5">
        <v>170.1916720771697</v>
      </c>
      <c r="DP14" s="5">
        <v>31.440975000000002</v>
      </c>
      <c r="DQ14" s="5">
        <v>124.93501583390045</v>
      </c>
      <c r="DR14" s="5">
        <v>36.488975000000003</v>
      </c>
      <c r="DS14" s="5">
        <v>188.3501</v>
      </c>
      <c r="DT14" s="5">
        <v>35.057200000000002</v>
      </c>
      <c r="DU14" s="5">
        <v>35.057200000000002</v>
      </c>
      <c r="DV14" s="5">
        <v>39.995600000000003</v>
      </c>
      <c r="DW14" s="5">
        <v>39.294400000000003</v>
      </c>
      <c r="DX14" s="5">
        <v>36.11986727342186</v>
      </c>
      <c r="DZ14" s="17">
        <v>188.3501</v>
      </c>
      <c r="EA14" s="17">
        <v>35.238900000000001</v>
      </c>
      <c r="EB14" s="17">
        <v>35.238900000000001</v>
      </c>
      <c r="EC14" s="17">
        <v>40.042400000000001</v>
      </c>
      <c r="ED14" s="17">
        <v>39.350900000000003</v>
      </c>
      <c r="EE14" s="17">
        <v>35.796118750000005</v>
      </c>
      <c r="EF14" s="17">
        <v>16.638100000000001</v>
      </c>
      <c r="EG14" s="17">
        <v>13.521599999999999</v>
      </c>
      <c r="EH14" s="17">
        <v>65.282799999999995</v>
      </c>
      <c r="EI14" s="17">
        <v>62.957700000000003</v>
      </c>
      <c r="EJ14" s="17">
        <v>31.697600000000001</v>
      </c>
      <c r="EK14" s="17">
        <v>37.307699999999997</v>
      </c>
      <c r="EL14" s="17">
        <v>35.057200000000002</v>
      </c>
      <c r="EM14" s="17">
        <v>39.995600000000003</v>
      </c>
      <c r="EN14" s="17">
        <v>39.294400000000003</v>
      </c>
      <c r="EO14" s="17">
        <v>36.11986727342186</v>
      </c>
      <c r="EP14" s="17">
        <v>4837.5</v>
      </c>
      <c r="EQ14" s="17">
        <v>3.3254999999999999</v>
      </c>
      <c r="ER14" s="17">
        <v>59.005636135093368</v>
      </c>
      <c r="ES14" s="5">
        <v>13.80095</v>
      </c>
      <c r="ET14" s="5">
        <v>135.99050799339656</v>
      </c>
      <c r="EU14" s="5">
        <v>12.9518</v>
      </c>
      <c r="EV14" s="8">
        <v>188.3501</v>
      </c>
      <c r="EW14" s="8">
        <v>65.282799999999995</v>
      </c>
      <c r="EX14" s="8">
        <v>225.91843005877749</v>
      </c>
      <c r="EY14" s="8">
        <v>66.110524999999996</v>
      </c>
      <c r="EZ14" s="8">
        <v>170.1916720771697</v>
      </c>
      <c r="FA14" s="8">
        <v>31.440975000000002</v>
      </c>
      <c r="FB14" s="8">
        <v>124.93501583390045</v>
      </c>
      <c r="FC14" s="8">
        <v>36.488975000000003</v>
      </c>
      <c r="FD14" s="5">
        <v>188.3501</v>
      </c>
      <c r="FE14" s="5">
        <v>35.057200000000002</v>
      </c>
      <c r="FF14" s="5">
        <v>35.057200000000002</v>
      </c>
      <c r="FG14" s="5">
        <v>39.995600000000003</v>
      </c>
      <c r="FH14" s="5">
        <v>39.294400000000003</v>
      </c>
      <c r="FI14" s="5">
        <v>36.11986727342186</v>
      </c>
      <c r="FK14" s="5">
        <v>188.3501</v>
      </c>
      <c r="FL14" s="5">
        <v>35.796118750000005</v>
      </c>
      <c r="FM14" s="5">
        <v>188.3501</v>
      </c>
      <c r="FN14" s="5">
        <v>36.11986727342186</v>
      </c>
      <c r="FP14" s="17">
        <v>188.3501</v>
      </c>
      <c r="FQ14" s="5">
        <v>35.796118750000005</v>
      </c>
      <c r="FR14" s="17">
        <v>188.3501</v>
      </c>
      <c r="FS14" s="5">
        <v>36.11986727342186</v>
      </c>
    </row>
    <row r="15" spans="1:175" ht="13" customHeight="1" x14ac:dyDescent="0.15">
      <c r="A15" s="289"/>
      <c r="B15" s="47">
        <v>55</v>
      </c>
      <c r="C15" s="166">
        <f>Anchor!L192</f>
        <v>419.54349999999999</v>
      </c>
      <c r="D15" s="166">
        <f>Anchor!M192</f>
        <v>37.337699999999998</v>
      </c>
      <c r="E15" s="166">
        <f>Anchor!N192</f>
        <v>41.703099999999999</v>
      </c>
      <c r="F15" s="166">
        <f>Anchor!O192</f>
        <v>40.593600000000002</v>
      </c>
      <c r="G15" s="167">
        <f>('Summary (Full)'!$B$34*D15+'Summary (Full)'!$B$35*E15+'Summary (Full)'!$B$36*F15)/'Summary (Full)'!$B$37</f>
        <v>37.814031249999999</v>
      </c>
      <c r="H15" s="166">
        <f>Anchor!P192</f>
        <v>19.164999999999999</v>
      </c>
      <c r="I15" s="166">
        <f>Anchor!Q192</f>
        <v>15.280799999999999</v>
      </c>
      <c r="J15" s="166">
        <f>Anchor!R192</f>
        <v>78.732900000000001</v>
      </c>
      <c r="K15" s="166">
        <f>Anchor!S192</f>
        <v>76.121899999999997</v>
      </c>
      <c r="L15" s="166">
        <f>Anchor!T192</f>
        <v>34.336799999999997</v>
      </c>
      <c r="M15" s="166">
        <f>Anchor!U192</f>
        <v>38.888500000000001</v>
      </c>
      <c r="N15" s="166">
        <f>Anchor!V192</f>
        <v>37.108899999999998</v>
      </c>
      <c r="O15" s="166">
        <f>Anchor!W192</f>
        <v>41.640500000000003</v>
      </c>
      <c r="P15" s="166">
        <f>Anchor!X192</f>
        <v>40.523000000000003</v>
      </c>
      <c r="Q15" s="168">
        <f>10*LOG10(1/(('Summary (Full)'!$B$41/10^(N15/10)+'Summary (Full)'!$B$42/10^(O15/10)+'Summary (Full)'!$B$43/10^(P15/10))/'Summary (Full)'!$B$44))</f>
        <v>38.070905512199637</v>
      </c>
      <c r="R15" s="166">
        <f>Anchor!Y192</f>
        <v>8353.2000000000007</v>
      </c>
      <c r="S15" s="166">
        <f>Anchor!Z192</f>
        <v>4.4939</v>
      </c>
      <c r="T15" s="169"/>
      <c r="U15" s="166">
        <f>Test!L192</f>
        <v>419.54349999999999</v>
      </c>
      <c r="V15" s="166">
        <f>Test!M192</f>
        <v>37.337699999999998</v>
      </c>
      <c r="W15" s="166">
        <f>Test!N192</f>
        <v>41.703099999999999</v>
      </c>
      <c r="X15" s="166">
        <f>Test!O192</f>
        <v>40.593600000000002</v>
      </c>
      <c r="Y15" s="166">
        <f>('Summary (Full)'!$B$34*V15+'Summary (Full)'!$B$35*W15+'Summary (Full)'!$B$36*X15)/'Summary (Full)'!$B$37</f>
        <v>37.814031249999999</v>
      </c>
      <c r="Z15" s="166">
        <f>Test!P192</f>
        <v>19.164999999999999</v>
      </c>
      <c r="AA15" s="166">
        <f>Test!Q192</f>
        <v>15.280799999999999</v>
      </c>
      <c r="AB15" s="166">
        <f>Test!R192</f>
        <v>78.732900000000001</v>
      </c>
      <c r="AC15" s="166">
        <f>Test!S192</f>
        <v>76.121899999999997</v>
      </c>
      <c r="AD15" s="166">
        <f>Test!T192</f>
        <v>34.336799999999997</v>
      </c>
      <c r="AE15" s="166">
        <f>Test!U192</f>
        <v>38.888500000000001</v>
      </c>
      <c r="AF15" s="166">
        <f>Test!V192</f>
        <v>37.108899999999998</v>
      </c>
      <c r="AG15" s="166">
        <f>Test!W192</f>
        <v>41.640500000000003</v>
      </c>
      <c r="AH15" s="166">
        <f>Test!X192</f>
        <v>40.523000000000003</v>
      </c>
      <c r="AI15" s="166">
        <f>10*LOG10(1/(('Summary (Full)'!$B$41/10^(AF15/10)+'Summary (Full)'!$B$42/10^(AG15/10)+'Summary (Full)'!$B$43/10^(AH15/10))/'Summary (Full)'!$B$44))</f>
        <v>38.070905512199637</v>
      </c>
      <c r="AJ15" s="166">
        <f>Test!Y192</f>
        <v>8353.2000000000007</v>
      </c>
      <c r="AK15" s="166">
        <f>Test!Z192</f>
        <v>4.4939</v>
      </c>
      <c r="AL15" s="166">
        <f t="shared" si="2"/>
        <v>1</v>
      </c>
      <c r="AM15" s="166">
        <f t="shared" si="2"/>
        <v>1</v>
      </c>
      <c r="AO15" s="294" t="s">
        <v>29</v>
      </c>
      <c r="AP15" s="212" cm="1">
        <f t="array" ref="AP15">bdRateExtend($C13:$C16,D13:D16,$U13:$U16,V13:V16)</f>
        <v>0</v>
      </c>
      <c r="AQ15" s="212"/>
      <c r="AR15" s="212"/>
      <c r="AS15" s="212"/>
      <c r="AT15" s="212" cm="1">
        <f t="array" ref="AT15">bdRateExtend($C13:$C16,H13:H16,$U13:$U16,Z13:Z16)</f>
        <v>0</v>
      </c>
      <c r="AU15" s="212"/>
      <c r="AV15" s="212" cm="1">
        <f t="array" ref="AV15">bdRateExtend($C13:$C16,I13:I16,$U13:$U16,AA13:AA16)</f>
        <v>0</v>
      </c>
      <c r="AW15" s="212"/>
      <c r="AX15" s="212" cm="1">
        <f t="array" ref="AX15">bdRateExtend($C13:$C16,J13:J16,$U13:$U16,AB13:AB16,"None", FALSE,1)</f>
        <v>0</v>
      </c>
      <c r="AY15" s="215"/>
      <c r="AZ15" s="326" cm="1">
        <f t="array" ref="AZ15">testVMAFRange($C13:$C16,J13:J16,$U13:$U16,AB13:AB16)</f>
        <v>0</v>
      </c>
      <c r="BA15" s="252"/>
      <c r="CL15" s="17">
        <v>208.1815548542987</v>
      </c>
      <c r="CM15" s="17">
        <v>35.501249999999999</v>
      </c>
      <c r="CN15" s="17">
        <v>35.501249999999999</v>
      </c>
      <c r="CO15" s="17">
        <v>40.249987500000003</v>
      </c>
      <c r="CP15" s="17">
        <v>39.506237500000005</v>
      </c>
      <c r="CQ15" s="17">
        <v>36.048357812500001</v>
      </c>
      <c r="CR15" s="17">
        <v>16.953962500000003</v>
      </c>
      <c r="CS15" s="17">
        <v>13.741499999999998</v>
      </c>
      <c r="CT15" s="17">
        <v>66.964062499999997</v>
      </c>
      <c r="CU15" s="17">
        <v>64.603225000000009</v>
      </c>
      <c r="CV15" s="17">
        <v>32.027500000000003</v>
      </c>
      <c r="CW15" s="17">
        <v>37.505299999999998</v>
      </c>
      <c r="CX15" s="17">
        <v>35.3136625</v>
      </c>
      <c r="CY15" s="17">
        <v>40.201212500000004</v>
      </c>
      <c r="CZ15" s="17">
        <v>39.447975</v>
      </c>
      <c r="DA15" s="17">
        <v>36.36374705326908</v>
      </c>
      <c r="DB15" s="17">
        <v>5276.9624999999996</v>
      </c>
      <c r="DC15" s="17">
        <v>3.4715499999999997</v>
      </c>
      <c r="DE15" s="17">
        <v>63.323034845697308</v>
      </c>
      <c r="DF15" s="5">
        <v>14.0219</v>
      </c>
      <c r="DG15" s="5"/>
      <c r="DH15" s="17">
        <v>148.02430000000001</v>
      </c>
      <c r="DI15" s="5">
        <v>13.1402</v>
      </c>
      <c r="DJ15" s="5"/>
      <c r="DK15" s="5">
        <v>205.56407072513315</v>
      </c>
      <c r="DL15" s="5">
        <v>66.879799999999989</v>
      </c>
      <c r="DM15" s="5">
        <v>248.28821914345596</v>
      </c>
      <c r="DN15" s="5">
        <v>67.894412499999987</v>
      </c>
      <c r="DO15" s="5">
        <v>187.04355887252558</v>
      </c>
      <c r="DP15" s="5">
        <v>31.759900000000002</v>
      </c>
      <c r="DQ15" s="5">
        <v>135.99050799339656</v>
      </c>
      <c r="DR15" s="5">
        <v>36.669387499999999</v>
      </c>
      <c r="DS15" s="5">
        <v>208.1815548542987</v>
      </c>
      <c r="DT15" s="5">
        <v>35.3136625</v>
      </c>
      <c r="DU15" s="5">
        <v>35.3136625</v>
      </c>
      <c r="DV15" s="5">
        <v>40.201212500000004</v>
      </c>
      <c r="DW15" s="5">
        <v>39.447975</v>
      </c>
      <c r="DX15" s="5">
        <v>36.36374705326908</v>
      </c>
      <c r="DZ15" s="17">
        <v>208.1815548542987</v>
      </c>
      <c r="EA15" s="17">
        <v>35.501249999999999</v>
      </c>
      <c r="EB15" s="17">
        <v>35.501249999999999</v>
      </c>
      <c r="EC15" s="17">
        <v>40.249987500000003</v>
      </c>
      <c r="ED15" s="17">
        <v>39.506237500000005</v>
      </c>
      <c r="EE15" s="17">
        <v>36.048357812500001</v>
      </c>
      <c r="EF15" s="17">
        <v>16.953962500000003</v>
      </c>
      <c r="EG15" s="17">
        <v>13.741499999999998</v>
      </c>
      <c r="EH15" s="17">
        <v>66.964062499999997</v>
      </c>
      <c r="EI15" s="17">
        <v>64.603225000000009</v>
      </c>
      <c r="EJ15" s="17">
        <v>32.027500000000003</v>
      </c>
      <c r="EK15" s="17">
        <v>37.505299999999998</v>
      </c>
      <c r="EL15" s="17">
        <v>35.3136625</v>
      </c>
      <c r="EM15" s="17">
        <v>40.201212500000004</v>
      </c>
      <c r="EN15" s="17">
        <v>39.447975</v>
      </c>
      <c r="EO15" s="17">
        <v>36.36374705326908</v>
      </c>
      <c r="EP15" s="17">
        <v>5276.9624999999996</v>
      </c>
      <c r="EQ15" s="17">
        <v>3.4715499999999997</v>
      </c>
      <c r="ER15" s="17">
        <v>63.323034845697308</v>
      </c>
      <c r="ES15" s="5">
        <v>14.0219</v>
      </c>
      <c r="ET15" s="5">
        <v>148.02430000000001</v>
      </c>
      <c r="EU15" s="5">
        <v>13.1402</v>
      </c>
      <c r="EV15" s="8">
        <v>205.56407072513315</v>
      </c>
      <c r="EW15" s="8">
        <v>66.879799999999989</v>
      </c>
      <c r="EX15" s="8">
        <v>248.28821914345596</v>
      </c>
      <c r="EY15" s="8">
        <v>67.894412499999987</v>
      </c>
      <c r="EZ15" s="8">
        <v>187.04355887252558</v>
      </c>
      <c r="FA15" s="8">
        <v>31.759900000000002</v>
      </c>
      <c r="FB15" s="8">
        <v>135.99050799339656</v>
      </c>
      <c r="FC15" s="8">
        <v>36.669387499999999</v>
      </c>
      <c r="FD15" s="5">
        <v>208.1815548542987</v>
      </c>
      <c r="FE15" s="5">
        <v>35.3136625</v>
      </c>
      <c r="FF15" s="5">
        <v>35.3136625</v>
      </c>
      <c r="FG15" s="5">
        <v>40.201212500000004</v>
      </c>
      <c r="FH15" s="5">
        <v>39.447975</v>
      </c>
      <c r="FI15" s="5">
        <v>36.36374705326908</v>
      </c>
      <c r="FK15" s="5">
        <v>208.1815548542987</v>
      </c>
      <c r="FL15" s="5">
        <v>36.048357812500001</v>
      </c>
      <c r="FM15" s="5">
        <v>208.1815548542987</v>
      </c>
      <c r="FN15" s="5">
        <v>36.36374705326908</v>
      </c>
      <c r="FP15" s="17">
        <v>208.1815548542987</v>
      </c>
      <c r="FQ15" s="5">
        <v>36.048357812500001</v>
      </c>
      <c r="FR15" s="17">
        <v>208.1815548542987</v>
      </c>
      <c r="FS15" s="5">
        <v>36.36374705326908</v>
      </c>
    </row>
    <row r="16" spans="1:175" ht="14" thickBot="1" x14ac:dyDescent="0.2">
      <c r="A16" s="289"/>
      <c r="B16" s="47">
        <v>63</v>
      </c>
      <c r="C16" s="166">
        <f>Anchor!L193</f>
        <v>188.3501</v>
      </c>
      <c r="D16" s="166">
        <f>Anchor!M193</f>
        <v>35.238900000000001</v>
      </c>
      <c r="E16" s="166">
        <f>Anchor!N193</f>
        <v>40.042400000000001</v>
      </c>
      <c r="F16" s="166">
        <f>Anchor!O193</f>
        <v>39.350900000000003</v>
      </c>
      <c r="G16" s="167">
        <f>('Summary (Full)'!$B$34*D16+'Summary (Full)'!$B$35*E16+'Summary (Full)'!$B$36*F16)/'Summary (Full)'!$B$37</f>
        <v>35.796118750000005</v>
      </c>
      <c r="H16" s="166">
        <f>Anchor!P193</f>
        <v>16.638100000000001</v>
      </c>
      <c r="I16" s="166">
        <f>Anchor!Q193</f>
        <v>13.521599999999999</v>
      </c>
      <c r="J16" s="166">
        <f>Anchor!R193</f>
        <v>65.282799999999995</v>
      </c>
      <c r="K16" s="166">
        <f>Anchor!S193</f>
        <v>62.957700000000003</v>
      </c>
      <c r="L16" s="166">
        <f>Anchor!T193</f>
        <v>31.697600000000001</v>
      </c>
      <c r="M16" s="166">
        <f>Anchor!U193</f>
        <v>37.307699999999997</v>
      </c>
      <c r="N16" s="166">
        <f>Anchor!V193</f>
        <v>35.057200000000002</v>
      </c>
      <c r="O16" s="166">
        <f>Anchor!W193</f>
        <v>39.995600000000003</v>
      </c>
      <c r="P16" s="166">
        <f>Anchor!X193</f>
        <v>39.294400000000003</v>
      </c>
      <c r="Q16" s="168">
        <f>10*LOG10(1/(('Summary (Full)'!$B$41/10^(N16/10)+'Summary (Full)'!$B$42/10^(O16/10)+'Summary (Full)'!$B$43/10^(P16/10))/'Summary (Full)'!$B$44))</f>
        <v>36.11986727342186</v>
      </c>
      <c r="R16" s="166">
        <f>Anchor!Y193</f>
        <v>4837.5</v>
      </c>
      <c r="S16" s="166">
        <f>Anchor!Z193</f>
        <v>3.3254999999999999</v>
      </c>
      <c r="T16" s="169"/>
      <c r="U16" s="166">
        <f>Test!L193</f>
        <v>188.3501</v>
      </c>
      <c r="V16" s="166">
        <f>Test!M193</f>
        <v>35.238900000000001</v>
      </c>
      <c r="W16" s="166">
        <f>Test!N193</f>
        <v>40.042400000000001</v>
      </c>
      <c r="X16" s="166">
        <f>Test!O193</f>
        <v>39.350900000000003</v>
      </c>
      <c r="Y16" s="166">
        <f>('Summary (Full)'!$B$34*V16+'Summary (Full)'!$B$35*W16+'Summary (Full)'!$B$36*X16)/'Summary (Full)'!$B$37</f>
        <v>35.796118750000005</v>
      </c>
      <c r="Z16" s="166">
        <f>Test!P193</f>
        <v>16.638100000000001</v>
      </c>
      <c r="AA16" s="166">
        <f>Test!Q193</f>
        <v>13.521599999999999</v>
      </c>
      <c r="AB16" s="166">
        <f>Test!R193</f>
        <v>65.282799999999995</v>
      </c>
      <c r="AC16" s="166">
        <f>Test!S193</f>
        <v>62.957700000000003</v>
      </c>
      <c r="AD16" s="166">
        <f>Test!T193</f>
        <v>31.697600000000001</v>
      </c>
      <c r="AE16" s="166">
        <f>Test!U193</f>
        <v>37.307699999999997</v>
      </c>
      <c r="AF16" s="166">
        <f>Test!V193</f>
        <v>35.057200000000002</v>
      </c>
      <c r="AG16" s="166">
        <f>Test!W193</f>
        <v>39.995600000000003</v>
      </c>
      <c r="AH16" s="166">
        <f>Test!X193</f>
        <v>39.294400000000003</v>
      </c>
      <c r="AI16" s="166">
        <f>10*LOG10(1/(('Summary (Full)'!$B$41/10^(AF16/10)+'Summary (Full)'!$B$42/10^(AG16/10)+'Summary (Full)'!$B$43/10^(AH16/10))/'Summary (Full)'!$B$44))</f>
        <v>36.11986727342186</v>
      </c>
      <c r="AJ16" s="166">
        <f>Test!Y193</f>
        <v>4837.5</v>
      </c>
      <c r="AK16" s="166">
        <f>Test!Z193</f>
        <v>3.3254999999999999</v>
      </c>
      <c r="AL16" s="166">
        <f t="shared" si="2"/>
        <v>1</v>
      </c>
      <c r="AM16" s="166">
        <f t="shared" si="2"/>
        <v>1</v>
      </c>
      <c r="AO16" s="303"/>
      <c r="AP16" s="213"/>
      <c r="AQ16" s="213"/>
      <c r="AR16" s="213"/>
      <c r="AS16" s="213"/>
      <c r="AT16" s="213"/>
      <c r="AU16" s="213"/>
      <c r="AV16" s="213"/>
      <c r="AW16" s="213"/>
      <c r="AX16" s="213"/>
      <c r="AY16" s="228"/>
      <c r="AZ16" s="327"/>
      <c r="BA16" s="280"/>
      <c r="BR16" s="5"/>
      <c r="BS16" s="5"/>
      <c r="BT16" s="5"/>
      <c r="BV16" s="5"/>
      <c r="BX16" s="5"/>
      <c r="BZ16" s="5"/>
      <c r="CB16" s="5"/>
      <c r="CD16" s="5"/>
      <c r="CL16" s="17">
        <v>225.91843005877749</v>
      </c>
      <c r="CM16" s="17">
        <v>35.717074999999994</v>
      </c>
      <c r="CN16" s="17">
        <v>35.717074999999994</v>
      </c>
      <c r="CO16" s="17">
        <v>40.399000000000001</v>
      </c>
      <c r="CP16" s="17">
        <v>39.6477</v>
      </c>
      <c r="CQ16" s="17">
        <v>36.255359374999998</v>
      </c>
      <c r="CR16" s="17">
        <v>17.431550000000001</v>
      </c>
      <c r="CS16" s="17">
        <v>14.012575</v>
      </c>
      <c r="CT16" s="17">
        <v>68.716899999999995</v>
      </c>
      <c r="CU16" s="17">
        <v>66.110524999999996</v>
      </c>
      <c r="CV16" s="17">
        <v>32.397750000000002</v>
      </c>
      <c r="CW16" s="17">
        <v>37.711500000000001</v>
      </c>
      <c r="CX16" s="17">
        <v>35.502524999999999</v>
      </c>
      <c r="CY16" s="17">
        <v>40.351050000000001</v>
      </c>
      <c r="CZ16" s="17">
        <v>39.588774999999998</v>
      </c>
      <c r="DA16" s="17">
        <v>36.545722624754077</v>
      </c>
      <c r="DB16" s="17">
        <v>10566.400000000001</v>
      </c>
      <c r="DC16" s="17">
        <v>2.6561249999999998</v>
      </c>
      <c r="DE16" s="17">
        <v>67.956334423527693</v>
      </c>
      <c r="DF16" s="5">
        <v>14.242850000000001</v>
      </c>
      <c r="DG16" s="5"/>
      <c r="DH16" s="17">
        <v>161.19743210684811</v>
      </c>
      <c r="DI16" s="5">
        <v>13.3101</v>
      </c>
      <c r="DJ16" s="5"/>
      <c r="DK16" s="5">
        <v>225.91843005877749</v>
      </c>
      <c r="DL16" s="5">
        <v>68.716899999999995</v>
      </c>
      <c r="DM16" s="5">
        <v>272.87299999999999</v>
      </c>
      <c r="DN16" s="5">
        <v>69.678299999999993</v>
      </c>
      <c r="DO16" s="5">
        <v>205.56407072513315</v>
      </c>
      <c r="DP16" s="5">
        <v>32.078825000000002</v>
      </c>
      <c r="DQ16" s="5">
        <v>148.02430000000001</v>
      </c>
      <c r="DR16" s="5">
        <v>36.849800000000002</v>
      </c>
      <c r="DS16" s="5">
        <v>230.10107125801045</v>
      </c>
      <c r="DT16" s="5">
        <v>35.570125000000004</v>
      </c>
      <c r="DU16" s="5">
        <v>35.570125000000004</v>
      </c>
      <c r="DV16" s="5">
        <v>40.406825000000005</v>
      </c>
      <c r="DW16" s="5">
        <v>39.601550000000003</v>
      </c>
      <c r="DX16" s="5">
        <v>36.607626833116306</v>
      </c>
      <c r="DZ16" s="17">
        <v>225.91843005877749</v>
      </c>
      <c r="EA16" s="17">
        <v>35.717074999999994</v>
      </c>
      <c r="EB16" s="17">
        <v>35.717074999999994</v>
      </c>
      <c r="EC16" s="17">
        <v>40.399000000000001</v>
      </c>
      <c r="ED16" s="17">
        <v>39.6477</v>
      </c>
      <c r="EE16" s="17">
        <v>36.255359374999998</v>
      </c>
      <c r="EF16" s="17">
        <v>17.431550000000001</v>
      </c>
      <c r="EG16" s="17">
        <v>14.012575</v>
      </c>
      <c r="EH16" s="17">
        <v>68.716899999999995</v>
      </c>
      <c r="EI16" s="17">
        <v>66.110524999999996</v>
      </c>
      <c r="EJ16" s="17">
        <v>32.397750000000002</v>
      </c>
      <c r="EK16" s="17">
        <v>37.711500000000001</v>
      </c>
      <c r="EL16" s="17">
        <v>35.502524999999999</v>
      </c>
      <c r="EM16" s="17">
        <v>40.351050000000001</v>
      </c>
      <c r="EN16" s="17">
        <v>39.588774999999998</v>
      </c>
      <c r="EO16" s="17">
        <v>36.545722624754077</v>
      </c>
      <c r="EP16" s="17">
        <v>10566.400000000001</v>
      </c>
      <c r="EQ16" s="17">
        <v>2.6561249999999998</v>
      </c>
      <c r="ER16" s="17">
        <v>67.956334423527693</v>
      </c>
      <c r="ES16" s="5">
        <v>14.242850000000001</v>
      </c>
      <c r="ET16" s="5">
        <v>161.19743210684811</v>
      </c>
      <c r="EU16" s="5">
        <v>13.3101</v>
      </c>
      <c r="EV16" s="8">
        <v>225.91843005877749</v>
      </c>
      <c r="EW16" s="8">
        <v>68.716899999999995</v>
      </c>
      <c r="EX16" s="8">
        <v>272.87299999999999</v>
      </c>
      <c r="EY16" s="8">
        <v>69.678299999999993</v>
      </c>
      <c r="EZ16" s="8">
        <v>205.56407072513315</v>
      </c>
      <c r="FA16" s="8">
        <v>32.078825000000002</v>
      </c>
      <c r="FB16" s="8">
        <v>148.02430000000001</v>
      </c>
      <c r="FC16" s="8">
        <v>36.849800000000002</v>
      </c>
      <c r="FD16" s="5">
        <v>230.10107125801045</v>
      </c>
      <c r="FE16" s="5">
        <v>35.570125000000004</v>
      </c>
      <c r="FF16" s="5">
        <v>35.570125000000004</v>
      </c>
      <c r="FG16" s="5">
        <v>40.406825000000005</v>
      </c>
      <c r="FH16" s="5">
        <v>39.601550000000003</v>
      </c>
      <c r="FI16" s="5">
        <v>36.607626833116306</v>
      </c>
      <c r="FK16" s="5">
        <v>225.91843005877749</v>
      </c>
      <c r="FL16" s="5">
        <v>36.255359374999998</v>
      </c>
      <c r="FM16" s="5">
        <v>230.10107125801045</v>
      </c>
      <c r="FN16" s="5">
        <v>36.607626833116306</v>
      </c>
      <c r="FP16" s="17">
        <v>225.91843005877749</v>
      </c>
      <c r="FQ16" s="5">
        <v>36.255359374999998</v>
      </c>
      <c r="FR16" s="17">
        <v>230.10107125801045</v>
      </c>
      <c r="FS16" s="5">
        <v>36.607626833116306</v>
      </c>
    </row>
    <row r="17" spans="1:175" ht="13" customHeight="1" x14ac:dyDescent="0.15">
      <c r="A17" s="289" t="s">
        <v>8</v>
      </c>
      <c r="B17" s="47">
        <v>23</v>
      </c>
      <c r="C17" s="166">
        <f>Anchor!L194</f>
        <v>5247.2893000000004</v>
      </c>
      <c r="D17" s="166">
        <f>Anchor!M194</f>
        <v>41.564799999999998</v>
      </c>
      <c r="E17" s="166">
        <f>Anchor!N194</f>
        <v>44.9238</v>
      </c>
      <c r="F17" s="166">
        <f>Anchor!O194</f>
        <v>42.510199999999998</v>
      </c>
      <c r="G17" s="167">
        <f>('Summary (Full)'!$B$34*D17+'Summary (Full)'!$B$35*E17+'Summary (Full)'!$B$36*F17)/'Summary (Full)'!$B$37</f>
        <v>41.833825000000004</v>
      </c>
      <c r="H17" s="166">
        <f>Anchor!P194</f>
        <v>28.064800000000002</v>
      </c>
      <c r="I17" s="166">
        <f>Anchor!Q194</f>
        <v>20.757200000000001</v>
      </c>
      <c r="J17" s="166">
        <f>Anchor!R194</f>
        <v>97.194599999999994</v>
      </c>
      <c r="K17" s="166">
        <f>Anchor!S194</f>
        <v>94.6995</v>
      </c>
      <c r="L17" s="166">
        <f>Anchor!T194</f>
        <v>41.595700000000001</v>
      </c>
      <c r="M17" s="166">
        <f>Anchor!U194</f>
        <v>41.893300000000004</v>
      </c>
      <c r="N17" s="166">
        <f>Anchor!V194</f>
        <v>41.2179</v>
      </c>
      <c r="O17" s="166">
        <f>Anchor!W194</f>
        <v>44.7988</v>
      </c>
      <c r="P17" s="166">
        <f>Anchor!X194</f>
        <v>42.3767</v>
      </c>
      <c r="Q17" s="168">
        <f>10*LOG10(1/(('Summary (Full)'!$B$41/10^(N17/10)+'Summary (Full)'!$B$42/10^(O17/10)+'Summary (Full)'!$B$43/10^(P17/10))/'Summary (Full)'!$B$44))</f>
        <v>41.835832657667211</v>
      </c>
      <c r="R17" s="166">
        <f>Anchor!Y194</f>
        <v>28588</v>
      </c>
      <c r="S17" s="166">
        <f>Anchor!Z194</f>
        <v>6.4324000000000003</v>
      </c>
      <c r="T17" s="169"/>
      <c r="U17" s="166">
        <f>Test!L194</f>
        <v>5247.2893000000004</v>
      </c>
      <c r="V17" s="166">
        <f>Test!M194</f>
        <v>41.564799999999998</v>
      </c>
      <c r="W17" s="166">
        <f>Test!N194</f>
        <v>44.9238</v>
      </c>
      <c r="X17" s="166">
        <f>Test!O194</f>
        <v>42.510199999999998</v>
      </c>
      <c r="Y17" s="166">
        <f>('Summary (Full)'!$B$34*V17+'Summary (Full)'!$B$35*W17+'Summary (Full)'!$B$36*X17)/'Summary (Full)'!$B$37</f>
        <v>41.833825000000004</v>
      </c>
      <c r="Z17" s="166">
        <f>Test!P194</f>
        <v>28.064800000000002</v>
      </c>
      <c r="AA17" s="166">
        <f>Test!Q194</f>
        <v>20.757200000000001</v>
      </c>
      <c r="AB17" s="166">
        <f>Test!R194</f>
        <v>97.194599999999994</v>
      </c>
      <c r="AC17" s="166">
        <f>Test!S194</f>
        <v>94.6995</v>
      </c>
      <c r="AD17" s="166">
        <f>Test!T194</f>
        <v>41.595700000000001</v>
      </c>
      <c r="AE17" s="166">
        <f>Test!U194</f>
        <v>41.893300000000004</v>
      </c>
      <c r="AF17" s="166">
        <f>Test!V194</f>
        <v>41.2179</v>
      </c>
      <c r="AG17" s="166">
        <f>Test!W194</f>
        <v>44.7988</v>
      </c>
      <c r="AH17" s="166">
        <f>Test!X194</f>
        <v>42.3767</v>
      </c>
      <c r="AI17" s="166">
        <f>10*LOG10(1/(('Summary (Full)'!$B$41/10^(AF17/10)+'Summary (Full)'!$B$42/10^(AG17/10)+'Summary (Full)'!$B$43/10^(AH17/10))/'Summary (Full)'!$B$44))</f>
        <v>41.835832657667211</v>
      </c>
      <c r="AJ17" s="166">
        <f>Test!Y194</f>
        <v>28588</v>
      </c>
      <c r="AK17" s="166">
        <f>Test!Z194</f>
        <v>6.4324000000000003</v>
      </c>
      <c r="AL17" s="166">
        <f t="shared" si="2"/>
        <v>1</v>
      </c>
      <c r="AM17" s="166">
        <f t="shared" si="2"/>
        <v>1</v>
      </c>
      <c r="AO17" s="293" t="s">
        <v>27</v>
      </c>
      <c r="AP17" s="211" cm="1">
        <f t="array" ref="AP17">bdRateExtend($C17:$C20,D17:D20,$U17:$U20,V17:V20)</f>
        <v>0</v>
      </c>
      <c r="AQ17" s="211" cm="1">
        <f t="array" ref="AQ17">bdRateExtend($C17:$C22,D17:D22,$U17:$U22,V17:V22)</f>
        <v>0</v>
      </c>
      <c r="AR17" s="211" cm="1">
        <f t="array" ref="AR17">bdRateExtend($C17:$C22,E17:E22,$U17:$U22,W17:W22)</f>
        <v>0</v>
      </c>
      <c r="AS17" s="211" cm="1">
        <f t="array" ref="AS17">bdRateExtend($C17:$C22,F17:F22,$U17:$U22,X17:X22)</f>
        <v>0</v>
      </c>
      <c r="AT17" s="211" cm="1">
        <f t="array" ref="AT17">bdRateExtend($C17:$C20,H17:H20,$U17:$U20,Z17:Z20)</f>
        <v>0</v>
      </c>
      <c r="AU17" s="211" cm="1">
        <f t="array" ref="AU17">bdRateExtend($C17:$C22,H17:H22,$U17:$U22,Z17:Z22)</f>
        <v>0</v>
      </c>
      <c r="AV17" s="211" cm="1">
        <f t="array" ref="AV17">bdRateExtend($C17:$C20,I17:I20,$U17:$U20,AA17:AA20)</f>
        <v>0</v>
      </c>
      <c r="AW17" s="211" cm="1">
        <f t="array" ref="AW17">bdRateExtend($C17:$C22,I17:I22,$U17:$U22,AA17:AA22)</f>
        <v>0</v>
      </c>
      <c r="AX17" s="211" cm="1">
        <f t="array" ref="AX17">bdRateExtend($C17:$C20,J17:J20,$U17:$U20,AB17:AB20,"None", FALSE,1)</f>
        <v>0</v>
      </c>
      <c r="AY17" s="214" cm="1">
        <f t="array" ref="AY17">bdRateExtend($C17:$C22,J17:J22,$U17:$U22,AB17:AB22,"None", FALSE,TRUE)</f>
        <v>0</v>
      </c>
      <c r="AZ17" s="325" cm="1">
        <f t="array" ref="AZ17">testVMAFRange($C17:$C20,J17:J20,$U17:$U20,AB17:AB20)</f>
        <v>0</v>
      </c>
      <c r="BA17" s="251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248.28821914345596</v>
      </c>
      <c r="CM17" s="17">
        <v>35.968937499999996</v>
      </c>
      <c r="CN17" s="17">
        <v>35.968937499999996</v>
      </c>
      <c r="CO17" s="17">
        <v>40.606499999999997</v>
      </c>
      <c r="CP17" s="17">
        <v>39.798349999999999</v>
      </c>
      <c r="CQ17" s="17">
        <v>36.498123437499991</v>
      </c>
      <c r="CR17" s="17">
        <v>17.721125000000001</v>
      </c>
      <c r="CS17" s="17">
        <v>14.218937499999999</v>
      </c>
      <c r="CT17" s="17">
        <v>70.554000000000002</v>
      </c>
      <c r="CU17" s="17">
        <v>67.894412499999987</v>
      </c>
      <c r="CV17" s="17">
        <v>32.716675000000002</v>
      </c>
      <c r="CW17" s="17">
        <v>37.909800000000004</v>
      </c>
      <c r="CX17" s="17">
        <v>35.746012499999999</v>
      </c>
      <c r="CY17" s="17">
        <v>40.556525000000001</v>
      </c>
      <c r="CZ17" s="17">
        <v>39.737987500000003</v>
      </c>
      <c r="DA17" s="17">
        <v>36.779095371407287</v>
      </c>
      <c r="DB17" s="17">
        <v>11271.550000000001</v>
      </c>
      <c r="DC17" s="17">
        <v>2.7271124999999996</v>
      </c>
      <c r="DE17" s="17">
        <v>72.928649101159138</v>
      </c>
      <c r="DF17" s="5">
        <v>14.463799999999999</v>
      </c>
      <c r="DG17" s="5"/>
      <c r="DH17" s="17">
        <v>175.54288125559029</v>
      </c>
      <c r="DI17" s="5">
        <v>13.48</v>
      </c>
      <c r="DJ17" s="5"/>
      <c r="DK17" s="5">
        <v>248.28821914345596</v>
      </c>
      <c r="DL17" s="5">
        <v>70.554000000000002</v>
      </c>
      <c r="DM17" s="5">
        <v>298.84103264583075</v>
      </c>
      <c r="DN17" s="5">
        <v>70.914074999999997</v>
      </c>
      <c r="DO17" s="5">
        <v>225.91843005877749</v>
      </c>
      <c r="DP17" s="5">
        <v>32.397750000000002</v>
      </c>
      <c r="DQ17" s="5">
        <v>170.1916720771697</v>
      </c>
      <c r="DR17" s="5">
        <v>37.116600000000005</v>
      </c>
      <c r="DS17" s="5">
        <v>254.32850201901888</v>
      </c>
      <c r="DT17" s="5">
        <v>35.826587500000002</v>
      </c>
      <c r="DU17" s="5">
        <v>35.826587500000002</v>
      </c>
      <c r="DV17" s="5">
        <v>40.612437500000006</v>
      </c>
      <c r="DW17" s="5">
        <v>39.755125000000007</v>
      </c>
      <c r="DX17" s="5">
        <v>36.851506612963526</v>
      </c>
      <c r="DZ17" s="17">
        <v>248.28821914345596</v>
      </c>
      <c r="EA17" s="17">
        <v>35.968937499999996</v>
      </c>
      <c r="EB17" s="17">
        <v>35.968937499999996</v>
      </c>
      <c r="EC17" s="17">
        <v>40.606499999999997</v>
      </c>
      <c r="ED17" s="17">
        <v>39.798349999999999</v>
      </c>
      <c r="EE17" s="17">
        <v>36.498123437499991</v>
      </c>
      <c r="EF17" s="17">
        <v>17.721125000000001</v>
      </c>
      <c r="EG17" s="17">
        <v>14.218937499999999</v>
      </c>
      <c r="EH17" s="17">
        <v>70.554000000000002</v>
      </c>
      <c r="EI17" s="17">
        <v>67.894412499999987</v>
      </c>
      <c r="EJ17" s="17">
        <v>32.716675000000002</v>
      </c>
      <c r="EK17" s="17">
        <v>37.909800000000004</v>
      </c>
      <c r="EL17" s="17">
        <v>35.746012499999999</v>
      </c>
      <c r="EM17" s="17">
        <v>40.556525000000001</v>
      </c>
      <c r="EN17" s="17">
        <v>39.737987500000003</v>
      </c>
      <c r="EO17" s="17">
        <v>36.779095371407287</v>
      </c>
      <c r="EP17" s="17">
        <v>11271.550000000001</v>
      </c>
      <c r="EQ17" s="17">
        <v>2.7271124999999996</v>
      </c>
      <c r="ER17" s="17">
        <v>72.928649101159138</v>
      </c>
      <c r="ES17" s="5">
        <v>14.463799999999999</v>
      </c>
      <c r="ET17" s="5">
        <v>175.54288125559029</v>
      </c>
      <c r="EU17" s="5">
        <v>13.48</v>
      </c>
      <c r="EV17" s="8">
        <v>248.28821914345596</v>
      </c>
      <c r="EW17" s="8">
        <v>70.554000000000002</v>
      </c>
      <c r="EX17" s="8">
        <v>298.84103264583075</v>
      </c>
      <c r="EY17" s="8">
        <v>70.914074999999997</v>
      </c>
      <c r="EZ17" s="8">
        <v>225.91843005877749</v>
      </c>
      <c r="FA17" s="8">
        <v>32.397750000000002</v>
      </c>
      <c r="FB17" s="8">
        <v>170.1916720771697</v>
      </c>
      <c r="FC17" s="8">
        <v>37.116600000000005</v>
      </c>
      <c r="FD17" s="5">
        <v>254.32850201901888</v>
      </c>
      <c r="FE17" s="5">
        <v>35.826587500000002</v>
      </c>
      <c r="FF17" s="5">
        <v>35.826587500000002</v>
      </c>
      <c r="FG17" s="5">
        <v>40.612437500000006</v>
      </c>
      <c r="FH17" s="5">
        <v>39.755125000000007</v>
      </c>
      <c r="FI17" s="5">
        <v>36.851506612963526</v>
      </c>
      <c r="FK17" s="5">
        <v>248.28821914345596</v>
      </c>
      <c r="FL17" s="5">
        <v>36.498123437499991</v>
      </c>
      <c r="FM17" s="5">
        <v>254.32850201901888</v>
      </c>
      <c r="FN17" s="5">
        <v>36.851506612963526</v>
      </c>
      <c r="FP17" s="17">
        <v>248.28821914345596</v>
      </c>
      <c r="FQ17" s="5">
        <v>36.498123437499991</v>
      </c>
      <c r="FR17" s="17">
        <v>254.32850201901888</v>
      </c>
      <c r="FS17" s="5">
        <v>36.851506612963526</v>
      </c>
    </row>
    <row r="18" spans="1:175" x14ac:dyDescent="0.15">
      <c r="A18" s="289"/>
      <c r="B18" s="47">
        <v>31</v>
      </c>
      <c r="C18" s="166">
        <f>Anchor!L195</f>
        <v>2589.4456</v>
      </c>
      <c r="D18" s="166">
        <f>Anchor!M195</f>
        <v>40.595399999999998</v>
      </c>
      <c r="E18" s="166">
        <f>Anchor!N195</f>
        <v>44.320999999999998</v>
      </c>
      <c r="F18" s="166">
        <f>Anchor!O195</f>
        <v>42.165100000000002</v>
      </c>
      <c r="G18" s="167">
        <f>('Summary (Full)'!$B$34*D18+'Summary (Full)'!$B$35*E18+'Summary (Full)'!$B$36*F18)/'Summary (Full)'!$B$37</f>
        <v>40.926356250000005</v>
      </c>
      <c r="H18" s="166">
        <f>Anchor!P195</f>
        <v>25.386399999999998</v>
      </c>
      <c r="I18" s="166">
        <f>Anchor!Q195</f>
        <v>19.2225</v>
      </c>
      <c r="J18" s="166">
        <f>Anchor!R195</f>
        <v>94.452600000000004</v>
      </c>
      <c r="K18" s="166">
        <f>Anchor!S195</f>
        <v>91.590699999999998</v>
      </c>
      <c r="L18" s="166">
        <f>Anchor!T195</f>
        <v>39.634500000000003</v>
      </c>
      <c r="M18" s="166">
        <f>Anchor!U195</f>
        <v>41.274999999999999</v>
      </c>
      <c r="N18" s="166">
        <f>Anchor!V195</f>
        <v>40.241500000000002</v>
      </c>
      <c r="O18" s="166">
        <f>Anchor!W195</f>
        <v>44.202599999999997</v>
      </c>
      <c r="P18" s="166">
        <f>Anchor!X195</f>
        <v>42.040300000000002</v>
      </c>
      <c r="Q18" s="168">
        <f>10*LOG10(1/(('Summary (Full)'!$B$41/10^(N18/10)+'Summary (Full)'!$B$42/10^(O18/10)+'Summary (Full)'!$B$43/10^(P18/10))/'Summary (Full)'!$B$44))</f>
        <v>40.979306306938106</v>
      </c>
      <c r="R18" s="166">
        <f>Anchor!Y195</f>
        <v>29118.799999999999</v>
      </c>
      <c r="S18" s="166">
        <f>Anchor!Z195</f>
        <v>4.9692999999999996</v>
      </c>
      <c r="T18" s="169"/>
      <c r="U18" s="166">
        <f>Test!L195</f>
        <v>2589.4456</v>
      </c>
      <c r="V18" s="166">
        <f>Test!M195</f>
        <v>40.595399999999998</v>
      </c>
      <c r="W18" s="166">
        <f>Test!N195</f>
        <v>44.320999999999998</v>
      </c>
      <c r="X18" s="166">
        <f>Test!O195</f>
        <v>42.165100000000002</v>
      </c>
      <c r="Y18" s="166">
        <f>('Summary (Full)'!$B$34*V18+'Summary (Full)'!$B$35*W18+'Summary (Full)'!$B$36*X18)/'Summary (Full)'!$B$37</f>
        <v>40.926356250000005</v>
      </c>
      <c r="Z18" s="166">
        <f>Test!P195</f>
        <v>25.386399999999998</v>
      </c>
      <c r="AA18" s="166">
        <f>Test!Q195</f>
        <v>19.2225</v>
      </c>
      <c r="AB18" s="166">
        <f>Test!R195</f>
        <v>94.452600000000004</v>
      </c>
      <c r="AC18" s="166">
        <f>Test!S195</f>
        <v>91.590699999999998</v>
      </c>
      <c r="AD18" s="166">
        <f>Test!T195</f>
        <v>39.634500000000003</v>
      </c>
      <c r="AE18" s="166">
        <f>Test!U195</f>
        <v>41.274999999999999</v>
      </c>
      <c r="AF18" s="166">
        <f>Test!V195</f>
        <v>40.241500000000002</v>
      </c>
      <c r="AG18" s="166">
        <f>Test!W195</f>
        <v>44.202599999999997</v>
      </c>
      <c r="AH18" s="166">
        <f>Test!X195</f>
        <v>42.040300000000002</v>
      </c>
      <c r="AI18" s="166">
        <f>10*LOG10(1/(('Summary (Full)'!$B$41/10^(AF18/10)+'Summary (Full)'!$B$42/10^(AG18/10)+'Summary (Full)'!$B$43/10^(AH18/10))/'Summary (Full)'!$B$44))</f>
        <v>40.979306306938106</v>
      </c>
      <c r="AJ18" s="166">
        <f>Test!Y195</f>
        <v>29118.799999999999</v>
      </c>
      <c r="AK18" s="166">
        <f>Test!Z195</f>
        <v>4.9692999999999996</v>
      </c>
      <c r="AL18" s="166">
        <f t="shared" si="2"/>
        <v>1</v>
      </c>
      <c r="AM18" s="166">
        <f t="shared" si="2"/>
        <v>1</v>
      </c>
      <c r="AO18" s="294"/>
      <c r="AP18" s="212"/>
      <c r="AQ18" s="212"/>
      <c r="AR18" s="212"/>
      <c r="AS18" s="212"/>
      <c r="AT18" s="212"/>
      <c r="AU18" s="212"/>
      <c r="AV18" s="212"/>
      <c r="AW18" s="212"/>
      <c r="AX18" s="212"/>
      <c r="AY18" s="215"/>
      <c r="AZ18" s="326"/>
      <c r="BA18" s="252"/>
      <c r="BR18" s="5"/>
      <c r="BS18" s="5"/>
      <c r="BT18" s="5"/>
      <c r="BV18" s="5"/>
      <c r="BX18" s="5"/>
      <c r="BZ18" s="5"/>
      <c r="CB18" s="5"/>
      <c r="CD18" s="5"/>
      <c r="CL18" s="17">
        <v>272.87299999999999</v>
      </c>
      <c r="CM18" s="17">
        <v>36.220799999999997</v>
      </c>
      <c r="CN18" s="17">
        <v>36.220799999999997</v>
      </c>
      <c r="CO18" s="17">
        <v>40.814</v>
      </c>
      <c r="CP18" s="17">
        <v>39.948999999999998</v>
      </c>
      <c r="CQ18" s="17">
        <v>36.740887499999992</v>
      </c>
      <c r="CR18" s="17">
        <v>18.0107</v>
      </c>
      <c r="CS18" s="17">
        <v>14.4253</v>
      </c>
      <c r="CT18" s="17">
        <v>72.391099999999994</v>
      </c>
      <c r="CU18" s="17">
        <v>69.678299999999993</v>
      </c>
      <c r="CV18" s="17">
        <v>33.035600000000002</v>
      </c>
      <c r="CW18" s="17">
        <v>38.1081</v>
      </c>
      <c r="CX18" s="17">
        <v>35.9895</v>
      </c>
      <c r="CY18" s="17">
        <v>40.762</v>
      </c>
      <c r="CZ18" s="17">
        <v>39.8872</v>
      </c>
      <c r="DA18" s="17">
        <v>37.012468118060497</v>
      </c>
      <c r="DB18" s="17">
        <v>11976.7</v>
      </c>
      <c r="DC18" s="17">
        <v>2.7980999999999998</v>
      </c>
      <c r="DE18" s="17">
        <v>78.264784362451053</v>
      </c>
      <c r="DF18" s="5">
        <v>14.684749999999999</v>
      </c>
      <c r="DG18" s="5"/>
      <c r="DH18" s="17">
        <v>191.16497550090429</v>
      </c>
      <c r="DI18" s="5">
        <v>13.649900000000001</v>
      </c>
      <c r="DJ18" s="5"/>
      <c r="DK18" s="5">
        <v>272.87299999999999</v>
      </c>
      <c r="DL18" s="5">
        <v>72.391099999999994</v>
      </c>
      <c r="DM18" s="5">
        <v>379.57762509101701</v>
      </c>
      <c r="DN18" s="5">
        <v>74.47637499999999</v>
      </c>
      <c r="DO18" s="5">
        <v>248.28821914345596</v>
      </c>
      <c r="DP18" s="5">
        <v>32.716675000000002</v>
      </c>
      <c r="DQ18" s="5">
        <v>187.04355887252558</v>
      </c>
      <c r="DR18" s="5">
        <v>37.314900000000002</v>
      </c>
      <c r="DS18" s="5">
        <v>281.10684833235564</v>
      </c>
      <c r="DT18" s="5">
        <v>36.08305</v>
      </c>
      <c r="DU18" s="5">
        <v>36.08305</v>
      </c>
      <c r="DV18" s="5">
        <v>40.818049999999999</v>
      </c>
      <c r="DW18" s="5">
        <v>39.908700000000003</v>
      </c>
      <c r="DX18" s="5">
        <v>37.095386392810752</v>
      </c>
      <c r="DZ18" s="17">
        <v>272.87299999999999</v>
      </c>
      <c r="EA18" s="17">
        <v>36.220799999999997</v>
      </c>
      <c r="EB18" s="17">
        <v>36.220799999999997</v>
      </c>
      <c r="EC18" s="17">
        <v>40.814</v>
      </c>
      <c r="ED18" s="17">
        <v>39.948999999999998</v>
      </c>
      <c r="EE18" s="17">
        <v>36.740887499999992</v>
      </c>
      <c r="EF18" s="17">
        <v>18.0107</v>
      </c>
      <c r="EG18" s="17">
        <v>14.4253</v>
      </c>
      <c r="EH18" s="17">
        <v>72.391099999999994</v>
      </c>
      <c r="EI18" s="17">
        <v>69.678299999999993</v>
      </c>
      <c r="EJ18" s="17">
        <v>33.035600000000002</v>
      </c>
      <c r="EK18" s="17">
        <v>38.1081</v>
      </c>
      <c r="EL18" s="17">
        <v>35.9895</v>
      </c>
      <c r="EM18" s="17">
        <v>40.762</v>
      </c>
      <c r="EN18" s="17">
        <v>39.8872</v>
      </c>
      <c r="EO18" s="17">
        <v>37.012468118060497</v>
      </c>
      <c r="EP18" s="17">
        <v>11976.7</v>
      </c>
      <c r="EQ18" s="17">
        <v>2.7980999999999998</v>
      </c>
      <c r="ER18" s="17">
        <v>78.264784362451053</v>
      </c>
      <c r="ES18" s="5">
        <v>14.684749999999999</v>
      </c>
      <c r="ET18" s="5">
        <v>191.16497550090429</v>
      </c>
      <c r="EU18" s="5">
        <v>13.649900000000001</v>
      </c>
      <c r="EV18" s="8">
        <v>272.87299999999999</v>
      </c>
      <c r="EW18" s="8">
        <v>72.391099999999994</v>
      </c>
      <c r="EX18" s="8">
        <v>379.57762509101701</v>
      </c>
      <c r="EY18" s="8">
        <v>74.47637499999999</v>
      </c>
      <c r="EZ18" s="8">
        <v>248.28821914345596</v>
      </c>
      <c r="FA18" s="8">
        <v>32.716675000000002</v>
      </c>
      <c r="FB18" s="8">
        <v>187.04355887252558</v>
      </c>
      <c r="FC18" s="8">
        <v>37.314900000000002</v>
      </c>
      <c r="FD18" s="5">
        <v>281.10684833235564</v>
      </c>
      <c r="FE18" s="5">
        <v>36.08305</v>
      </c>
      <c r="FF18" s="5">
        <v>36.08305</v>
      </c>
      <c r="FG18" s="5">
        <v>40.818049999999999</v>
      </c>
      <c r="FH18" s="5">
        <v>39.908700000000003</v>
      </c>
      <c r="FI18" s="5">
        <v>37.095386392810752</v>
      </c>
      <c r="FK18" s="5">
        <v>272.87299999999999</v>
      </c>
      <c r="FL18" s="5">
        <v>36.740887499999992</v>
      </c>
      <c r="FM18" s="5">
        <v>281.10684833235564</v>
      </c>
      <c r="FN18" s="5">
        <v>37.095386392810752</v>
      </c>
      <c r="FP18" s="17">
        <v>272.87299999999999</v>
      </c>
      <c r="FQ18" s="5">
        <v>36.740887499999992</v>
      </c>
      <c r="FR18" s="17">
        <v>281.10684833235564</v>
      </c>
      <c r="FS18" s="5">
        <v>37.095386392810752</v>
      </c>
    </row>
    <row r="19" spans="1:175" ht="13" customHeight="1" x14ac:dyDescent="0.15">
      <c r="A19" s="289"/>
      <c r="B19" s="47">
        <v>39</v>
      </c>
      <c r="C19" s="166">
        <f>Anchor!L196</f>
        <v>1200.3891000000001</v>
      </c>
      <c r="D19" s="166">
        <f>Anchor!M196</f>
        <v>39.355899999999998</v>
      </c>
      <c r="E19" s="166">
        <f>Anchor!N196</f>
        <v>43.460700000000003</v>
      </c>
      <c r="F19" s="166">
        <f>Anchor!O196</f>
        <v>41.705399999999997</v>
      </c>
      <c r="G19" s="167">
        <f>('Summary (Full)'!$B$34*D19+'Summary (Full)'!$B$35*E19+'Summary (Full)'!$B$36*F19)/'Summary (Full)'!$B$37</f>
        <v>39.759293749999998</v>
      </c>
      <c r="H19" s="166">
        <f>Anchor!P196</f>
        <v>22.6843</v>
      </c>
      <c r="I19" s="166">
        <f>Anchor!Q196</f>
        <v>17.562999999999999</v>
      </c>
      <c r="J19" s="166">
        <f>Anchor!R196</f>
        <v>89.563100000000006</v>
      </c>
      <c r="K19" s="166">
        <f>Anchor!S196</f>
        <v>86.644599999999997</v>
      </c>
      <c r="L19" s="166">
        <f>Anchor!T196</f>
        <v>37.510800000000003</v>
      </c>
      <c r="M19" s="166">
        <f>Anchor!U196</f>
        <v>40.450299999999999</v>
      </c>
      <c r="N19" s="166">
        <f>Anchor!V196</f>
        <v>39.015700000000002</v>
      </c>
      <c r="O19" s="166">
        <f>Anchor!W196</f>
        <v>43.365200000000002</v>
      </c>
      <c r="P19" s="166">
        <f>Anchor!X196</f>
        <v>41.597900000000003</v>
      </c>
      <c r="Q19" s="168">
        <f>10*LOG10(1/(('Summary (Full)'!$B$41/10^(N19/10)+'Summary (Full)'!$B$42/10^(O19/10)+'Summary (Full)'!$B$43/10^(P19/10))/'Summary (Full)'!$B$44))</f>
        <v>39.878336184661741</v>
      </c>
      <c r="R19" s="166">
        <f>Anchor!Y196</f>
        <v>23887.9</v>
      </c>
      <c r="S19" s="166">
        <f>Anchor!Z196</f>
        <v>4.0345000000000004</v>
      </c>
      <c r="T19" s="169"/>
      <c r="U19" s="166">
        <f>Test!L196</f>
        <v>1200.3891000000001</v>
      </c>
      <c r="V19" s="166">
        <f>Test!M196</f>
        <v>39.355899999999998</v>
      </c>
      <c r="W19" s="166">
        <f>Test!N196</f>
        <v>43.460700000000003</v>
      </c>
      <c r="X19" s="166">
        <f>Test!O196</f>
        <v>41.705399999999997</v>
      </c>
      <c r="Y19" s="166">
        <f>('Summary (Full)'!$B$34*V19+'Summary (Full)'!$B$35*W19+'Summary (Full)'!$B$36*X19)/'Summary (Full)'!$B$37</f>
        <v>39.759293749999998</v>
      </c>
      <c r="Z19" s="166">
        <f>Test!P196</f>
        <v>22.6843</v>
      </c>
      <c r="AA19" s="166">
        <f>Test!Q196</f>
        <v>17.562999999999999</v>
      </c>
      <c r="AB19" s="166">
        <f>Test!R196</f>
        <v>89.563100000000006</v>
      </c>
      <c r="AC19" s="166">
        <f>Test!S196</f>
        <v>86.644599999999997</v>
      </c>
      <c r="AD19" s="166">
        <f>Test!T196</f>
        <v>37.510800000000003</v>
      </c>
      <c r="AE19" s="166">
        <f>Test!U196</f>
        <v>40.450299999999999</v>
      </c>
      <c r="AF19" s="166">
        <f>Test!V196</f>
        <v>39.015700000000002</v>
      </c>
      <c r="AG19" s="166">
        <f>Test!W196</f>
        <v>43.365200000000002</v>
      </c>
      <c r="AH19" s="166">
        <f>Test!X196</f>
        <v>41.597900000000003</v>
      </c>
      <c r="AI19" s="166">
        <f>10*LOG10(1/(('Summary (Full)'!$B$41/10^(AF19/10)+'Summary (Full)'!$B$42/10^(AG19/10)+'Summary (Full)'!$B$43/10^(AH19/10))/'Summary (Full)'!$B$44))</f>
        <v>39.878336184661741</v>
      </c>
      <c r="AJ19" s="166">
        <f>Test!Y196</f>
        <v>23887.9</v>
      </c>
      <c r="AK19" s="166">
        <f>Test!Z196</f>
        <v>4.0345000000000004</v>
      </c>
      <c r="AL19" s="166">
        <f t="shared" si="2"/>
        <v>1</v>
      </c>
      <c r="AM19" s="166">
        <f t="shared" si="2"/>
        <v>1</v>
      </c>
      <c r="AO19" s="294" t="s">
        <v>28</v>
      </c>
      <c r="AP19" s="212" cm="1">
        <f t="array" ref="AP19">bdRateExtend($C18:$C21,D18:D21,$U18:$U21,V18:V21)</f>
        <v>0</v>
      </c>
      <c r="AQ19" s="212"/>
      <c r="AR19" s="212"/>
      <c r="AS19" s="212"/>
      <c r="AT19" s="212" cm="1">
        <f t="array" ref="AT19">bdRateExtend($C18:$C21,H18:H21,$U18:$U21,Z18:Z21)</f>
        <v>0</v>
      </c>
      <c r="AU19" s="212"/>
      <c r="AV19" s="212" cm="1">
        <f t="array" ref="AV19">bdRateExtend($C18:$C21,I18:I21,$U18:$U21,AA18:AA21)</f>
        <v>0</v>
      </c>
      <c r="AW19" s="212"/>
      <c r="AX19" s="212" cm="1">
        <f t="array" ref="AX19">bdRateExtend($C18:$C21,J18:J21,$U18:$U21,AB18:AB21,"None", FALSE,1)</f>
        <v>0</v>
      </c>
      <c r="AY19" s="215"/>
      <c r="AZ19" s="326" cm="1">
        <f t="array" ref="AZ19">testVMAFRange($C18:$C21,J18:J21,$U18:$U21,AB18:AB21)</f>
        <v>0</v>
      </c>
      <c r="BA19" s="252"/>
      <c r="BR19" s="5"/>
      <c r="BS19" s="5"/>
      <c r="BT19" s="5"/>
      <c r="BV19" s="5"/>
      <c r="BX19" s="5"/>
      <c r="BZ19" s="5"/>
      <c r="CB19" s="5"/>
      <c r="CD19" s="5"/>
      <c r="CL19" s="17">
        <v>310.70469708283315</v>
      </c>
      <c r="CM19" s="17">
        <v>36.550649999999997</v>
      </c>
      <c r="CN19" s="17">
        <v>36.550649999999997</v>
      </c>
      <c r="CO19" s="17">
        <v>41.080337499999999</v>
      </c>
      <c r="CP19" s="17">
        <v>40.127587500000004</v>
      </c>
      <c r="CQ19" s="17">
        <v>37.057314062499998</v>
      </c>
      <c r="CR19" s="17">
        <v>18.217412500000002</v>
      </c>
      <c r="CS19" s="17">
        <v>14.621099999999998</v>
      </c>
      <c r="CT19" s="17">
        <v>73.689112499999993</v>
      </c>
      <c r="CU19" s="17">
        <v>71.185325000000006</v>
      </c>
      <c r="CV19" s="17">
        <v>33.347099999999998</v>
      </c>
      <c r="CW19" s="17">
        <v>38.295699999999997</v>
      </c>
      <c r="CX19" s="17">
        <v>36.339512499999998</v>
      </c>
      <c r="CY19" s="17">
        <v>41.0236625</v>
      </c>
      <c r="CZ19" s="17">
        <v>40.062275</v>
      </c>
      <c r="DA19" s="17">
        <v>37.339266172657972</v>
      </c>
      <c r="DB19" s="17">
        <v>7034.8125</v>
      </c>
      <c r="DC19" s="17">
        <v>4.0557499999999997</v>
      </c>
      <c r="DE19" s="17">
        <v>83.991360690151666</v>
      </c>
      <c r="DF19" s="5">
        <v>14.9057</v>
      </c>
      <c r="DG19" s="5"/>
      <c r="DH19" s="17">
        <v>205.56407072513315</v>
      </c>
      <c r="DI19" s="5">
        <v>13.806212500000001</v>
      </c>
      <c r="DJ19" s="5"/>
      <c r="DK19" s="5">
        <v>298.84103264583075</v>
      </c>
      <c r="DL19" s="5">
        <v>73.650637499999988</v>
      </c>
      <c r="DM19" s="5">
        <v>419.54349999999999</v>
      </c>
      <c r="DN19" s="5">
        <v>76.121899999999997</v>
      </c>
      <c r="DO19" s="5">
        <v>272.87299999999999</v>
      </c>
      <c r="DP19" s="5">
        <v>33.035600000000002</v>
      </c>
      <c r="DQ19" s="5">
        <v>205.56407072513315</v>
      </c>
      <c r="DR19" s="5">
        <v>37.513199999999998</v>
      </c>
      <c r="DS19" s="5">
        <v>310.70469708283315</v>
      </c>
      <c r="DT19" s="5">
        <v>36.339512499999998</v>
      </c>
      <c r="DU19" s="5">
        <v>36.339512499999998</v>
      </c>
      <c r="DV19" s="5">
        <v>41.0236625</v>
      </c>
      <c r="DW19" s="5">
        <v>40.062275</v>
      </c>
      <c r="DX19" s="5">
        <v>37.339266172657972</v>
      </c>
      <c r="DZ19" s="17">
        <v>310.70469708283315</v>
      </c>
      <c r="EA19" s="17">
        <v>36.550649999999997</v>
      </c>
      <c r="EB19" s="17">
        <v>36.550649999999997</v>
      </c>
      <c r="EC19" s="17">
        <v>41.080337499999999</v>
      </c>
      <c r="ED19" s="17">
        <v>40.127587500000004</v>
      </c>
      <c r="EE19" s="17">
        <v>37.057314062499998</v>
      </c>
      <c r="EF19" s="17">
        <v>18.217412500000002</v>
      </c>
      <c r="EG19" s="17">
        <v>14.621099999999998</v>
      </c>
      <c r="EH19" s="17">
        <v>73.689112499999993</v>
      </c>
      <c r="EI19" s="17">
        <v>71.185325000000006</v>
      </c>
      <c r="EJ19" s="17">
        <v>33.347099999999998</v>
      </c>
      <c r="EK19" s="17">
        <v>38.295699999999997</v>
      </c>
      <c r="EL19" s="17">
        <v>36.339512499999998</v>
      </c>
      <c r="EM19" s="17">
        <v>41.0236625</v>
      </c>
      <c r="EN19" s="17">
        <v>40.062275</v>
      </c>
      <c r="EO19" s="17">
        <v>37.339266172657972</v>
      </c>
      <c r="EP19" s="17">
        <v>7034.8125</v>
      </c>
      <c r="EQ19" s="17">
        <v>4.0557499999999997</v>
      </c>
      <c r="ER19" s="17">
        <v>83.991360690151666</v>
      </c>
      <c r="ES19" s="5">
        <v>14.9057</v>
      </c>
      <c r="ET19" s="5">
        <v>205.56407072513315</v>
      </c>
      <c r="EU19" s="5">
        <v>13.806212500000001</v>
      </c>
      <c r="EV19" s="8">
        <v>298.84103264583075</v>
      </c>
      <c r="EW19" s="8">
        <v>73.650637499999988</v>
      </c>
      <c r="EX19" s="8">
        <v>419.54349999999999</v>
      </c>
      <c r="EY19" s="8">
        <v>76.121899999999997</v>
      </c>
      <c r="EZ19" s="8">
        <v>272.87299999999999</v>
      </c>
      <c r="FA19" s="8">
        <v>33.035600000000002</v>
      </c>
      <c r="FB19" s="8">
        <v>205.56407072513315</v>
      </c>
      <c r="FC19" s="8">
        <v>37.513199999999998</v>
      </c>
      <c r="FD19" s="5">
        <v>310.70469708283315</v>
      </c>
      <c r="FE19" s="5">
        <v>36.339512499999998</v>
      </c>
      <c r="FF19" s="5">
        <v>36.339512499999998</v>
      </c>
      <c r="FG19" s="5">
        <v>41.0236625</v>
      </c>
      <c r="FH19" s="5">
        <v>40.062275</v>
      </c>
      <c r="FI19" s="5">
        <v>37.339266172657972</v>
      </c>
      <c r="FK19" s="5">
        <v>310.70469708283315</v>
      </c>
      <c r="FL19" s="5">
        <v>37.057314062499998</v>
      </c>
      <c r="FM19" s="5">
        <v>310.70469708283315</v>
      </c>
      <c r="FN19" s="5">
        <v>37.339266172657972</v>
      </c>
      <c r="FP19" s="17">
        <v>310.70469708283315</v>
      </c>
      <c r="FQ19" s="5">
        <v>37.057314062499998</v>
      </c>
      <c r="FR19" s="17">
        <v>310.70469708283315</v>
      </c>
      <c r="FS19" s="5">
        <v>37.339266172657972</v>
      </c>
    </row>
    <row r="20" spans="1:175" x14ac:dyDescent="0.15">
      <c r="A20" s="289"/>
      <c r="B20" s="47">
        <v>47</v>
      </c>
      <c r="C20" s="166">
        <f>Anchor!L197</f>
        <v>564.67409999999995</v>
      </c>
      <c r="D20" s="166">
        <f>Anchor!M197</f>
        <v>37.886699999999998</v>
      </c>
      <c r="E20" s="166">
        <f>Anchor!N197</f>
        <v>42.246400000000001</v>
      </c>
      <c r="F20" s="166">
        <f>Anchor!O197</f>
        <v>40.966900000000003</v>
      </c>
      <c r="G20" s="167">
        <f>('Summary (Full)'!$B$34*D20+'Summary (Full)'!$B$35*E20+'Summary (Full)'!$B$36*F20)/'Summary (Full)'!$B$37</f>
        <v>38.351693749999995</v>
      </c>
      <c r="H20" s="166">
        <f>Anchor!P197</f>
        <v>20.246200000000002</v>
      </c>
      <c r="I20" s="166">
        <f>Anchor!Q197</f>
        <v>15.9701</v>
      </c>
      <c r="J20" s="166">
        <f>Anchor!R197</f>
        <v>82.467399999999998</v>
      </c>
      <c r="K20" s="166">
        <f>Anchor!S197</f>
        <v>79.564499999999995</v>
      </c>
      <c r="L20" s="166">
        <f>Anchor!T197</f>
        <v>35.315600000000003</v>
      </c>
      <c r="M20" s="166">
        <f>Anchor!U197</f>
        <v>39.383200000000002</v>
      </c>
      <c r="N20" s="166">
        <f>Anchor!V197</f>
        <v>37.589300000000001</v>
      </c>
      <c r="O20" s="166">
        <f>Anchor!W197</f>
        <v>42.173400000000001</v>
      </c>
      <c r="P20" s="166">
        <f>Anchor!X197</f>
        <v>40.882800000000003</v>
      </c>
      <c r="Q20" s="168">
        <f>10*LOG10(1/(('Summary (Full)'!$B$41/10^(N20/10)+'Summary (Full)'!$B$42/10^(O20/10)+'Summary (Full)'!$B$43/10^(P20/10))/'Summary (Full)'!$B$44))</f>
        <v>38.543547050562879</v>
      </c>
      <c r="R20" s="166">
        <f>Anchor!Y197</f>
        <v>16243.7</v>
      </c>
      <c r="S20" s="166">
        <f>Anchor!Z197</f>
        <v>3.5278999999999998</v>
      </c>
      <c r="T20" s="169"/>
      <c r="U20" s="166">
        <f>Test!L197</f>
        <v>564.67409999999995</v>
      </c>
      <c r="V20" s="166">
        <f>Test!M197</f>
        <v>37.886699999999998</v>
      </c>
      <c r="W20" s="166">
        <f>Test!N197</f>
        <v>42.246400000000001</v>
      </c>
      <c r="X20" s="166">
        <f>Test!O197</f>
        <v>40.966900000000003</v>
      </c>
      <c r="Y20" s="166">
        <f>('Summary (Full)'!$B$34*V20+'Summary (Full)'!$B$35*W20+'Summary (Full)'!$B$36*X20)/'Summary (Full)'!$B$37</f>
        <v>38.351693749999995</v>
      </c>
      <c r="Z20" s="166">
        <f>Test!P197</f>
        <v>20.246200000000002</v>
      </c>
      <c r="AA20" s="166">
        <f>Test!Q197</f>
        <v>15.9701</v>
      </c>
      <c r="AB20" s="166">
        <f>Test!R197</f>
        <v>82.467399999999998</v>
      </c>
      <c r="AC20" s="166">
        <f>Test!S197</f>
        <v>79.564499999999995</v>
      </c>
      <c r="AD20" s="166">
        <f>Test!T197</f>
        <v>35.315600000000003</v>
      </c>
      <c r="AE20" s="166">
        <f>Test!U197</f>
        <v>39.383200000000002</v>
      </c>
      <c r="AF20" s="166">
        <f>Test!V197</f>
        <v>37.589300000000001</v>
      </c>
      <c r="AG20" s="166">
        <f>Test!W197</f>
        <v>42.173400000000001</v>
      </c>
      <c r="AH20" s="166">
        <f>Test!X197</f>
        <v>40.882800000000003</v>
      </c>
      <c r="AI20" s="166">
        <f>10*LOG10(1/(('Summary (Full)'!$B$41/10^(AF20/10)+'Summary (Full)'!$B$42/10^(AG20/10)+'Summary (Full)'!$B$43/10^(AH20/10))/'Summary (Full)'!$B$44))</f>
        <v>38.543547050562879</v>
      </c>
      <c r="AJ20" s="166">
        <f>Test!Y197</f>
        <v>16243.7</v>
      </c>
      <c r="AK20" s="166">
        <f>Test!Z197</f>
        <v>3.5278999999999998</v>
      </c>
      <c r="AL20" s="166">
        <f t="shared" si="2"/>
        <v>1</v>
      </c>
      <c r="AM20" s="166">
        <f t="shared" si="2"/>
        <v>1</v>
      </c>
      <c r="AO20" s="294"/>
      <c r="AP20" s="212"/>
      <c r="AQ20" s="212"/>
      <c r="AR20" s="212"/>
      <c r="AS20" s="212"/>
      <c r="AT20" s="212"/>
      <c r="AU20" s="212"/>
      <c r="AV20" s="212"/>
      <c r="AW20" s="212"/>
      <c r="AX20" s="212"/>
      <c r="AY20" s="215"/>
      <c r="AZ20" s="326"/>
      <c r="BA20" s="252"/>
      <c r="BR20" s="5"/>
      <c r="BS20" s="5"/>
      <c r="BT20" s="5"/>
      <c r="BV20" s="5"/>
      <c r="BX20" s="5"/>
      <c r="BZ20" s="5"/>
      <c r="CB20" s="5"/>
      <c r="CD20" s="5"/>
      <c r="CL20" s="17">
        <v>343.41891477221469</v>
      </c>
      <c r="CM20" s="17">
        <v>36.813000000000002</v>
      </c>
      <c r="CN20" s="17">
        <v>36.813000000000002</v>
      </c>
      <c r="CO20" s="17">
        <v>41.287925000000001</v>
      </c>
      <c r="CP20" s="17">
        <v>40.282925000000006</v>
      </c>
      <c r="CQ20" s="17">
        <v>37.309553125000001</v>
      </c>
      <c r="CR20" s="17">
        <v>18.533275</v>
      </c>
      <c r="CS20" s="17">
        <v>14.840999999999999</v>
      </c>
      <c r="CT20" s="17">
        <v>75.370374999999996</v>
      </c>
      <c r="CU20" s="17">
        <v>72.830849999999998</v>
      </c>
      <c r="CV20" s="17">
        <v>33.677</v>
      </c>
      <c r="CW20" s="17">
        <v>38.493299999999998</v>
      </c>
      <c r="CX20" s="17">
        <v>36.595974999999996</v>
      </c>
      <c r="CY20" s="17">
        <v>41.229275000000001</v>
      </c>
      <c r="CZ20" s="17">
        <v>40.215850000000003</v>
      </c>
      <c r="DA20" s="17">
        <v>37.583145952505191</v>
      </c>
      <c r="DB20" s="17">
        <v>7474.2750000000005</v>
      </c>
      <c r="DC20" s="17">
        <v>4.2018000000000004</v>
      </c>
      <c r="DE20" s="17">
        <v>90.136946368023146</v>
      </c>
      <c r="DF20" s="5">
        <v>15.12665</v>
      </c>
      <c r="DG20" s="5"/>
      <c r="DH20" s="17">
        <v>225.91843005877749</v>
      </c>
      <c r="DI20" s="5">
        <v>14.012575</v>
      </c>
      <c r="DJ20" s="5"/>
      <c r="DK20" s="5">
        <v>327.28032012264509</v>
      </c>
      <c r="DL20" s="5">
        <v>74.910174999999995</v>
      </c>
      <c r="DM20" s="5">
        <v>461.06348621196855</v>
      </c>
      <c r="DN20" s="5">
        <v>77.216687499999992</v>
      </c>
      <c r="DO20" s="5">
        <v>298.84103264583075</v>
      </c>
      <c r="DP20" s="5">
        <v>33.320599999999999</v>
      </c>
      <c r="DQ20" s="5">
        <v>225.91843005877749</v>
      </c>
      <c r="DR20" s="5">
        <v>37.711500000000001</v>
      </c>
      <c r="DS20" s="5">
        <v>343.41891477221469</v>
      </c>
      <c r="DT20" s="5">
        <v>36.595974999999996</v>
      </c>
      <c r="DU20" s="5">
        <v>36.595974999999996</v>
      </c>
      <c r="DV20" s="5">
        <v>41.229275000000001</v>
      </c>
      <c r="DW20" s="5">
        <v>40.215850000000003</v>
      </c>
      <c r="DX20" s="5">
        <v>37.583145952505191</v>
      </c>
      <c r="DZ20" s="17">
        <v>343.41891477221469</v>
      </c>
      <c r="EA20" s="17">
        <v>36.813000000000002</v>
      </c>
      <c r="EB20" s="17">
        <v>36.813000000000002</v>
      </c>
      <c r="EC20" s="17">
        <v>41.287925000000001</v>
      </c>
      <c r="ED20" s="17">
        <v>40.282925000000006</v>
      </c>
      <c r="EE20" s="17">
        <v>37.309553125000001</v>
      </c>
      <c r="EF20" s="17">
        <v>18.533275</v>
      </c>
      <c r="EG20" s="17">
        <v>14.840999999999999</v>
      </c>
      <c r="EH20" s="17">
        <v>75.370374999999996</v>
      </c>
      <c r="EI20" s="17">
        <v>72.830849999999998</v>
      </c>
      <c r="EJ20" s="17">
        <v>33.677</v>
      </c>
      <c r="EK20" s="17">
        <v>38.493299999999998</v>
      </c>
      <c r="EL20" s="17">
        <v>36.595974999999996</v>
      </c>
      <c r="EM20" s="17">
        <v>41.229275000000001</v>
      </c>
      <c r="EN20" s="17">
        <v>40.215850000000003</v>
      </c>
      <c r="EO20" s="17">
        <v>37.583145952505191</v>
      </c>
      <c r="EP20" s="17">
        <v>7474.2750000000005</v>
      </c>
      <c r="EQ20" s="17">
        <v>4.2018000000000004</v>
      </c>
      <c r="ER20" s="17">
        <v>90.136946368023146</v>
      </c>
      <c r="ES20" s="5">
        <v>15.12665</v>
      </c>
      <c r="ET20" s="5">
        <v>225.91843005877749</v>
      </c>
      <c r="EU20" s="5">
        <v>14.012575</v>
      </c>
      <c r="EV20" s="8">
        <v>327.28032012264509</v>
      </c>
      <c r="EW20" s="8">
        <v>74.910174999999995</v>
      </c>
      <c r="EX20" s="8">
        <v>461.06348621196855</v>
      </c>
      <c r="EY20" s="8">
        <v>77.216687499999992</v>
      </c>
      <c r="EZ20" s="8">
        <v>298.84103264583075</v>
      </c>
      <c r="FA20" s="8">
        <v>33.320599999999999</v>
      </c>
      <c r="FB20" s="8">
        <v>225.91843005877749</v>
      </c>
      <c r="FC20" s="8">
        <v>37.711500000000001</v>
      </c>
      <c r="FD20" s="5">
        <v>343.41891477221469</v>
      </c>
      <c r="FE20" s="5">
        <v>36.595974999999996</v>
      </c>
      <c r="FF20" s="5">
        <v>36.595974999999996</v>
      </c>
      <c r="FG20" s="5">
        <v>41.229275000000001</v>
      </c>
      <c r="FH20" s="5">
        <v>40.215850000000003</v>
      </c>
      <c r="FI20" s="5">
        <v>37.583145952505191</v>
      </c>
      <c r="FK20" s="5">
        <v>343.41891477221469</v>
      </c>
      <c r="FL20" s="5">
        <v>37.309553125000001</v>
      </c>
      <c r="FM20" s="5">
        <v>343.41891477221469</v>
      </c>
      <c r="FN20" s="5">
        <v>37.583145952505191</v>
      </c>
      <c r="FP20" s="17">
        <v>343.41891477221469</v>
      </c>
      <c r="FQ20" s="5">
        <v>37.309553125000001</v>
      </c>
      <c r="FR20" s="17">
        <v>343.41891477221469</v>
      </c>
      <c r="FS20" s="5">
        <v>37.583145952505191</v>
      </c>
    </row>
    <row r="21" spans="1:175" ht="13" customHeight="1" x14ac:dyDescent="0.15">
      <c r="A21" s="289"/>
      <c r="B21" s="47">
        <v>55</v>
      </c>
      <c r="C21" s="166">
        <f>Anchor!L198</f>
        <v>272.87299999999999</v>
      </c>
      <c r="D21" s="166">
        <f>Anchor!M198</f>
        <v>36.220799999999997</v>
      </c>
      <c r="E21" s="166">
        <f>Anchor!N198</f>
        <v>40.814</v>
      </c>
      <c r="F21" s="166">
        <f>Anchor!O198</f>
        <v>39.948999999999998</v>
      </c>
      <c r="G21" s="167">
        <f>('Summary (Full)'!$B$34*D21+'Summary (Full)'!$B$35*E21+'Summary (Full)'!$B$36*F21)/'Summary (Full)'!$B$37</f>
        <v>36.740887499999992</v>
      </c>
      <c r="H21" s="166">
        <f>Anchor!P198</f>
        <v>18.0107</v>
      </c>
      <c r="I21" s="166">
        <f>Anchor!Q198</f>
        <v>14.4253</v>
      </c>
      <c r="J21" s="166">
        <f>Anchor!R198</f>
        <v>72.391099999999994</v>
      </c>
      <c r="K21" s="166">
        <f>Anchor!S198</f>
        <v>69.678299999999993</v>
      </c>
      <c r="L21" s="166">
        <f>Anchor!T198</f>
        <v>33.035600000000002</v>
      </c>
      <c r="M21" s="166">
        <f>Anchor!U198</f>
        <v>38.1081</v>
      </c>
      <c r="N21" s="166">
        <f>Anchor!V198</f>
        <v>35.9895</v>
      </c>
      <c r="O21" s="166">
        <f>Anchor!W198</f>
        <v>40.762</v>
      </c>
      <c r="P21" s="166">
        <f>Anchor!X198</f>
        <v>39.8872</v>
      </c>
      <c r="Q21" s="168">
        <f>10*LOG10(1/(('Summary (Full)'!$B$41/10^(N21/10)+'Summary (Full)'!$B$42/10^(O21/10)+'Summary (Full)'!$B$43/10^(P21/10))/'Summary (Full)'!$B$44))</f>
        <v>37.012468118060497</v>
      </c>
      <c r="R21" s="166">
        <f>Anchor!Y198</f>
        <v>11976.7</v>
      </c>
      <c r="S21" s="166">
        <f>Anchor!Z198</f>
        <v>2.7980999999999998</v>
      </c>
      <c r="T21" s="169"/>
      <c r="U21" s="166">
        <f>Test!L198</f>
        <v>272.87299999999999</v>
      </c>
      <c r="V21" s="166">
        <f>Test!M198</f>
        <v>36.220799999999997</v>
      </c>
      <c r="W21" s="166">
        <f>Test!N198</f>
        <v>40.814</v>
      </c>
      <c r="X21" s="166">
        <f>Test!O198</f>
        <v>39.948999999999998</v>
      </c>
      <c r="Y21" s="166">
        <f>('Summary (Full)'!$B$34*V21+'Summary (Full)'!$B$35*W21+'Summary (Full)'!$B$36*X21)/'Summary (Full)'!$B$37</f>
        <v>36.740887499999992</v>
      </c>
      <c r="Z21" s="166">
        <f>Test!P198</f>
        <v>18.0107</v>
      </c>
      <c r="AA21" s="166">
        <f>Test!Q198</f>
        <v>14.4253</v>
      </c>
      <c r="AB21" s="166">
        <f>Test!R198</f>
        <v>72.391099999999994</v>
      </c>
      <c r="AC21" s="166">
        <f>Test!S198</f>
        <v>69.678299999999993</v>
      </c>
      <c r="AD21" s="166">
        <f>Test!T198</f>
        <v>33.035600000000002</v>
      </c>
      <c r="AE21" s="166">
        <f>Test!U198</f>
        <v>38.1081</v>
      </c>
      <c r="AF21" s="166">
        <f>Test!V198</f>
        <v>35.9895</v>
      </c>
      <c r="AG21" s="166">
        <f>Test!W198</f>
        <v>40.762</v>
      </c>
      <c r="AH21" s="166">
        <f>Test!X198</f>
        <v>39.8872</v>
      </c>
      <c r="AI21" s="166">
        <f>10*LOG10(1/(('Summary (Full)'!$B$41/10^(AF21/10)+'Summary (Full)'!$B$42/10^(AG21/10)+'Summary (Full)'!$B$43/10^(AH21/10))/'Summary (Full)'!$B$44))</f>
        <v>37.012468118060497</v>
      </c>
      <c r="AJ21" s="166">
        <f>Test!Y198</f>
        <v>11976.7</v>
      </c>
      <c r="AK21" s="166">
        <f>Test!Z198</f>
        <v>2.7980999999999998</v>
      </c>
      <c r="AL21" s="166">
        <f t="shared" si="2"/>
        <v>1</v>
      </c>
      <c r="AM21" s="166">
        <f t="shared" si="2"/>
        <v>1</v>
      </c>
      <c r="AO21" s="294" t="s">
        <v>29</v>
      </c>
      <c r="AP21" s="212" cm="1">
        <f t="array" ref="AP21">bdRateExtend($C19:$C22,D19:D22,$U19:$U22,V19:V22)</f>
        <v>0</v>
      </c>
      <c r="AQ21" s="212"/>
      <c r="AR21" s="212"/>
      <c r="AS21" s="212"/>
      <c r="AT21" s="212" cm="1">
        <f t="array" ref="AT21">bdRateExtend($C19:$C22,H19:H22,$U19:$U22,Z19:Z22)</f>
        <v>0</v>
      </c>
      <c r="AU21" s="212"/>
      <c r="AV21" s="212" cm="1">
        <f t="array" ref="AV21">bdRateExtend($C19:$C22,I19:I22,$U19:$U22,AA19:AA22)</f>
        <v>0</v>
      </c>
      <c r="AW21" s="212"/>
      <c r="AX21" s="212" cm="1">
        <f t="array" ref="AX21">bdRateExtend($C19:$C22,J19:J22,$U19:$U22,AB19:AB22,"None", FALSE,1)</f>
        <v>0</v>
      </c>
      <c r="AY21" s="215"/>
      <c r="AZ21" s="326" cm="1">
        <f t="array" ref="AZ21">testVMAFRange($C19:$C22,J19:J22,$U19:$U22,AB19:AB22)</f>
        <v>0</v>
      </c>
      <c r="BA21" s="252"/>
      <c r="BR21" s="5"/>
      <c r="BS21" s="5"/>
      <c r="BT21" s="5"/>
      <c r="BV21" s="5"/>
      <c r="BX21" s="5"/>
      <c r="BZ21" s="5"/>
      <c r="CB21" s="5"/>
      <c r="CD21" s="5"/>
      <c r="CL21" s="17">
        <v>379.57762509101701</v>
      </c>
      <c r="CM21" s="17">
        <v>37.07535</v>
      </c>
      <c r="CN21" s="17">
        <v>37.07535</v>
      </c>
      <c r="CO21" s="17">
        <v>41.495512499999997</v>
      </c>
      <c r="CP21" s="17">
        <v>40.4382625</v>
      </c>
      <c r="CQ21" s="17">
        <v>37.561792187500004</v>
      </c>
      <c r="CR21" s="17">
        <v>18.849137499999998</v>
      </c>
      <c r="CS21" s="17">
        <v>15.0609</v>
      </c>
      <c r="CT21" s="17">
        <v>77.051637499999998</v>
      </c>
      <c r="CU21" s="17">
        <v>74.47637499999999</v>
      </c>
      <c r="CV21" s="17">
        <v>34.006899999999995</v>
      </c>
      <c r="CW21" s="17">
        <v>38.690899999999999</v>
      </c>
      <c r="CX21" s="17">
        <v>36.852437500000001</v>
      </c>
      <c r="CY21" s="17">
        <v>41.434887500000002</v>
      </c>
      <c r="CZ21" s="17">
        <v>40.369425000000007</v>
      </c>
      <c r="DA21" s="17">
        <v>37.827025732352418</v>
      </c>
      <c r="DB21" s="17">
        <v>7913.7375000000011</v>
      </c>
      <c r="DC21" s="17">
        <v>4.3478500000000002</v>
      </c>
      <c r="DE21" s="17">
        <v>96.732200000000006</v>
      </c>
      <c r="DF21" s="5">
        <v>15.3476</v>
      </c>
      <c r="DG21" s="5"/>
      <c r="DH21" s="17">
        <v>248.28821914345596</v>
      </c>
      <c r="DI21" s="5">
        <v>14.218937499999999</v>
      </c>
      <c r="DJ21" s="5"/>
      <c r="DK21" s="5">
        <v>419.54349999999999</v>
      </c>
      <c r="DL21" s="5">
        <v>78.732900000000001</v>
      </c>
      <c r="DM21" s="5">
        <v>506.69248437393082</v>
      </c>
      <c r="DN21" s="5">
        <v>78.311475000000002</v>
      </c>
      <c r="DO21" s="5">
        <v>327.28032012264509</v>
      </c>
      <c r="DP21" s="5">
        <v>33.605600000000003</v>
      </c>
      <c r="DQ21" s="5">
        <v>248.28821914345596</v>
      </c>
      <c r="DR21" s="5">
        <v>37.909800000000004</v>
      </c>
      <c r="DS21" s="5">
        <v>379.57762509101701</v>
      </c>
      <c r="DT21" s="5">
        <v>36.852437500000001</v>
      </c>
      <c r="DU21" s="5">
        <v>36.852437500000001</v>
      </c>
      <c r="DV21" s="5">
        <v>41.434887500000002</v>
      </c>
      <c r="DW21" s="5">
        <v>40.369425000000007</v>
      </c>
      <c r="DX21" s="5">
        <v>37.827025732352418</v>
      </c>
      <c r="DZ21" s="17">
        <v>379.57762509101701</v>
      </c>
      <c r="EA21" s="17">
        <v>37.07535</v>
      </c>
      <c r="EB21" s="17">
        <v>37.07535</v>
      </c>
      <c r="EC21" s="17">
        <v>41.495512499999997</v>
      </c>
      <c r="ED21" s="17">
        <v>40.4382625</v>
      </c>
      <c r="EE21" s="17">
        <v>37.561792187500004</v>
      </c>
      <c r="EF21" s="17">
        <v>18.849137499999998</v>
      </c>
      <c r="EG21" s="17">
        <v>15.0609</v>
      </c>
      <c r="EH21" s="17">
        <v>77.051637499999998</v>
      </c>
      <c r="EI21" s="17">
        <v>74.47637499999999</v>
      </c>
      <c r="EJ21" s="17">
        <v>34.006899999999995</v>
      </c>
      <c r="EK21" s="17">
        <v>38.690899999999999</v>
      </c>
      <c r="EL21" s="17">
        <v>36.852437500000001</v>
      </c>
      <c r="EM21" s="17">
        <v>41.434887500000002</v>
      </c>
      <c r="EN21" s="17">
        <v>40.369425000000007</v>
      </c>
      <c r="EO21" s="17">
        <v>37.827025732352418</v>
      </c>
      <c r="EP21" s="17">
        <v>7913.7375000000011</v>
      </c>
      <c r="EQ21" s="17">
        <v>4.3478500000000002</v>
      </c>
      <c r="ER21" s="17">
        <v>96.732200000000006</v>
      </c>
      <c r="ES21" s="5">
        <v>15.3476</v>
      </c>
      <c r="ET21" s="5">
        <v>248.28821914345596</v>
      </c>
      <c r="EU21" s="5">
        <v>14.218937499999999</v>
      </c>
      <c r="EV21" s="8">
        <v>419.54349999999999</v>
      </c>
      <c r="EW21" s="8">
        <v>78.732900000000001</v>
      </c>
      <c r="EX21" s="8">
        <v>506.69248437393082</v>
      </c>
      <c r="EY21" s="8">
        <v>78.311475000000002</v>
      </c>
      <c r="EZ21" s="8">
        <v>327.28032012264509</v>
      </c>
      <c r="FA21" s="8">
        <v>33.605600000000003</v>
      </c>
      <c r="FB21" s="8">
        <v>248.28821914345596</v>
      </c>
      <c r="FC21" s="8">
        <v>37.909800000000004</v>
      </c>
      <c r="FD21" s="5">
        <v>379.57762509101701</v>
      </c>
      <c r="FE21" s="5">
        <v>36.852437500000001</v>
      </c>
      <c r="FF21" s="5">
        <v>36.852437500000001</v>
      </c>
      <c r="FG21" s="5">
        <v>41.434887500000002</v>
      </c>
      <c r="FH21" s="5">
        <v>40.369425000000007</v>
      </c>
      <c r="FI21" s="5">
        <v>37.827025732352418</v>
      </c>
      <c r="FK21" s="5">
        <v>379.57762509101701</v>
      </c>
      <c r="FL21" s="5">
        <v>37.561792187500004</v>
      </c>
      <c r="FM21" s="5">
        <v>379.57762509101701</v>
      </c>
      <c r="FN21" s="5">
        <v>37.827025732352418</v>
      </c>
      <c r="FP21" s="17">
        <v>379.57762509101701</v>
      </c>
      <c r="FQ21" s="5">
        <v>37.561792187500004</v>
      </c>
      <c r="FR21" s="17">
        <v>379.57762509101701</v>
      </c>
      <c r="FS21" s="5">
        <v>37.827025732352418</v>
      </c>
    </row>
    <row r="22" spans="1:175" ht="14" thickBot="1" x14ac:dyDescent="0.2">
      <c r="A22" s="289"/>
      <c r="B22" s="47">
        <v>63</v>
      </c>
      <c r="C22" s="166">
        <f>Anchor!L199</f>
        <v>128.21090000000001</v>
      </c>
      <c r="D22" s="166">
        <f>Anchor!M199</f>
        <v>34.2059</v>
      </c>
      <c r="E22" s="166">
        <f>Anchor!N199</f>
        <v>39.154000000000003</v>
      </c>
      <c r="F22" s="166">
        <f>Anchor!O199</f>
        <v>38.7438</v>
      </c>
      <c r="G22" s="167">
        <f>('Summary (Full)'!$B$34*D22+'Summary (Full)'!$B$35*E22+'Summary (Full)'!$B$36*F22)/'Summary (Full)'!$B$37</f>
        <v>34.798774999999999</v>
      </c>
      <c r="H22" s="166">
        <f>Anchor!P199</f>
        <v>15.694100000000001</v>
      </c>
      <c r="I22" s="166">
        <f>Anchor!Q199</f>
        <v>12.7744</v>
      </c>
      <c r="J22" s="166">
        <f>Anchor!R199</f>
        <v>57.694299999999998</v>
      </c>
      <c r="K22" s="166">
        <f>Anchor!S199</f>
        <v>55.407200000000003</v>
      </c>
      <c r="L22" s="166">
        <f>Anchor!T199</f>
        <v>30.484200000000001</v>
      </c>
      <c r="M22" s="166">
        <f>Anchor!U199</f>
        <v>36.521700000000003</v>
      </c>
      <c r="N22" s="166">
        <f>Anchor!V199</f>
        <v>34.041600000000003</v>
      </c>
      <c r="O22" s="166">
        <f>Anchor!W199</f>
        <v>39.118200000000002</v>
      </c>
      <c r="P22" s="166">
        <f>Anchor!X199</f>
        <v>38.6935</v>
      </c>
      <c r="Q22" s="168">
        <f>10*LOG10(1/(('Summary (Full)'!$B$41/10^(N22/10)+'Summary (Full)'!$B$42/10^(O22/10)+'Summary (Full)'!$B$43/10^(P22/10))/'Summary (Full)'!$B$44))</f>
        <v>35.14548614483482</v>
      </c>
      <c r="R22" s="166">
        <f>Anchor!Y199</f>
        <v>6335.5</v>
      </c>
      <c r="S22" s="166">
        <f>Anchor!Z199</f>
        <v>2.2302</v>
      </c>
      <c r="T22" s="169"/>
      <c r="U22" s="166">
        <f>Test!L199</f>
        <v>128.21090000000001</v>
      </c>
      <c r="V22" s="166">
        <f>Test!M199</f>
        <v>34.2059</v>
      </c>
      <c r="W22" s="166">
        <f>Test!N199</f>
        <v>39.154000000000003</v>
      </c>
      <c r="X22" s="166">
        <f>Test!O199</f>
        <v>38.7438</v>
      </c>
      <c r="Y22" s="166">
        <f>('Summary (Full)'!$B$34*V22+'Summary (Full)'!$B$35*W22+'Summary (Full)'!$B$36*X22)/'Summary (Full)'!$B$37</f>
        <v>34.798774999999999</v>
      </c>
      <c r="Z22" s="166">
        <f>Test!P199</f>
        <v>15.694100000000001</v>
      </c>
      <c r="AA22" s="166">
        <f>Test!Q199</f>
        <v>12.7744</v>
      </c>
      <c r="AB22" s="166">
        <f>Test!R199</f>
        <v>57.694299999999998</v>
      </c>
      <c r="AC22" s="166">
        <f>Test!S199</f>
        <v>55.407200000000003</v>
      </c>
      <c r="AD22" s="166">
        <f>Test!T199</f>
        <v>30.484200000000001</v>
      </c>
      <c r="AE22" s="166">
        <f>Test!U199</f>
        <v>36.521700000000003</v>
      </c>
      <c r="AF22" s="166">
        <f>Test!V199</f>
        <v>34.041600000000003</v>
      </c>
      <c r="AG22" s="166">
        <f>Test!W199</f>
        <v>39.118200000000002</v>
      </c>
      <c r="AH22" s="166">
        <f>Test!X199</f>
        <v>38.6935</v>
      </c>
      <c r="AI22" s="166">
        <f>10*LOG10(1/(('Summary (Full)'!$B$41/10^(AF22/10)+'Summary (Full)'!$B$42/10^(AG22/10)+'Summary (Full)'!$B$43/10^(AH22/10))/'Summary (Full)'!$B$44))</f>
        <v>35.14548614483482</v>
      </c>
      <c r="AJ22" s="166">
        <f>Test!Y199</f>
        <v>6335.5</v>
      </c>
      <c r="AK22" s="166">
        <f>Test!Z199</f>
        <v>2.2302</v>
      </c>
      <c r="AL22" s="166">
        <f t="shared" si="2"/>
        <v>1</v>
      </c>
      <c r="AM22" s="166">
        <f t="shared" si="2"/>
        <v>1</v>
      </c>
      <c r="AO22" s="30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8"/>
      <c r="AZ22" s="327"/>
      <c r="BA22" s="280"/>
      <c r="BR22" s="5"/>
      <c r="BS22" s="5"/>
      <c r="BT22" s="5"/>
      <c r="BV22" s="5"/>
      <c r="BX22" s="5"/>
      <c r="BZ22" s="5"/>
      <c r="CB22" s="5"/>
      <c r="CD22" s="5"/>
      <c r="CL22" s="17">
        <v>419.54349999999999</v>
      </c>
      <c r="CM22" s="17">
        <v>37.337699999999998</v>
      </c>
      <c r="CN22" s="17">
        <v>37.337699999999998</v>
      </c>
      <c r="CO22" s="17">
        <v>41.703099999999999</v>
      </c>
      <c r="CP22" s="17">
        <v>40.593600000000002</v>
      </c>
      <c r="CQ22" s="17">
        <v>37.814031249999999</v>
      </c>
      <c r="CR22" s="17">
        <v>19.164999999999999</v>
      </c>
      <c r="CS22" s="17">
        <v>15.280799999999999</v>
      </c>
      <c r="CT22" s="17">
        <v>78.732900000000001</v>
      </c>
      <c r="CU22" s="17">
        <v>76.121899999999997</v>
      </c>
      <c r="CV22" s="17">
        <v>34.336799999999997</v>
      </c>
      <c r="CW22" s="17">
        <v>38.888500000000001</v>
      </c>
      <c r="CX22" s="17">
        <v>37.108899999999998</v>
      </c>
      <c r="CY22" s="17">
        <v>41.640500000000003</v>
      </c>
      <c r="CZ22" s="17">
        <v>40.523000000000003</v>
      </c>
      <c r="DA22" s="17">
        <v>38.070905512199637</v>
      </c>
      <c r="DB22" s="17">
        <v>8353.2000000000007</v>
      </c>
      <c r="DC22" s="17">
        <v>4.4939</v>
      </c>
      <c r="DE22" s="17">
        <v>104.13511046367645</v>
      </c>
      <c r="DF22" s="5">
        <v>15.553387499999999</v>
      </c>
      <c r="DG22" s="5"/>
      <c r="DH22" s="17">
        <v>272.87299999999999</v>
      </c>
      <c r="DI22" s="5">
        <v>14.4253</v>
      </c>
      <c r="DJ22" s="5"/>
      <c r="DK22" s="5">
        <v>461.06348621196855</v>
      </c>
      <c r="DL22" s="5">
        <v>79.836837500000001</v>
      </c>
      <c r="DM22" s="5">
        <v>556.83714151893162</v>
      </c>
      <c r="DN22" s="5">
        <v>79.406262499999997</v>
      </c>
      <c r="DO22" s="5">
        <v>358.42604006299439</v>
      </c>
      <c r="DP22" s="5">
        <v>33.890600000000006</v>
      </c>
      <c r="DQ22" s="5">
        <v>272.87299999999999</v>
      </c>
      <c r="DR22" s="5">
        <v>38.1081</v>
      </c>
      <c r="DS22" s="5">
        <v>419.54349999999999</v>
      </c>
      <c r="DT22" s="5">
        <v>37.108899999999998</v>
      </c>
      <c r="DU22" s="5">
        <v>37.108899999999998</v>
      </c>
      <c r="DV22" s="5">
        <v>41.640500000000003</v>
      </c>
      <c r="DW22" s="5">
        <v>40.523000000000003</v>
      </c>
      <c r="DX22" s="5">
        <v>38.070905512199637</v>
      </c>
      <c r="DZ22" s="17">
        <v>419.54349999999999</v>
      </c>
      <c r="EA22" s="17">
        <v>37.337699999999998</v>
      </c>
      <c r="EB22" s="17">
        <v>37.337699999999998</v>
      </c>
      <c r="EC22" s="17">
        <v>41.703099999999999</v>
      </c>
      <c r="ED22" s="17">
        <v>40.593600000000002</v>
      </c>
      <c r="EE22" s="17">
        <v>37.814031249999999</v>
      </c>
      <c r="EF22" s="17">
        <v>19.164999999999999</v>
      </c>
      <c r="EG22" s="17">
        <v>15.280799999999999</v>
      </c>
      <c r="EH22" s="17">
        <v>78.732900000000001</v>
      </c>
      <c r="EI22" s="17">
        <v>76.121899999999997</v>
      </c>
      <c r="EJ22" s="17">
        <v>34.336799999999997</v>
      </c>
      <c r="EK22" s="17">
        <v>38.888500000000001</v>
      </c>
      <c r="EL22" s="17">
        <v>37.108899999999998</v>
      </c>
      <c r="EM22" s="17">
        <v>41.640500000000003</v>
      </c>
      <c r="EN22" s="17">
        <v>40.523000000000003</v>
      </c>
      <c r="EO22" s="17">
        <v>38.070905512199637</v>
      </c>
      <c r="EP22" s="17">
        <v>8353.2000000000007</v>
      </c>
      <c r="EQ22" s="17">
        <v>4.4939</v>
      </c>
      <c r="ER22" s="17">
        <v>104.13511046367645</v>
      </c>
      <c r="ES22" s="5">
        <v>15.553387499999999</v>
      </c>
      <c r="ET22" s="5">
        <v>272.87299999999999</v>
      </c>
      <c r="EU22" s="5">
        <v>14.4253</v>
      </c>
      <c r="EV22" s="8">
        <v>461.06348621196855</v>
      </c>
      <c r="EW22" s="8">
        <v>79.836837500000001</v>
      </c>
      <c r="EX22" s="8">
        <v>556.83714151893162</v>
      </c>
      <c r="EY22" s="8">
        <v>79.406262499999997</v>
      </c>
      <c r="EZ22" s="8">
        <v>358.42604006299439</v>
      </c>
      <c r="FA22" s="8">
        <v>33.890600000000006</v>
      </c>
      <c r="FB22" s="8">
        <v>272.87299999999999</v>
      </c>
      <c r="FC22" s="8">
        <v>38.1081</v>
      </c>
      <c r="FD22" s="5">
        <v>419.54349999999999</v>
      </c>
      <c r="FE22" s="5">
        <v>37.108899999999998</v>
      </c>
      <c r="FF22" s="5">
        <v>37.108899999999998</v>
      </c>
      <c r="FG22" s="5">
        <v>41.640500000000003</v>
      </c>
      <c r="FH22" s="5">
        <v>40.523000000000003</v>
      </c>
      <c r="FI22" s="5">
        <v>38.070905512199637</v>
      </c>
      <c r="FK22" s="5">
        <v>419.54349999999999</v>
      </c>
      <c r="FL22" s="5">
        <v>37.814031249999999</v>
      </c>
      <c r="FM22" s="5">
        <v>419.54349999999999</v>
      </c>
      <c r="FN22" s="5">
        <v>38.070905512199637</v>
      </c>
      <c r="FP22" s="17">
        <v>419.54349999999999</v>
      </c>
      <c r="FQ22" s="5">
        <v>37.814031249999999</v>
      </c>
      <c r="FR22" s="17">
        <v>419.54349999999999</v>
      </c>
      <c r="FS22" s="5">
        <v>38.070905512199637</v>
      </c>
    </row>
    <row r="23" spans="1:175" ht="13" customHeight="1" x14ac:dyDescent="0.15">
      <c r="A23" s="290" t="s">
        <v>19</v>
      </c>
      <c r="B23" s="47">
        <v>23</v>
      </c>
      <c r="C23" s="166">
        <f>Anchor!L200</f>
        <v>2506.8445000000002</v>
      </c>
      <c r="D23" s="166">
        <f>Anchor!M200</f>
        <v>38.293300000000002</v>
      </c>
      <c r="E23" s="166">
        <f>Anchor!N200</f>
        <v>42.886299999999999</v>
      </c>
      <c r="F23" s="166">
        <f>Anchor!O200</f>
        <v>41.499400000000001</v>
      </c>
      <c r="G23" s="167">
        <f>('Summary (Full)'!$B$34*D23+'Summary (Full)'!$B$35*E23+'Summary (Full)'!$B$36*F23)/'Summary (Full)'!$B$37</f>
        <v>38.780743750000006</v>
      </c>
      <c r="H23" s="166">
        <f>Anchor!P200</f>
        <v>25.331299999999999</v>
      </c>
      <c r="I23" s="166">
        <f>Anchor!Q200</f>
        <v>18.219899999999999</v>
      </c>
      <c r="J23" s="166">
        <f>Anchor!R200</f>
        <v>88.148399999999995</v>
      </c>
      <c r="K23" s="166">
        <f>Anchor!S200</f>
        <v>85.502700000000004</v>
      </c>
      <c r="L23" s="166">
        <f>Anchor!T200</f>
        <v>36.959499999999998</v>
      </c>
      <c r="M23" s="166">
        <f>Anchor!U200</f>
        <v>40.1068</v>
      </c>
      <c r="N23" s="166">
        <f>Anchor!V200</f>
        <v>37.831800000000001</v>
      </c>
      <c r="O23" s="166">
        <f>Anchor!W200</f>
        <v>42.780799999999999</v>
      </c>
      <c r="P23" s="166">
        <f>Anchor!X200</f>
        <v>41.380099999999999</v>
      </c>
      <c r="Q23" s="168">
        <f>10*LOG10(1/(('Summary (Full)'!$B$41/10^(N23/10)+'Summary (Full)'!$B$42/10^(O23/10)+'Summary (Full)'!$B$43/10^(P23/10))/'Summary (Full)'!$B$44))</f>
        <v>38.835686267957456</v>
      </c>
      <c r="R23" s="166">
        <f>Anchor!Y200</f>
        <v>14062.3</v>
      </c>
      <c r="S23" s="166">
        <f>Anchor!Z200</f>
        <v>2.4072</v>
      </c>
      <c r="T23" s="169"/>
      <c r="U23" s="166">
        <f>Test!L200</f>
        <v>2506.8445000000002</v>
      </c>
      <c r="V23" s="166">
        <f>Test!M200</f>
        <v>38.293300000000002</v>
      </c>
      <c r="W23" s="166">
        <f>Test!N200</f>
        <v>42.886299999999999</v>
      </c>
      <c r="X23" s="166">
        <f>Test!O200</f>
        <v>41.499400000000001</v>
      </c>
      <c r="Y23" s="166">
        <f>('Summary (Full)'!$B$34*V23+'Summary (Full)'!$B$35*W23+'Summary (Full)'!$B$36*X23)/'Summary (Full)'!$B$37</f>
        <v>38.780743750000006</v>
      </c>
      <c r="Z23" s="166">
        <f>Test!P200</f>
        <v>25.331299999999999</v>
      </c>
      <c r="AA23" s="166">
        <f>Test!Q200</f>
        <v>18.219899999999999</v>
      </c>
      <c r="AB23" s="166">
        <f>Test!R200</f>
        <v>88.148399999999995</v>
      </c>
      <c r="AC23" s="166">
        <f>Test!S200</f>
        <v>85.502700000000004</v>
      </c>
      <c r="AD23" s="166">
        <f>Test!T200</f>
        <v>36.959499999999998</v>
      </c>
      <c r="AE23" s="166">
        <f>Test!U200</f>
        <v>40.1068</v>
      </c>
      <c r="AF23" s="166">
        <f>Test!V200</f>
        <v>37.831800000000001</v>
      </c>
      <c r="AG23" s="166">
        <f>Test!W200</f>
        <v>42.780799999999999</v>
      </c>
      <c r="AH23" s="166">
        <f>Test!X200</f>
        <v>41.380099999999999</v>
      </c>
      <c r="AI23" s="166">
        <f>10*LOG10(1/(('Summary (Full)'!$B$41/10^(AF23/10)+'Summary (Full)'!$B$42/10^(AG23/10)+'Summary (Full)'!$B$43/10^(AH23/10))/'Summary (Full)'!$B$44))</f>
        <v>38.835686267957456</v>
      </c>
      <c r="AJ23" s="166">
        <f>Test!Y200</f>
        <v>14062.3</v>
      </c>
      <c r="AK23" s="166">
        <f>Test!Z200</f>
        <v>2.4072</v>
      </c>
      <c r="AL23" s="166">
        <f t="shared" si="2"/>
        <v>1</v>
      </c>
      <c r="AM23" s="166">
        <f t="shared" si="2"/>
        <v>1</v>
      </c>
      <c r="AO23" s="293" t="s">
        <v>27</v>
      </c>
      <c r="AP23" s="211" cm="1">
        <f t="array" ref="AP23">bdRateExtend($C23:$C26,D23:D26,$U23:$U26,V23:V26)</f>
        <v>0</v>
      </c>
      <c r="AQ23" s="211" cm="1">
        <f t="array" ref="AQ23">bdRateExtend($C23:$C28,D23:D28,$U23:$U28,V23:V28)</f>
        <v>0</v>
      </c>
      <c r="AR23" s="211" cm="1">
        <f t="array" ref="AR23">bdRateExtend($C23:$C28,E23:E28,$U23:$U28,W23:W28)</f>
        <v>0</v>
      </c>
      <c r="AS23" s="211" cm="1">
        <f t="array" ref="AS23">bdRateExtend($C23:$C28,F23:F28,$U23:$U28,X23:X28)</f>
        <v>0</v>
      </c>
      <c r="AT23" s="211" cm="1">
        <f t="array" ref="AT23">bdRateExtend($C23:$C26,H23:H26,$U23:$U26,Z23:Z26)</f>
        <v>0</v>
      </c>
      <c r="AU23" s="211" cm="1">
        <f t="array" ref="AU23">bdRateExtend($C23:$C28,H23:H28,$U23:$U28,Z23:Z28)</f>
        <v>0</v>
      </c>
      <c r="AV23" s="211" cm="1">
        <f t="array" ref="AV23">bdRateExtend($C23:$C26,I23:I26,$U23:$U26,AA23:AA26)</f>
        <v>0</v>
      </c>
      <c r="AW23" s="211" cm="1">
        <f t="array" ref="AW23">bdRateExtend($C23:$C28,I23:I28,$U23:$U28,AA23:AA28)</f>
        <v>0</v>
      </c>
      <c r="AX23" s="211" cm="1">
        <f t="array" ref="AX23">bdRateExtend($C23:$C26,J23:J26,$U23:$U26,AB23:AB26,"None", FALSE,1)</f>
        <v>0</v>
      </c>
      <c r="AY23" s="214" cm="1">
        <f t="array" ref="AY23">bdRateExtend($C23:$C28,J23:J28,$U23:$U28,AB23:AB28,"None", FALSE,TRUE)</f>
        <v>0</v>
      </c>
      <c r="AZ23" s="325" cm="1">
        <f t="array" ref="AZ23">testVMAFRange($C23:$C26,J23:J26,$U23:$U26,AB23:AB26)</f>
        <v>0</v>
      </c>
      <c r="BA23" s="251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461.06348621196855</v>
      </c>
      <c r="CM23" s="17">
        <v>37.558025000000001</v>
      </c>
      <c r="CN23" s="17">
        <v>37.558025000000001</v>
      </c>
      <c r="CO23" s="17">
        <v>41.8917875</v>
      </c>
      <c r="CP23" s="17">
        <v>40.715337500000004</v>
      </c>
      <c r="CQ23" s="17">
        <v>38.026217187499995</v>
      </c>
      <c r="CR23" s="17">
        <v>19.460962500000001</v>
      </c>
      <c r="CS23" s="17">
        <v>15.485225</v>
      </c>
      <c r="CT23" s="17">
        <v>79.836837500000001</v>
      </c>
      <c r="CU23" s="17">
        <v>77.216687499999992</v>
      </c>
      <c r="CV23" s="17">
        <v>34.628625</v>
      </c>
      <c r="CW23" s="17">
        <v>39.052374999999998</v>
      </c>
      <c r="CX23" s="17">
        <v>37.324937499999997</v>
      </c>
      <c r="CY23" s="17">
        <v>41.827449999999999</v>
      </c>
      <c r="CZ23" s="17">
        <v>40.642712500000002</v>
      </c>
      <c r="DA23" s="17">
        <v>38.274900406623864</v>
      </c>
      <c r="DB23" s="17">
        <v>8825.2000000000007</v>
      </c>
      <c r="DC23" s="17">
        <v>4.6764749999999999</v>
      </c>
      <c r="DE23" s="17">
        <v>117.79573173967447</v>
      </c>
      <c r="DF23" s="5">
        <v>15.911925</v>
      </c>
      <c r="DG23" s="5"/>
      <c r="DH23" s="17">
        <v>298.84103264583075</v>
      </c>
      <c r="DI23" s="5">
        <v>14.618399999999999</v>
      </c>
      <c r="DJ23" s="5"/>
      <c r="DK23" s="5">
        <v>564.67409999999995</v>
      </c>
      <c r="DL23" s="5">
        <v>82.467399999999998</v>
      </c>
      <c r="DM23" s="5">
        <v>564.67409999999995</v>
      </c>
      <c r="DN23" s="5">
        <v>79.564499999999995</v>
      </c>
      <c r="DO23" s="5">
        <v>392.53575084226406</v>
      </c>
      <c r="DP23" s="5">
        <v>34.175600000000003</v>
      </c>
      <c r="DQ23" s="5">
        <v>298.84103264583075</v>
      </c>
      <c r="DR23" s="5">
        <v>38.267487500000001</v>
      </c>
      <c r="DS23" s="5">
        <v>461.06348621196855</v>
      </c>
      <c r="DT23" s="5">
        <v>37.324937499999997</v>
      </c>
      <c r="DU23" s="5">
        <v>37.324937499999997</v>
      </c>
      <c r="DV23" s="5">
        <v>41.827449999999999</v>
      </c>
      <c r="DW23" s="5">
        <v>40.642712500000002</v>
      </c>
      <c r="DX23" s="5">
        <v>38.274900406623864</v>
      </c>
      <c r="DZ23" s="17">
        <v>461.06348621196855</v>
      </c>
      <c r="EA23" s="17">
        <v>37.558025000000001</v>
      </c>
      <c r="EB23" s="17">
        <v>37.558025000000001</v>
      </c>
      <c r="EC23" s="17">
        <v>41.8917875</v>
      </c>
      <c r="ED23" s="17">
        <v>40.715337500000004</v>
      </c>
      <c r="EE23" s="17">
        <v>38.026217187499995</v>
      </c>
      <c r="EF23" s="17">
        <v>19.460962500000001</v>
      </c>
      <c r="EG23" s="17">
        <v>15.485225</v>
      </c>
      <c r="EH23" s="17">
        <v>79.836837500000001</v>
      </c>
      <c r="EI23" s="17">
        <v>77.216687499999992</v>
      </c>
      <c r="EJ23" s="17">
        <v>34.628625</v>
      </c>
      <c r="EK23" s="17">
        <v>39.052374999999998</v>
      </c>
      <c r="EL23" s="17">
        <v>37.324937499999997</v>
      </c>
      <c r="EM23" s="17">
        <v>41.827449999999999</v>
      </c>
      <c r="EN23" s="17">
        <v>40.642712500000002</v>
      </c>
      <c r="EO23" s="17">
        <v>38.274900406623864</v>
      </c>
      <c r="EP23" s="17">
        <v>8825.2000000000007</v>
      </c>
      <c r="EQ23" s="17">
        <v>4.6764749999999999</v>
      </c>
      <c r="ER23" s="17">
        <v>117.79573173967447</v>
      </c>
      <c r="ES23" s="5">
        <v>15.911925</v>
      </c>
      <c r="ET23" s="5">
        <v>298.84103264583075</v>
      </c>
      <c r="EU23" s="5">
        <v>14.618399999999999</v>
      </c>
      <c r="EV23" s="8">
        <v>564.67409999999995</v>
      </c>
      <c r="EW23" s="8">
        <v>82.467399999999998</v>
      </c>
      <c r="EX23" s="8">
        <v>564.67409999999995</v>
      </c>
      <c r="EY23" s="8">
        <v>79.564499999999995</v>
      </c>
      <c r="EZ23" s="8">
        <v>392.53575084226406</v>
      </c>
      <c r="FA23" s="8">
        <v>34.175600000000003</v>
      </c>
      <c r="FB23" s="8">
        <v>298.84103264583075</v>
      </c>
      <c r="FC23" s="8">
        <v>38.267487500000001</v>
      </c>
      <c r="FD23" s="5">
        <v>461.06348621196855</v>
      </c>
      <c r="FE23" s="5">
        <v>37.324937499999997</v>
      </c>
      <c r="FF23" s="5">
        <v>37.324937499999997</v>
      </c>
      <c r="FG23" s="5">
        <v>41.827449999999999</v>
      </c>
      <c r="FH23" s="5">
        <v>40.642712500000002</v>
      </c>
      <c r="FI23" s="5">
        <v>38.274900406623864</v>
      </c>
      <c r="FK23" s="5">
        <v>461.06348621196855</v>
      </c>
      <c r="FL23" s="5">
        <v>38.026217187499995</v>
      </c>
      <c r="FM23" s="5">
        <v>461.06348621196855</v>
      </c>
      <c r="FN23" s="5">
        <v>38.274900406623864</v>
      </c>
      <c r="FP23" s="17">
        <v>461.06348621196855</v>
      </c>
      <c r="FQ23" s="5">
        <v>38.026217187499995</v>
      </c>
      <c r="FR23" s="17">
        <v>461.06348621196855</v>
      </c>
      <c r="FS23" s="5">
        <v>38.274900406623864</v>
      </c>
    </row>
    <row r="24" spans="1:175" x14ac:dyDescent="0.15">
      <c r="A24" s="290"/>
      <c r="B24" s="47">
        <v>31</v>
      </c>
      <c r="C24" s="166">
        <f>Anchor!L201</f>
        <v>1228.1866</v>
      </c>
      <c r="D24" s="166">
        <f>Anchor!M201</f>
        <v>37.677100000000003</v>
      </c>
      <c r="E24" s="166">
        <f>Anchor!N201</f>
        <v>42.436300000000003</v>
      </c>
      <c r="F24" s="166">
        <f>Anchor!O201</f>
        <v>41.229500000000002</v>
      </c>
      <c r="G24" s="167">
        <f>('Summary (Full)'!$B$34*D24+'Summary (Full)'!$B$35*E24+'Summary (Full)'!$B$36*F24)/'Summary (Full)'!$B$37</f>
        <v>38.196575000000003</v>
      </c>
      <c r="H24" s="166">
        <f>Anchor!P201</f>
        <v>22.954699999999999</v>
      </c>
      <c r="I24" s="166">
        <f>Anchor!Q201</f>
        <v>17.063199999999998</v>
      </c>
      <c r="J24" s="166">
        <f>Anchor!R201</f>
        <v>84.275199999999998</v>
      </c>
      <c r="K24" s="166">
        <f>Anchor!S201</f>
        <v>81.573899999999995</v>
      </c>
      <c r="L24" s="166">
        <f>Anchor!T201</f>
        <v>35.8078</v>
      </c>
      <c r="M24" s="166">
        <f>Anchor!U201</f>
        <v>39.617699999999999</v>
      </c>
      <c r="N24" s="166">
        <f>Anchor!V201</f>
        <v>37.241999999999997</v>
      </c>
      <c r="O24" s="166">
        <f>Anchor!W201</f>
        <v>42.337600000000002</v>
      </c>
      <c r="P24" s="166">
        <f>Anchor!X201</f>
        <v>41.119399999999999</v>
      </c>
      <c r="Q24" s="168">
        <f>10*LOG10(1/(('Summary (Full)'!$B$41/10^(N24/10)+'Summary (Full)'!$B$42/10^(O24/10)+'Summary (Full)'!$B$43/10^(P24/10))/'Summary (Full)'!$B$44))</f>
        <v>38.285152125305409</v>
      </c>
      <c r="R24" s="166">
        <f>Anchor!Y201</f>
        <v>10807.6</v>
      </c>
      <c r="S24" s="166">
        <f>Anchor!Z201</f>
        <v>2.0888</v>
      </c>
      <c r="T24" s="169"/>
      <c r="U24" s="166">
        <f>Test!L201</f>
        <v>1228.1866</v>
      </c>
      <c r="V24" s="166">
        <f>Test!M201</f>
        <v>37.677100000000003</v>
      </c>
      <c r="W24" s="166">
        <f>Test!N201</f>
        <v>42.436300000000003</v>
      </c>
      <c r="X24" s="166">
        <f>Test!O201</f>
        <v>41.229500000000002</v>
      </c>
      <c r="Y24" s="166">
        <f>('Summary (Full)'!$B$34*V24+'Summary (Full)'!$B$35*W24+'Summary (Full)'!$B$36*X24)/'Summary (Full)'!$B$37</f>
        <v>38.196575000000003</v>
      </c>
      <c r="Z24" s="166">
        <f>Test!P201</f>
        <v>22.954699999999999</v>
      </c>
      <c r="AA24" s="166">
        <f>Test!Q201</f>
        <v>17.063199999999998</v>
      </c>
      <c r="AB24" s="166">
        <f>Test!R201</f>
        <v>84.275199999999998</v>
      </c>
      <c r="AC24" s="166">
        <f>Test!S201</f>
        <v>81.573899999999995</v>
      </c>
      <c r="AD24" s="166">
        <f>Test!T201</f>
        <v>35.8078</v>
      </c>
      <c r="AE24" s="166">
        <f>Test!U201</f>
        <v>39.617699999999999</v>
      </c>
      <c r="AF24" s="166">
        <f>Test!V201</f>
        <v>37.241999999999997</v>
      </c>
      <c r="AG24" s="166">
        <f>Test!W201</f>
        <v>42.337600000000002</v>
      </c>
      <c r="AH24" s="166">
        <f>Test!X201</f>
        <v>41.119399999999999</v>
      </c>
      <c r="AI24" s="166">
        <f>10*LOG10(1/(('Summary (Full)'!$B$41/10^(AF24/10)+'Summary (Full)'!$B$42/10^(AG24/10)+'Summary (Full)'!$B$43/10^(AH24/10))/'Summary (Full)'!$B$44))</f>
        <v>38.285152125305409</v>
      </c>
      <c r="AJ24" s="166">
        <f>Test!Y201</f>
        <v>10807.6</v>
      </c>
      <c r="AK24" s="166">
        <f>Test!Z201</f>
        <v>2.0888</v>
      </c>
      <c r="AL24" s="166">
        <f t="shared" si="2"/>
        <v>1</v>
      </c>
      <c r="AM24" s="166">
        <f t="shared" si="2"/>
        <v>1</v>
      </c>
      <c r="AO24" s="294"/>
      <c r="AP24" s="212"/>
      <c r="AQ24" s="212"/>
      <c r="AR24" s="212"/>
      <c r="AS24" s="212"/>
      <c r="AT24" s="212"/>
      <c r="AU24" s="212"/>
      <c r="AV24" s="212"/>
      <c r="AW24" s="212"/>
      <c r="AX24" s="212"/>
      <c r="AY24" s="215"/>
      <c r="AZ24" s="326"/>
      <c r="BA24" s="252"/>
      <c r="BR24" s="5"/>
      <c r="BS24" s="5"/>
      <c r="BT24" s="5"/>
      <c r="BV24" s="5"/>
      <c r="BX24" s="5"/>
      <c r="BZ24" s="5"/>
      <c r="CB24" s="5"/>
      <c r="CD24" s="5"/>
      <c r="CL24" s="17">
        <v>506.69248437393082</v>
      </c>
      <c r="CM24" s="17">
        <v>37.778349999999996</v>
      </c>
      <c r="CN24" s="17">
        <v>37.778349999999996</v>
      </c>
      <c r="CO24" s="17">
        <v>42.080475</v>
      </c>
      <c r="CP24" s="17">
        <v>40.837074999999999</v>
      </c>
      <c r="CQ24" s="17">
        <v>38.238403124999998</v>
      </c>
      <c r="CR24" s="17">
        <v>19.756924999999999</v>
      </c>
      <c r="CS24" s="17">
        <v>15.68965</v>
      </c>
      <c r="CT24" s="17">
        <v>80.940775000000002</v>
      </c>
      <c r="CU24" s="17">
        <v>78.311475000000002</v>
      </c>
      <c r="CV24" s="17">
        <v>34.920449999999995</v>
      </c>
      <c r="CW24" s="17">
        <v>39.216250000000002</v>
      </c>
      <c r="CX24" s="17">
        <v>37.540975000000003</v>
      </c>
      <c r="CY24" s="17">
        <v>42.014400000000002</v>
      </c>
      <c r="CZ24" s="17">
        <v>40.762425</v>
      </c>
      <c r="DA24" s="17">
        <v>38.478895301048084</v>
      </c>
      <c r="DB24" s="17">
        <v>9297.2000000000007</v>
      </c>
      <c r="DC24" s="17">
        <v>4.8590499999999999</v>
      </c>
      <c r="DE24" s="17">
        <v>127.47699671812441</v>
      </c>
      <c r="DF24" s="5">
        <v>16.155987500000002</v>
      </c>
      <c r="DG24" s="5"/>
      <c r="DH24" s="17">
        <v>327.28032012264509</v>
      </c>
      <c r="DI24" s="5">
        <v>14.811500000000001</v>
      </c>
      <c r="DJ24" s="5"/>
      <c r="DK24" s="5">
        <v>739.05948292602466</v>
      </c>
      <c r="DL24" s="5">
        <v>85.356525000000005</v>
      </c>
      <c r="DM24" s="5">
        <v>611.94434837156541</v>
      </c>
      <c r="DN24" s="5">
        <v>80.501049999999992</v>
      </c>
      <c r="DO24" s="5">
        <v>429.89152144810475</v>
      </c>
      <c r="DP24" s="5">
        <v>34.460599999999999</v>
      </c>
      <c r="DQ24" s="5">
        <v>327.28032012264509</v>
      </c>
      <c r="DR24" s="5">
        <v>38.426875000000003</v>
      </c>
      <c r="DS24" s="5">
        <v>506.69248437393082</v>
      </c>
      <c r="DT24" s="5">
        <v>37.540975000000003</v>
      </c>
      <c r="DU24" s="5">
        <v>37.540975000000003</v>
      </c>
      <c r="DV24" s="5">
        <v>42.014400000000002</v>
      </c>
      <c r="DW24" s="5">
        <v>40.762425</v>
      </c>
      <c r="DX24" s="5">
        <v>38.478895301048084</v>
      </c>
      <c r="DZ24" s="17">
        <v>506.69248437393082</v>
      </c>
      <c r="EA24" s="17">
        <v>37.778349999999996</v>
      </c>
      <c r="EB24" s="17">
        <v>37.778349999999996</v>
      </c>
      <c r="EC24" s="17">
        <v>42.080475</v>
      </c>
      <c r="ED24" s="17">
        <v>40.837074999999999</v>
      </c>
      <c r="EE24" s="17">
        <v>38.238403124999998</v>
      </c>
      <c r="EF24" s="17">
        <v>19.756924999999999</v>
      </c>
      <c r="EG24" s="17">
        <v>15.68965</v>
      </c>
      <c r="EH24" s="17">
        <v>80.940775000000002</v>
      </c>
      <c r="EI24" s="17">
        <v>78.311475000000002</v>
      </c>
      <c r="EJ24" s="17">
        <v>34.920449999999995</v>
      </c>
      <c r="EK24" s="17">
        <v>39.216250000000002</v>
      </c>
      <c r="EL24" s="17">
        <v>37.540975000000003</v>
      </c>
      <c r="EM24" s="17">
        <v>42.014400000000002</v>
      </c>
      <c r="EN24" s="17">
        <v>40.762425</v>
      </c>
      <c r="EO24" s="17">
        <v>38.478895301048084</v>
      </c>
      <c r="EP24" s="17">
        <v>9297.2000000000007</v>
      </c>
      <c r="EQ24" s="17">
        <v>4.8590499999999999</v>
      </c>
      <c r="ER24" s="17">
        <v>127.47699671812441</v>
      </c>
      <c r="ES24" s="5">
        <v>16.155987500000002</v>
      </c>
      <c r="ET24" s="5">
        <v>327.28032012264509</v>
      </c>
      <c r="EU24" s="5">
        <v>14.811500000000001</v>
      </c>
      <c r="EV24" s="8">
        <v>739.05948292602466</v>
      </c>
      <c r="EW24" s="8">
        <v>85.356525000000005</v>
      </c>
      <c r="EX24" s="8">
        <v>611.94434837156541</v>
      </c>
      <c r="EY24" s="8">
        <v>80.501049999999992</v>
      </c>
      <c r="EZ24" s="8">
        <v>429.89152144810475</v>
      </c>
      <c r="FA24" s="8">
        <v>34.460599999999999</v>
      </c>
      <c r="FB24" s="8">
        <v>327.28032012264509</v>
      </c>
      <c r="FC24" s="8">
        <v>38.426875000000003</v>
      </c>
      <c r="FD24" s="5">
        <v>506.69248437393082</v>
      </c>
      <c r="FE24" s="5">
        <v>37.540975000000003</v>
      </c>
      <c r="FF24" s="5">
        <v>37.540975000000003</v>
      </c>
      <c r="FG24" s="5">
        <v>42.014400000000002</v>
      </c>
      <c r="FH24" s="5">
        <v>40.762425</v>
      </c>
      <c r="FI24" s="5">
        <v>38.478895301048084</v>
      </c>
      <c r="FK24" s="5">
        <v>506.69248437393082</v>
      </c>
      <c r="FL24" s="5">
        <v>38.238403124999998</v>
      </c>
      <c r="FM24" s="5">
        <v>506.69248437393082</v>
      </c>
      <c r="FN24" s="5">
        <v>38.478895301048084</v>
      </c>
      <c r="FP24" s="17">
        <v>506.69248437393082</v>
      </c>
      <c r="FQ24" s="5">
        <v>38.238403124999998</v>
      </c>
      <c r="FR24" s="17">
        <v>506.69248437393082</v>
      </c>
      <c r="FS24" s="5">
        <v>38.478895301048084</v>
      </c>
    </row>
    <row r="25" spans="1:175" ht="13" customHeight="1" x14ac:dyDescent="0.15">
      <c r="A25" s="290"/>
      <c r="B25" s="47">
        <v>39</v>
      </c>
      <c r="C25" s="166">
        <f>Anchor!L202</f>
        <v>589.48929999999996</v>
      </c>
      <c r="D25" s="166">
        <f>Anchor!M202</f>
        <v>36.8506</v>
      </c>
      <c r="E25" s="166">
        <f>Anchor!N202</f>
        <v>41.736600000000003</v>
      </c>
      <c r="F25" s="166">
        <f>Anchor!O202</f>
        <v>40.7789</v>
      </c>
      <c r="G25" s="167">
        <f>('Summary (Full)'!$B$34*D25+'Summary (Full)'!$B$35*E25+'Summary (Full)'!$B$36*F25)/'Summary (Full)'!$B$37</f>
        <v>37.40149375</v>
      </c>
      <c r="H25" s="166">
        <f>Anchor!P202</f>
        <v>20.6326</v>
      </c>
      <c r="I25" s="166">
        <f>Anchor!Q202</f>
        <v>15.788399999999999</v>
      </c>
      <c r="J25" s="166">
        <f>Anchor!R202</f>
        <v>78.6858</v>
      </c>
      <c r="K25" s="166">
        <f>Anchor!S202</f>
        <v>75.967299999999994</v>
      </c>
      <c r="L25" s="166">
        <f>Anchor!T202</f>
        <v>34.402500000000003</v>
      </c>
      <c r="M25" s="166">
        <f>Anchor!U202</f>
        <v>38.9298</v>
      </c>
      <c r="N25" s="166">
        <f>Anchor!V202</f>
        <v>36.458100000000002</v>
      </c>
      <c r="O25" s="166">
        <f>Anchor!W202</f>
        <v>41.653100000000002</v>
      </c>
      <c r="P25" s="166">
        <f>Anchor!X202</f>
        <v>40.686300000000003</v>
      </c>
      <c r="Q25" s="168">
        <f>10*LOG10(1/(('Summary (Full)'!$B$41/10^(N25/10)+'Summary (Full)'!$B$42/10^(O25/10)+'Summary (Full)'!$B$43/10^(P25/10))/'Summary (Full)'!$B$44))</f>
        <v>37.537087371588044</v>
      </c>
      <c r="R25" s="166">
        <f>Anchor!Y202</f>
        <v>8643.1</v>
      </c>
      <c r="S25" s="166">
        <f>Anchor!Z202</f>
        <v>1.5651999999999999</v>
      </c>
      <c r="T25" s="169"/>
      <c r="U25" s="166">
        <f>Test!L202</f>
        <v>589.48929999999996</v>
      </c>
      <c r="V25" s="166">
        <f>Test!M202</f>
        <v>36.8506</v>
      </c>
      <c r="W25" s="166">
        <f>Test!N202</f>
        <v>41.736600000000003</v>
      </c>
      <c r="X25" s="166">
        <f>Test!O202</f>
        <v>40.7789</v>
      </c>
      <c r="Y25" s="166">
        <f>('Summary (Full)'!$B$34*V25+'Summary (Full)'!$B$35*W25+'Summary (Full)'!$B$36*X25)/'Summary (Full)'!$B$37</f>
        <v>37.40149375</v>
      </c>
      <c r="Z25" s="166">
        <f>Test!P202</f>
        <v>20.6326</v>
      </c>
      <c r="AA25" s="166">
        <f>Test!Q202</f>
        <v>15.788399999999999</v>
      </c>
      <c r="AB25" s="166">
        <f>Test!R202</f>
        <v>78.6858</v>
      </c>
      <c r="AC25" s="166">
        <f>Test!S202</f>
        <v>75.967299999999994</v>
      </c>
      <c r="AD25" s="166">
        <f>Test!T202</f>
        <v>34.402500000000003</v>
      </c>
      <c r="AE25" s="166">
        <f>Test!U202</f>
        <v>38.9298</v>
      </c>
      <c r="AF25" s="166">
        <f>Test!V202</f>
        <v>36.458100000000002</v>
      </c>
      <c r="AG25" s="166">
        <f>Test!W202</f>
        <v>41.653100000000002</v>
      </c>
      <c r="AH25" s="166">
        <f>Test!X202</f>
        <v>40.686300000000003</v>
      </c>
      <c r="AI25" s="166">
        <f>10*LOG10(1/(('Summary (Full)'!$B$41/10^(AF25/10)+'Summary (Full)'!$B$42/10^(AG25/10)+'Summary (Full)'!$B$43/10^(AH25/10))/'Summary (Full)'!$B$44))</f>
        <v>37.537087371588044</v>
      </c>
      <c r="AJ25" s="166">
        <f>Test!Y202</f>
        <v>8643.1</v>
      </c>
      <c r="AK25" s="166">
        <f>Test!Z202</f>
        <v>1.5651999999999999</v>
      </c>
      <c r="AL25" s="166">
        <f t="shared" si="2"/>
        <v>1</v>
      </c>
      <c r="AM25" s="166">
        <f t="shared" si="2"/>
        <v>1</v>
      </c>
      <c r="AO25" s="294" t="s">
        <v>28</v>
      </c>
      <c r="AP25" s="212" cm="1">
        <f t="array" ref="AP25">bdRateExtend($C24:$C27,D24:D27,$U24:$U27,V24:V27)</f>
        <v>0</v>
      </c>
      <c r="AQ25" s="212"/>
      <c r="AR25" s="212"/>
      <c r="AS25" s="212"/>
      <c r="AT25" s="212" cm="1">
        <f t="array" ref="AT25">bdRateExtend($C24:$C27,H24:H27,$U24:$U27,Z24:Z27)</f>
        <v>0</v>
      </c>
      <c r="AU25" s="212"/>
      <c r="AV25" s="212" cm="1">
        <f t="array" ref="AV25">bdRateExtend($C24:$C27,I24:I27,$U24:$U27,AA24:AA27)</f>
        <v>0</v>
      </c>
      <c r="AW25" s="212"/>
      <c r="AX25" s="212" cm="1">
        <f t="array" ref="AX25">bdRateExtend($C24:$C27,J24:J27,$U24:$U27,AB24:AB27,"None", FALSE,1)</f>
        <v>0</v>
      </c>
      <c r="AY25" s="215"/>
      <c r="AZ25" s="326" cm="1">
        <f t="array" ref="AZ25">testVMAFRange($C24:$C27,J24:J27,$U24:$U27,AB24:AB27)</f>
        <v>0</v>
      </c>
      <c r="BA25" s="252"/>
      <c r="BR25" s="5"/>
      <c r="BS25" s="5"/>
      <c r="BT25" s="5"/>
      <c r="BV25" s="5"/>
      <c r="BX25" s="5"/>
      <c r="BZ25" s="5"/>
      <c r="CB25" s="5"/>
      <c r="CD25" s="5"/>
      <c r="CL25" s="17">
        <v>556.83714151893162</v>
      </c>
      <c r="CM25" s="17">
        <v>37.998674999999999</v>
      </c>
      <c r="CN25" s="17">
        <v>37.998674999999999</v>
      </c>
      <c r="CO25" s="17">
        <v>42.2691625</v>
      </c>
      <c r="CP25" s="17">
        <v>40.958812500000001</v>
      </c>
      <c r="CQ25" s="17">
        <v>38.450589062500001</v>
      </c>
      <c r="CR25" s="17">
        <v>20.052887499999997</v>
      </c>
      <c r="CS25" s="17">
        <v>15.894074999999999</v>
      </c>
      <c r="CT25" s="17">
        <v>82.044712500000003</v>
      </c>
      <c r="CU25" s="17">
        <v>79.406262499999997</v>
      </c>
      <c r="CV25" s="17">
        <v>35.212274999999998</v>
      </c>
      <c r="CW25" s="17">
        <v>39.380125</v>
      </c>
      <c r="CX25" s="17">
        <v>37.757012500000002</v>
      </c>
      <c r="CY25" s="17">
        <v>42.201350000000005</v>
      </c>
      <c r="CZ25" s="17">
        <v>40.882137499999999</v>
      </c>
      <c r="DA25" s="17">
        <v>38.682890195472311</v>
      </c>
      <c r="DB25" s="17">
        <v>9769.2000000000007</v>
      </c>
      <c r="DC25" s="17">
        <v>5.0416249999999998</v>
      </c>
      <c r="DE25" s="17">
        <v>137.95393476722583</v>
      </c>
      <c r="DF25" s="5">
        <v>16.40005</v>
      </c>
      <c r="DG25" s="5"/>
      <c r="DH25" s="17">
        <v>358.42604006299439</v>
      </c>
      <c r="DI25" s="5">
        <v>15.0046</v>
      </c>
      <c r="DJ25" s="5"/>
      <c r="DK25" s="5">
        <v>812.20026461114924</v>
      </c>
      <c r="DL25" s="5">
        <v>86.460462500000006</v>
      </c>
      <c r="DM25" s="5">
        <v>672.50522205183847</v>
      </c>
      <c r="DN25" s="5">
        <v>81.595837500000002</v>
      </c>
      <c r="DO25" s="5">
        <v>470.80226403945829</v>
      </c>
      <c r="DP25" s="5">
        <v>34.745600000000003</v>
      </c>
      <c r="DQ25" s="5">
        <v>358.42604006299439</v>
      </c>
      <c r="DR25" s="5">
        <v>38.586262500000004</v>
      </c>
      <c r="DS25" s="5">
        <v>556.83714151893162</v>
      </c>
      <c r="DT25" s="5">
        <v>37.757012500000002</v>
      </c>
      <c r="DU25" s="5">
        <v>37.757012500000002</v>
      </c>
      <c r="DV25" s="5">
        <v>42.201350000000005</v>
      </c>
      <c r="DW25" s="5">
        <v>40.882137499999999</v>
      </c>
      <c r="DX25" s="5">
        <v>38.682890195472311</v>
      </c>
      <c r="DZ25" s="17">
        <v>556.83714151893162</v>
      </c>
      <c r="EA25" s="17">
        <v>37.998674999999999</v>
      </c>
      <c r="EB25" s="17">
        <v>37.998674999999999</v>
      </c>
      <c r="EC25" s="17">
        <v>42.2691625</v>
      </c>
      <c r="ED25" s="17">
        <v>40.958812500000001</v>
      </c>
      <c r="EE25" s="17">
        <v>38.450589062500001</v>
      </c>
      <c r="EF25" s="17">
        <v>20.052887499999997</v>
      </c>
      <c r="EG25" s="17">
        <v>15.894074999999999</v>
      </c>
      <c r="EH25" s="17">
        <v>82.044712500000003</v>
      </c>
      <c r="EI25" s="17">
        <v>79.406262499999997</v>
      </c>
      <c r="EJ25" s="17">
        <v>35.212274999999998</v>
      </c>
      <c r="EK25" s="17">
        <v>39.380125</v>
      </c>
      <c r="EL25" s="17">
        <v>37.757012500000002</v>
      </c>
      <c r="EM25" s="17">
        <v>42.201350000000005</v>
      </c>
      <c r="EN25" s="17">
        <v>40.882137499999999</v>
      </c>
      <c r="EO25" s="17">
        <v>38.682890195472311</v>
      </c>
      <c r="EP25" s="17">
        <v>9769.2000000000007</v>
      </c>
      <c r="EQ25" s="17">
        <v>5.0416249999999998</v>
      </c>
      <c r="ER25" s="17">
        <v>137.95393476722583</v>
      </c>
      <c r="ES25" s="5">
        <v>16.40005</v>
      </c>
      <c r="ET25" s="5">
        <v>358.42604006299439</v>
      </c>
      <c r="EU25" s="5">
        <v>15.0046</v>
      </c>
      <c r="EV25" s="8">
        <v>812.20026461114924</v>
      </c>
      <c r="EW25" s="8">
        <v>86.460462500000006</v>
      </c>
      <c r="EX25" s="8">
        <v>672.50522205183847</v>
      </c>
      <c r="EY25" s="8">
        <v>81.595837500000002</v>
      </c>
      <c r="EZ25" s="8">
        <v>470.80226403945829</v>
      </c>
      <c r="FA25" s="8">
        <v>34.745600000000003</v>
      </c>
      <c r="FB25" s="8">
        <v>358.42604006299439</v>
      </c>
      <c r="FC25" s="8">
        <v>38.586262500000004</v>
      </c>
      <c r="FD25" s="5">
        <v>556.83714151893162</v>
      </c>
      <c r="FE25" s="5">
        <v>37.757012500000002</v>
      </c>
      <c r="FF25" s="5">
        <v>37.757012500000002</v>
      </c>
      <c r="FG25" s="5">
        <v>42.201350000000005</v>
      </c>
      <c r="FH25" s="5">
        <v>40.882137499999999</v>
      </c>
      <c r="FI25" s="5">
        <v>38.682890195472311</v>
      </c>
      <c r="FK25" s="5">
        <v>556.83714151893162</v>
      </c>
      <c r="FL25" s="5">
        <v>38.450589062500001</v>
      </c>
      <c r="FM25" s="5">
        <v>556.83714151893162</v>
      </c>
      <c r="FN25" s="5">
        <v>38.682890195472311</v>
      </c>
      <c r="FP25" s="17">
        <v>556.83714151893162</v>
      </c>
      <c r="FQ25" s="5">
        <v>38.450589062500001</v>
      </c>
      <c r="FR25" s="17">
        <v>556.83714151893162</v>
      </c>
      <c r="FS25" s="5">
        <v>38.682890195472311</v>
      </c>
    </row>
    <row r="26" spans="1:175" x14ac:dyDescent="0.15">
      <c r="A26" s="290"/>
      <c r="B26" s="47">
        <v>47</v>
      </c>
      <c r="C26" s="166">
        <f>Anchor!L203</f>
        <v>292.7749</v>
      </c>
      <c r="D26" s="166">
        <f>Anchor!M203</f>
        <v>35.772500000000001</v>
      </c>
      <c r="E26" s="166">
        <f>Anchor!N203</f>
        <v>40.693800000000003</v>
      </c>
      <c r="F26" s="166">
        <f>Anchor!O203</f>
        <v>40.031500000000001</v>
      </c>
      <c r="G26" s="167">
        <f>('Summary (Full)'!$B$34*D26+'Summary (Full)'!$B$35*E26+'Summary (Full)'!$B$36*F26)/'Summary (Full)'!$B$37</f>
        <v>36.34626875</v>
      </c>
      <c r="H26" s="166">
        <f>Anchor!P203</f>
        <v>18.517800000000001</v>
      </c>
      <c r="I26" s="166">
        <f>Anchor!Q203</f>
        <v>14.4994</v>
      </c>
      <c r="J26" s="166">
        <f>Anchor!R203</f>
        <v>70.683099999999996</v>
      </c>
      <c r="K26" s="166">
        <f>Anchor!S203</f>
        <v>68.040400000000005</v>
      </c>
      <c r="L26" s="166">
        <f>Anchor!T203</f>
        <v>32.75</v>
      </c>
      <c r="M26" s="166">
        <f>Anchor!U203</f>
        <v>38.016300000000001</v>
      </c>
      <c r="N26" s="166">
        <f>Anchor!V203</f>
        <v>35.455399999999997</v>
      </c>
      <c r="O26" s="166">
        <f>Anchor!W203</f>
        <v>40.634900000000002</v>
      </c>
      <c r="P26" s="166">
        <f>Anchor!X203</f>
        <v>39.962699999999998</v>
      </c>
      <c r="Q26" s="168">
        <f>10*LOG10(1/(('Summary (Full)'!$B$41/10^(N26/10)+'Summary (Full)'!$B$42/10^(O26/10)+'Summary (Full)'!$B$43/10^(P26/10))/'Summary (Full)'!$B$44))</f>
        <v>36.555251890949584</v>
      </c>
      <c r="R26" s="166">
        <f>Anchor!Y203</f>
        <v>5966.8</v>
      </c>
      <c r="S26" s="166">
        <f>Anchor!Z203</f>
        <v>1.1956</v>
      </c>
      <c r="T26" s="169"/>
      <c r="U26" s="166">
        <f>Test!L203</f>
        <v>292.7749</v>
      </c>
      <c r="V26" s="166">
        <f>Test!M203</f>
        <v>35.772500000000001</v>
      </c>
      <c r="W26" s="166">
        <f>Test!N203</f>
        <v>40.693800000000003</v>
      </c>
      <c r="X26" s="166">
        <f>Test!O203</f>
        <v>40.031500000000001</v>
      </c>
      <c r="Y26" s="166">
        <f>('Summary (Full)'!$B$34*V26+'Summary (Full)'!$B$35*W26+'Summary (Full)'!$B$36*X26)/'Summary (Full)'!$B$37</f>
        <v>36.34626875</v>
      </c>
      <c r="Z26" s="166">
        <f>Test!P203</f>
        <v>18.517800000000001</v>
      </c>
      <c r="AA26" s="166">
        <f>Test!Q203</f>
        <v>14.4994</v>
      </c>
      <c r="AB26" s="166">
        <f>Test!R203</f>
        <v>70.683099999999996</v>
      </c>
      <c r="AC26" s="166">
        <f>Test!S203</f>
        <v>68.040400000000005</v>
      </c>
      <c r="AD26" s="166">
        <f>Test!T203</f>
        <v>32.75</v>
      </c>
      <c r="AE26" s="166">
        <f>Test!U203</f>
        <v>38.016300000000001</v>
      </c>
      <c r="AF26" s="166">
        <f>Test!V203</f>
        <v>35.455399999999997</v>
      </c>
      <c r="AG26" s="166">
        <f>Test!W203</f>
        <v>40.634900000000002</v>
      </c>
      <c r="AH26" s="166">
        <f>Test!X203</f>
        <v>39.962699999999998</v>
      </c>
      <c r="AI26" s="166">
        <f>10*LOG10(1/(('Summary (Full)'!$B$41/10^(AF26/10)+'Summary (Full)'!$B$42/10^(AG26/10)+'Summary (Full)'!$B$43/10^(AH26/10))/'Summary (Full)'!$B$44))</f>
        <v>36.555251890949584</v>
      </c>
      <c r="AJ26" s="166">
        <f>Test!Y203</f>
        <v>5966.8</v>
      </c>
      <c r="AK26" s="166">
        <f>Test!Z203</f>
        <v>1.1956</v>
      </c>
      <c r="AL26" s="166">
        <f t="shared" si="2"/>
        <v>1</v>
      </c>
      <c r="AM26" s="166">
        <f t="shared" si="2"/>
        <v>1</v>
      </c>
      <c r="AO26" s="294"/>
      <c r="AP26" s="212"/>
      <c r="AQ26" s="212"/>
      <c r="AR26" s="212"/>
      <c r="AS26" s="212"/>
      <c r="AT26" s="212"/>
      <c r="AU26" s="212"/>
      <c r="AV26" s="212"/>
      <c r="AW26" s="212"/>
      <c r="AX26" s="212"/>
      <c r="AY26" s="215"/>
      <c r="AZ26" s="326"/>
      <c r="BA26" s="252"/>
      <c r="BR26" s="5"/>
      <c r="BS26" s="5"/>
      <c r="BT26" s="5"/>
      <c r="BV26" s="5"/>
      <c r="BX26" s="5"/>
      <c r="BZ26" s="5"/>
      <c r="CB26" s="5"/>
      <c r="CD26" s="5"/>
      <c r="CL26" s="17">
        <v>611.94434837156541</v>
      </c>
      <c r="CM26" s="17">
        <v>38.218999999999994</v>
      </c>
      <c r="CN26" s="17">
        <v>38.218999999999994</v>
      </c>
      <c r="CO26" s="17">
        <v>42.457850000000001</v>
      </c>
      <c r="CP26" s="17">
        <v>41.080550000000002</v>
      </c>
      <c r="CQ26" s="17">
        <v>38.662774999999996</v>
      </c>
      <c r="CR26" s="17">
        <v>20.348849999999999</v>
      </c>
      <c r="CS26" s="17">
        <v>16.098500000000001</v>
      </c>
      <c r="CT26" s="17">
        <v>83.148650000000004</v>
      </c>
      <c r="CU26" s="17">
        <v>80.501049999999992</v>
      </c>
      <c r="CV26" s="17">
        <v>35.504099999999994</v>
      </c>
      <c r="CW26" s="17">
        <v>39.543999999999997</v>
      </c>
      <c r="CX26" s="17">
        <v>37.973050000000001</v>
      </c>
      <c r="CY26" s="17">
        <v>42.388300000000001</v>
      </c>
      <c r="CZ26" s="17">
        <v>41.001850000000005</v>
      </c>
      <c r="DA26" s="17">
        <v>38.886885089896538</v>
      </c>
      <c r="DB26" s="17">
        <v>10241.200000000001</v>
      </c>
      <c r="DC26" s="17">
        <v>5.2241999999999997</v>
      </c>
      <c r="DE26" s="17">
        <v>149.2919397830008</v>
      </c>
      <c r="DF26" s="5">
        <v>16.644112499999999</v>
      </c>
      <c r="DG26" s="5"/>
      <c r="DH26" s="17">
        <v>392.53575084226406</v>
      </c>
      <c r="DI26" s="5">
        <v>15.197700000000001</v>
      </c>
      <c r="DJ26" s="5"/>
      <c r="DK26" s="5">
        <v>892.57939999999996</v>
      </c>
      <c r="DL26" s="5">
        <v>87.564400000000006</v>
      </c>
      <c r="DM26" s="5">
        <v>739.05948292602466</v>
      </c>
      <c r="DN26" s="5">
        <v>82.690624999999997</v>
      </c>
      <c r="DO26" s="5">
        <v>515.60628848419185</v>
      </c>
      <c r="DP26" s="5">
        <v>35.030600000000007</v>
      </c>
      <c r="DQ26" s="5">
        <v>379.57762509101701</v>
      </c>
      <c r="DR26" s="5">
        <v>38.690899999999999</v>
      </c>
      <c r="DS26" s="5">
        <v>611.94434837156541</v>
      </c>
      <c r="DT26" s="5">
        <v>37.973050000000001</v>
      </c>
      <c r="DU26" s="5">
        <v>37.973050000000001</v>
      </c>
      <c r="DV26" s="5">
        <v>42.388300000000001</v>
      </c>
      <c r="DW26" s="5">
        <v>41.001850000000005</v>
      </c>
      <c r="DX26" s="5">
        <v>38.886885089896538</v>
      </c>
      <c r="DZ26" s="17">
        <v>611.94434837156541</v>
      </c>
      <c r="EA26" s="17">
        <v>38.218999999999994</v>
      </c>
      <c r="EB26" s="17">
        <v>38.218999999999994</v>
      </c>
      <c r="EC26" s="17">
        <v>42.457850000000001</v>
      </c>
      <c r="ED26" s="17">
        <v>41.080550000000002</v>
      </c>
      <c r="EE26" s="17">
        <v>38.662774999999996</v>
      </c>
      <c r="EF26" s="17">
        <v>20.348849999999999</v>
      </c>
      <c r="EG26" s="17">
        <v>16.098500000000001</v>
      </c>
      <c r="EH26" s="17">
        <v>83.148650000000004</v>
      </c>
      <c r="EI26" s="17">
        <v>80.501049999999992</v>
      </c>
      <c r="EJ26" s="17">
        <v>35.504099999999994</v>
      </c>
      <c r="EK26" s="17">
        <v>39.543999999999997</v>
      </c>
      <c r="EL26" s="17">
        <v>37.973050000000001</v>
      </c>
      <c r="EM26" s="17">
        <v>42.388300000000001</v>
      </c>
      <c r="EN26" s="17">
        <v>41.001850000000005</v>
      </c>
      <c r="EO26" s="17">
        <v>38.886885089896538</v>
      </c>
      <c r="EP26" s="17">
        <v>10241.200000000001</v>
      </c>
      <c r="EQ26" s="17">
        <v>5.2241999999999997</v>
      </c>
      <c r="ER26" s="17">
        <v>149.2919397830008</v>
      </c>
      <c r="ES26" s="5">
        <v>16.644112499999999</v>
      </c>
      <c r="ET26" s="5">
        <v>392.53575084226406</v>
      </c>
      <c r="EU26" s="5">
        <v>15.197700000000001</v>
      </c>
      <c r="EV26" s="8">
        <v>892.57939999999996</v>
      </c>
      <c r="EW26" s="8">
        <v>87.564400000000006</v>
      </c>
      <c r="EX26" s="8">
        <v>739.05948292602466</v>
      </c>
      <c r="EY26" s="8">
        <v>82.690624999999997</v>
      </c>
      <c r="EZ26" s="8">
        <v>515.60628848419185</v>
      </c>
      <c r="FA26" s="8">
        <v>35.030600000000007</v>
      </c>
      <c r="FB26" s="8">
        <v>379.57762509101701</v>
      </c>
      <c r="FC26" s="8">
        <v>38.690899999999999</v>
      </c>
      <c r="FD26" s="5">
        <v>611.94434837156541</v>
      </c>
      <c r="FE26" s="5">
        <v>37.973050000000001</v>
      </c>
      <c r="FF26" s="5">
        <v>37.973050000000001</v>
      </c>
      <c r="FG26" s="5">
        <v>42.388300000000001</v>
      </c>
      <c r="FH26" s="5">
        <v>41.001850000000005</v>
      </c>
      <c r="FI26" s="5">
        <v>38.886885089896538</v>
      </c>
      <c r="FK26" s="5">
        <v>611.94434837156541</v>
      </c>
      <c r="FL26" s="5">
        <v>38.662774999999996</v>
      </c>
      <c r="FM26" s="5">
        <v>611.94434837156541</v>
      </c>
      <c r="FN26" s="5">
        <v>38.886885089896538</v>
      </c>
      <c r="FP26" s="17">
        <v>611.94434837156541</v>
      </c>
      <c r="FQ26" s="5">
        <v>38.662774999999996</v>
      </c>
      <c r="FR26" s="17">
        <v>611.94434837156541</v>
      </c>
      <c r="FS26" s="5">
        <v>38.886885089896538</v>
      </c>
    </row>
    <row r="27" spans="1:175" ht="13" customHeight="1" x14ac:dyDescent="0.15">
      <c r="A27" s="290"/>
      <c r="B27" s="47">
        <v>55</v>
      </c>
      <c r="C27" s="166">
        <f>Anchor!L204</f>
        <v>148.02430000000001</v>
      </c>
      <c r="D27" s="166">
        <f>Anchor!M204</f>
        <v>34.401499999999999</v>
      </c>
      <c r="E27" s="166">
        <f>Anchor!N204</f>
        <v>39.406399999999998</v>
      </c>
      <c r="F27" s="166">
        <f>Anchor!O204</f>
        <v>39.030799999999999</v>
      </c>
      <c r="G27" s="167">
        <f>('Summary (Full)'!$B$34*D27+'Summary (Full)'!$B$35*E27+'Summary (Full)'!$B$36*F27)/'Summary (Full)'!$B$37</f>
        <v>35.003637499999996</v>
      </c>
      <c r="H27" s="166">
        <f>Anchor!P204</f>
        <v>16.465199999999999</v>
      </c>
      <c r="I27" s="166">
        <f>Anchor!Q204</f>
        <v>13.1402</v>
      </c>
      <c r="J27" s="166">
        <f>Anchor!R204</f>
        <v>59.417099999999998</v>
      </c>
      <c r="K27" s="166">
        <f>Anchor!S204</f>
        <v>57.036799999999999</v>
      </c>
      <c r="L27" s="166">
        <f>Anchor!T204</f>
        <v>30.848099999999999</v>
      </c>
      <c r="M27" s="166">
        <f>Anchor!U204</f>
        <v>36.849800000000002</v>
      </c>
      <c r="N27" s="166">
        <f>Anchor!V204</f>
        <v>34.172199999999997</v>
      </c>
      <c r="O27" s="166">
        <f>Anchor!W204</f>
        <v>39.363799999999998</v>
      </c>
      <c r="P27" s="166">
        <f>Anchor!X204</f>
        <v>38.979599999999998</v>
      </c>
      <c r="Q27" s="168">
        <f>10*LOG10(1/(('Summary (Full)'!$B$41/10^(N27/10)+'Summary (Full)'!$B$42/10^(O27/10)+'Summary (Full)'!$B$43/10^(P27/10))/'Summary (Full)'!$B$44))</f>
        <v>35.294951490568764</v>
      </c>
      <c r="R27" s="166">
        <f>Anchor!Y204</f>
        <v>4811.8999999999996</v>
      </c>
      <c r="S27" s="166">
        <f>Anchor!Z204</f>
        <v>1.0235000000000001</v>
      </c>
      <c r="T27" s="169"/>
      <c r="U27" s="166">
        <f>Test!L204</f>
        <v>148.02430000000001</v>
      </c>
      <c r="V27" s="166">
        <f>Test!M204</f>
        <v>34.401499999999999</v>
      </c>
      <c r="W27" s="166">
        <f>Test!N204</f>
        <v>39.406399999999998</v>
      </c>
      <c r="X27" s="166">
        <f>Test!O204</f>
        <v>39.030799999999999</v>
      </c>
      <c r="Y27" s="166">
        <f>('Summary (Full)'!$B$34*V27+'Summary (Full)'!$B$35*W27+'Summary (Full)'!$B$36*X27)/'Summary (Full)'!$B$37</f>
        <v>35.003637499999996</v>
      </c>
      <c r="Z27" s="166">
        <f>Test!P204</f>
        <v>16.465199999999999</v>
      </c>
      <c r="AA27" s="166">
        <f>Test!Q204</f>
        <v>13.1402</v>
      </c>
      <c r="AB27" s="166">
        <f>Test!R204</f>
        <v>59.417099999999998</v>
      </c>
      <c r="AC27" s="166">
        <f>Test!S204</f>
        <v>57.036799999999999</v>
      </c>
      <c r="AD27" s="166">
        <f>Test!T204</f>
        <v>30.848099999999999</v>
      </c>
      <c r="AE27" s="166">
        <f>Test!U204</f>
        <v>36.849800000000002</v>
      </c>
      <c r="AF27" s="166">
        <f>Test!V204</f>
        <v>34.172199999999997</v>
      </c>
      <c r="AG27" s="166">
        <f>Test!W204</f>
        <v>39.363799999999998</v>
      </c>
      <c r="AH27" s="166">
        <f>Test!X204</f>
        <v>38.979599999999998</v>
      </c>
      <c r="AI27" s="166">
        <f>10*LOG10(1/(('Summary (Full)'!$B$41/10^(AF27/10)+'Summary (Full)'!$B$42/10^(AG27/10)+'Summary (Full)'!$B$43/10^(AH27/10))/'Summary (Full)'!$B$44))</f>
        <v>35.294951490568764</v>
      </c>
      <c r="AJ27" s="166">
        <f>Test!Y204</f>
        <v>4811.8999999999996</v>
      </c>
      <c r="AK27" s="166">
        <f>Test!Z204</f>
        <v>1.0235000000000001</v>
      </c>
      <c r="AL27" s="166">
        <f t="shared" si="2"/>
        <v>1</v>
      </c>
      <c r="AM27" s="166">
        <f t="shared" si="2"/>
        <v>1</v>
      </c>
      <c r="AO27" s="294" t="s">
        <v>29</v>
      </c>
      <c r="AP27" s="212" cm="1">
        <f t="array" ref="AP27">bdRateExtend($C25:$C28,D25:D28,$U25:$U28,V25:V28)</f>
        <v>0</v>
      </c>
      <c r="AQ27" s="212"/>
      <c r="AR27" s="212"/>
      <c r="AS27" s="212"/>
      <c r="AT27" s="212" cm="1">
        <f t="array" ref="AT27">bdRateExtend($C25:$C28,H25:H28,$U25:$U28,Z25:Z28)</f>
        <v>0</v>
      </c>
      <c r="AU27" s="212"/>
      <c r="AV27" s="212" cm="1">
        <f t="array" ref="AV27">bdRateExtend($C25:$C28,I25:I28,$U25:$U28,AA25:AA28)</f>
        <v>0</v>
      </c>
      <c r="AW27" s="212"/>
      <c r="AX27" s="212" cm="1">
        <f t="array" ref="AX27">bdRateExtend($C25:$C28,J25:J28,$U25:$U28,AB25:AB28,"None", FALSE,1)</f>
        <v>0</v>
      </c>
      <c r="AY27" s="215"/>
      <c r="AZ27" s="326" cm="1">
        <f t="array" ref="AZ27">testVMAFRange($C25:$C28,J25:J28,$U25:$U28,AB25:AB28)</f>
        <v>0</v>
      </c>
      <c r="BA27" s="252"/>
      <c r="BR27" s="5"/>
      <c r="BS27" s="5"/>
      <c r="BT27" s="5"/>
      <c r="BV27" s="5"/>
      <c r="BX27" s="5"/>
      <c r="BZ27" s="5"/>
      <c r="CB27" s="5"/>
      <c r="CD27" s="5"/>
      <c r="CL27" s="17">
        <v>672.50522205183847</v>
      </c>
      <c r="CM27" s="17">
        <v>38.439324999999997</v>
      </c>
      <c r="CN27" s="17">
        <v>38.439324999999997</v>
      </c>
      <c r="CO27" s="17">
        <v>42.646537500000001</v>
      </c>
      <c r="CP27" s="17">
        <v>41.202287500000004</v>
      </c>
      <c r="CQ27" s="17">
        <v>38.874960937499992</v>
      </c>
      <c r="CR27" s="17">
        <v>20.6448125</v>
      </c>
      <c r="CS27" s="17">
        <v>16.302924999999998</v>
      </c>
      <c r="CT27" s="17">
        <v>84.252587500000004</v>
      </c>
      <c r="CU27" s="17">
        <v>81.595837500000002</v>
      </c>
      <c r="CV27" s="17">
        <v>35.795924999999997</v>
      </c>
      <c r="CW27" s="17">
        <v>39.707875000000001</v>
      </c>
      <c r="CX27" s="17">
        <v>38.189087499999999</v>
      </c>
      <c r="CY27" s="17">
        <v>42.575249999999997</v>
      </c>
      <c r="CZ27" s="17">
        <v>41.121562500000003</v>
      </c>
      <c r="DA27" s="17">
        <v>39.090879984320765</v>
      </c>
      <c r="DB27" s="17">
        <v>10713.2</v>
      </c>
      <c r="DC27" s="17">
        <v>5.4067750000000006</v>
      </c>
      <c r="DE27" s="17">
        <v>161.56178018248281</v>
      </c>
      <c r="DF27" s="5">
        <v>16.888175</v>
      </c>
      <c r="DG27" s="5"/>
      <c r="DH27" s="17">
        <v>429.89152144810475</v>
      </c>
      <c r="DI27" s="5">
        <v>15.3908</v>
      </c>
      <c r="DJ27" s="5"/>
      <c r="DK27" s="5">
        <v>983.75537359255611</v>
      </c>
      <c r="DL27" s="5">
        <v>88.357925000000009</v>
      </c>
      <c r="DM27" s="5">
        <v>812.20026461114924</v>
      </c>
      <c r="DN27" s="5">
        <v>83.785412500000007</v>
      </c>
      <c r="DO27" s="5">
        <v>564.67409999999995</v>
      </c>
      <c r="DP27" s="5">
        <v>35.315600000000003</v>
      </c>
      <c r="DQ27" s="5">
        <v>419.54349999999999</v>
      </c>
      <c r="DR27" s="5">
        <v>38.888500000000001</v>
      </c>
      <c r="DS27" s="5">
        <v>672.50522205183847</v>
      </c>
      <c r="DT27" s="5">
        <v>38.189087499999999</v>
      </c>
      <c r="DU27" s="5">
        <v>38.189087499999999</v>
      </c>
      <c r="DV27" s="5">
        <v>42.575249999999997</v>
      </c>
      <c r="DW27" s="5">
        <v>41.121562500000003</v>
      </c>
      <c r="DX27" s="5">
        <v>39.090879984320765</v>
      </c>
      <c r="DZ27" s="17">
        <v>672.50522205183847</v>
      </c>
      <c r="EA27" s="17">
        <v>38.439324999999997</v>
      </c>
      <c r="EB27" s="17">
        <v>38.439324999999997</v>
      </c>
      <c r="EC27" s="17">
        <v>42.646537500000001</v>
      </c>
      <c r="ED27" s="17">
        <v>41.202287500000004</v>
      </c>
      <c r="EE27" s="17">
        <v>38.874960937499992</v>
      </c>
      <c r="EF27" s="17">
        <v>20.6448125</v>
      </c>
      <c r="EG27" s="17">
        <v>16.302924999999998</v>
      </c>
      <c r="EH27" s="17">
        <v>84.252587500000004</v>
      </c>
      <c r="EI27" s="17">
        <v>81.595837500000002</v>
      </c>
      <c r="EJ27" s="17">
        <v>35.795924999999997</v>
      </c>
      <c r="EK27" s="17">
        <v>39.707875000000001</v>
      </c>
      <c r="EL27" s="17">
        <v>38.189087499999999</v>
      </c>
      <c r="EM27" s="17">
        <v>42.575249999999997</v>
      </c>
      <c r="EN27" s="17">
        <v>41.121562500000003</v>
      </c>
      <c r="EO27" s="17">
        <v>39.090879984320765</v>
      </c>
      <c r="EP27" s="17">
        <v>10713.2</v>
      </c>
      <c r="EQ27" s="17">
        <v>5.4067750000000006</v>
      </c>
      <c r="ER27" s="17">
        <v>161.56178018248281</v>
      </c>
      <c r="ES27" s="5">
        <v>16.888175</v>
      </c>
      <c r="ET27" s="5">
        <v>429.89152144810475</v>
      </c>
      <c r="EU27" s="5">
        <v>15.3908</v>
      </c>
      <c r="EV27" s="8">
        <v>983.75537359255611</v>
      </c>
      <c r="EW27" s="8">
        <v>88.357925000000009</v>
      </c>
      <c r="EX27" s="8">
        <v>812.20026461114924</v>
      </c>
      <c r="EY27" s="8">
        <v>83.785412500000007</v>
      </c>
      <c r="EZ27" s="8">
        <v>564.67409999999995</v>
      </c>
      <c r="FA27" s="8">
        <v>35.315600000000003</v>
      </c>
      <c r="FB27" s="8">
        <v>419.54349999999999</v>
      </c>
      <c r="FC27" s="8">
        <v>38.888500000000001</v>
      </c>
      <c r="FD27" s="5">
        <v>672.50522205183847</v>
      </c>
      <c r="FE27" s="5">
        <v>38.189087499999999</v>
      </c>
      <c r="FF27" s="5">
        <v>38.189087499999999</v>
      </c>
      <c r="FG27" s="5">
        <v>42.575249999999997</v>
      </c>
      <c r="FH27" s="5">
        <v>41.121562500000003</v>
      </c>
      <c r="FI27" s="5">
        <v>39.090879984320765</v>
      </c>
      <c r="FK27" s="5">
        <v>672.50522205183847</v>
      </c>
      <c r="FL27" s="5">
        <v>38.874960937499992</v>
      </c>
      <c r="FM27" s="5">
        <v>672.50522205183847</v>
      </c>
      <c r="FN27" s="5">
        <v>39.090879984320765</v>
      </c>
      <c r="FP27" s="17">
        <v>672.50522205183847</v>
      </c>
      <c r="FQ27" s="5">
        <v>38.874960937499992</v>
      </c>
      <c r="FR27" s="17">
        <v>672.50522205183847</v>
      </c>
      <c r="FS27" s="5">
        <v>39.090879984320765</v>
      </c>
    </row>
    <row r="28" spans="1:175" ht="14" thickBot="1" x14ac:dyDescent="0.2">
      <c r="A28" s="290"/>
      <c r="B28" s="47">
        <v>63</v>
      </c>
      <c r="C28" s="166">
        <f>Anchor!L205</f>
        <v>75.116900000000001</v>
      </c>
      <c r="D28" s="166">
        <f>Anchor!M205</f>
        <v>32.621299999999998</v>
      </c>
      <c r="E28" s="166">
        <f>Anchor!N205</f>
        <v>37.990400000000001</v>
      </c>
      <c r="F28" s="166">
        <f>Anchor!O205</f>
        <v>37.961199999999998</v>
      </c>
      <c r="G28" s="167">
        <f>('Summary (Full)'!$B$34*D28+'Summary (Full)'!$B$35*E28+'Summary (Full)'!$B$36*F28)/'Summary (Full)'!$B$37</f>
        <v>33.290612500000002</v>
      </c>
      <c r="H28" s="166">
        <f>Anchor!P205</f>
        <v>14.282500000000001</v>
      </c>
      <c r="I28" s="166">
        <f>Anchor!Q205</f>
        <v>11.632999999999999</v>
      </c>
      <c r="J28" s="166">
        <f>Anchor!R205</f>
        <v>44.389499999999998</v>
      </c>
      <c r="K28" s="166">
        <f>Anchor!S205</f>
        <v>42.393700000000003</v>
      </c>
      <c r="L28" s="166">
        <f>Anchor!T205</f>
        <v>28.635000000000002</v>
      </c>
      <c r="M28" s="166">
        <f>Anchor!U205</f>
        <v>35.406500000000001</v>
      </c>
      <c r="N28" s="166">
        <f>Anchor!V205</f>
        <v>32.478900000000003</v>
      </c>
      <c r="O28" s="166">
        <f>Anchor!W205</f>
        <v>37.964500000000001</v>
      </c>
      <c r="P28" s="166">
        <f>Anchor!X205</f>
        <v>37.922400000000003</v>
      </c>
      <c r="Q28" s="168">
        <f>10*LOG10(1/(('Summary (Full)'!$B$41/10^(N28/10)+'Summary (Full)'!$B$42/10^(O28/10)+'Summary (Full)'!$B$43/10^(P28/10))/'Summary (Full)'!$B$44))</f>
        <v>33.662863304518709</v>
      </c>
      <c r="R28" s="166">
        <f>Anchor!Y205</f>
        <v>2668.8</v>
      </c>
      <c r="S28" s="166">
        <f>Anchor!Z205</f>
        <v>0.88280000000000003</v>
      </c>
      <c r="T28" s="169"/>
      <c r="U28" s="166">
        <f>Test!L205</f>
        <v>75.116900000000001</v>
      </c>
      <c r="V28" s="166">
        <f>Test!M205</f>
        <v>32.621299999999998</v>
      </c>
      <c r="W28" s="166">
        <f>Test!N205</f>
        <v>37.990400000000001</v>
      </c>
      <c r="X28" s="166">
        <f>Test!O205</f>
        <v>37.961199999999998</v>
      </c>
      <c r="Y28" s="166">
        <f>('Summary (Full)'!$B$34*V28+'Summary (Full)'!$B$35*W28+'Summary (Full)'!$B$36*X28)/'Summary (Full)'!$B$37</f>
        <v>33.290612500000002</v>
      </c>
      <c r="Z28" s="166">
        <f>Test!P205</f>
        <v>14.282500000000001</v>
      </c>
      <c r="AA28" s="166">
        <f>Test!Q205</f>
        <v>11.632999999999999</v>
      </c>
      <c r="AB28" s="166">
        <f>Test!R205</f>
        <v>44.389499999999998</v>
      </c>
      <c r="AC28" s="166">
        <f>Test!S205</f>
        <v>42.393700000000003</v>
      </c>
      <c r="AD28" s="166">
        <f>Test!T205</f>
        <v>28.635000000000002</v>
      </c>
      <c r="AE28" s="166">
        <f>Test!U205</f>
        <v>35.406500000000001</v>
      </c>
      <c r="AF28" s="166">
        <f>Test!V205</f>
        <v>32.478900000000003</v>
      </c>
      <c r="AG28" s="166">
        <f>Test!W205</f>
        <v>37.964500000000001</v>
      </c>
      <c r="AH28" s="166">
        <f>Test!X205</f>
        <v>37.922400000000003</v>
      </c>
      <c r="AI28" s="166">
        <f>10*LOG10(1/(('Summary (Full)'!$B$41/10^(AF28/10)+'Summary (Full)'!$B$42/10^(AG28/10)+'Summary (Full)'!$B$43/10^(AH28/10))/'Summary (Full)'!$B$44))</f>
        <v>33.662863304518709</v>
      </c>
      <c r="AJ28" s="166">
        <f>Test!Y205</f>
        <v>2668.8</v>
      </c>
      <c r="AK28" s="166">
        <f>Test!Z205</f>
        <v>0.88280000000000003</v>
      </c>
      <c r="AL28" s="166">
        <f t="shared" si="2"/>
        <v>1</v>
      </c>
      <c r="AM28" s="166">
        <f t="shared" si="2"/>
        <v>1</v>
      </c>
      <c r="AO28" s="303"/>
      <c r="AP28" s="213"/>
      <c r="AQ28" s="213"/>
      <c r="AR28" s="213"/>
      <c r="AS28" s="213"/>
      <c r="AT28" s="213"/>
      <c r="AU28" s="213"/>
      <c r="AV28" s="213"/>
      <c r="AW28" s="213"/>
      <c r="AX28" s="213"/>
      <c r="AY28" s="228"/>
      <c r="AZ28" s="327"/>
      <c r="BA28" s="280"/>
      <c r="BR28" s="5"/>
      <c r="BS28" s="5"/>
      <c r="BT28" s="5"/>
      <c r="BV28" s="5"/>
      <c r="BX28" s="5"/>
      <c r="BZ28" s="5"/>
      <c r="CB28" s="5"/>
      <c r="CD28" s="5"/>
      <c r="CL28" s="17">
        <v>739.05948292602466</v>
      </c>
      <c r="CM28" s="17">
        <v>38.659649999999999</v>
      </c>
      <c r="CN28" s="17">
        <v>38.659649999999999</v>
      </c>
      <c r="CO28" s="17">
        <v>42.835225000000001</v>
      </c>
      <c r="CP28" s="17">
        <v>41.324025000000006</v>
      </c>
      <c r="CQ28" s="17">
        <v>39.087146874999995</v>
      </c>
      <c r="CR28" s="17">
        <v>20.940774999999999</v>
      </c>
      <c r="CS28" s="17">
        <v>16.507349999999999</v>
      </c>
      <c r="CT28" s="17">
        <v>85.356525000000005</v>
      </c>
      <c r="CU28" s="17">
        <v>82.690624999999997</v>
      </c>
      <c r="CV28" s="17">
        <v>36.08775</v>
      </c>
      <c r="CW28" s="17">
        <v>39.871749999999999</v>
      </c>
      <c r="CX28" s="17">
        <v>38.405124999999998</v>
      </c>
      <c r="CY28" s="17">
        <v>42.7622</v>
      </c>
      <c r="CZ28" s="17">
        <v>41.241275000000002</v>
      </c>
      <c r="DA28" s="17">
        <v>39.294874878744992</v>
      </c>
      <c r="DB28" s="17">
        <v>11185.2</v>
      </c>
      <c r="DC28" s="17">
        <v>5.5893500000000005</v>
      </c>
      <c r="DE28" s="17">
        <v>174.84004061889121</v>
      </c>
      <c r="DF28" s="5">
        <v>17.132237500000002</v>
      </c>
      <c r="DG28" s="5"/>
      <c r="DH28" s="17">
        <v>470.80226403945829</v>
      </c>
      <c r="DI28" s="5">
        <v>15.5839</v>
      </c>
      <c r="DJ28" s="5"/>
      <c r="DK28" s="5">
        <v>1084.2448695009416</v>
      </c>
      <c r="DL28" s="5">
        <v>89.151450000000011</v>
      </c>
      <c r="DM28" s="5">
        <v>892.57939999999996</v>
      </c>
      <c r="DN28" s="5">
        <v>84.880200000000002</v>
      </c>
      <c r="DO28" s="5">
        <v>620.49514848631111</v>
      </c>
      <c r="DP28" s="5">
        <v>35.590000000000003</v>
      </c>
      <c r="DQ28" s="5">
        <v>461.06348621196855</v>
      </c>
      <c r="DR28" s="5">
        <v>39.052374999999998</v>
      </c>
      <c r="DS28" s="5">
        <v>739.05948292602466</v>
      </c>
      <c r="DT28" s="5">
        <v>38.405124999999998</v>
      </c>
      <c r="DU28" s="5">
        <v>38.405124999999998</v>
      </c>
      <c r="DV28" s="5">
        <v>42.7622</v>
      </c>
      <c r="DW28" s="5">
        <v>41.241275000000002</v>
      </c>
      <c r="DX28" s="5">
        <v>39.294874878744992</v>
      </c>
      <c r="DZ28" s="17">
        <v>739.05948292602466</v>
      </c>
      <c r="EA28" s="17">
        <v>38.659649999999999</v>
      </c>
      <c r="EB28" s="17">
        <v>38.659649999999999</v>
      </c>
      <c r="EC28" s="17">
        <v>42.835225000000001</v>
      </c>
      <c r="ED28" s="17">
        <v>41.324025000000006</v>
      </c>
      <c r="EE28" s="17">
        <v>39.087146874999995</v>
      </c>
      <c r="EF28" s="17">
        <v>20.940774999999999</v>
      </c>
      <c r="EG28" s="17">
        <v>16.507349999999999</v>
      </c>
      <c r="EH28" s="17">
        <v>85.356525000000005</v>
      </c>
      <c r="EI28" s="17">
        <v>82.690624999999997</v>
      </c>
      <c r="EJ28" s="17">
        <v>36.08775</v>
      </c>
      <c r="EK28" s="17">
        <v>39.871749999999999</v>
      </c>
      <c r="EL28" s="17">
        <v>38.405124999999998</v>
      </c>
      <c r="EM28" s="17">
        <v>42.7622</v>
      </c>
      <c r="EN28" s="17">
        <v>41.241275000000002</v>
      </c>
      <c r="EO28" s="17">
        <v>39.294874878744992</v>
      </c>
      <c r="EP28" s="17">
        <v>11185.2</v>
      </c>
      <c r="EQ28" s="17">
        <v>5.5893500000000005</v>
      </c>
      <c r="ER28" s="17">
        <v>174.84004061889121</v>
      </c>
      <c r="ES28" s="5">
        <v>17.132237500000002</v>
      </c>
      <c r="ET28" s="5">
        <v>470.80226403945829</v>
      </c>
      <c r="EU28" s="5">
        <v>15.5839</v>
      </c>
      <c r="EV28" s="8">
        <v>1084.2448695009416</v>
      </c>
      <c r="EW28" s="8">
        <v>89.151450000000011</v>
      </c>
      <c r="EX28" s="8">
        <v>892.57939999999996</v>
      </c>
      <c r="EY28" s="8">
        <v>84.880200000000002</v>
      </c>
      <c r="EZ28" s="8">
        <v>620.49514848631111</v>
      </c>
      <c r="FA28" s="8">
        <v>35.590000000000003</v>
      </c>
      <c r="FB28" s="8">
        <v>461.06348621196855</v>
      </c>
      <c r="FC28" s="8">
        <v>39.052374999999998</v>
      </c>
      <c r="FD28" s="5">
        <v>739.05948292602466</v>
      </c>
      <c r="FE28" s="5">
        <v>38.405124999999998</v>
      </c>
      <c r="FF28" s="5">
        <v>38.405124999999998</v>
      </c>
      <c r="FG28" s="5">
        <v>42.7622</v>
      </c>
      <c r="FH28" s="5">
        <v>41.241275000000002</v>
      </c>
      <c r="FI28" s="5">
        <v>39.294874878744992</v>
      </c>
      <c r="FK28" s="5">
        <v>739.05948292602466</v>
      </c>
      <c r="FL28" s="5">
        <v>39.087146874999995</v>
      </c>
      <c r="FM28" s="5">
        <v>739.05948292602466</v>
      </c>
      <c r="FN28" s="5">
        <v>39.294874878744992</v>
      </c>
      <c r="FP28" s="17">
        <v>739.05948292602466</v>
      </c>
      <c r="FQ28" s="5">
        <v>39.087146874999995</v>
      </c>
      <c r="FR28" s="17">
        <v>739.05948292602466</v>
      </c>
      <c r="FS28" s="5">
        <v>39.294874878744992</v>
      </c>
    </row>
    <row r="29" spans="1:175" ht="13" customHeight="1" x14ac:dyDescent="0.15">
      <c r="A29" s="290" t="s">
        <v>9</v>
      </c>
      <c r="B29" s="47">
        <v>23</v>
      </c>
      <c r="C29" s="166">
        <f>Anchor!L206</f>
        <v>1481.9599000000001</v>
      </c>
      <c r="D29" s="166">
        <f>Anchor!M206</f>
        <v>35.731200000000001</v>
      </c>
      <c r="E29" s="166">
        <f>Anchor!N206</f>
        <v>41.323300000000003</v>
      </c>
      <c r="F29" s="166">
        <f>Anchor!O206</f>
        <v>40.722000000000001</v>
      </c>
      <c r="G29" s="167">
        <f>('Summary (Full)'!$B$34*D29+'Summary (Full)'!$B$35*E29+'Summary (Full)'!$B$36*F29)/'Summary (Full)'!$B$37</f>
        <v>36.392631250000001</v>
      </c>
      <c r="H29" s="166">
        <f>Anchor!P206</f>
        <v>23.675000000000001</v>
      </c>
      <c r="I29" s="166">
        <f>Anchor!Q206</f>
        <v>15.861499999999999</v>
      </c>
      <c r="J29" s="166">
        <f>Anchor!R206</f>
        <v>74.409599999999998</v>
      </c>
      <c r="K29" s="166">
        <f>Anchor!S206</f>
        <v>72.055999999999997</v>
      </c>
      <c r="L29" s="166">
        <f>Anchor!T206</f>
        <v>32.777200000000001</v>
      </c>
      <c r="M29" s="166">
        <f>Anchor!U206</f>
        <v>38.635100000000001</v>
      </c>
      <c r="N29" s="166">
        <f>Anchor!V206</f>
        <v>35.354500000000002</v>
      </c>
      <c r="O29" s="166">
        <f>Anchor!W206</f>
        <v>41.250799999999998</v>
      </c>
      <c r="P29" s="166">
        <f>Anchor!X206</f>
        <v>40.6248</v>
      </c>
      <c r="Q29" s="168">
        <f>10*LOG10(1/(('Summary (Full)'!$B$41/10^(N29/10)+'Summary (Full)'!$B$42/10^(O29/10)+'Summary (Full)'!$B$43/10^(P29/10))/'Summary (Full)'!$B$44))</f>
        <v>36.55169628115577</v>
      </c>
      <c r="R29" s="166">
        <f>Anchor!Y206</f>
        <v>11123.7</v>
      </c>
      <c r="S29" s="166">
        <f>Anchor!Z206</f>
        <v>2.0592999999999999</v>
      </c>
      <c r="T29" s="169"/>
      <c r="U29" s="166">
        <f>Test!L206</f>
        <v>1481.9599000000001</v>
      </c>
      <c r="V29" s="166">
        <f>Test!M206</f>
        <v>35.731200000000001</v>
      </c>
      <c r="W29" s="166">
        <f>Test!N206</f>
        <v>41.323300000000003</v>
      </c>
      <c r="X29" s="166">
        <f>Test!O206</f>
        <v>40.722000000000001</v>
      </c>
      <c r="Y29" s="166">
        <f>('Summary (Full)'!$B$34*V29+'Summary (Full)'!$B$35*W29+'Summary (Full)'!$B$36*X29)/'Summary (Full)'!$B$37</f>
        <v>36.392631250000001</v>
      </c>
      <c r="Z29" s="166">
        <f>Test!P206</f>
        <v>23.675000000000001</v>
      </c>
      <c r="AA29" s="166">
        <f>Test!Q206</f>
        <v>15.861499999999999</v>
      </c>
      <c r="AB29" s="166">
        <f>Test!R206</f>
        <v>74.409599999999998</v>
      </c>
      <c r="AC29" s="166">
        <f>Test!S206</f>
        <v>72.055999999999997</v>
      </c>
      <c r="AD29" s="166">
        <f>Test!T206</f>
        <v>32.777200000000001</v>
      </c>
      <c r="AE29" s="166">
        <f>Test!U206</f>
        <v>38.635100000000001</v>
      </c>
      <c r="AF29" s="166">
        <f>Test!V206</f>
        <v>35.354500000000002</v>
      </c>
      <c r="AG29" s="166">
        <f>Test!W206</f>
        <v>41.250799999999998</v>
      </c>
      <c r="AH29" s="166">
        <f>Test!X206</f>
        <v>40.6248</v>
      </c>
      <c r="AI29" s="166">
        <f>10*LOG10(1/(('Summary (Full)'!$B$41/10^(AF29/10)+'Summary (Full)'!$B$42/10^(AG29/10)+'Summary (Full)'!$B$43/10^(AH29/10))/'Summary (Full)'!$B$44))</f>
        <v>36.55169628115577</v>
      </c>
      <c r="AJ29" s="166">
        <f>Test!Y206</f>
        <v>11123.7</v>
      </c>
      <c r="AK29" s="166">
        <f>Test!Z206</f>
        <v>2.0592999999999999</v>
      </c>
      <c r="AL29" s="166">
        <f t="shared" si="2"/>
        <v>1</v>
      </c>
      <c r="AM29" s="166">
        <f t="shared" si="2"/>
        <v>1</v>
      </c>
      <c r="AO29" s="293" t="s">
        <v>27</v>
      </c>
      <c r="AP29" s="211" cm="1">
        <f t="array" ref="AP29">bdRateExtend($C29:$C32,D29:D32,$U29:$U32,V29:V32)</f>
        <v>0</v>
      </c>
      <c r="AQ29" s="211" cm="1">
        <f t="array" ref="AQ29">bdRateExtend($C29:$C34,D29:D34,$U29:$U34,V29:V34)</f>
        <v>0</v>
      </c>
      <c r="AR29" s="211" cm="1">
        <f t="array" ref="AR29">bdRateExtend($C29:$C34,E29:E34,$U29:$U34,W29:W34)</f>
        <v>0</v>
      </c>
      <c r="AS29" s="211" cm="1">
        <f t="array" ref="AS29">bdRateExtend($C29:$C34,F29:F34,$U29:$U34,X29:X34)</f>
        <v>0</v>
      </c>
      <c r="AT29" s="211" cm="1">
        <f t="array" ref="AT29">bdRateExtend($C29:$C32,H29:H32,$U29:$U32,Z29:Z32)</f>
        <v>0</v>
      </c>
      <c r="AU29" s="211" cm="1">
        <f t="array" ref="AU29">bdRateExtend($C29:$C34,H29:H34,$U29:$U34,Z29:Z34)</f>
        <v>0</v>
      </c>
      <c r="AV29" s="211" cm="1">
        <f t="array" ref="AV29">bdRateExtend($C29:$C32,I29:I32,$U29:$U32,AA29:AA32)</f>
        <v>0</v>
      </c>
      <c r="AW29" s="211" cm="1">
        <f t="array" ref="AW29">bdRateExtend($C29:$C34,I29:I34,$U29:$U34,AA29:AA34)</f>
        <v>0</v>
      </c>
      <c r="AX29" s="211" cm="1">
        <f t="array" ref="AX29">bdRateExtend($C29:$C32,J29:J32,$U29:$U32,AB29:AB32,"None", FALSE,1)</f>
        <v>0</v>
      </c>
      <c r="AY29" s="214" cm="1">
        <f t="array" ref="AY29">bdRateExtend($C29:$C34,J29:J34,$U29:$U34,AB29:AB34,"None", FALSE,TRUE)</f>
        <v>0</v>
      </c>
      <c r="AZ29" s="325" cm="1">
        <f t="array" ref="AZ29">testVMAFRange($C29:$C32,J29:J32,$U29:$U32,AB29:AB32)</f>
        <v>0</v>
      </c>
      <c r="BA29" s="251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812.20026461114924</v>
      </c>
      <c r="CM29" s="17">
        <v>38.879974999999995</v>
      </c>
      <c r="CN29" s="17">
        <v>38.879974999999995</v>
      </c>
      <c r="CO29" s="17">
        <v>43.023912500000002</v>
      </c>
      <c r="CP29" s="17">
        <v>41.445762500000001</v>
      </c>
      <c r="CQ29" s="17">
        <v>39.299332812499998</v>
      </c>
      <c r="CR29" s="17">
        <v>21.236737499999997</v>
      </c>
      <c r="CS29" s="17">
        <v>16.711774999999999</v>
      </c>
      <c r="CT29" s="17">
        <v>86.460462500000006</v>
      </c>
      <c r="CU29" s="17">
        <v>83.785412500000007</v>
      </c>
      <c r="CV29" s="17">
        <v>36.379574999999996</v>
      </c>
      <c r="CW29" s="17">
        <v>40.035625000000003</v>
      </c>
      <c r="CX29" s="17">
        <v>38.621162500000004</v>
      </c>
      <c r="CY29" s="17">
        <v>42.949150000000003</v>
      </c>
      <c r="CZ29" s="17">
        <v>41.3609875</v>
      </c>
      <c r="DA29" s="17">
        <v>39.498869773169211</v>
      </c>
      <c r="DB29" s="17">
        <v>11657.2</v>
      </c>
      <c r="DC29" s="17">
        <v>5.7719250000000004</v>
      </c>
      <c r="DE29" s="17">
        <v>189.20959999999999</v>
      </c>
      <c r="DF29" s="5">
        <v>17.376300000000001</v>
      </c>
      <c r="DG29" s="5"/>
      <c r="DH29" s="17">
        <v>515.60628848419185</v>
      </c>
      <c r="DI29" s="5">
        <v>15.777000000000001</v>
      </c>
      <c r="DJ29" s="5"/>
      <c r="DK29" s="5">
        <v>1194.9992534688913</v>
      </c>
      <c r="DL29" s="5">
        <v>89.944974999999999</v>
      </c>
      <c r="DM29" s="5">
        <v>983.75537359255611</v>
      </c>
      <c r="DN29" s="5">
        <v>85.677750000000003</v>
      </c>
      <c r="DO29" s="5">
        <v>681.83440553595142</v>
      </c>
      <c r="DP29" s="5">
        <v>35.864400000000003</v>
      </c>
      <c r="DQ29" s="5">
        <v>506.69248437393082</v>
      </c>
      <c r="DR29" s="5">
        <v>39.216250000000002</v>
      </c>
      <c r="DS29" s="5">
        <v>812.20026461114924</v>
      </c>
      <c r="DT29" s="5">
        <v>38.621162500000004</v>
      </c>
      <c r="DU29" s="5">
        <v>38.621162500000004</v>
      </c>
      <c r="DV29" s="5">
        <v>42.949150000000003</v>
      </c>
      <c r="DW29" s="5">
        <v>41.3609875</v>
      </c>
      <c r="DX29" s="5">
        <v>39.498869773169211</v>
      </c>
      <c r="DZ29" s="17">
        <v>812.20026461114924</v>
      </c>
      <c r="EA29" s="17">
        <v>38.879974999999995</v>
      </c>
      <c r="EB29" s="17">
        <v>38.879974999999995</v>
      </c>
      <c r="EC29" s="17">
        <v>43.023912500000002</v>
      </c>
      <c r="ED29" s="17">
        <v>41.445762500000001</v>
      </c>
      <c r="EE29" s="17">
        <v>39.299332812499998</v>
      </c>
      <c r="EF29" s="17">
        <v>21.236737499999997</v>
      </c>
      <c r="EG29" s="17">
        <v>16.711774999999999</v>
      </c>
      <c r="EH29" s="17">
        <v>86.460462500000006</v>
      </c>
      <c r="EI29" s="17">
        <v>83.785412500000007</v>
      </c>
      <c r="EJ29" s="17">
        <v>36.379574999999996</v>
      </c>
      <c r="EK29" s="17">
        <v>40.035625000000003</v>
      </c>
      <c r="EL29" s="17">
        <v>38.621162500000004</v>
      </c>
      <c r="EM29" s="17">
        <v>42.949150000000003</v>
      </c>
      <c r="EN29" s="17">
        <v>41.3609875</v>
      </c>
      <c r="EO29" s="17">
        <v>39.498869773169211</v>
      </c>
      <c r="EP29" s="17">
        <v>11657.2</v>
      </c>
      <c r="EQ29" s="17">
        <v>5.7719250000000004</v>
      </c>
      <c r="ER29" s="17">
        <v>189.20959999999999</v>
      </c>
      <c r="ES29" s="5">
        <v>17.376300000000001</v>
      </c>
      <c r="ET29" s="5">
        <v>515.60628848419185</v>
      </c>
      <c r="EU29" s="5">
        <v>15.777000000000001</v>
      </c>
      <c r="EV29" s="8">
        <v>1194.9992534688913</v>
      </c>
      <c r="EW29" s="8">
        <v>89.944974999999999</v>
      </c>
      <c r="EX29" s="8">
        <v>983.75537359255611</v>
      </c>
      <c r="EY29" s="8">
        <v>85.677750000000003</v>
      </c>
      <c r="EZ29" s="8">
        <v>681.83440553595142</v>
      </c>
      <c r="FA29" s="8">
        <v>35.864400000000003</v>
      </c>
      <c r="FB29" s="8">
        <v>506.69248437393082</v>
      </c>
      <c r="FC29" s="8">
        <v>39.216250000000002</v>
      </c>
      <c r="FD29" s="5">
        <v>812.20026461114924</v>
      </c>
      <c r="FE29" s="5">
        <v>38.621162500000004</v>
      </c>
      <c r="FF29" s="5">
        <v>38.621162500000004</v>
      </c>
      <c r="FG29" s="5">
        <v>42.949150000000003</v>
      </c>
      <c r="FH29" s="5">
        <v>41.3609875</v>
      </c>
      <c r="FI29" s="5">
        <v>39.498869773169211</v>
      </c>
      <c r="FK29" s="5">
        <v>812.20026461114924</v>
      </c>
      <c r="FL29" s="5">
        <v>39.299332812499998</v>
      </c>
      <c r="FM29" s="5">
        <v>812.20026461114924</v>
      </c>
      <c r="FN29" s="5">
        <v>39.498869773169211</v>
      </c>
      <c r="FP29" s="17">
        <v>812.20026461114924</v>
      </c>
      <c r="FQ29" s="5">
        <v>39.299332812499998</v>
      </c>
      <c r="FR29" s="17">
        <v>812.20026461114924</v>
      </c>
      <c r="FS29" s="5">
        <v>39.498869773169211</v>
      </c>
    </row>
    <row r="30" spans="1:175" x14ac:dyDescent="0.15">
      <c r="A30" s="290"/>
      <c r="B30" s="47">
        <v>31</v>
      </c>
      <c r="C30" s="166">
        <f>Anchor!L207</f>
        <v>737.47109999999998</v>
      </c>
      <c r="D30" s="166">
        <f>Anchor!M207</f>
        <v>35.335099999999997</v>
      </c>
      <c r="E30" s="166">
        <f>Anchor!N207</f>
        <v>40.973100000000002</v>
      </c>
      <c r="F30" s="166">
        <f>Anchor!O207</f>
        <v>40.491399999999999</v>
      </c>
      <c r="G30" s="167">
        <f>('Summary (Full)'!$B$34*D30+'Summary (Full)'!$B$35*E30+'Summary (Full)'!$B$36*F30)/'Summary (Full)'!$B$37</f>
        <v>36.009743749999998</v>
      </c>
      <c r="H30" s="166">
        <f>Anchor!P207</f>
        <v>21.4588</v>
      </c>
      <c r="I30" s="166">
        <f>Anchor!Q207</f>
        <v>15.0901</v>
      </c>
      <c r="J30" s="166">
        <f>Anchor!R207</f>
        <v>70.263999999999996</v>
      </c>
      <c r="K30" s="166">
        <f>Anchor!S207</f>
        <v>67.9375</v>
      </c>
      <c r="L30" s="166">
        <f>Anchor!T207</f>
        <v>32.182899999999997</v>
      </c>
      <c r="M30" s="166">
        <f>Anchor!U207</f>
        <v>38.2453</v>
      </c>
      <c r="N30" s="166">
        <f>Anchor!V207</f>
        <v>34.9754</v>
      </c>
      <c r="O30" s="166">
        <f>Anchor!W207</f>
        <v>40.904600000000002</v>
      </c>
      <c r="P30" s="166">
        <f>Anchor!X207</f>
        <v>40.4011</v>
      </c>
      <c r="Q30" s="168">
        <f>10*LOG10(1/(('Summary (Full)'!$B$41/10^(N30/10)+'Summary (Full)'!$B$42/10^(O30/10)+'Summary (Full)'!$B$43/10^(P30/10))/'Summary (Full)'!$B$44))</f>
        <v>36.184423343598667</v>
      </c>
      <c r="R30" s="166">
        <f>Anchor!Y207</f>
        <v>8085.9</v>
      </c>
      <c r="S30" s="166">
        <f>Anchor!Z207</f>
        <v>1.2119</v>
      </c>
      <c r="T30" s="169"/>
      <c r="U30" s="166">
        <f>Test!L207</f>
        <v>737.47109999999998</v>
      </c>
      <c r="V30" s="166">
        <f>Test!M207</f>
        <v>35.335099999999997</v>
      </c>
      <c r="W30" s="166">
        <f>Test!N207</f>
        <v>40.973100000000002</v>
      </c>
      <c r="X30" s="166">
        <f>Test!O207</f>
        <v>40.491399999999999</v>
      </c>
      <c r="Y30" s="166">
        <f>('Summary (Full)'!$B$34*V30+'Summary (Full)'!$B$35*W30+'Summary (Full)'!$B$36*X30)/'Summary (Full)'!$B$37</f>
        <v>36.009743749999998</v>
      </c>
      <c r="Z30" s="166">
        <f>Test!P207</f>
        <v>21.4588</v>
      </c>
      <c r="AA30" s="166">
        <f>Test!Q207</f>
        <v>15.0901</v>
      </c>
      <c r="AB30" s="166">
        <f>Test!R207</f>
        <v>70.263999999999996</v>
      </c>
      <c r="AC30" s="166">
        <f>Test!S207</f>
        <v>67.9375</v>
      </c>
      <c r="AD30" s="166">
        <f>Test!T207</f>
        <v>32.182899999999997</v>
      </c>
      <c r="AE30" s="166">
        <f>Test!U207</f>
        <v>38.2453</v>
      </c>
      <c r="AF30" s="166">
        <f>Test!V207</f>
        <v>34.9754</v>
      </c>
      <c r="AG30" s="166">
        <f>Test!W207</f>
        <v>40.904600000000002</v>
      </c>
      <c r="AH30" s="166">
        <f>Test!X207</f>
        <v>40.4011</v>
      </c>
      <c r="AI30" s="166">
        <f>10*LOG10(1/(('Summary (Full)'!$B$41/10^(AF30/10)+'Summary (Full)'!$B$42/10^(AG30/10)+'Summary (Full)'!$B$43/10^(AH30/10))/'Summary (Full)'!$B$44))</f>
        <v>36.184423343598667</v>
      </c>
      <c r="AJ30" s="166">
        <f>Test!Y207</f>
        <v>8085.9</v>
      </c>
      <c r="AK30" s="166">
        <f>Test!Z207</f>
        <v>1.2119</v>
      </c>
      <c r="AL30" s="166">
        <f t="shared" si="2"/>
        <v>1</v>
      </c>
      <c r="AM30" s="166">
        <f t="shared" si="2"/>
        <v>1</v>
      </c>
      <c r="AO30" s="294"/>
      <c r="AP30" s="212"/>
      <c r="AQ30" s="212"/>
      <c r="AR30" s="212"/>
      <c r="AS30" s="212"/>
      <c r="AT30" s="212"/>
      <c r="AU30" s="212"/>
      <c r="AV30" s="212"/>
      <c r="AW30" s="212"/>
      <c r="AX30" s="212"/>
      <c r="AY30" s="215"/>
      <c r="AZ30" s="326"/>
      <c r="BA30" s="252"/>
      <c r="BR30" s="5"/>
      <c r="BS30" s="5"/>
      <c r="BT30" s="5"/>
      <c r="BV30" s="5"/>
      <c r="BX30" s="5"/>
      <c r="BZ30" s="5"/>
      <c r="CB30" s="5"/>
      <c r="CD30" s="5"/>
      <c r="CL30" s="17">
        <v>892.57939999999996</v>
      </c>
      <c r="CM30" s="17">
        <v>39.100299999999997</v>
      </c>
      <c r="CN30" s="17">
        <v>39.100299999999997</v>
      </c>
      <c r="CO30" s="17">
        <v>43.212600000000002</v>
      </c>
      <c r="CP30" s="17">
        <v>41.567500000000003</v>
      </c>
      <c r="CQ30" s="17">
        <v>39.511518749999993</v>
      </c>
      <c r="CR30" s="17">
        <v>21.532699999999998</v>
      </c>
      <c r="CS30" s="17">
        <v>16.9162</v>
      </c>
      <c r="CT30" s="17">
        <v>87.564400000000006</v>
      </c>
      <c r="CU30" s="17">
        <v>84.880200000000002</v>
      </c>
      <c r="CV30" s="17">
        <v>36.671399999999998</v>
      </c>
      <c r="CW30" s="17">
        <v>40.1995</v>
      </c>
      <c r="CX30" s="17">
        <v>38.837200000000003</v>
      </c>
      <c r="CY30" s="17">
        <v>43.136099999999999</v>
      </c>
      <c r="CZ30" s="17">
        <v>41.480699999999999</v>
      </c>
      <c r="DA30" s="17">
        <v>39.702864667593438</v>
      </c>
      <c r="DB30" s="17">
        <v>12129.2</v>
      </c>
      <c r="DC30" s="17">
        <v>5.9545000000000003</v>
      </c>
      <c r="DE30" s="17">
        <v>205.72052339436573</v>
      </c>
      <c r="DF30" s="5">
        <v>17.628625</v>
      </c>
      <c r="DG30" s="5"/>
      <c r="DH30" s="17">
        <v>564.67409999999995</v>
      </c>
      <c r="DI30" s="5">
        <v>15.9701</v>
      </c>
      <c r="DJ30" s="5"/>
      <c r="DK30" s="5">
        <v>1317.0670721720821</v>
      </c>
      <c r="DL30" s="5">
        <v>90.738500000000002</v>
      </c>
      <c r="DM30" s="5">
        <v>1084.2448695009416</v>
      </c>
      <c r="DN30" s="5">
        <v>86.475300000000004</v>
      </c>
      <c r="DO30" s="5">
        <v>749.23737551643671</v>
      </c>
      <c r="DP30" s="5">
        <v>36.138800000000003</v>
      </c>
      <c r="DQ30" s="5">
        <v>556.83714151893162</v>
      </c>
      <c r="DR30" s="5">
        <v>39.380125</v>
      </c>
      <c r="DS30" s="5">
        <v>892.57939999999996</v>
      </c>
      <c r="DT30" s="5">
        <v>38.837200000000003</v>
      </c>
      <c r="DU30" s="5">
        <v>38.837200000000003</v>
      </c>
      <c r="DV30" s="5">
        <v>43.136099999999999</v>
      </c>
      <c r="DW30" s="5">
        <v>41.480699999999999</v>
      </c>
      <c r="DX30" s="5">
        <v>39.702864667593438</v>
      </c>
      <c r="DZ30" s="17">
        <v>892.57939999999996</v>
      </c>
      <c r="EA30" s="17">
        <v>39.100299999999997</v>
      </c>
      <c r="EB30" s="17">
        <v>39.100299999999997</v>
      </c>
      <c r="EC30" s="17">
        <v>43.212600000000002</v>
      </c>
      <c r="ED30" s="17">
        <v>41.567500000000003</v>
      </c>
      <c r="EE30" s="17">
        <v>39.511518749999993</v>
      </c>
      <c r="EF30" s="17">
        <v>21.532699999999998</v>
      </c>
      <c r="EG30" s="17">
        <v>16.9162</v>
      </c>
      <c r="EH30" s="17">
        <v>87.564400000000006</v>
      </c>
      <c r="EI30" s="17">
        <v>84.880200000000002</v>
      </c>
      <c r="EJ30" s="17">
        <v>36.671399999999998</v>
      </c>
      <c r="EK30" s="17">
        <v>40.1995</v>
      </c>
      <c r="EL30" s="17">
        <v>38.837200000000003</v>
      </c>
      <c r="EM30" s="17">
        <v>43.136099999999999</v>
      </c>
      <c r="EN30" s="17">
        <v>41.480699999999999</v>
      </c>
      <c r="EO30" s="17">
        <v>39.702864667593438</v>
      </c>
      <c r="EP30" s="17">
        <v>12129.2</v>
      </c>
      <c r="EQ30" s="17">
        <v>5.9545000000000003</v>
      </c>
      <c r="ER30" s="17">
        <v>205.72052339436573</v>
      </c>
      <c r="ES30" s="5">
        <v>17.628625</v>
      </c>
      <c r="ET30" s="5">
        <v>564.67409999999995</v>
      </c>
      <c r="EU30" s="5">
        <v>15.9701</v>
      </c>
      <c r="EV30" s="8">
        <v>1317.0670721720821</v>
      </c>
      <c r="EW30" s="8">
        <v>90.738500000000002</v>
      </c>
      <c r="EX30" s="8">
        <v>1084.2448695009416</v>
      </c>
      <c r="EY30" s="8">
        <v>86.475300000000004</v>
      </c>
      <c r="EZ30" s="8">
        <v>749.23737551643671</v>
      </c>
      <c r="FA30" s="8">
        <v>36.138800000000003</v>
      </c>
      <c r="FB30" s="8">
        <v>556.83714151893162</v>
      </c>
      <c r="FC30" s="8">
        <v>39.380125</v>
      </c>
      <c r="FD30" s="5">
        <v>892.57939999999996</v>
      </c>
      <c r="FE30" s="5">
        <v>38.837200000000003</v>
      </c>
      <c r="FF30" s="5">
        <v>38.837200000000003</v>
      </c>
      <c r="FG30" s="5">
        <v>43.136099999999999</v>
      </c>
      <c r="FH30" s="5">
        <v>41.480699999999999</v>
      </c>
      <c r="FI30" s="5">
        <v>39.702864667593438</v>
      </c>
      <c r="FK30" s="5">
        <v>892.57939999999996</v>
      </c>
      <c r="FL30" s="5">
        <v>39.511518749999993</v>
      </c>
      <c r="FM30" s="5">
        <v>892.57939999999996</v>
      </c>
      <c r="FN30" s="5">
        <v>39.702864667593438</v>
      </c>
      <c r="FP30" s="17">
        <v>892.57939999999996</v>
      </c>
      <c r="FQ30" s="5">
        <v>39.511518749999993</v>
      </c>
      <c r="FR30" s="17">
        <v>892.57939999999996</v>
      </c>
      <c r="FS30" s="5">
        <v>39.702864667593438</v>
      </c>
    </row>
    <row r="31" spans="1:175" ht="13" customHeight="1" x14ac:dyDescent="0.15">
      <c r="A31" s="290"/>
      <c r="B31" s="47">
        <v>39</v>
      </c>
      <c r="C31" s="166">
        <f>Anchor!L208</f>
        <v>369.50369999999998</v>
      </c>
      <c r="D31" s="166">
        <f>Anchor!M208</f>
        <v>34.791600000000003</v>
      </c>
      <c r="E31" s="166">
        <f>Anchor!N208</f>
        <v>40.417000000000002</v>
      </c>
      <c r="F31" s="166">
        <f>Anchor!O208</f>
        <v>40.065300000000001</v>
      </c>
      <c r="G31" s="167">
        <f>('Summary (Full)'!$B$34*D31+'Summary (Full)'!$B$35*E31+'Summary (Full)'!$B$36*F31)/'Summary (Full)'!$B$37</f>
        <v>35.472793750000001</v>
      </c>
      <c r="H31" s="166">
        <f>Anchor!P208</f>
        <v>19.3949</v>
      </c>
      <c r="I31" s="166">
        <f>Anchor!Q208</f>
        <v>14.2149</v>
      </c>
      <c r="J31" s="166">
        <f>Anchor!R208</f>
        <v>64.614800000000002</v>
      </c>
      <c r="K31" s="166">
        <f>Anchor!S208</f>
        <v>62.367600000000003</v>
      </c>
      <c r="L31" s="166">
        <f>Anchor!T208</f>
        <v>31.399699999999999</v>
      </c>
      <c r="M31" s="166">
        <f>Anchor!U208</f>
        <v>37.686399999999999</v>
      </c>
      <c r="N31" s="166">
        <f>Anchor!V208</f>
        <v>34.460799999999999</v>
      </c>
      <c r="O31" s="166">
        <f>Anchor!W208</f>
        <v>40.357500000000002</v>
      </c>
      <c r="P31" s="166">
        <f>Anchor!X208</f>
        <v>39.9895</v>
      </c>
      <c r="Q31" s="168">
        <f>10*LOG10(1/(('Summary (Full)'!$B$41/10^(N31/10)+'Summary (Full)'!$B$42/10^(O31/10)+'Summary (Full)'!$B$43/10^(P31/10))/'Summary (Full)'!$B$44))</f>
        <v>35.674417100092292</v>
      </c>
      <c r="R31" s="166">
        <f>Anchor!Y208</f>
        <v>6173.2</v>
      </c>
      <c r="S31" s="166">
        <f>Anchor!Z208</f>
        <v>0.95509999999999995</v>
      </c>
      <c r="T31" s="169"/>
      <c r="U31" s="166">
        <f>Test!L208</f>
        <v>369.50369999999998</v>
      </c>
      <c r="V31" s="166">
        <f>Test!M208</f>
        <v>34.791600000000003</v>
      </c>
      <c r="W31" s="166">
        <f>Test!N208</f>
        <v>40.417000000000002</v>
      </c>
      <c r="X31" s="166">
        <f>Test!O208</f>
        <v>40.065300000000001</v>
      </c>
      <c r="Y31" s="166">
        <f>('Summary (Full)'!$B$34*V31+'Summary (Full)'!$B$35*W31+'Summary (Full)'!$B$36*X31)/'Summary (Full)'!$B$37</f>
        <v>35.472793750000001</v>
      </c>
      <c r="Z31" s="166">
        <f>Test!P208</f>
        <v>19.3949</v>
      </c>
      <c r="AA31" s="166">
        <f>Test!Q208</f>
        <v>14.2149</v>
      </c>
      <c r="AB31" s="166">
        <f>Test!R208</f>
        <v>64.614800000000002</v>
      </c>
      <c r="AC31" s="166">
        <f>Test!S208</f>
        <v>62.367600000000003</v>
      </c>
      <c r="AD31" s="166">
        <f>Test!T208</f>
        <v>31.399699999999999</v>
      </c>
      <c r="AE31" s="166">
        <f>Test!U208</f>
        <v>37.686399999999999</v>
      </c>
      <c r="AF31" s="166">
        <f>Test!V208</f>
        <v>34.460799999999999</v>
      </c>
      <c r="AG31" s="166">
        <f>Test!W208</f>
        <v>40.357500000000002</v>
      </c>
      <c r="AH31" s="166">
        <f>Test!X208</f>
        <v>39.9895</v>
      </c>
      <c r="AI31" s="166">
        <f>10*LOG10(1/(('Summary (Full)'!$B$41/10^(AF31/10)+'Summary (Full)'!$B$42/10^(AG31/10)+'Summary (Full)'!$B$43/10^(AH31/10))/'Summary (Full)'!$B$44))</f>
        <v>35.674417100092292</v>
      </c>
      <c r="AJ31" s="166">
        <f>Test!Y208</f>
        <v>6173.2</v>
      </c>
      <c r="AK31" s="166">
        <f>Test!Z208</f>
        <v>0.95509999999999995</v>
      </c>
      <c r="AL31" s="166">
        <f t="shared" si="2"/>
        <v>1</v>
      </c>
      <c r="AM31" s="166">
        <f t="shared" si="2"/>
        <v>1</v>
      </c>
      <c r="AO31" s="294" t="s">
        <v>28</v>
      </c>
      <c r="AP31" s="212" cm="1">
        <f t="array" ref="AP31">bdRateExtend($C30:$C33,D30:D33,$U30:$U33,V30:V33)</f>
        <v>0</v>
      </c>
      <c r="AQ31" s="212"/>
      <c r="AR31" s="212"/>
      <c r="AS31" s="212"/>
      <c r="AT31" s="212" cm="1">
        <f t="array" ref="AT31">bdRateExtend($C30:$C33,H30:H33,$U30:$U33,Z30:Z33)</f>
        <v>0</v>
      </c>
      <c r="AU31" s="212"/>
      <c r="AV31" s="212" cm="1">
        <f t="array" ref="AV31">bdRateExtend($C30:$C33,I30:I33,$U30:$U33,AA30:AA33)</f>
        <v>0</v>
      </c>
      <c r="AW31" s="212"/>
      <c r="AX31" s="212" cm="1">
        <f t="array" ref="AX31">bdRateExtend($C30:$C33,J30:J33,$U30:$U33,AB30:AB33,"None", FALSE,1)</f>
        <v>0</v>
      </c>
      <c r="AY31" s="215"/>
      <c r="AZ31" s="326" cm="1">
        <f t="array" ref="AZ31">testVMAFRange($C30:$C33,J30:J33,$U30:$U33,AB30:AB33)</f>
        <v>0</v>
      </c>
      <c r="BA31" s="252"/>
      <c r="BR31" s="5"/>
      <c r="BS31" s="5"/>
      <c r="BT31" s="5"/>
      <c r="BV31" s="5"/>
      <c r="BX31" s="5"/>
      <c r="BZ31" s="5"/>
      <c r="CB31" s="5"/>
      <c r="CD31" s="5"/>
      <c r="CL31" s="17">
        <v>983.75537359255611</v>
      </c>
      <c r="CM31" s="17">
        <v>39.303325000000001</v>
      </c>
      <c r="CN31" s="17">
        <v>39.303325000000001</v>
      </c>
      <c r="CO31" s="17">
        <v>43.365600000000001</v>
      </c>
      <c r="CP31" s="17">
        <v>41.6582875</v>
      </c>
      <c r="CQ31" s="17">
        <v>39.704402343749997</v>
      </c>
      <c r="CR31" s="17">
        <v>21.8669875</v>
      </c>
      <c r="CS31" s="17">
        <v>17.133925000000001</v>
      </c>
      <c r="CT31" s="17">
        <v>88.357925000000009</v>
      </c>
      <c r="CU31" s="17">
        <v>85.677750000000003</v>
      </c>
      <c r="CV31" s="17">
        <v>36.959587499999998</v>
      </c>
      <c r="CW31" s="17">
        <v>40.337987499999997</v>
      </c>
      <c r="CX31" s="17">
        <v>39.0396</v>
      </c>
      <c r="CY31" s="17">
        <v>43.286524999999997</v>
      </c>
      <c r="CZ31" s="17">
        <v>41.569024999999996</v>
      </c>
      <c r="DA31" s="17">
        <v>39.887388398299983</v>
      </c>
      <c r="DB31" s="17">
        <v>12911.1</v>
      </c>
      <c r="DC31" s="17">
        <v>6.0129375000000005</v>
      </c>
      <c r="DE31" s="17">
        <v>223.67223304553156</v>
      </c>
      <c r="DF31" s="5">
        <v>17.880949999999999</v>
      </c>
      <c r="DG31" s="5"/>
      <c r="DH31" s="17">
        <v>620.49514848631111</v>
      </c>
      <c r="DI31" s="5">
        <v>16.1692125</v>
      </c>
      <c r="DJ31" s="5"/>
      <c r="DK31" s="5">
        <v>1451.6039801401428</v>
      </c>
      <c r="DL31" s="5">
        <v>91.532025000000004</v>
      </c>
      <c r="DM31" s="5">
        <v>1194.9992534688913</v>
      </c>
      <c r="DN31" s="5">
        <v>87.272850000000005</v>
      </c>
      <c r="DO31" s="5">
        <v>812.20026461114924</v>
      </c>
      <c r="DP31" s="5">
        <v>36.379574999999996</v>
      </c>
      <c r="DQ31" s="5">
        <v>611.94434837156541</v>
      </c>
      <c r="DR31" s="5">
        <v>39.543999999999997</v>
      </c>
      <c r="DS31" s="5">
        <v>983.75537359255611</v>
      </c>
      <c r="DT31" s="5">
        <v>39.0396</v>
      </c>
      <c r="DU31" s="5">
        <v>39.0396</v>
      </c>
      <c r="DV31" s="5">
        <v>43.286524999999997</v>
      </c>
      <c r="DW31" s="5">
        <v>41.569024999999996</v>
      </c>
      <c r="DX31" s="5">
        <v>39.887388398299983</v>
      </c>
      <c r="DZ31" s="17">
        <v>983.75537359255611</v>
      </c>
      <c r="EA31" s="17">
        <v>39.303325000000001</v>
      </c>
      <c r="EB31" s="17">
        <v>39.303325000000001</v>
      </c>
      <c r="EC31" s="17">
        <v>43.365600000000001</v>
      </c>
      <c r="ED31" s="17">
        <v>41.6582875</v>
      </c>
      <c r="EE31" s="17">
        <v>39.704402343749997</v>
      </c>
      <c r="EF31" s="17">
        <v>21.8669875</v>
      </c>
      <c r="EG31" s="17">
        <v>17.133925000000001</v>
      </c>
      <c r="EH31" s="17">
        <v>88.357925000000009</v>
      </c>
      <c r="EI31" s="17">
        <v>85.677750000000003</v>
      </c>
      <c r="EJ31" s="17">
        <v>36.959587499999998</v>
      </c>
      <c r="EK31" s="17">
        <v>40.337987499999997</v>
      </c>
      <c r="EL31" s="17">
        <v>39.0396</v>
      </c>
      <c r="EM31" s="17">
        <v>43.286524999999997</v>
      </c>
      <c r="EN31" s="17">
        <v>41.569024999999996</v>
      </c>
      <c r="EO31" s="17">
        <v>39.887388398299983</v>
      </c>
      <c r="EP31" s="17">
        <v>12911.1</v>
      </c>
      <c r="EQ31" s="17">
        <v>6.0129375000000005</v>
      </c>
      <c r="ER31" s="17">
        <v>223.67223304553156</v>
      </c>
      <c r="ES31" s="5">
        <v>17.880949999999999</v>
      </c>
      <c r="ET31" s="5">
        <v>620.49514848631111</v>
      </c>
      <c r="EU31" s="5">
        <v>16.1692125</v>
      </c>
      <c r="EV31" s="8">
        <v>1451.6039801401428</v>
      </c>
      <c r="EW31" s="8">
        <v>91.532025000000004</v>
      </c>
      <c r="EX31" s="8">
        <v>1194.9992534688913</v>
      </c>
      <c r="EY31" s="8">
        <v>87.272850000000005</v>
      </c>
      <c r="EZ31" s="8">
        <v>812.20026461114924</v>
      </c>
      <c r="FA31" s="8">
        <v>36.379574999999996</v>
      </c>
      <c r="FB31" s="8">
        <v>611.94434837156541</v>
      </c>
      <c r="FC31" s="8">
        <v>39.543999999999997</v>
      </c>
      <c r="FD31" s="5">
        <v>983.75537359255611</v>
      </c>
      <c r="FE31" s="5">
        <v>39.0396</v>
      </c>
      <c r="FF31" s="5">
        <v>39.0396</v>
      </c>
      <c r="FG31" s="5">
        <v>43.286524999999997</v>
      </c>
      <c r="FH31" s="5">
        <v>41.569024999999996</v>
      </c>
      <c r="FI31" s="5">
        <v>39.887388398299983</v>
      </c>
      <c r="FK31" s="5">
        <v>983.75537359255611</v>
      </c>
      <c r="FL31" s="5">
        <v>39.704402343749997</v>
      </c>
      <c r="FM31" s="5">
        <v>983.75537359255611</v>
      </c>
      <c r="FN31" s="5">
        <v>39.887388398299983</v>
      </c>
      <c r="FP31" s="17">
        <v>983.75537359255611</v>
      </c>
      <c r="FQ31" s="5">
        <v>39.704402343749997</v>
      </c>
      <c r="FR31" s="17">
        <v>983.75537359255611</v>
      </c>
      <c r="FS31" s="5">
        <v>39.887388398299983</v>
      </c>
    </row>
    <row r="32" spans="1:175" x14ac:dyDescent="0.15">
      <c r="A32" s="290"/>
      <c r="B32" s="47">
        <v>47</v>
      </c>
      <c r="C32" s="166">
        <f>Anchor!L209</f>
        <v>189.20959999999999</v>
      </c>
      <c r="D32" s="166">
        <f>Anchor!M209</f>
        <v>34.0169</v>
      </c>
      <c r="E32" s="166">
        <f>Anchor!N209</f>
        <v>39.555599999999998</v>
      </c>
      <c r="F32" s="166">
        <f>Anchor!O209</f>
        <v>39.351799999999997</v>
      </c>
      <c r="G32" s="167">
        <f>('Summary (Full)'!$B$34*D32+'Summary (Full)'!$B$35*E32+'Summary (Full)'!$B$36*F32)/'Summary (Full)'!$B$37</f>
        <v>34.6965</v>
      </c>
      <c r="H32" s="166">
        <f>Anchor!P209</f>
        <v>17.376300000000001</v>
      </c>
      <c r="I32" s="166">
        <f>Anchor!Q209</f>
        <v>13.2174</v>
      </c>
      <c r="J32" s="166">
        <f>Anchor!R209</f>
        <v>56.460799999999999</v>
      </c>
      <c r="K32" s="166">
        <f>Anchor!S209</f>
        <v>54.359000000000002</v>
      </c>
      <c r="L32" s="166">
        <f>Anchor!T209</f>
        <v>30.340900000000001</v>
      </c>
      <c r="M32" s="166">
        <f>Anchor!U209</f>
        <v>36.915100000000002</v>
      </c>
      <c r="N32" s="166">
        <f>Anchor!V209</f>
        <v>33.738399999999999</v>
      </c>
      <c r="O32" s="166">
        <f>Anchor!W209</f>
        <v>39.507599999999996</v>
      </c>
      <c r="P32" s="166">
        <f>Anchor!X209</f>
        <v>39.294600000000003</v>
      </c>
      <c r="Q32" s="168">
        <f>10*LOG10(1/(('Summary (Full)'!$B$41/10^(N32/10)+'Summary (Full)'!$B$42/10^(O32/10)+'Summary (Full)'!$B$43/10^(P32/10))/'Summary (Full)'!$B$44))</f>
        <v>34.946376674560497</v>
      </c>
      <c r="R32" s="166">
        <f>Anchor!Y209</f>
        <v>4304.1000000000004</v>
      </c>
      <c r="S32" s="166">
        <f>Anchor!Z209</f>
        <v>0.81920000000000004</v>
      </c>
      <c r="T32" s="169"/>
      <c r="U32" s="166">
        <f>Test!L209</f>
        <v>189.20959999999999</v>
      </c>
      <c r="V32" s="166">
        <f>Test!M209</f>
        <v>34.0169</v>
      </c>
      <c r="W32" s="166">
        <f>Test!N209</f>
        <v>39.555599999999998</v>
      </c>
      <c r="X32" s="166">
        <f>Test!O209</f>
        <v>39.351799999999997</v>
      </c>
      <c r="Y32" s="166">
        <f>('Summary (Full)'!$B$34*V32+'Summary (Full)'!$B$35*W32+'Summary (Full)'!$B$36*X32)/'Summary (Full)'!$B$37</f>
        <v>34.6965</v>
      </c>
      <c r="Z32" s="166">
        <f>Test!P209</f>
        <v>17.376300000000001</v>
      </c>
      <c r="AA32" s="166">
        <f>Test!Q209</f>
        <v>13.2174</v>
      </c>
      <c r="AB32" s="166">
        <f>Test!R209</f>
        <v>56.460799999999999</v>
      </c>
      <c r="AC32" s="166">
        <f>Test!S209</f>
        <v>54.359000000000002</v>
      </c>
      <c r="AD32" s="166">
        <f>Test!T209</f>
        <v>30.340900000000001</v>
      </c>
      <c r="AE32" s="166">
        <f>Test!U209</f>
        <v>36.915100000000002</v>
      </c>
      <c r="AF32" s="166">
        <f>Test!V209</f>
        <v>33.738399999999999</v>
      </c>
      <c r="AG32" s="166">
        <f>Test!W209</f>
        <v>39.507599999999996</v>
      </c>
      <c r="AH32" s="166">
        <f>Test!X209</f>
        <v>39.294600000000003</v>
      </c>
      <c r="AI32" s="166">
        <f>10*LOG10(1/(('Summary (Full)'!$B$41/10^(AF32/10)+'Summary (Full)'!$B$42/10^(AG32/10)+'Summary (Full)'!$B$43/10^(AH32/10))/'Summary (Full)'!$B$44))</f>
        <v>34.946376674560497</v>
      </c>
      <c r="AJ32" s="166">
        <f>Test!Y209</f>
        <v>4304.1000000000004</v>
      </c>
      <c r="AK32" s="166">
        <f>Test!Z209</f>
        <v>0.81920000000000004</v>
      </c>
      <c r="AL32" s="166">
        <f t="shared" si="2"/>
        <v>1</v>
      </c>
      <c r="AM32" s="166">
        <f t="shared" si="2"/>
        <v>1</v>
      </c>
      <c r="AO32" s="294"/>
      <c r="AP32" s="212"/>
      <c r="AQ32" s="212"/>
      <c r="AR32" s="212"/>
      <c r="AS32" s="212"/>
      <c r="AT32" s="212"/>
      <c r="AU32" s="212"/>
      <c r="AV32" s="212"/>
      <c r="AW32" s="212"/>
      <c r="AX32" s="212"/>
      <c r="AY32" s="215"/>
      <c r="AZ32" s="326"/>
      <c r="BA32" s="252"/>
      <c r="BR32" s="5"/>
      <c r="BS32" s="5"/>
      <c r="BT32" s="5"/>
      <c r="BV32" s="5"/>
      <c r="BX32" s="5"/>
      <c r="BZ32" s="5"/>
      <c r="CB32" s="5"/>
      <c r="CD32" s="5"/>
      <c r="CL32" s="17">
        <v>1084.2448695009416</v>
      </c>
      <c r="CM32" s="17">
        <v>39.506349999999998</v>
      </c>
      <c r="CN32" s="17">
        <v>39.506349999999998</v>
      </c>
      <c r="CO32" s="17">
        <v>43.518599999999999</v>
      </c>
      <c r="CP32" s="17">
        <v>41.749075000000005</v>
      </c>
      <c r="CQ32" s="17">
        <v>39.897285937499994</v>
      </c>
      <c r="CR32" s="17">
        <v>22.201274999999999</v>
      </c>
      <c r="CS32" s="17">
        <v>17.351649999999999</v>
      </c>
      <c r="CT32" s="17">
        <v>89.151450000000011</v>
      </c>
      <c r="CU32" s="17">
        <v>86.475300000000004</v>
      </c>
      <c r="CV32" s="17">
        <v>37.247774999999997</v>
      </c>
      <c r="CW32" s="17">
        <v>40.476475000000001</v>
      </c>
      <c r="CX32" s="17">
        <v>39.242000000000004</v>
      </c>
      <c r="CY32" s="17">
        <v>43.436949999999996</v>
      </c>
      <c r="CZ32" s="17">
        <v>41.657350000000001</v>
      </c>
      <c r="DA32" s="17">
        <v>40.071912129006527</v>
      </c>
      <c r="DB32" s="17">
        <v>13693</v>
      </c>
      <c r="DC32" s="17">
        <v>6.0713749999999997</v>
      </c>
      <c r="DE32" s="17">
        <v>243.19045572166175</v>
      </c>
      <c r="DF32" s="5">
        <v>18.133275000000001</v>
      </c>
      <c r="DG32" s="5"/>
      <c r="DH32" s="17">
        <v>681.83440553595142</v>
      </c>
      <c r="DI32" s="5">
        <v>16.368324999999999</v>
      </c>
      <c r="DJ32" s="5"/>
      <c r="DK32" s="5">
        <v>1599.8836807024743</v>
      </c>
      <c r="DL32" s="5">
        <v>92.325549999999993</v>
      </c>
      <c r="DM32" s="5">
        <v>1317.0670721720821</v>
      </c>
      <c r="DN32" s="5">
        <v>88.070400000000006</v>
      </c>
      <c r="DO32" s="5">
        <v>892.57939999999996</v>
      </c>
      <c r="DP32" s="5">
        <v>36.671399999999998</v>
      </c>
      <c r="DQ32" s="5">
        <v>672.50522205183847</v>
      </c>
      <c r="DR32" s="5">
        <v>39.707875000000001</v>
      </c>
      <c r="DS32" s="5">
        <v>1084.2448695009416</v>
      </c>
      <c r="DT32" s="5">
        <v>39.242000000000004</v>
      </c>
      <c r="DU32" s="5">
        <v>39.242000000000004</v>
      </c>
      <c r="DV32" s="5">
        <v>43.436949999999996</v>
      </c>
      <c r="DW32" s="5">
        <v>41.657350000000001</v>
      </c>
      <c r="DX32" s="5">
        <v>40.071912129006527</v>
      </c>
      <c r="DZ32" s="17">
        <v>1084.2448695009416</v>
      </c>
      <c r="EA32" s="17">
        <v>39.506349999999998</v>
      </c>
      <c r="EB32" s="17">
        <v>39.506349999999998</v>
      </c>
      <c r="EC32" s="17">
        <v>43.518599999999999</v>
      </c>
      <c r="ED32" s="17">
        <v>41.749075000000005</v>
      </c>
      <c r="EE32" s="17">
        <v>39.897285937499994</v>
      </c>
      <c r="EF32" s="17">
        <v>22.201274999999999</v>
      </c>
      <c r="EG32" s="17">
        <v>17.351649999999999</v>
      </c>
      <c r="EH32" s="17">
        <v>89.151450000000011</v>
      </c>
      <c r="EI32" s="17">
        <v>86.475300000000004</v>
      </c>
      <c r="EJ32" s="17">
        <v>37.247774999999997</v>
      </c>
      <c r="EK32" s="17">
        <v>40.476475000000001</v>
      </c>
      <c r="EL32" s="17">
        <v>39.242000000000004</v>
      </c>
      <c r="EM32" s="17">
        <v>43.436949999999996</v>
      </c>
      <c r="EN32" s="17">
        <v>41.657350000000001</v>
      </c>
      <c r="EO32" s="17">
        <v>40.071912129006527</v>
      </c>
      <c r="EP32" s="17">
        <v>13693</v>
      </c>
      <c r="EQ32" s="17">
        <v>6.0713749999999997</v>
      </c>
      <c r="ER32" s="17">
        <v>243.19045572166175</v>
      </c>
      <c r="ES32" s="5">
        <v>18.133275000000001</v>
      </c>
      <c r="ET32" s="5">
        <v>681.83440553595142</v>
      </c>
      <c r="EU32" s="5">
        <v>16.368324999999999</v>
      </c>
      <c r="EV32" s="8">
        <v>1599.8836807024743</v>
      </c>
      <c r="EW32" s="8">
        <v>92.325549999999993</v>
      </c>
      <c r="EX32" s="8">
        <v>1317.0670721720821</v>
      </c>
      <c r="EY32" s="8">
        <v>88.070400000000006</v>
      </c>
      <c r="EZ32" s="8">
        <v>892.57939999999996</v>
      </c>
      <c r="FA32" s="8">
        <v>36.671399999999998</v>
      </c>
      <c r="FB32" s="8">
        <v>672.50522205183847</v>
      </c>
      <c r="FC32" s="8">
        <v>39.707875000000001</v>
      </c>
      <c r="FD32" s="5">
        <v>1084.2448695009416</v>
      </c>
      <c r="FE32" s="5">
        <v>39.242000000000004</v>
      </c>
      <c r="FF32" s="5">
        <v>39.242000000000004</v>
      </c>
      <c r="FG32" s="5">
        <v>43.436949999999996</v>
      </c>
      <c r="FH32" s="5">
        <v>41.657350000000001</v>
      </c>
      <c r="FI32" s="5">
        <v>40.071912129006527</v>
      </c>
      <c r="FK32" s="5">
        <v>1084.2448695009416</v>
      </c>
      <c r="FL32" s="5">
        <v>39.897285937499994</v>
      </c>
      <c r="FM32" s="5">
        <v>1084.2448695009416</v>
      </c>
      <c r="FN32" s="5">
        <v>40.071912129006527</v>
      </c>
      <c r="FP32" s="17">
        <v>1084.2448695009416</v>
      </c>
      <c r="FQ32" s="5">
        <v>39.897285937499994</v>
      </c>
      <c r="FR32" s="17">
        <v>1084.2448695009416</v>
      </c>
      <c r="FS32" s="5">
        <v>40.071912129006527</v>
      </c>
    </row>
    <row r="33" spans="1:175" ht="13" customHeight="1" x14ac:dyDescent="0.15">
      <c r="A33" s="290"/>
      <c r="B33" s="47">
        <v>55</v>
      </c>
      <c r="C33" s="166">
        <f>Anchor!L210</f>
        <v>100.5831</v>
      </c>
      <c r="D33" s="166">
        <f>Anchor!M210</f>
        <v>32.927199999999999</v>
      </c>
      <c r="E33" s="166">
        <f>Anchor!N210</f>
        <v>38.471800000000002</v>
      </c>
      <c r="F33" s="166">
        <f>Anchor!O210</f>
        <v>38.462400000000002</v>
      </c>
      <c r="G33" s="167">
        <f>('Summary (Full)'!$B$34*D33+'Summary (Full)'!$B$35*E33+'Summary (Full)'!$B$36*F33)/'Summary (Full)'!$B$37</f>
        <v>33.619687499999998</v>
      </c>
      <c r="H33" s="166">
        <f>Anchor!P210</f>
        <v>15.4238</v>
      </c>
      <c r="I33" s="166">
        <f>Anchor!Q210</f>
        <v>12.0984</v>
      </c>
      <c r="J33" s="166">
        <f>Anchor!R210</f>
        <v>45.404800000000002</v>
      </c>
      <c r="K33" s="166">
        <f>Anchor!S210</f>
        <v>43.537799999999997</v>
      </c>
      <c r="L33" s="166">
        <f>Anchor!T210</f>
        <v>28.9574</v>
      </c>
      <c r="M33" s="166">
        <f>Anchor!U210</f>
        <v>35.891100000000002</v>
      </c>
      <c r="N33" s="166">
        <f>Anchor!V210</f>
        <v>32.723100000000002</v>
      </c>
      <c r="O33" s="166">
        <f>Anchor!W210</f>
        <v>38.441400000000002</v>
      </c>
      <c r="P33" s="166">
        <f>Anchor!X210</f>
        <v>38.419899999999998</v>
      </c>
      <c r="Q33" s="168">
        <f>10*LOG10(1/(('Summary (Full)'!$B$41/10^(N33/10)+'Summary (Full)'!$B$42/10^(O33/10)+'Summary (Full)'!$B$43/10^(P33/10))/'Summary (Full)'!$B$44))</f>
        <v>33.936567106056039</v>
      </c>
      <c r="R33" s="166">
        <f>Anchor!Y210</f>
        <v>3458.4</v>
      </c>
      <c r="S33" s="166">
        <f>Anchor!Z210</f>
        <v>0.73629999999999995</v>
      </c>
      <c r="T33" s="169"/>
      <c r="U33" s="166">
        <f>Test!L210</f>
        <v>100.5831</v>
      </c>
      <c r="V33" s="166">
        <f>Test!M210</f>
        <v>32.927199999999999</v>
      </c>
      <c r="W33" s="166">
        <f>Test!N210</f>
        <v>38.471800000000002</v>
      </c>
      <c r="X33" s="166">
        <f>Test!O210</f>
        <v>38.462400000000002</v>
      </c>
      <c r="Y33" s="166">
        <f>('Summary (Full)'!$B$34*V33+'Summary (Full)'!$B$35*W33+'Summary (Full)'!$B$36*X33)/'Summary (Full)'!$B$37</f>
        <v>33.619687499999998</v>
      </c>
      <c r="Z33" s="166">
        <f>Test!P210</f>
        <v>15.4238</v>
      </c>
      <c r="AA33" s="166">
        <f>Test!Q210</f>
        <v>12.0984</v>
      </c>
      <c r="AB33" s="166">
        <f>Test!R210</f>
        <v>45.404800000000002</v>
      </c>
      <c r="AC33" s="166">
        <f>Test!S210</f>
        <v>43.537799999999997</v>
      </c>
      <c r="AD33" s="166">
        <f>Test!T210</f>
        <v>28.9574</v>
      </c>
      <c r="AE33" s="166">
        <f>Test!U210</f>
        <v>35.891100000000002</v>
      </c>
      <c r="AF33" s="166">
        <f>Test!V210</f>
        <v>32.723100000000002</v>
      </c>
      <c r="AG33" s="166">
        <f>Test!W210</f>
        <v>38.441400000000002</v>
      </c>
      <c r="AH33" s="166">
        <f>Test!X210</f>
        <v>38.419899999999998</v>
      </c>
      <c r="AI33" s="166">
        <f>10*LOG10(1/(('Summary (Full)'!$B$41/10^(AF33/10)+'Summary (Full)'!$B$42/10^(AG33/10)+'Summary (Full)'!$B$43/10^(AH33/10))/'Summary (Full)'!$B$44))</f>
        <v>33.936567106056039</v>
      </c>
      <c r="AJ33" s="166">
        <f>Test!Y210</f>
        <v>3458.4</v>
      </c>
      <c r="AK33" s="166">
        <f>Test!Z210</f>
        <v>0.73629999999999995</v>
      </c>
      <c r="AL33" s="166">
        <f t="shared" si="2"/>
        <v>1</v>
      </c>
      <c r="AM33" s="166">
        <f t="shared" si="2"/>
        <v>1</v>
      </c>
      <c r="AO33" s="294" t="s">
        <v>29</v>
      </c>
      <c r="AP33" s="212" cm="1">
        <f t="array" ref="AP33">bdRateExtend($C31:$C34,D31:D34,$U31:$U34,V31:V34)</f>
        <v>0</v>
      </c>
      <c r="AQ33" s="212"/>
      <c r="AR33" s="212"/>
      <c r="AS33" s="212"/>
      <c r="AT33" s="212" cm="1">
        <f t="array" ref="AT33">bdRateExtend($C31:$C34,H31:H34,$U31:$U34,Z31:Z34)</f>
        <v>0</v>
      </c>
      <c r="AU33" s="212"/>
      <c r="AV33" s="212" cm="1">
        <f t="array" ref="AV33">bdRateExtend($C31:$C34,I31:I34,$U31:$U34,AA31:AA34)</f>
        <v>0</v>
      </c>
      <c r="AW33" s="212"/>
      <c r="AX33" s="212" cm="1">
        <f t="array" ref="AX33">bdRateExtend($C31:$C34,J31:J34,$U31:$U34,AB31:AB34,"None", FALSE,1)</f>
        <v>0</v>
      </c>
      <c r="AY33" s="215"/>
      <c r="AZ33" s="326" cm="1">
        <f t="array" ref="AZ33">testVMAFRange($C31:$C34,J31:J34,$U31:$U34,AB31:AB34)</f>
        <v>0</v>
      </c>
      <c r="BA33" s="252"/>
      <c r="BR33" s="5"/>
      <c r="BS33" s="5"/>
      <c r="BT33" s="5"/>
      <c r="BV33" s="5"/>
      <c r="BX33" s="5"/>
      <c r="BZ33" s="5"/>
      <c r="CB33" s="5"/>
      <c r="CD33" s="5"/>
      <c r="CL33" s="17">
        <v>1194.9992534688913</v>
      </c>
      <c r="CM33" s="17">
        <v>39.709374999999994</v>
      </c>
      <c r="CN33" s="17">
        <v>39.709374999999994</v>
      </c>
      <c r="CO33" s="17">
        <v>43.671599999999998</v>
      </c>
      <c r="CP33" s="17">
        <v>41.839862500000002</v>
      </c>
      <c r="CQ33" s="17">
        <v>40.090169531249998</v>
      </c>
      <c r="CR33" s="17">
        <v>22.535562499999997</v>
      </c>
      <c r="CS33" s="17">
        <v>17.569375000000001</v>
      </c>
      <c r="CT33" s="17">
        <v>89.944974999999999</v>
      </c>
      <c r="CU33" s="17">
        <v>87.272850000000005</v>
      </c>
      <c r="CV33" s="17">
        <v>37.535962499999997</v>
      </c>
      <c r="CW33" s="17">
        <v>40.614962500000004</v>
      </c>
      <c r="CX33" s="17">
        <v>39.444400000000002</v>
      </c>
      <c r="CY33" s="17">
        <v>43.587375000000002</v>
      </c>
      <c r="CZ33" s="17">
        <v>41.745674999999999</v>
      </c>
      <c r="DA33" s="17">
        <v>40.256435859713072</v>
      </c>
      <c r="DB33" s="17">
        <v>14474.900000000001</v>
      </c>
      <c r="DC33" s="17">
        <v>6.1298124999999999</v>
      </c>
      <c r="DE33" s="17">
        <v>264.41188943676497</v>
      </c>
      <c r="DF33" s="5">
        <v>18.3856</v>
      </c>
      <c r="DG33" s="5"/>
      <c r="DH33" s="17">
        <v>749.23737551643671</v>
      </c>
      <c r="DI33" s="5">
        <v>16.5674375</v>
      </c>
      <c r="DJ33" s="5"/>
      <c r="DK33" s="5">
        <v>1763.3099845392969</v>
      </c>
      <c r="DL33" s="5">
        <v>93.119074999999995</v>
      </c>
      <c r="DM33" s="5">
        <v>1451.6039801401428</v>
      </c>
      <c r="DN33" s="5">
        <v>88.867949999999993</v>
      </c>
      <c r="DO33" s="5">
        <v>983.75537359255611</v>
      </c>
      <c r="DP33" s="5">
        <v>36.959587499999998</v>
      </c>
      <c r="DQ33" s="5">
        <v>739.05948292602466</v>
      </c>
      <c r="DR33" s="5">
        <v>39.871749999999999</v>
      </c>
      <c r="DS33" s="5">
        <v>1194.9992534688913</v>
      </c>
      <c r="DT33" s="5">
        <v>39.444400000000002</v>
      </c>
      <c r="DU33" s="5">
        <v>39.444400000000002</v>
      </c>
      <c r="DV33" s="5">
        <v>43.587375000000002</v>
      </c>
      <c r="DW33" s="5">
        <v>41.745674999999999</v>
      </c>
      <c r="DX33" s="5">
        <v>40.256435859713072</v>
      </c>
      <c r="DZ33" s="17">
        <v>1194.9992534688913</v>
      </c>
      <c r="EA33" s="17">
        <v>39.709374999999994</v>
      </c>
      <c r="EB33" s="17">
        <v>39.709374999999994</v>
      </c>
      <c r="EC33" s="17">
        <v>43.671599999999998</v>
      </c>
      <c r="ED33" s="17">
        <v>41.839862500000002</v>
      </c>
      <c r="EE33" s="17">
        <v>40.090169531249998</v>
      </c>
      <c r="EF33" s="17">
        <v>22.535562499999997</v>
      </c>
      <c r="EG33" s="17">
        <v>17.569375000000001</v>
      </c>
      <c r="EH33" s="17">
        <v>89.944974999999999</v>
      </c>
      <c r="EI33" s="17">
        <v>87.272850000000005</v>
      </c>
      <c r="EJ33" s="17">
        <v>37.535962499999997</v>
      </c>
      <c r="EK33" s="17">
        <v>40.614962500000004</v>
      </c>
      <c r="EL33" s="17">
        <v>39.444400000000002</v>
      </c>
      <c r="EM33" s="17">
        <v>43.587375000000002</v>
      </c>
      <c r="EN33" s="17">
        <v>41.745674999999999</v>
      </c>
      <c r="EO33" s="17">
        <v>40.256435859713072</v>
      </c>
      <c r="EP33" s="17">
        <v>14474.900000000001</v>
      </c>
      <c r="EQ33" s="17">
        <v>6.1298124999999999</v>
      </c>
      <c r="ER33" s="17">
        <v>264.41188943676497</v>
      </c>
      <c r="ES33" s="5">
        <v>18.3856</v>
      </c>
      <c r="ET33" s="5">
        <v>749.23737551643671</v>
      </c>
      <c r="EU33" s="5">
        <v>16.5674375</v>
      </c>
      <c r="EV33" s="8">
        <v>1763.3099845392969</v>
      </c>
      <c r="EW33" s="8">
        <v>93.119074999999995</v>
      </c>
      <c r="EX33" s="8">
        <v>1451.6039801401428</v>
      </c>
      <c r="EY33" s="8">
        <v>88.867949999999993</v>
      </c>
      <c r="EZ33" s="8">
        <v>983.75537359255611</v>
      </c>
      <c r="FA33" s="8">
        <v>36.959587499999998</v>
      </c>
      <c r="FB33" s="8">
        <v>739.05948292602466</v>
      </c>
      <c r="FC33" s="8">
        <v>39.871749999999999</v>
      </c>
      <c r="FD33" s="5">
        <v>1194.9992534688913</v>
      </c>
      <c r="FE33" s="5">
        <v>39.444400000000002</v>
      </c>
      <c r="FF33" s="5">
        <v>39.444400000000002</v>
      </c>
      <c r="FG33" s="5">
        <v>43.587375000000002</v>
      </c>
      <c r="FH33" s="5">
        <v>41.745674999999999</v>
      </c>
      <c r="FI33" s="5">
        <v>40.256435859713072</v>
      </c>
      <c r="FK33" s="5">
        <v>1194.9992534688913</v>
      </c>
      <c r="FL33" s="5">
        <v>40.090169531249998</v>
      </c>
      <c r="FM33" s="5">
        <v>1194.9992534688913</v>
      </c>
      <c r="FN33" s="5">
        <v>40.256435859713072</v>
      </c>
      <c r="FP33" s="17">
        <v>1194.9992534688913</v>
      </c>
      <c r="FQ33" s="5">
        <v>40.090169531249998</v>
      </c>
      <c r="FR33" s="17">
        <v>1194.9992534688913</v>
      </c>
      <c r="FS33" s="5">
        <v>40.256435859713072</v>
      </c>
    </row>
    <row r="34" spans="1:175" ht="14" thickBot="1" x14ac:dyDescent="0.2">
      <c r="A34" s="290"/>
      <c r="B34" s="47">
        <v>63</v>
      </c>
      <c r="C34" s="166">
        <f>Anchor!L211</f>
        <v>52.6753</v>
      </c>
      <c r="D34" s="166">
        <f>Anchor!M211</f>
        <v>31.395</v>
      </c>
      <c r="E34" s="166">
        <f>Anchor!N211</f>
        <v>37.115600000000001</v>
      </c>
      <c r="F34" s="166">
        <f>Anchor!O211</f>
        <v>37.422899999999998</v>
      </c>
      <c r="G34" s="167">
        <f>('Summary (Full)'!$B$34*D34+'Summary (Full)'!$B$35*E34+'Summary (Full)'!$B$36*F34)/'Summary (Full)'!$B$37</f>
        <v>32.129281249999998</v>
      </c>
      <c r="H34" s="166">
        <f>Anchor!P211</f>
        <v>13.2516</v>
      </c>
      <c r="I34" s="166">
        <f>Anchor!Q211</f>
        <v>10.741099999999999</v>
      </c>
      <c r="J34" s="166">
        <f>Anchor!R211</f>
        <v>31.259499999999999</v>
      </c>
      <c r="K34" s="166">
        <f>Anchor!S211</f>
        <v>29.7197</v>
      </c>
      <c r="L34" s="166">
        <f>Anchor!T211</f>
        <v>27.172000000000001</v>
      </c>
      <c r="M34" s="166">
        <f>Anchor!U211</f>
        <v>34.517600000000002</v>
      </c>
      <c r="N34" s="166">
        <f>Anchor!V211</f>
        <v>31.261800000000001</v>
      </c>
      <c r="O34" s="166">
        <f>Anchor!W211</f>
        <v>37.094700000000003</v>
      </c>
      <c r="P34" s="166">
        <f>Anchor!X211</f>
        <v>37.392699999999998</v>
      </c>
      <c r="Q34" s="168">
        <f>10*LOG10(1/(('Summary (Full)'!$B$41/10^(N34/10)+'Summary (Full)'!$B$42/10^(O34/10)+'Summary (Full)'!$B$43/10^(P34/10))/'Summary (Full)'!$B$44))</f>
        <v>32.50658403223261</v>
      </c>
      <c r="R34" s="166">
        <f>Anchor!Y211</f>
        <v>2086.5</v>
      </c>
      <c r="S34" s="166">
        <f>Anchor!Z211</f>
        <v>0.57869999999999999</v>
      </c>
      <c r="T34" s="169"/>
      <c r="U34" s="166">
        <f>Test!L211</f>
        <v>52.6753</v>
      </c>
      <c r="V34" s="166">
        <f>Test!M211</f>
        <v>31.395</v>
      </c>
      <c r="W34" s="166">
        <f>Test!N211</f>
        <v>37.115600000000001</v>
      </c>
      <c r="X34" s="166">
        <f>Test!O211</f>
        <v>37.422899999999998</v>
      </c>
      <c r="Y34" s="166">
        <f>('Summary (Full)'!$B$34*V34+'Summary (Full)'!$B$35*W34+'Summary (Full)'!$B$36*X34)/'Summary (Full)'!$B$37</f>
        <v>32.129281249999998</v>
      </c>
      <c r="Z34" s="166">
        <f>Test!P211</f>
        <v>13.2516</v>
      </c>
      <c r="AA34" s="166">
        <f>Test!Q211</f>
        <v>10.741099999999999</v>
      </c>
      <c r="AB34" s="166">
        <f>Test!R211</f>
        <v>31.259499999999999</v>
      </c>
      <c r="AC34" s="166">
        <f>Test!S211</f>
        <v>29.7197</v>
      </c>
      <c r="AD34" s="166">
        <f>Test!T211</f>
        <v>27.172000000000001</v>
      </c>
      <c r="AE34" s="166">
        <f>Test!U211</f>
        <v>34.517600000000002</v>
      </c>
      <c r="AF34" s="166">
        <f>Test!V211</f>
        <v>31.261800000000001</v>
      </c>
      <c r="AG34" s="166">
        <f>Test!W211</f>
        <v>37.094700000000003</v>
      </c>
      <c r="AH34" s="166">
        <f>Test!X211</f>
        <v>37.392699999999998</v>
      </c>
      <c r="AI34" s="166">
        <f>10*LOG10(1/(('Summary (Full)'!$B$41/10^(AF34/10)+'Summary (Full)'!$B$42/10^(AG34/10)+'Summary (Full)'!$B$43/10^(AH34/10))/'Summary (Full)'!$B$44))</f>
        <v>32.50658403223261</v>
      </c>
      <c r="AJ34" s="166">
        <f>Test!Y211</f>
        <v>2086.5</v>
      </c>
      <c r="AK34" s="166">
        <f>Test!Z211</f>
        <v>0.57869999999999999</v>
      </c>
      <c r="AL34" s="166">
        <f t="shared" si="2"/>
        <v>1</v>
      </c>
      <c r="AM34" s="166">
        <f t="shared" si="2"/>
        <v>1</v>
      </c>
      <c r="AO34" s="303"/>
      <c r="AP34" s="213"/>
      <c r="AQ34" s="213"/>
      <c r="AR34" s="213"/>
      <c r="AS34" s="213"/>
      <c r="AT34" s="213"/>
      <c r="AU34" s="213"/>
      <c r="AV34" s="213"/>
      <c r="AW34" s="213"/>
      <c r="AX34" s="213"/>
      <c r="AY34" s="228"/>
      <c r="AZ34" s="327"/>
      <c r="BA34" s="280"/>
      <c r="BR34" s="5"/>
      <c r="BS34" s="5"/>
      <c r="BT34" s="5"/>
      <c r="BV34" s="5"/>
      <c r="BX34" s="5"/>
      <c r="BZ34" s="5"/>
      <c r="CB34" s="5"/>
      <c r="CD34" s="5"/>
      <c r="CL34" s="17">
        <v>1317.0670721720821</v>
      </c>
      <c r="CM34" s="17">
        <v>39.912399999999998</v>
      </c>
      <c r="CN34" s="17">
        <v>39.912399999999998</v>
      </c>
      <c r="CO34" s="17">
        <v>43.824600000000004</v>
      </c>
      <c r="CP34" s="17">
        <v>41.93065</v>
      </c>
      <c r="CQ34" s="17">
        <v>40.283053124999995</v>
      </c>
      <c r="CR34" s="17">
        <v>22.86985</v>
      </c>
      <c r="CS34" s="17">
        <v>17.787100000000002</v>
      </c>
      <c r="CT34" s="17">
        <v>90.738500000000002</v>
      </c>
      <c r="CU34" s="17">
        <v>88.070400000000006</v>
      </c>
      <c r="CV34" s="17">
        <v>37.824150000000003</v>
      </c>
      <c r="CW34" s="17">
        <v>40.753450000000001</v>
      </c>
      <c r="CX34" s="17">
        <v>39.646799999999999</v>
      </c>
      <c r="CY34" s="17">
        <v>43.7378</v>
      </c>
      <c r="CZ34" s="17">
        <v>41.834000000000003</v>
      </c>
      <c r="DA34" s="17">
        <v>40.440959590419624</v>
      </c>
      <c r="DB34" s="17">
        <v>15256.800000000001</v>
      </c>
      <c r="DC34" s="17">
        <v>6.18825</v>
      </c>
      <c r="DE34" s="17">
        <v>287.48516083023503</v>
      </c>
      <c r="DF34" s="5">
        <v>18.637924999999999</v>
      </c>
      <c r="DG34" s="5"/>
      <c r="DH34" s="17">
        <v>823.30348881339728</v>
      </c>
      <c r="DI34" s="5">
        <v>16.766549999999999</v>
      </c>
      <c r="DJ34" s="5"/>
      <c r="DK34" s="5">
        <v>1943.4301</v>
      </c>
      <c r="DL34" s="5">
        <v>93.912599999999998</v>
      </c>
      <c r="DM34" s="5">
        <v>1599.8836807024743</v>
      </c>
      <c r="DN34" s="5">
        <v>89.665499999999994</v>
      </c>
      <c r="DO34" s="5">
        <v>1084.2448695009416</v>
      </c>
      <c r="DP34" s="5">
        <v>37.247774999999997</v>
      </c>
      <c r="DQ34" s="5">
        <v>812.20026461114924</v>
      </c>
      <c r="DR34" s="5">
        <v>40.035625000000003</v>
      </c>
      <c r="DS34" s="5">
        <v>1317.0670721720821</v>
      </c>
      <c r="DT34" s="5">
        <v>39.646799999999999</v>
      </c>
      <c r="DU34" s="5">
        <v>39.646799999999999</v>
      </c>
      <c r="DV34" s="5">
        <v>43.7378</v>
      </c>
      <c r="DW34" s="5">
        <v>41.834000000000003</v>
      </c>
      <c r="DX34" s="5">
        <v>40.440959590419624</v>
      </c>
      <c r="DZ34" s="17">
        <v>1317.0670721720821</v>
      </c>
      <c r="EA34" s="17">
        <v>39.912399999999998</v>
      </c>
      <c r="EB34" s="17">
        <v>39.912399999999998</v>
      </c>
      <c r="EC34" s="17">
        <v>43.824600000000004</v>
      </c>
      <c r="ED34" s="17">
        <v>41.93065</v>
      </c>
      <c r="EE34" s="17">
        <v>40.283053124999995</v>
      </c>
      <c r="EF34" s="17">
        <v>22.86985</v>
      </c>
      <c r="EG34" s="17">
        <v>17.787100000000002</v>
      </c>
      <c r="EH34" s="17">
        <v>90.738500000000002</v>
      </c>
      <c r="EI34" s="17">
        <v>88.070400000000006</v>
      </c>
      <c r="EJ34" s="17">
        <v>37.824150000000003</v>
      </c>
      <c r="EK34" s="17">
        <v>40.753450000000001</v>
      </c>
      <c r="EL34" s="17">
        <v>39.646799999999999</v>
      </c>
      <c r="EM34" s="17">
        <v>43.7378</v>
      </c>
      <c r="EN34" s="17">
        <v>41.834000000000003</v>
      </c>
      <c r="EO34" s="17">
        <v>40.440959590419624</v>
      </c>
      <c r="EP34" s="17">
        <v>15256.800000000001</v>
      </c>
      <c r="EQ34" s="17">
        <v>6.18825</v>
      </c>
      <c r="ER34" s="17">
        <v>287.48516083023503</v>
      </c>
      <c r="ES34" s="5">
        <v>18.637924999999999</v>
      </c>
      <c r="ET34" s="5">
        <v>823.30348881339728</v>
      </c>
      <c r="EU34" s="5">
        <v>16.766549999999999</v>
      </c>
      <c r="EV34" s="8">
        <v>1943.4301</v>
      </c>
      <c r="EW34" s="8">
        <v>93.912599999999998</v>
      </c>
      <c r="EX34" s="8">
        <v>1599.8836807024743</v>
      </c>
      <c r="EY34" s="8">
        <v>89.665499999999994</v>
      </c>
      <c r="EZ34" s="8">
        <v>1084.2448695009416</v>
      </c>
      <c r="FA34" s="8">
        <v>37.247774999999997</v>
      </c>
      <c r="FB34" s="8">
        <v>812.20026461114924</v>
      </c>
      <c r="FC34" s="8">
        <v>40.035625000000003</v>
      </c>
      <c r="FD34" s="5">
        <v>1317.0670721720821</v>
      </c>
      <c r="FE34" s="5">
        <v>39.646799999999999</v>
      </c>
      <c r="FF34" s="5">
        <v>39.646799999999999</v>
      </c>
      <c r="FG34" s="5">
        <v>43.7378</v>
      </c>
      <c r="FH34" s="5">
        <v>41.834000000000003</v>
      </c>
      <c r="FI34" s="5">
        <v>40.440959590419624</v>
      </c>
      <c r="FK34" s="5">
        <v>1317.0670721720821</v>
      </c>
      <c r="FL34" s="5">
        <v>40.283053124999995</v>
      </c>
      <c r="FM34" s="5">
        <v>1317.0670721720821</v>
      </c>
      <c r="FN34" s="5">
        <v>40.440959590419624</v>
      </c>
      <c r="FP34" s="17">
        <v>1317.0670721720821</v>
      </c>
      <c r="FQ34" s="5">
        <v>40.283053124999995</v>
      </c>
      <c r="FR34" s="17">
        <v>1317.0670721720821</v>
      </c>
      <c r="FS34" s="5">
        <v>40.440959590419624</v>
      </c>
    </row>
    <row r="35" spans="1:175" ht="13" customHeight="1" x14ac:dyDescent="0.15">
      <c r="A35" s="290" t="s">
        <v>20</v>
      </c>
      <c r="B35" s="47">
        <v>23</v>
      </c>
      <c r="C35" s="166">
        <f>Anchor!L212</f>
        <v>632.99469999999997</v>
      </c>
      <c r="D35" s="166">
        <f>Anchor!M212</f>
        <v>32.476199999999999</v>
      </c>
      <c r="E35" s="166">
        <f>Anchor!N212</f>
        <v>39.500999999999998</v>
      </c>
      <c r="F35" s="166">
        <f>Anchor!O212</f>
        <v>39.6798</v>
      </c>
      <c r="G35" s="167">
        <f>('Summary (Full)'!$B$34*D35+'Summary (Full)'!$B$35*E35+'Summary (Full)'!$B$36*F35)/'Summary (Full)'!$B$37</f>
        <v>33.365474999999996</v>
      </c>
      <c r="H35" s="166">
        <f>Anchor!P212</f>
        <v>19.931000000000001</v>
      </c>
      <c r="I35" s="166">
        <f>Anchor!Q212</f>
        <v>12.7807</v>
      </c>
      <c r="J35" s="166">
        <f>Anchor!R212</f>
        <v>43.537700000000001</v>
      </c>
      <c r="K35" s="166">
        <f>Anchor!S212</f>
        <v>41.742800000000003</v>
      </c>
      <c r="L35" s="166">
        <f>Anchor!T212</f>
        <v>28.173500000000001</v>
      </c>
      <c r="M35" s="166">
        <f>Anchor!U212</f>
        <v>36.581299999999999</v>
      </c>
      <c r="N35" s="166">
        <f>Anchor!V212</f>
        <v>32.2669</v>
      </c>
      <c r="O35" s="166">
        <f>Anchor!W212</f>
        <v>39.455800000000004</v>
      </c>
      <c r="P35" s="166">
        <f>Anchor!X212</f>
        <v>39.608199999999997</v>
      </c>
      <c r="Q35" s="168">
        <f>10*LOG10(1/(('Summary (Full)'!$B$41/10^(N35/10)+'Summary (Full)'!$B$42/10^(O35/10)+'Summary (Full)'!$B$43/10^(P35/10))/'Summary (Full)'!$B$44))</f>
        <v>33.63815544571036</v>
      </c>
      <c r="R35" s="166">
        <f>Anchor!Y212</f>
        <v>2955.9</v>
      </c>
      <c r="S35" s="166">
        <f>Anchor!Z212</f>
        <v>0.53200000000000003</v>
      </c>
      <c r="T35" s="169"/>
      <c r="U35" s="166">
        <f>Test!L212</f>
        <v>632.99469999999997</v>
      </c>
      <c r="V35" s="166">
        <f>Test!M212</f>
        <v>32.476199999999999</v>
      </c>
      <c r="W35" s="166">
        <f>Test!N212</f>
        <v>39.500999999999998</v>
      </c>
      <c r="X35" s="166">
        <f>Test!O212</f>
        <v>39.6798</v>
      </c>
      <c r="Y35" s="166">
        <f>('Summary (Full)'!$B$34*V35+'Summary (Full)'!$B$35*W35+'Summary (Full)'!$B$36*X35)/'Summary (Full)'!$B$37</f>
        <v>33.365474999999996</v>
      </c>
      <c r="Z35" s="166">
        <f>Test!P212</f>
        <v>19.931000000000001</v>
      </c>
      <c r="AA35" s="166">
        <f>Test!Q212</f>
        <v>12.7807</v>
      </c>
      <c r="AB35" s="166">
        <f>Test!R212</f>
        <v>43.537700000000001</v>
      </c>
      <c r="AC35" s="166">
        <f>Test!S212</f>
        <v>41.742800000000003</v>
      </c>
      <c r="AD35" s="166">
        <f>Test!T212</f>
        <v>28.173500000000001</v>
      </c>
      <c r="AE35" s="166">
        <f>Test!U212</f>
        <v>36.581299999999999</v>
      </c>
      <c r="AF35" s="166">
        <f>Test!V212</f>
        <v>32.2669</v>
      </c>
      <c r="AG35" s="166">
        <f>Test!W212</f>
        <v>39.455800000000004</v>
      </c>
      <c r="AH35" s="166">
        <f>Test!X212</f>
        <v>39.608199999999997</v>
      </c>
      <c r="AI35" s="166">
        <f>10*LOG10(1/(('Summary (Full)'!$B$41/10^(AF35/10)+'Summary (Full)'!$B$42/10^(AG35/10)+'Summary (Full)'!$B$43/10^(AH35/10))/'Summary (Full)'!$B$44))</f>
        <v>33.63815544571036</v>
      </c>
      <c r="AJ35" s="166">
        <f>Test!Y212</f>
        <v>2955.9</v>
      </c>
      <c r="AK35" s="166">
        <f>Test!Z212</f>
        <v>0.53200000000000003</v>
      </c>
      <c r="AL35" s="166">
        <f t="shared" si="2"/>
        <v>1</v>
      </c>
      <c r="AM35" s="166">
        <f t="shared" si="2"/>
        <v>1</v>
      </c>
      <c r="AO35" s="293" t="s">
        <v>27</v>
      </c>
      <c r="AP35" s="211" cm="1">
        <f t="array" ref="AP35">bdRateExtend($C35:$C38,D35:D38,$U35:$U38,V35:V38)</f>
        <v>0</v>
      </c>
      <c r="AQ35" s="211" cm="1">
        <f t="array" ref="AQ35">bdRateExtend($C35:$C40,D35:D40,$U35:$U40,V35:V40)</f>
        <v>0</v>
      </c>
      <c r="AR35" s="211" cm="1">
        <f t="array" ref="AR35">bdRateExtend($C35:$C40,E35:E40,$U35:$U40,W35:W40)</f>
        <v>0</v>
      </c>
      <c r="AS35" s="211" cm="1">
        <f t="array" ref="AS35">bdRateExtend($C35:$C40,F35:F40,$U35:$U40,X35:X40)</f>
        <v>0</v>
      </c>
      <c r="AT35" s="211" cm="1">
        <f t="array" ref="AT35">bdRateExtend($C35:$C38,H35:H38,$U35:$U38,Z35:Z38)</f>
        <v>0</v>
      </c>
      <c r="AU35" s="211" cm="1">
        <f t="array" ref="AU35">bdRateExtend($C35:$C40,H35:H40,$U35:$U40,Z35:Z40)</f>
        <v>0</v>
      </c>
      <c r="AV35" s="211" cm="1">
        <f t="array" ref="AV35">bdRateExtend($C35:$C38,I35:I38,$U35:$U38,AA35:AA38)</f>
        <v>0</v>
      </c>
      <c r="AW35" s="211" cm="1">
        <f t="array" ref="AW35">bdRateExtend($C35:$C40,I35:I40,$U35:$U40,AA35:AA40)</f>
        <v>0</v>
      </c>
      <c r="AX35" s="211" cm="1">
        <f t="array" ref="AX35">bdRateExtend($C35:$C38,J35:J38,$U35:$U38,AB35:AB38,"None", FALSE,1)</f>
        <v>0</v>
      </c>
      <c r="AY35" s="214" cm="1">
        <f t="array" ref="AY35">bdRateExtend($C35:$C40,J35:J40,$U35:$U40,AB35:AB40,"None", FALSE,TRUE)</f>
        <v>0</v>
      </c>
      <c r="AZ35" s="325" cm="1">
        <f t="array" ref="AZ35">testVMAFRange($C35:$C38,J35:J38,$U35:$U38,AB35:AB38)</f>
        <v>0</v>
      </c>
      <c r="BA35" s="251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1451.6039801401428</v>
      </c>
      <c r="CM35" s="17">
        <v>40.115425000000002</v>
      </c>
      <c r="CN35" s="17">
        <v>40.115425000000002</v>
      </c>
      <c r="CO35" s="17">
        <v>43.977600000000002</v>
      </c>
      <c r="CP35" s="17">
        <v>42.021437499999998</v>
      </c>
      <c r="CQ35" s="17">
        <v>40.475936718749999</v>
      </c>
      <c r="CR35" s="17">
        <v>23.204137500000002</v>
      </c>
      <c r="CS35" s="17">
        <v>18.004825</v>
      </c>
      <c r="CT35" s="17">
        <v>91.532025000000004</v>
      </c>
      <c r="CU35" s="17">
        <v>88.867949999999993</v>
      </c>
      <c r="CV35" s="17">
        <v>38.112337500000002</v>
      </c>
      <c r="CW35" s="17">
        <v>40.891937499999997</v>
      </c>
      <c r="CX35" s="17">
        <v>39.849200000000003</v>
      </c>
      <c r="CY35" s="17">
        <v>43.888224999999998</v>
      </c>
      <c r="CZ35" s="17">
        <v>41.922325000000001</v>
      </c>
      <c r="DA35" s="17">
        <v>40.625483321126168</v>
      </c>
      <c r="DB35" s="17">
        <v>16038.7</v>
      </c>
      <c r="DC35" s="17">
        <v>6.2466875000000002</v>
      </c>
      <c r="DE35" s="17">
        <v>312.57186608982528</v>
      </c>
      <c r="DF35" s="5">
        <v>18.890250000000002</v>
      </c>
      <c r="DG35" s="5"/>
      <c r="DH35" s="17">
        <v>904.69143270528298</v>
      </c>
      <c r="DI35" s="5">
        <v>16.965662500000001</v>
      </c>
      <c r="DJ35" s="5"/>
      <c r="DK35" s="5">
        <v>2141.2936881410942</v>
      </c>
      <c r="DL35" s="5">
        <v>94.392862499999993</v>
      </c>
      <c r="DM35" s="5">
        <v>1763.3099845392969</v>
      </c>
      <c r="DN35" s="5">
        <v>90.463049999999996</v>
      </c>
      <c r="DO35" s="5">
        <v>1194.9992534688913</v>
      </c>
      <c r="DP35" s="5">
        <v>37.535962499999997</v>
      </c>
      <c r="DQ35" s="5">
        <v>892.57939999999996</v>
      </c>
      <c r="DR35" s="5">
        <v>40.1995</v>
      </c>
      <c r="DS35" s="5">
        <v>1451.6039801401428</v>
      </c>
      <c r="DT35" s="5">
        <v>39.849200000000003</v>
      </c>
      <c r="DU35" s="5">
        <v>39.849200000000003</v>
      </c>
      <c r="DV35" s="5">
        <v>43.888224999999998</v>
      </c>
      <c r="DW35" s="5">
        <v>41.922325000000001</v>
      </c>
      <c r="DX35" s="5">
        <v>40.625483321126168</v>
      </c>
      <c r="DZ35" s="17">
        <v>1451.6039801401428</v>
      </c>
      <c r="EA35" s="17">
        <v>40.115425000000002</v>
      </c>
      <c r="EB35" s="17">
        <v>40.115425000000002</v>
      </c>
      <c r="EC35" s="17">
        <v>43.977600000000002</v>
      </c>
      <c r="ED35" s="17">
        <v>42.021437499999998</v>
      </c>
      <c r="EE35" s="17">
        <v>40.475936718749999</v>
      </c>
      <c r="EF35" s="17">
        <v>23.204137500000002</v>
      </c>
      <c r="EG35" s="17">
        <v>18.004825</v>
      </c>
      <c r="EH35" s="17">
        <v>91.532025000000004</v>
      </c>
      <c r="EI35" s="17">
        <v>88.867949999999993</v>
      </c>
      <c r="EJ35" s="17">
        <v>38.112337500000002</v>
      </c>
      <c r="EK35" s="17">
        <v>40.891937499999997</v>
      </c>
      <c r="EL35" s="17">
        <v>39.849200000000003</v>
      </c>
      <c r="EM35" s="17">
        <v>43.888224999999998</v>
      </c>
      <c r="EN35" s="17">
        <v>41.922325000000001</v>
      </c>
      <c r="EO35" s="17">
        <v>40.625483321126168</v>
      </c>
      <c r="EP35" s="17">
        <v>16038.7</v>
      </c>
      <c r="EQ35" s="17">
        <v>6.2466875000000002</v>
      </c>
      <c r="ER35" s="17">
        <v>312.57186608982528</v>
      </c>
      <c r="ES35" s="5">
        <v>18.890250000000002</v>
      </c>
      <c r="ET35" s="5">
        <v>904.69143270528298</v>
      </c>
      <c r="EU35" s="5">
        <v>16.965662500000001</v>
      </c>
      <c r="EV35" s="8">
        <v>2141.2936881410942</v>
      </c>
      <c r="EW35" s="8">
        <v>94.392862499999993</v>
      </c>
      <c r="EX35" s="8">
        <v>1763.3099845392969</v>
      </c>
      <c r="EY35" s="8">
        <v>90.463049999999996</v>
      </c>
      <c r="EZ35" s="8">
        <v>1194.9992534688913</v>
      </c>
      <c r="FA35" s="8">
        <v>37.535962499999997</v>
      </c>
      <c r="FB35" s="8">
        <v>892.57939999999996</v>
      </c>
      <c r="FC35" s="8">
        <v>40.1995</v>
      </c>
      <c r="FD35" s="5">
        <v>1451.6039801401428</v>
      </c>
      <c r="FE35" s="5">
        <v>39.849200000000003</v>
      </c>
      <c r="FF35" s="5">
        <v>39.849200000000003</v>
      </c>
      <c r="FG35" s="5">
        <v>43.888224999999998</v>
      </c>
      <c r="FH35" s="5">
        <v>41.922325000000001</v>
      </c>
      <c r="FI35" s="5">
        <v>40.625483321126168</v>
      </c>
      <c r="FK35" s="5">
        <v>1451.6039801401428</v>
      </c>
      <c r="FL35" s="5">
        <v>40.475936718749999</v>
      </c>
      <c r="FM35" s="5">
        <v>1418.8293916313419</v>
      </c>
      <c r="FN35" s="5">
        <v>40.588670004494148</v>
      </c>
      <c r="FP35" s="17">
        <v>1451.6039801401428</v>
      </c>
      <c r="FQ35" s="5">
        <v>40.475936718749999</v>
      </c>
      <c r="FR35" s="17">
        <v>1418.8293916313419</v>
      </c>
      <c r="FS35" s="5">
        <v>40.588670004494148</v>
      </c>
    </row>
    <row r="36" spans="1:175" x14ac:dyDescent="0.15">
      <c r="A36" s="290"/>
      <c r="B36" s="47">
        <v>31</v>
      </c>
      <c r="C36" s="166">
        <f>Anchor!L213</f>
        <v>329.8621</v>
      </c>
      <c r="D36" s="166">
        <f>Anchor!M213</f>
        <v>32.2699</v>
      </c>
      <c r="E36" s="166">
        <f>Anchor!N213</f>
        <v>39.235100000000003</v>
      </c>
      <c r="F36" s="166">
        <f>Anchor!O213</f>
        <v>39.460599999999999</v>
      </c>
      <c r="G36" s="167">
        <f>('Summary (Full)'!$B$34*D36+'Summary (Full)'!$B$35*E36+'Summary (Full)'!$B$36*F36)/'Summary (Full)'!$B$37</f>
        <v>33.154643749999998</v>
      </c>
      <c r="H36" s="166">
        <f>Anchor!P213</f>
        <v>18.505099999999999</v>
      </c>
      <c r="I36" s="166">
        <f>Anchor!Q213</f>
        <v>12.385899999999999</v>
      </c>
      <c r="J36" s="166">
        <f>Anchor!R213</f>
        <v>40.129399999999997</v>
      </c>
      <c r="K36" s="166">
        <f>Anchor!S213</f>
        <v>38.418900000000001</v>
      </c>
      <c r="L36" s="166">
        <f>Anchor!T213</f>
        <v>27.937999999999999</v>
      </c>
      <c r="M36" s="166">
        <f>Anchor!U213</f>
        <v>36.299199999999999</v>
      </c>
      <c r="N36" s="166">
        <f>Anchor!V213</f>
        <v>32.064399999999999</v>
      </c>
      <c r="O36" s="166">
        <f>Anchor!W213</f>
        <v>39.191899999999997</v>
      </c>
      <c r="P36" s="166">
        <f>Anchor!X213</f>
        <v>39.394100000000002</v>
      </c>
      <c r="Q36" s="168">
        <f>10*LOG10(1/(('Summary (Full)'!$B$41/10^(N36/10)+'Summary (Full)'!$B$42/10^(O36/10)+'Summary (Full)'!$B$43/10^(P36/10))/'Summary (Full)'!$B$44))</f>
        <v>33.432467203060114</v>
      </c>
      <c r="R36" s="166">
        <f>Anchor!Y213</f>
        <v>2273</v>
      </c>
      <c r="S36" s="166">
        <f>Anchor!Z213</f>
        <v>0.43059999999999998</v>
      </c>
      <c r="T36" s="169"/>
      <c r="U36" s="166">
        <f>Test!L213</f>
        <v>329.8621</v>
      </c>
      <c r="V36" s="166">
        <f>Test!M213</f>
        <v>32.2699</v>
      </c>
      <c r="W36" s="166">
        <f>Test!N213</f>
        <v>39.235100000000003</v>
      </c>
      <c r="X36" s="166">
        <f>Test!O213</f>
        <v>39.460599999999999</v>
      </c>
      <c r="Y36" s="166">
        <f>('Summary (Full)'!$B$34*V36+'Summary (Full)'!$B$35*W36+'Summary (Full)'!$B$36*X36)/'Summary (Full)'!$B$37</f>
        <v>33.154643749999998</v>
      </c>
      <c r="Z36" s="166">
        <f>Test!P213</f>
        <v>18.505099999999999</v>
      </c>
      <c r="AA36" s="166">
        <f>Test!Q213</f>
        <v>12.385899999999999</v>
      </c>
      <c r="AB36" s="166">
        <f>Test!R213</f>
        <v>40.129399999999997</v>
      </c>
      <c r="AC36" s="166">
        <f>Test!S213</f>
        <v>38.418900000000001</v>
      </c>
      <c r="AD36" s="166">
        <f>Test!T213</f>
        <v>27.937999999999999</v>
      </c>
      <c r="AE36" s="166">
        <f>Test!U213</f>
        <v>36.299199999999999</v>
      </c>
      <c r="AF36" s="166">
        <f>Test!V213</f>
        <v>32.064399999999999</v>
      </c>
      <c r="AG36" s="166">
        <f>Test!W213</f>
        <v>39.191899999999997</v>
      </c>
      <c r="AH36" s="166">
        <f>Test!X213</f>
        <v>39.394100000000002</v>
      </c>
      <c r="AI36" s="166">
        <f>10*LOG10(1/(('Summary (Full)'!$B$41/10^(AF36/10)+'Summary (Full)'!$B$42/10^(AG36/10)+'Summary (Full)'!$B$43/10^(AH36/10))/'Summary (Full)'!$B$44))</f>
        <v>33.432467203060114</v>
      </c>
      <c r="AJ36" s="166">
        <f>Test!Y213</f>
        <v>2273</v>
      </c>
      <c r="AK36" s="166">
        <f>Test!Z213</f>
        <v>0.43059999999999998</v>
      </c>
      <c r="AL36" s="166">
        <f t="shared" si="2"/>
        <v>1</v>
      </c>
      <c r="AM36" s="166">
        <f t="shared" si="2"/>
        <v>1</v>
      </c>
      <c r="AO36" s="294"/>
      <c r="AP36" s="212"/>
      <c r="AQ36" s="212"/>
      <c r="AR36" s="212"/>
      <c r="AS36" s="212"/>
      <c r="AT36" s="212"/>
      <c r="AU36" s="212"/>
      <c r="AV36" s="212"/>
      <c r="AW36" s="212"/>
      <c r="AX36" s="212"/>
      <c r="AY36" s="215"/>
      <c r="AZ36" s="326"/>
      <c r="BA36" s="252"/>
      <c r="BR36" s="5"/>
      <c r="BS36" s="5"/>
      <c r="BT36" s="5"/>
      <c r="BV36" s="5"/>
      <c r="BX36" s="5"/>
      <c r="BZ36" s="5"/>
      <c r="CB36" s="5"/>
      <c r="CD36" s="5"/>
      <c r="CL36" s="17">
        <v>1599.8836807024743</v>
      </c>
      <c r="CM36" s="17">
        <v>40.318449999999999</v>
      </c>
      <c r="CN36" s="17">
        <v>40.318449999999999</v>
      </c>
      <c r="CO36" s="17">
        <v>44.130600000000001</v>
      </c>
      <c r="CP36" s="17">
        <v>42.112224999999995</v>
      </c>
      <c r="CQ36" s="17">
        <v>40.668820312500003</v>
      </c>
      <c r="CR36" s="17">
        <v>23.538425</v>
      </c>
      <c r="CS36" s="17">
        <v>18.222550000000002</v>
      </c>
      <c r="CT36" s="17">
        <v>92.325549999999993</v>
      </c>
      <c r="CU36" s="17">
        <v>89.665499999999994</v>
      </c>
      <c r="CV36" s="17">
        <v>38.400525000000002</v>
      </c>
      <c r="CW36" s="17">
        <v>41.030425000000001</v>
      </c>
      <c r="CX36" s="17">
        <v>40.051600000000001</v>
      </c>
      <c r="CY36" s="17">
        <v>44.038650000000004</v>
      </c>
      <c r="CZ36" s="17">
        <v>42.010649999999998</v>
      </c>
      <c r="DA36" s="17">
        <v>40.810007051832713</v>
      </c>
      <c r="DB36" s="17">
        <v>16820.600000000002</v>
      </c>
      <c r="DC36" s="17">
        <v>6.3051250000000003</v>
      </c>
      <c r="DE36" s="17">
        <v>339.8477027082796</v>
      </c>
      <c r="DF36" s="5">
        <v>19.142575000000001</v>
      </c>
      <c r="DG36" s="5"/>
      <c r="DH36" s="17">
        <v>994.12500922347556</v>
      </c>
      <c r="DI36" s="5">
        <v>17.164774999999999</v>
      </c>
      <c r="DJ36" s="5"/>
      <c r="DK36" s="5">
        <v>2359.3020705364625</v>
      </c>
      <c r="DL36" s="5">
        <v>94.873125000000002</v>
      </c>
      <c r="DM36" s="5">
        <v>1943.4301</v>
      </c>
      <c r="DN36" s="5">
        <v>91.260599999999997</v>
      </c>
      <c r="DO36" s="5">
        <v>1317.0670721720821</v>
      </c>
      <c r="DP36" s="5">
        <v>37.824150000000003</v>
      </c>
      <c r="DQ36" s="5">
        <v>983.75537359255611</v>
      </c>
      <c r="DR36" s="5">
        <v>40.337987499999997</v>
      </c>
      <c r="DS36" s="5">
        <v>1563.251781232982</v>
      </c>
      <c r="DT36" s="5">
        <v>40.013775000000003</v>
      </c>
      <c r="DU36" s="5">
        <v>40.013775000000003</v>
      </c>
      <c r="DV36" s="5">
        <v>43.967275000000001</v>
      </c>
      <c r="DW36" s="5">
        <v>42.157525</v>
      </c>
      <c r="DX36" s="5">
        <v>40.793385215590035</v>
      </c>
      <c r="DZ36" s="17">
        <v>1599.8836807024743</v>
      </c>
      <c r="EA36" s="17">
        <v>40.318449999999999</v>
      </c>
      <c r="EB36" s="17">
        <v>40.318449999999999</v>
      </c>
      <c r="EC36" s="17">
        <v>44.130600000000001</v>
      </c>
      <c r="ED36" s="17">
        <v>42.112224999999995</v>
      </c>
      <c r="EE36" s="17">
        <v>40.668820312500003</v>
      </c>
      <c r="EF36" s="17">
        <v>23.538425</v>
      </c>
      <c r="EG36" s="17">
        <v>18.222550000000002</v>
      </c>
      <c r="EH36" s="17">
        <v>92.325549999999993</v>
      </c>
      <c r="EI36" s="17">
        <v>89.665499999999994</v>
      </c>
      <c r="EJ36" s="17">
        <v>38.400525000000002</v>
      </c>
      <c r="EK36" s="17">
        <v>41.030425000000001</v>
      </c>
      <c r="EL36" s="17">
        <v>40.051600000000001</v>
      </c>
      <c r="EM36" s="17">
        <v>44.038650000000004</v>
      </c>
      <c r="EN36" s="17">
        <v>42.010649999999998</v>
      </c>
      <c r="EO36" s="17">
        <v>40.810007051832713</v>
      </c>
      <c r="EP36" s="17">
        <v>16820.600000000002</v>
      </c>
      <c r="EQ36" s="17">
        <v>6.3051250000000003</v>
      </c>
      <c r="ER36" s="17">
        <v>339.8477027082796</v>
      </c>
      <c r="ES36" s="5">
        <v>19.142575000000001</v>
      </c>
      <c r="ET36" s="5">
        <v>994.12500922347556</v>
      </c>
      <c r="EU36" s="5">
        <v>17.164774999999999</v>
      </c>
      <c r="EV36" s="8">
        <v>2359.3020705364625</v>
      </c>
      <c r="EW36" s="8">
        <v>94.873125000000002</v>
      </c>
      <c r="EX36" s="8">
        <v>1943.4301</v>
      </c>
      <c r="EY36" s="8">
        <v>91.260599999999997</v>
      </c>
      <c r="EZ36" s="8">
        <v>1317.0670721720821</v>
      </c>
      <c r="FA36" s="8">
        <v>37.824150000000003</v>
      </c>
      <c r="FB36" s="8">
        <v>983.75537359255611</v>
      </c>
      <c r="FC36" s="8">
        <v>40.337987499999997</v>
      </c>
      <c r="FD36" s="5">
        <v>1563.251781232982</v>
      </c>
      <c r="FE36" s="5">
        <v>40.013775000000003</v>
      </c>
      <c r="FF36" s="5">
        <v>40.013775000000003</v>
      </c>
      <c r="FG36" s="5">
        <v>43.967275000000001</v>
      </c>
      <c r="FH36" s="5">
        <v>42.157525</v>
      </c>
      <c r="FI36" s="5">
        <v>40.793385215590035</v>
      </c>
      <c r="FK36" s="5">
        <v>1599.8836807024743</v>
      </c>
      <c r="FL36" s="5">
        <v>40.668820312500003</v>
      </c>
      <c r="FM36" s="5">
        <v>1563.251781232982</v>
      </c>
      <c r="FN36" s="5">
        <v>40.793385215590035</v>
      </c>
      <c r="FP36" s="17">
        <v>1599.8836807024743</v>
      </c>
      <c r="FQ36" s="5">
        <v>40.668820312500003</v>
      </c>
      <c r="FR36" s="17">
        <v>1563.251781232982</v>
      </c>
      <c r="FS36" s="5">
        <v>40.793385215590035</v>
      </c>
    </row>
    <row r="37" spans="1:175" ht="13" customHeight="1" x14ac:dyDescent="0.15">
      <c r="A37" s="290"/>
      <c r="B37" s="47">
        <v>39</v>
      </c>
      <c r="C37" s="166">
        <f>Anchor!L214</f>
        <v>174.49379999999999</v>
      </c>
      <c r="D37" s="166">
        <f>Anchor!M214</f>
        <v>31.97</v>
      </c>
      <c r="E37" s="166">
        <f>Anchor!N214</f>
        <v>38.794199999999996</v>
      </c>
      <c r="F37" s="166">
        <f>Anchor!O214</f>
        <v>39.063800000000001</v>
      </c>
      <c r="G37" s="167">
        <f>('Summary (Full)'!$B$34*D37+'Summary (Full)'!$B$35*E37+'Summary (Full)'!$B$36*F37)/'Summary (Full)'!$B$37</f>
        <v>32.839874999999999</v>
      </c>
      <c r="H37" s="166">
        <f>Anchor!P214</f>
        <v>16.9939</v>
      </c>
      <c r="I37" s="166">
        <f>Anchor!Q214</f>
        <v>11.893599999999999</v>
      </c>
      <c r="J37" s="166">
        <f>Anchor!R214</f>
        <v>35.686700000000002</v>
      </c>
      <c r="K37" s="166">
        <f>Anchor!S214</f>
        <v>34.075299999999999</v>
      </c>
      <c r="L37" s="166">
        <f>Anchor!T214</f>
        <v>27.599699999999999</v>
      </c>
      <c r="M37" s="166">
        <f>Anchor!U214</f>
        <v>35.878100000000003</v>
      </c>
      <c r="N37" s="166">
        <f>Anchor!V214</f>
        <v>31.773299999999999</v>
      </c>
      <c r="O37" s="166">
        <f>Anchor!W214</f>
        <v>38.754600000000003</v>
      </c>
      <c r="P37" s="166">
        <f>Anchor!X214</f>
        <v>39.007800000000003</v>
      </c>
      <c r="Q37" s="168">
        <f>10*LOG10(1/(('Summary (Full)'!$B$41/10^(N37/10)+'Summary (Full)'!$B$42/10^(O37/10)+'Summary (Full)'!$B$43/10^(P37/10))/'Summary (Full)'!$B$44))</f>
        <v>33.130735585368441</v>
      </c>
      <c r="R37" s="166">
        <f>Anchor!Y214</f>
        <v>1631</v>
      </c>
      <c r="S37" s="166">
        <f>Anchor!Z214</f>
        <v>0.36459999999999998</v>
      </c>
      <c r="T37" s="169"/>
      <c r="U37" s="166">
        <f>Test!L214</f>
        <v>174.49379999999999</v>
      </c>
      <c r="V37" s="166">
        <f>Test!M214</f>
        <v>31.97</v>
      </c>
      <c r="W37" s="166">
        <f>Test!N214</f>
        <v>38.794199999999996</v>
      </c>
      <c r="X37" s="166">
        <f>Test!O214</f>
        <v>39.063800000000001</v>
      </c>
      <c r="Y37" s="166">
        <f>('Summary (Full)'!$B$34*V37+'Summary (Full)'!$B$35*W37+'Summary (Full)'!$B$36*X37)/'Summary (Full)'!$B$37</f>
        <v>32.839874999999999</v>
      </c>
      <c r="Z37" s="166">
        <f>Test!P214</f>
        <v>16.9939</v>
      </c>
      <c r="AA37" s="166">
        <f>Test!Q214</f>
        <v>11.893599999999999</v>
      </c>
      <c r="AB37" s="166">
        <f>Test!R214</f>
        <v>35.686700000000002</v>
      </c>
      <c r="AC37" s="166">
        <f>Test!S214</f>
        <v>34.075299999999999</v>
      </c>
      <c r="AD37" s="166">
        <f>Test!T214</f>
        <v>27.599699999999999</v>
      </c>
      <c r="AE37" s="166">
        <f>Test!U214</f>
        <v>35.878100000000003</v>
      </c>
      <c r="AF37" s="166">
        <f>Test!V214</f>
        <v>31.773299999999999</v>
      </c>
      <c r="AG37" s="166">
        <f>Test!W214</f>
        <v>38.754600000000003</v>
      </c>
      <c r="AH37" s="166">
        <f>Test!X214</f>
        <v>39.007800000000003</v>
      </c>
      <c r="AI37" s="166">
        <f>10*LOG10(1/(('Summary (Full)'!$B$41/10^(AF37/10)+'Summary (Full)'!$B$42/10^(AG37/10)+'Summary (Full)'!$B$43/10^(AH37/10))/'Summary (Full)'!$B$44))</f>
        <v>33.130735585368441</v>
      </c>
      <c r="AJ37" s="166">
        <f>Test!Y214</f>
        <v>1631</v>
      </c>
      <c r="AK37" s="166">
        <f>Test!Z214</f>
        <v>0.36459999999999998</v>
      </c>
      <c r="AL37" s="166">
        <f t="shared" si="2"/>
        <v>1</v>
      </c>
      <c r="AM37" s="166">
        <f t="shared" si="2"/>
        <v>1</v>
      </c>
      <c r="AO37" s="294" t="s">
        <v>28</v>
      </c>
      <c r="AP37" s="212" cm="1">
        <f t="array" ref="AP37">bdRateExtend($C36:$C39,D36:D39,$U36:$U39,V36:V39)</f>
        <v>0</v>
      </c>
      <c r="AQ37" s="212"/>
      <c r="AR37" s="212"/>
      <c r="AS37" s="212"/>
      <c r="AT37" s="212" cm="1">
        <f t="array" ref="AT37">bdRateExtend($C36:$C39,H36:H39,$U36:$U39,Z36:Z39)</f>
        <v>0</v>
      </c>
      <c r="AU37" s="212"/>
      <c r="AV37" s="212" cm="1">
        <f t="array" ref="AV37">bdRateExtend($C36:$C39,I36:I39,$U36:$U39,AA36:AA39)</f>
        <v>0</v>
      </c>
      <c r="AW37" s="212"/>
      <c r="AX37" s="212" cm="1">
        <f t="array" ref="AX37">bdRateExtend($C36:$C39,J36:J39,$U36:$U39,AB36:AB39,"None", FALSE,1)</f>
        <v>0</v>
      </c>
      <c r="AY37" s="215"/>
      <c r="AZ37" s="326" cm="1">
        <f t="array" ref="AZ37">testVMAFRange($C36:$C39,J36:J39,$U36:$U39,AB36:AB39)</f>
        <v>0</v>
      </c>
      <c r="BA37" s="252"/>
      <c r="BR37" s="5"/>
      <c r="BS37" s="5"/>
      <c r="BT37" s="5"/>
      <c r="BV37" s="5"/>
      <c r="BX37" s="5"/>
      <c r="BZ37" s="5"/>
      <c r="CB37" s="5"/>
      <c r="CD37" s="5"/>
      <c r="CL37" s="17">
        <v>1722.3749</v>
      </c>
      <c r="CM37" s="17">
        <v>40.475700000000003</v>
      </c>
      <c r="CN37" s="17">
        <v>40.475700000000003</v>
      </c>
      <c r="CO37" s="17">
        <v>44.221899999999998</v>
      </c>
      <c r="CP37" s="17">
        <v>42.3523</v>
      </c>
      <c r="CQ37" s="17">
        <v>40.827125000000002</v>
      </c>
      <c r="CR37" s="17">
        <v>23.543099999999999</v>
      </c>
      <c r="CS37" s="17">
        <v>18.261399999999998</v>
      </c>
      <c r="CT37" s="17">
        <v>92.286500000000004</v>
      </c>
      <c r="CU37" s="17">
        <v>90.044399999999996</v>
      </c>
      <c r="CV37" s="17">
        <v>38.463099999999997</v>
      </c>
      <c r="CW37" s="17">
        <v>41.127600000000001</v>
      </c>
      <c r="CX37" s="17">
        <v>40.235300000000002</v>
      </c>
      <c r="CY37" s="17">
        <v>44.135199999999998</v>
      </c>
      <c r="CZ37" s="17">
        <v>42.268700000000003</v>
      </c>
      <c r="DA37" s="17">
        <v>40.99810042668593</v>
      </c>
      <c r="DB37" s="17">
        <v>29799.7</v>
      </c>
      <c r="DC37" s="17">
        <v>13.880699999999999</v>
      </c>
      <c r="DE37" s="17">
        <v>369.50369999999998</v>
      </c>
      <c r="DF37" s="5">
        <v>19.3949</v>
      </c>
      <c r="DG37" s="5"/>
      <c r="DH37" s="17">
        <v>1084.2448695009416</v>
      </c>
      <c r="DI37" s="5">
        <v>17.351649999999999</v>
      </c>
      <c r="DJ37" s="5"/>
      <c r="DK37" s="5">
        <v>2599.5062194714083</v>
      </c>
      <c r="DL37" s="5">
        <v>95.353387499999997</v>
      </c>
      <c r="DM37" s="5">
        <v>2141.2936881410942</v>
      </c>
      <c r="DN37" s="5">
        <v>91.783087499999993</v>
      </c>
      <c r="DO37" s="5">
        <v>1451.6039801401428</v>
      </c>
      <c r="DP37" s="5">
        <v>38.112337500000002</v>
      </c>
      <c r="DQ37" s="5">
        <v>1084.2448695009416</v>
      </c>
      <c r="DR37" s="5">
        <v>40.476475000000001</v>
      </c>
      <c r="DS37" s="5">
        <v>1722.3749</v>
      </c>
      <c r="DT37" s="5">
        <v>40.235300000000002</v>
      </c>
      <c r="DU37" s="5">
        <v>40.235300000000002</v>
      </c>
      <c r="DV37" s="5">
        <v>44.135199999999998</v>
      </c>
      <c r="DW37" s="5">
        <v>42.268700000000003</v>
      </c>
      <c r="DX37" s="5">
        <v>40.99810042668593</v>
      </c>
      <c r="DZ37" s="17">
        <v>1722.3749</v>
      </c>
      <c r="EA37" s="17">
        <v>40.475700000000003</v>
      </c>
      <c r="EB37" s="17">
        <v>40.475700000000003</v>
      </c>
      <c r="EC37" s="17">
        <v>44.221899999999998</v>
      </c>
      <c r="ED37" s="17">
        <v>42.3523</v>
      </c>
      <c r="EE37" s="17">
        <v>40.827125000000002</v>
      </c>
      <c r="EF37" s="17">
        <v>23.543099999999999</v>
      </c>
      <c r="EG37" s="17">
        <v>18.261399999999998</v>
      </c>
      <c r="EH37" s="17">
        <v>92.286500000000004</v>
      </c>
      <c r="EI37" s="17">
        <v>90.044399999999996</v>
      </c>
      <c r="EJ37" s="17">
        <v>38.463099999999997</v>
      </c>
      <c r="EK37" s="17">
        <v>41.127600000000001</v>
      </c>
      <c r="EL37" s="17">
        <v>40.235300000000002</v>
      </c>
      <c r="EM37" s="17">
        <v>44.135199999999998</v>
      </c>
      <c r="EN37" s="17">
        <v>42.268700000000003</v>
      </c>
      <c r="EO37" s="17">
        <v>40.99810042668593</v>
      </c>
      <c r="EP37" s="17">
        <v>29799.7</v>
      </c>
      <c r="EQ37" s="17">
        <v>13.880699999999999</v>
      </c>
      <c r="ER37" s="17">
        <v>369.50369999999998</v>
      </c>
      <c r="ES37" s="5">
        <v>19.3949</v>
      </c>
      <c r="ET37" s="5">
        <v>1084.2448695009416</v>
      </c>
      <c r="EU37" s="5">
        <v>17.351649999999999</v>
      </c>
      <c r="EV37" s="8">
        <v>2599.5062194714083</v>
      </c>
      <c r="EW37" s="8">
        <v>95.353387499999997</v>
      </c>
      <c r="EX37" s="8">
        <v>2141.2936881410942</v>
      </c>
      <c r="EY37" s="8">
        <v>91.783087499999993</v>
      </c>
      <c r="EZ37" s="8">
        <v>1451.6039801401428</v>
      </c>
      <c r="FA37" s="8">
        <v>38.112337500000002</v>
      </c>
      <c r="FB37" s="8">
        <v>1084.2448695009416</v>
      </c>
      <c r="FC37" s="8">
        <v>40.476475000000001</v>
      </c>
      <c r="FD37" s="5">
        <v>1722.3749</v>
      </c>
      <c r="FE37" s="5">
        <v>40.235300000000002</v>
      </c>
      <c r="FF37" s="5">
        <v>40.235300000000002</v>
      </c>
      <c r="FG37" s="5">
        <v>44.135199999999998</v>
      </c>
      <c r="FH37" s="5">
        <v>42.268700000000003</v>
      </c>
      <c r="FI37" s="5">
        <v>40.99810042668593</v>
      </c>
      <c r="FK37" s="5">
        <v>1722.3749</v>
      </c>
      <c r="FL37" s="5">
        <v>40.827125000000002</v>
      </c>
      <c r="FM37" s="5">
        <v>1722.3749</v>
      </c>
      <c r="FN37" s="5">
        <v>40.99810042668593</v>
      </c>
      <c r="FP37" s="17">
        <v>1722.3749</v>
      </c>
      <c r="FQ37" s="5">
        <v>40.827125000000002</v>
      </c>
      <c r="FR37" s="17">
        <v>1722.3749</v>
      </c>
      <c r="FS37" s="5">
        <v>40.99810042668593</v>
      </c>
    </row>
    <row r="38" spans="1:175" x14ac:dyDescent="0.15">
      <c r="A38" s="290"/>
      <c r="B38" s="47">
        <v>47</v>
      </c>
      <c r="C38" s="166">
        <f>Anchor!L215</f>
        <v>96.732200000000006</v>
      </c>
      <c r="D38" s="166">
        <f>Anchor!M215</f>
        <v>31.502500000000001</v>
      </c>
      <c r="E38" s="166">
        <f>Anchor!N215</f>
        <v>38.101999999999997</v>
      </c>
      <c r="F38" s="166">
        <f>Anchor!O215</f>
        <v>38.414000000000001</v>
      </c>
      <c r="G38" s="167">
        <f>('Summary (Full)'!$B$34*D38+'Summary (Full)'!$B$35*E38+'Summary (Full)'!$B$36*F38)/'Summary (Full)'!$B$37</f>
        <v>32.346937500000003</v>
      </c>
      <c r="H38" s="166">
        <f>Anchor!P215</f>
        <v>15.3476</v>
      </c>
      <c r="I38" s="166">
        <f>Anchor!Q215</f>
        <v>11.259</v>
      </c>
      <c r="J38" s="166">
        <f>Anchor!R215</f>
        <v>29.203299999999999</v>
      </c>
      <c r="K38" s="166">
        <f>Anchor!S215</f>
        <v>27.7746</v>
      </c>
      <c r="L38" s="166">
        <f>Anchor!T215</f>
        <v>27.082599999999999</v>
      </c>
      <c r="M38" s="166">
        <f>Anchor!U215</f>
        <v>35.261299999999999</v>
      </c>
      <c r="N38" s="166">
        <f>Anchor!V215</f>
        <v>31.3291</v>
      </c>
      <c r="O38" s="166">
        <f>Anchor!W215</f>
        <v>38.0715</v>
      </c>
      <c r="P38" s="166">
        <f>Anchor!X215</f>
        <v>38.369599999999998</v>
      </c>
      <c r="Q38" s="168">
        <f>10*LOG10(1/(('Summary (Full)'!$B$41/10^(N38/10)+'Summary (Full)'!$B$42/10^(O38/10)+'Summary (Full)'!$B$43/10^(P38/10))/'Summary (Full)'!$B$44))</f>
        <v>32.666824139493087</v>
      </c>
      <c r="R38" s="166">
        <f>Anchor!Y215</f>
        <v>1188.7</v>
      </c>
      <c r="S38" s="166">
        <f>Anchor!Z215</f>
        <v>0.33079999999999998</v>
      </c>
      <c r="T38" s="169"/>
      <c r="U38" s="166">
        <f>Test!L215</f>
        <v>96.732200000000006</v>
      </c>
      <c r="V38" s="166">
        <f>Test!M215</f>
        <v>31.502500000000001</v>
      </c>
      <c r="W38" s="166">
        <f>Test!N215</f>
        <v>38.101999999999997</v>
      </c>
      <c r="X38" s="166">
        <f>Test!O215</f>
        <v>38.414000000000001</v>
      </c>
      <c r="Y38" s="166">
        <f>('Summary (Full)'!$B$34*V38+'Summary (Full)'!$B$35*W38+'Summary (Full)'!$B$36*X38)/'Summary (Full)'!$B$37</f>
        <v>32.346937500000003</v>
      </c>
      <c r="Z38" s="166">
        <f>Test!P215</f>
        <v>15.3476</v>
      </c>
      <c r="AA38" s="166">
        <f>Test!Q215</f>
        <v>11.259</v>
      </c>
      <c r="AB38" s="166">
        <f>Test!R215</f>
        <v>29.203299999999999</v>
      </c>
      <c r="AC38" s="166">
        <f>Test!S215</f>
        <v>27.7746</v>
      </c>
      <c r="AD38" s="166">
        <f>Test!T215</f>
        <v>27.082599999999999</v>
      </c>
      <c r="AE38" s="166">
        <f>Test!U215</f>
        <v>35.261299999999999</v>
      </c>
      <c r="AF38" s="166">
        <f>Test!V215</f>
        <v>31.3291</v>
      </c>
      <c r="AG38" s="166">
        <f>Test!W215</f>
        <v>38.0715</v>
      </c>
      <c r="AH38" s="166">
        <f>Test!X215</f>
        <v>38.369599999999998</v>
      </c>
      <c r="AI38" s="166">
        <f>10*LOG10(1/(('Summary (Full)'!$B$41/10^(AF38/10)+'Summary (Full)'!$B$42/10^(AG38/10)+'Summary (Full)'!$B$43/10^(AH38/10))/'Summary (Full)'!$B$44))</f>
        <v>32.666824139493087</v>
      </c>
      <c r="AJ38" s="166">
        <f>Test!Y215</f>
        <v>1188.7</v>
      </c>
      <c r="AK38" s="166">
        <f>Test!Z215</f>
        <v>0.33079999999999998</v>
      </c>
      <c r="AL38" s="166">
        <f t="shared" si="2"/>
        <v>1</v>
      </c>
      <c r="AM38" s="166">
        <f t="shared" si="2"/>
        <v>1</v>
      </c>
      <c r="AO38" s="294"/>
      <c r="AP38" s="212"/>
      <c r="AQ38" s="212"/>
      <c r="AR38" s="212"/>
      <c r="AS38" s="212"/>
      <c r="AT38" s="212"/>
      <c r="AU38" s="212"/>
      <c r="AV38" s="212"/>
      <c r="AW38" s="212"/>
      <c r="AX38" s="212"/>
      <c r="AY38" s="215"/>
      <c r="AZ38" s="326"/>
      <c r="BA38" s="252"/>
      <c r="BR38" s="5"/>
      <c r="BS38" s="5"/>
      <c r="BT38" s="5"/>
      <c r="BV38" s="5"/>
      <c r="BX38" s="5"/>
      <c r="BZ38" s="5"/>
      <c r="CB38" s="5"/>
      <c r="CD38" s="5"/>
      <c r="CL38" s="17">
        <v>1898.1318072711431</v>
      </c>
      <c r="CM38" s="17">
        <v>40.679062500000001</v>
      </c>
      <c r="CN38" s="17">
        <v>40.679062500000001</v>
      </c>
      <c r="CO38" s="17">
        <v>44.362674999999996</v>
      </c>
      <c r="CP38" s="17">
        <v>42.438312500000002</v>
      </c>
      <c r="CQ38" s="17">
        <v>41.019241406250003</v>
      </c>
      <c r="CR38" s="17">
        <v>23.903337499999999</v>
      </c>
      <c r="CS38" s="17">
        <v>18.489887499999998</v>
      </c>
      <c r="CT38" s="17">
        <v>92.8767</v>
      </c>
      <c r="CU38" s="17">
        <v>90.6642875</v>
      </c>
      <c r="CV38" s="17">
        <v>38.757874999999999</v>
      </c>
      <c r="CW38" s="17">
        <v>41.261087500000002</v>
      </c>
      <c r="CX38" s="17">
        <v>40.441825000000001</v>
      </c>
      <c r="CY38" s="17">
        <v>44.275174999999997</v>
      </c>
      <c r="CZ38" s="17">
        <v>42.353412500000005</v>
      </c>
      <c r="DA38" s="17">
        <v>41.18237058627416</v>
      </c>
      <c r="DB38" s="17">
        <v>31802.2</v>
      </c>
      <c r="DC38" s="17">
        <v>14.0593375</v>
      </c>
      <c r="DE38" s="17">
        <v>402.8418375515692</v>
      </c>
      <c r="DF38" s="5">
        <v>19.652887499999999</v>
      </c>
      <c r="DG38" s="5"/>
      <c r="DH38" s="17">
        <v>1194.9992534688913</v>
      </c>
      <c r="DI38" s="5">
        <v>17.569375000000001</v>
      </c>
      <c r="DJ38" s="5"/>
      <c r="DK38" s="5">
        <v>2864.1659198535867</v>
      </c>
      <c r="DL38" s="5">
        <v>95.833650000000006</v>
      </c>
      <c r="DM38" s="5">
        <v>2359.3020705364625</v>
      </c>
      <c r="DN38" s="5">
        <v>92.305575000000005</v>
      </c>
      <c r="DO38" s="5">
        <v>1599.8836807024743</v>
      </c>
      <c r="DP38" s="5">
        <v>38.400525000000002</v>
      </c>
      <c r="DQ38" s="5">
        <v>1194.9992534688913</v>
      </c>
      <c r="DR38" s="5">
        <v>40.614962500000004</v>
      </c>
      <c r="DS38" s="5">
        <v>1898.1318072711431</v>
      </c>
      <c r="DT38" s="5">
        <v>40.441825000000001</v>
      </c>
      <c r="DU38" s="5">
        <v>40.441825000000001</v>
      </c>
      <c r="DV38" s="5">
        <v>44.275174999999997</v>
      </c>
      <c r="DW38" s="5">
        <v>42.353412500000005</v>
      </c>
      <c r="DX38" s="5">
        <v>41.18237058627416</v>
      </c>
      <c r="DZ38" s="17">
        <v>1898.1318072711431</v>
      </c>
      <c r="EA38" s="17">
        <v>40.679062500000001</v>
      </c>
      <c r="EB38" s="17">
        <v>40.679062500000001</v>
      </c>
      <c r="EC38" s="17">
        <v>44.362674999999996</v>
      </c>
      <c r="ED38" s="17">
        <v>42.438312500000002</v>
      </c>
      <c r="EE38" s="17">
        <v>41.019241406250003</v>
      </c>
      <c r="EF38" s="17">
        <v>23.903337499999999</v>
      </c>
      <c r="EG38" s="17">
        <v>18.489887499999998</v>
      </c>
      <c r="EH38" s="17">
        <v>92.8767</v>
      </c>
      <c r="EI38" s="17">
        <v>90.6642875</v>
      </c>
      <c r="EJ38" s="17">
        <v>38.757874999999999</v>
      </c>
      <c r="EK38" s="17">
        <v>41.261087500000002</v>
      </c>
      <c r="EL38" s="17">
        <v>40.441825000000001</v>
      </c>
      <c r="EM38" s="17">
        <v>44.275174999999997</v>
      </c>
      <c r="EN38" s="17">
        <v>42.353412500000005</v>
      </c>
      <c r="EO38" s="17">
        <v>41.18237058627416</v>
      </c>
      <c r="EP38" s="17">
        <v>31802.2</v>
      </c>
      <c r="EQ38" s="17">
        <v>14.0593375</v>
      </c>
      <c r="ER38" s="17">
        <v>402.8418375515692</v>
      </c>
      <c r="ES38" s="5">
        <v>19.652887499999999</v>
      </c>
      <c r="ET38" s="5">
        <v>1194.9992534688913</v>
      </c>
      <c r="EU38" s="5">
        <v>17.569375000000001</v>
      </c>
      <c r="EV38" s="8">
        <v>2864.1659198535867</v>
      </c>
      <c r="EW38" s="8">
        <v>95.833650000000006</v>
      </c>
      <c r="EX38" s="8">
        <v>2359.3020705364625</v>
      </c>
      <c r="EY38" s="8">
        <v>92.305575000000005</v>
      </c>
      <c r="EZ38" s="8">
        <v>1599.8836807024743</v>
      </c>
      <c r="FA38" s="8">
        <v>38.400525000000002</v>
      </c>
      <c r="FB38" s="8">
        <v>1194.9992534688913</v>
      </c>
      <c r="FC38" s="8">
        <v>40.614962500000004</v>
      </c>
      <c r="FD38" s="5">
        <v>1898.1318072711431</v>
      </c>
      <c r="FE38" s="5">
        <v>40.441825000000001</v>
      </c>
      <c r="FF38" s="5">
        <v>40.441825000000001</v>
      </c>
      <c r="FG38" s="5">
        <v>44.275174999999997</v>
      </c>
      <c r="FH38" s="5">
        <v>42.353412500000005</v>
      </c>
      <c r="FI38" s="5">
        <v>41.18237058627416</v>
      </c>
      <c r="FK38" s="5">
        <v>1898.1318072711431</v>
      </c>
      <c r="FL38" s="5">
        <v>41.019241406250003</v>
      </c>
      <c r="FM38" s="5">
        <v>1898.1318072711431</v>
      </c>
      <c r="FN38" s="5">
        <v>41.18237058627416</v>
      </c>
      <c r="FP38" s="17">
        <v>1898.1318072711431</v>
      </c>
      <c r="FQ38" s="5">
        <v>41.019241406250003</v>
      </c>
      <c r="FR38" s="17">
        <v>1898.1318072711431</v>
      </c>
      <c r="FS38" s="5">
        <v>41.18237058627416</v>
      </c>
    </row>
    <row r="39" spans="1:175" ht="13" customHeight="1" x14ac:dyDescent="0.15">
      <c r="A39" s="290"/>
      <c r="B39" s="47">
        <v>55</v>
      </c>
      <c r="C39" s="166">
        <f>Anchor!L216</f>
        <v>54.982599999999998</v>
      </c>
      <c r="D39" s="166">
        <f>Anchor!M216</f>
        <v>30.7607</v>
      </c>
      <c r="E39" s="166">
        <f>Anchor!N216</f>
        <v>37.169499999999999</v>
      </c>
      <c r="F39" s="166">
        <f>Anchor!O216</f>
        <v>37.5764</v>
      </c>
      <c r="G39" s="167">
        <f>('Summary (Full)'!$B$34*D39+'Summary (Full)'!$B$35*E39+'Summary (Full)'!$B$36*F39)/'Summary (Full)'!$B$37</f>
        <v>31.587231249999999</v>
      </c>
      <c r="H39" s="166">
        <f>Anchor!P216</f>
        <v>13.58</v>
      </c>
      <c r="I39" s="166">
        <f>Anchor!Q216</f>
        <v>10.441599999999999</v>
      </c>
      <c r="J39" s="166">
        <f>Anchor!R216</f>
        <v>20.8306</v>
      </c>
      <c r="K39" s="166">
        <f>Anchor!S216</f>
        <v>19.6142</v>
      </c>
      <c r="L39" s="166">
        <f>Anchor!T216</f>
        <v>26.297599999999999</v>
      </c>
      <c r="M39" s="166">
        <f>Anchor!U216</f>
        <v>34.400399999999998</v>
      </c>
      <c r="N39" s="166">
        <f>Anchor!V216</f>
        <v>30.6221</v>
      </c>
      <c r="O39" s="166">
        <f>Anchor!W216</f>
        <v>37.1492</v>
      </c>
      <c r="P39" s="166">
        <f>Anchor!X216</f>
        <v>37.546999999999997</v>
      </c>
      <c r="Q39" s="168">
        <f>10*LOG10(1/(('Summary (Full)'!$B$41/10^(N39/10)+'Summary (Full)'!$B$42/10^(O39/10)+'Summary (Full)'!$B$43/10^(P39/10))/'Summary (Full)'!$B$44))</f>
        <v>31.944002765924996</v>
      </c>
      <c r="R39" s="166">
        <f>Anchor!Y216</f>
        <v>949.3</v>
      </c>
      <c r="S39" s="166">
        <f>Anchor!Z216</f>
        <v>0.27379999999999999</v>
      </c>
      <c r="T39" s="169"/>
      <c r="U39" s="166">
        <f>Test!L216</f>
        <v>54.982599999999998</v>
      </c>
      <c r="V39" s="166">
        <f>Test!M216</f>
        <v>30.7607</v>
      </c>
      <c r="W39" s="166">
        <f>Test!N216</f>
        <v>37.169499999999999</v>
      </c>
      <c r="X39" s="166">
        <f>Test!O216</f>
        <v>37.5764</v>
      </c>
      <c r="Y39" s="166">
        <f>('Summary (Full)'!$B$34*V39+'Summary (Full)'!$B$35*W39+'Summary (Full)'!$B$36*X39)/'Summary (Full)'!$B$37</f>
        <v>31.587231249999999</v>
      </c>
      <c r="Z39" s="166">
        <f>Test!P216</f>
        <v>13.58</v>
      </c>
      <c r="AA39" s="166">
        <f>Test!Q216</f>
        <v>10.441599999999999</v>
      </c>
      <c r="AB39" s="166">
        <f>Test!R216</f>
        <v>20.8306</v>
      </c>
      <c r="AC39" s="166">
        <f>Test!S216</f>
        <v>19.6142</v>
      </c>
      <c r="AD39" s="166">
        <f>Test!T216</f>
        <v>26.297599999999999</v>
      </c>
      <c r="AE39" s="166">
        <f>Test!U216</f>
        <v>34.400399999999998</v>
      </c>
      <c r="AF39" s="166">
        <f>Test!V216</f>
        <v>30.6221</v>
      </c>
      <c r="AG39" s="166">
        <f>Test!W216</f>
        <v>37.1492</v>
      </c>
      <c r="AH39" s="166">
        <f>Test!X216</f>
        <v>37.546999999999997</v>
      </c>
      <c r="AI39" s="166">
        <f>10*LOG10(1/(('Summary (Full)'!$B$41/10^(AF39/10)+'Summary (Full)'!$B$42/10^(AG39/10)+'Summary (Full)'!$B$43/10^(AH39/10))/'Summary (Full)'!$B$44))</f>
        <v>31.944002765924996</v>
      </c>
      <c r="AJ39" s="166">
        <f>Test!Y216</f>
        <v>949.3</v>
      </c>
      <c r="AK39" s="166">
        <f>Test!Z216</f>
        <v>0.27379999999999999</v>
      </c>
      <c r="AL39" s="166">
        <f t="shared" si="2"/>
        <v>1</v>
      </c>
      <c r="AM39" s="166">
        <f t="shared" si="2"/>
        <v>1</v>
      </c>
      <c r="AO39" s="294" t="s">
        <v>29</v>
      </c>
      <c r="AP39" s="212" cm="1">
        <f t="array" ref="AP39">bdRateExtend($C37:$C40,D37:D40,$U37:$U40,V37:V40)</f>
        <v>0</v>
      </c>
      <c r="AQ39" s="212"/>
      <c r="AR39" s="212"/>
      <c r="AS39" s="212"/>
      <c r="AT39" s="212" cm="1">
        <f t="array" ref="AT39">bdRateExtend($C37:$C40,H37:H40,$U37:$U40,Z37:Z40)</f>
        <v>0</v>
      </c>
      <c r="AU39" s="212"/>
      <c r="AV39" s="212" cm="1">
        <f t="array" ref="AV39">bdRateExtend($C37:$C40,I37:I40,$U37:$U40,AA37:AA40)</f>
        <v>0</v>
      </c>
      <c r="AW39" s="212"/>
      <c r="AX39" s="212" cm="1">
        <f t="array" ref="AX39">bdRateExtend($C37:$C40,J37:J40,$U37:$U40,AB37:AB40,"None", FALSE,1)</f>
        <v>0</v>
      </c>
      <c r="AY39" s="215"/>
      <c r="AZ39" s="326" cm="1">
        <f t="array" ref="AZ39">testVMAFRange($C37:$C40,J37:J40,$U37:$U40,AB37:AB40)</f>
        <v>0</v>
      </c>
      <c r="BA39" s="252"/>
      <c r="BR39" s="5"/>
      <c r="BS39" s="5"/>
      <c r="BT39" s="5"/>
      <c r="BV39" s="5"/>
      <c r="BX39" s="5"/>
      <c r="BZ39" s="5"/>
      <c r="CB39" s="5"/>
      <c r="CD39" s="5"/>
      <c r="CL39" s="17">
        <v>2091.8235384029431</v>
      </c>
      <c r="CM39" s="17">
        <v>40.882425000000005</v>
      </c>
      <c r="CN39" s="17">
        <v>40.882425000000005</v>
      </c>
      <c r="CO39" s="17">
        <v>44.503450000000001</v>
      </c>
      <c r="CP39" s="17">
        <v>42.524324999999997</v>
      </c>
      <c r="CQ39" s="17">
        <v>41.211357812500005</v>
      </c>
      <c r="CR39" s="17">
        <v>24.263574999999999</v>
      </c>
      <c r="CS39" s="17">
        <v>18.718374999999998</v>
      </c>
      <c r="CT39" s="17">
        <v>93.46690000000001</v>
      </c>
      <c r="CU39" s="17">
        <v>91.284175000000005</v>
      </c>
      <c r="CV39" s="17">
        <v>39.05265</v>
      </c>
      <c r="CW39" s="17">
        <v>41.394575000000003</v>
      </c>
      <c r="CX39" s="17">
        <v>40.648350000000001</v>
      </c>
      <c r="CY39" s="17">
        <v>44.415149999999997</v>
      </c>
      <c r="CZ39" s="17">
        <v>42.438124999999999</v>
      </c>
      <c r="DA39" s="17">
        <v>41.366640745862398</v>
      </c>
      <c r="DB39" s="17">
        <v>33804.699999999997</v>
      </c>
      <c r="DC39" s="17">
        <v>14.237974999999999</v>
      </c>
      <c r="DE39" s="17">
        <v>439.18787844864534</v>
      </c>
      <c r="DF39" s="5">
        <v>19.910875000000001</v>
      </c>
      <c r="DG39" s="5"/>
      <c r="DH39" s="17">
        <v>1317.0670721720821</v>
      </c>
      <c r="DI39" s="5">
        <v>17.787100000000002</v>
      </c>
      <c r="DJ39" s="5"/>
      <c r="DK39" s="5">
        <v>3155.7710287451605</v>
      </c>
      <c r="DL39" s="5">
        <v>96.313912500000001</v>
      </c>
      <c r="DM39" s="5">
        <v>2599.5062194714083</v>
      </c>
      <c r="DN39" s="5">
        <v>92.828062500000001</v>
      </c>
      <c r="DO39" s="5">
        <v>1763.3099845392969</v>
      </c>
      <c r="DP39" s="5">
        <v>38.688712500000001</v>
      </c>
      <c r="DQ39" s="5">
        <v>1317.0670721720821</v>
      </c>
      <c r="DR39" s="5">
        <v>40.753450000000001</v>
      </c>
      <c r="DS39" s="5">
        <v>2091.8235384029431</v>
      </c>
      <c r="DT39" s="5">
        <v>40.648350000000001</v>
      </c>
      <c r="DU39" s="5">
        <v>40.648350000000001</v>
      </c>
      <c r="DV39" s="5">
        <v>44.415149999999997</v>
      </c>
      <c r="DW39" s="5">
        <v>42.438124999999999</v>
      </c>
      <c r="DX39" s="5">
        <v>41.366640745862398</v>
      </c>
      <c r="DZ39" s="17">
        <v>2091.8235384029431</v>
      </c>
      <c r="EA39" s="17">
        <v>40.882425000000005</v>
      </c>
      <c r="EB39" s="17">
        <v>40.882425000000005</v>
      </c>
      <c r="EC39" s="17">
        <v>44.503450000000001</v>
      </c>
      <c r="ED39" s="17">
        <v>42.524324999999997</v>
      </c>
      <c r="EE39" s="17">
        <v>41.211357812500005</v>
      </c>
      <c r="EF39" s="17">
        <v>24.263574999999999</v>
      </c>
      <c r="EG39" s="17">
        <v>18.718374999999998</v>
      </c>
      <c r="EH39" s="17">
        <v>93.46690000000001</v>
      </c>
      <c r="EI39" s="17">
        <v>91.284175000000005</v>
      </c>
      <c r="EJ39" s="17">
        <v>39.05265</v>
      </c>
      <c r="EK39" s="17">
        <v>41.394575000000003</v>
      </c>
      <c r="EL39" s="17">
        <v>40.648350000000001</v>
      </c>
      <c r="EM39" s="17">
        <v>44.415149999999997</v>
      </c>
      <c r="EN39" s="17">
        <v>42.438124999999999</v>
      </c>
      <c r="EO39" s="17">
        <v>41.366640745862398</v>
      </c>
      <c r="EP39" s="17">
        <v>33804.699999999997</v>
      </c>
      <c r="EQ39" s="17">
        <v>14.237974999999999</v>
      </c>
      <c r="ER39" s="17">
        <v>439.18787844864534</v>
      </c>
      <c r="ES39" s="5">
        <v>19.910875000000001</v>
      </c>
      <c r="ET39" s="5">
        <v>1317.0670721720821</v>
      </c>
      <c r="EU39" s="5">
        <v>17.787100000000002</v>
      </c>
      <c r="EV39" s="8">
        <v>3155.7710287451605</v>
      </c>
      <c r="EW39" s="8">
        <v>96.313912500000001</v>
      </c>
      <c r="EX39" s="8">
        <v>2599.5062194714083</v>
      </c>
      <c r="EY39" s="8">
        <v>92.828062500000001</v>
      </c>
      <c r="EZ39" s="8">
        <v>1763.3099845392969</v>
      </c>
      <c r="FA39" s="8">
        <v>38.688712500000001</v>
      </c>
      <c r="FB39" s="8">
        <v>1317.0670721720821</v>
      </c>
      <c r="FC39" s="8">
        <v>40.753450000000001</v>
      </c>
      <c r="FD39" s="5">
        <v>2091.8235384029431</v>
      </c>
      <c r="FE39" s="5">
        <v>40.648350000000001</v>
      </c>
      <c r="FF39" s="5">
        <v>40.648350000000001</v>
      </c>
      <c r="FG39" s="5">
        <v>44.415149999999997</v>
      </c>
      <c r="FH39" s="5">
        <v>42.438124999999999</v>
      </c>
      <c r="FI39" s="5">
        <v>41.366640745862398</v>
      </c>
      <c r="FK39" s="5">
        <v>2091.8235384029431</v>
      </c>
      <c r="FL39" s="5">
        <v>41.211357812500005</v>
      </c>
      <c r="FM39" s="5">
        <v>2091.8235384029431</v>
      </c>
      <c r="FN39" s="5">
        <v>41.366640745862398</v>
      </c>
      <c r="FP39" s="17">
        <v>2091.8235384029431</v>
      </c>
      <c r="FQ39" s="5">
        <v>41.211357812500005</v>
      </c>
      <c r="FR39" s="17">
        <v>2091.8235384029431</v>
      </c>
      <c r="FS39" s="5">
        <v>41.366640745862398</v>
      </c>
    </row>
    <row r="40" spans="1:175" ht="14" thickBot="1" x14ac:dyDescent="0.2">
      <c r="A40" s="290"/>
      <c r="B40" s="47">
        <v>63</v>
      </c>
      <c r="C40" s="166">
        <f>Anchor!L217</f>
        <v>31.4787</v>
      </c>
      <c r="D40" s="166">
        <f>Anchor!M217</f>
        <v>29.596900000000002</v>
      </c>
      <c r="E40" s="166">
        <f>Anchor!N217</f>
        <v>36.000999999999998</v>
      </c>
      <c r="F40" s="166">
        <f>Anchor!O217</f>
        <v>36.6006</v>
      </c>
      <c r="G40" s="167">
        <f>('Summary (Full)'!$B$34*D40+'Summary (Full)'!$B$35*E40+'Summary (Full)'!$B$36*F40)/'Summary (Full)'!$B$37</f>
        <v>30.434887499999999</v>
      </c>
      <c r="H40" s="166">
        <f>Anchor!P217</f>
        <v>11.513500000000001</v>
      </c>
      <c r="I40" s="166">
        <f>Anchor!Q217</f>
        <v>9.3231000000000002</v>
      </c>
      <c r="J40" s="166">
        <f>Anchor!R217</f>
        <v>10.636799999999999</v>
      </c>
      <c r="K40" s="166">
        <f>Anchor!S217</f>
        <v>9.7474000000000007</v>
      </c>
      <c r="L40" s="166">
        <f>Anchor!T217</f>
        <v>25.120999999999999</v>
      </c>
      <c r="M40" s="166">
        <f>Anchor!U217</f>
        <v>33.2453</v>
      </c>
      <c r="N40" s="166">
        <f>Anchor!V217</f>
        <v>29.501300000000001</v>
      </c>
      <c r="O40" s="166">
        <f>Anchor!W217</f>
        <v>35.986800000000002</v>
      </c>
      <c r="P40" s="166">
        <f>Anchor!X217</f>
        <v>36.577500000000001</v>
      </c>
      <c r="Q40" s="168">
        <f>10*LOG10(1/(('Summary (Full)'!$B$41/10^(N40/10)+'Summary (Full)'!$B$42/10^(O40/10)+'Summary (Full)'!$B$43/10^(P40/10))/'Summary (Full)'!$B$44))</f>
        <v>30.827924905803798</v>
      </c>
      <c r="R40" s="166">
        <f>Anchor!Y217</f>
        <v>522.5</v>
      </c>
      <c r="S40" s="166">
        <f>Anchor!Z217</f>
        <v>0.21840000000000001</v>
      </c>
      <c r="T40" s="169"/>
      <c r="U40" s="166">
        <f>Test!L217</f>
        <v>31.4787</v>
      </c>
      <c r="V40" s="166">
        <f>Test!M217</f>
        <v>29.596900000000002</v>
      </c>
      <c r="W40" s="166">
        <f>Test!N217</f>
        <v>36.000999999999998</v>
      </c>
      <c r="X40" s="166">
        <f>Test!O217</f>
        <v>36.6006</v>
      </c>
      <c r="Y40" s="166">
        <f>('Summary (Full)'!$B$34*V40+'Summary (Full)'!$B$35*W40+'Summary (Full)'!$B$36*X40)/'Summary (Full)'!$B$37</f>
        <v>30.434887499999999</v>
      </c>
      <c r="Z40" s="166">
        <f>Test!P217</f>
        <v>11.513500000000001</v>
      </c>
      <c r="AA40" s="166">
        <f>Test!Q217</f>
        <v>9.3231000000000002</v>
      </c>
      <c r="AB40" s="166">
        <f>Test!R217</f>
        <v>10.636799999999999</v>
      </c>
      <c r="AC40" s="166">
        <f>Test!S217</f>
        <v>9.7474000000000007</v>
      </c>
      <c r="AD40" s="166">
        <f>Test!T217</f>
        <v>25.120999999999999</v>
      </c>
      <c r="AE40" s="166">
        <f>Test!U217</f>
        <v>33.2453</v>
      </c>
      <c r="AF40" s="166">
        <f>Test!V217</f>
        <v>29.501300000000001</v>
      </c>
      <c r="AG40" s="166">
        <f>Test!W217</f>
        <v>35.986800000000002</v>
      </c>
      <c r="AH40" s="166">
        <f>Test!X217</f>
        <v>36.577500000000001</v>
      </c>
      <c r="AI40" s="166">
        <f>10*LOG10(1/(('Summary (Full)'!$B$41/10^(AF40/10)+'Summary (Full)'!$B$42/10^(AG40/10)+'Summary (Full)'!$B$43/10^(AH40/10))/'Summary (Full)'!$B$44))</f>
        <v>30.827924905803798</v>
      </c>
      <c r="AJ40" s="166">
        <f>Test!Y217</f>
        <v>522.5</v>
      </c>
      <c r="AK40" s="166">
        <f>Test!Z217</f>
        <v>0.21840000000000001</v>
      </c>
      <c r="AL40" s="166">
        <f t="shared" si="2"/>
        <v>1</v>
      </c>
      <c r="AM40" s="166">
        <f t="shared" si="2"/>
        <v>1</v>
      </c>
      <c r="AO40" s="303"/>
      <c r="AP40" s="213"/>
      <c r="AQ40" s="213"/>
      <c r="AR40" s="213"/>
      <c r="AS40" s="213"/>
      <c r="AT40" s="213"/>
      <c r="AU40" s="213"/>
      <c r="AV40" s="213"/>
      <c r="AW40" s="213"/>
      <c r="AX40" s="213"/>
      <c r="AY40" s="228"/>
      <c r="AZ40" s="327"/>
      <c r="BA40" s="280"/>
      <c r="BR40" s="5"/>
      <c r="BS40" s="5"/>
      <c r="BT40" s="5"/>
      <c r="BV40" s="5"/>
      <c r="BX40" s="5"/>
      <c r="BZ40" s="5"/>
      <c r="CB40" s="5"/>
      <c r="CD40" s="5"/>
      <c r="CL40" s="17">
        <v>2305.2802229300323</v>
      </c>
      <c r="CM40" s="17">
        <v>41.085787500000002</v>
      </c>
      <c r="CN40" s="17">
        <v>41.085787500000002</v>
      </c>
      <c r="CO40" s="17">
        <v>44.644224999999999</v>
      </c>
      <c r="CP40" s="17">
        <v>42.6103375</v>
      </c>
      <c r="CQ40" s="17">
        <v>41.403474218750006</v>
      </c>
      <c r="CR40" s="17">
        <v>24.6238125</v>
      </c>
      <c r="CS40" s="17">
        <v>18.946862499999998</v>
      </c>
      <c r="CT40" s="17">
        <v>94.057100000000005</v>
      </c>
      <c r="CU40" s="17">
        <v>91.904062499999995</v>
      </c>
      <c r="CV40" s="17">
        <v>39.347425000000001</v>
      </c>
      <c r="CW40" s="17">
        <v>41.528062500000004</v>
      </c>
      <c r="CX40" s="17">
        <v>40.854875</v>
      </c>
      <c r="CY40" s="17">
        <v>44.555124999999997</v>
      </c>
      <c r="CZ40" s="17">
        <v>42.522837500000001</v>
      </c>
      <c r="DA40" s="17">
        <v>41.550910905450628</v>
      </c>
      <c r="DB40" s="17">
        <v>35807.199999999997</v>
      </c>
      <c r="DC40" s="17">
        <v>14.416612499999999</v>
      </c>
      <c r="DE40" s="17">
        <v>478.81320805347099</v>
      </c>
      <c r="DF40" s="5">
        <v>20.168862499999999</v>
      </c>
      <c r="DG40" s="5"/>
      <c r="DH40" s="17">
        <v>1451.6039801401428</v>
      </c>
      <c r="DI40" s="5">
        <v>18.004825</v>
      </c>
      <c r="DJ40" s="5"/>
      <c r="DK40" s="5">
        <v>3477.0648993604341</v>
      </c>
      <c r="DL40" s="5">
        <v>96.794174999999996</v>
      </c>
      <c r="DM40" s="5">
        <v>2864.1659198535867</v>
      </c>
      <c r="DN40" s="5">
        <v>93.350549999999998</v>
      </c>
      <c r="DO40" s="5">
        <v>1943.4301</v>
      </c>
      <c r="DP40" s="5">
        <v>38.976900000000001</v>
      </c>
      <c r="DQ40" s="5">
        <v>1451.6039801401428</v>
      </c>
      <c r="DR40" s="5">
        <v>40.891937499999997</v>
      </c>
      <c r="DS40" s="5">
        <v>2305.2802229300323</v>
      </c>
      <c r="DT40" s="5">
        <v>40.854875</v>
      </c>
      <c r="DU40" s="5">
        <v>40.854875</v>
      </c>
      <c r="DV40" s="5">
        <v>44.555124999999997</v>
      </c>
      <c r="DW40" s="5">
        <v>42.522837500000001</v>
      </c>
      <c r="DX40" s="5">
        <v>41.550910905450628</v>
      </c>
      <c r="DZ40" s="17">
        <v>2305.2802229300323</v>
      </c>
      <c r="EA40" s="17">
        <v>41.085787500000002</v>
      </c>
      <c r="EB40" s="17">
        <v>41.085787500000002</v>
      </c>
      <c r="EC40" s="17">
        <v>44.644224999999999</v>
      </c>
      <c r="ED40" s="17">
        <v>42.6103375</v>
      </c>
      <c r="EE40" s="17">
        <v>41.403474218750006</v>
      </c>
      <c r="EF40" s="17">
        <v>24.6238125</v>
      </c>
      <c r="EG40" s="17">
        <v>18.946862499999998</v>
      </c>
      <c r="EH40" s="17">
        <v>94.057100000000005</v>
      </c>
      <c r="EI40" s="17">
        <v>91.904062499999995</v>
      </c>
      <c r="EJ40" s="17">
        <v>39.347425000000001</v>
      </c>
      <c r="EK40" s="17">
        <v>41.528062500000004</v>
      </c>
      <c r="EL40" s="17">
        <v>40.854875</v>
      </c>
      <c r="EM40" s="17">
        <v>44.555124999999997</v>
      </c>
      <c r="EN40" s="17">
        <v>42.522837500000001</v>
      </c>
      <c r="EO40" s="17">
        <v>41.550910905450628</v>
      </c>
      <c r="EP40" s="17">
        <v>35807.199999999997</v>
      </c>
      <c r="EQ40" s="17">
        <v>14.416612499999999</v>
      </c>
      <c r="ER40" s="17">
        <v>478.81320805347099</v>
      </c>
      <c r="ES40" s="5">
        <v>20.168862499999999</v>
      </c>
      <c r="ET40" s="5">
        <v>1451.6039801401428</v>
      </c>
      <c r="EU40" s="5">
        <v>18.004825</v>
      </c>
      <c r="EV40" s="8">
        <v>3477.0648993604341</v>
      </c>
      <c r="EW40" s="8">
        <v>96.794174999999996</v>
      </c>
      <c r="EX40" s="8">
        <v>2864.1659198535867</v>
      </c>
      <c r="EY40" s="8">
        <v>93.350549999999998</v>
      </c>
      <c r="EZ40" s="8">
        <v>1943.4301</v>
      </c>
      <c r="FA40" s="8">
        <v>38.976900000000001</v>
      </c>
      <c r="FB40" s="8">
        <v>1451.6039801401428</v>
      </c>
      <c r="FC40" s="8">
        <v>40.891937499999997</v>
      </c>
      <c r="FD40" s="5">
        <v>2305.2802229300323</v>
      </c>
      <c r="FE40" s="5">
        <v>40.854875</v>
      </c>
      <c r="FF40" s="5">
        <v>40.854875</v>
      </c>
      <c r="FG40" s="5">
        <v>44.555124999999997</v>
      </c>
      <c r="FH40" s="5">
        <v>42.522837500000001</v>
      </c>
      <c r="FI40" s="5">
        <v>41.550910905450628</v>
      </c>
      <c r="FK40" s="5">
        <v>2305.2802229300323</v>
      </c>
      <c r="FL40" s="5">
        <v>41.403474218750006</v>
      </c>
      <c r="FM40" s="5">
        <v>2305.2802229300323</v>
      </c>
      <c r="FN40" s="5">
        <v>41.550910905450628</v>
      </c>
      <c r="FP40" s="17">
        <v>2305.2802229300323</v>
      </c>
      <c r="FQ40" s="5">
        <v>41.403474218750006</v>
      </c>
      <c r="FR40" s="17">
        <v>2305.2802229300323</v>
      </c>
      <c r="FS40" s="5">
        <v>41.550910905450628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2540.5187429383705</v>
      </c>
      <c r="CM41" s="17">
        <v>41.289150000000006</v>
      </c>
      <c r="CN41" s="17">
        <v>41.289150000000006</v>
      </c>
      <c r="CO41" s="17">
        <v>44.784999999999997</v>
      </c>
      <c r="CP41" s="17">
        <v>42.696349999999995</v>
      </c>
      <c r="CQ41" s="17">
        <v>41.595590625</v>
      </c>
      <c r="CR41" s="17">
        <v>24.98405</v>
      </c>
      <c r="CS41" s="17">
        <v>19.175350000000002</v>
      </c>
      <c r="CT41" s="17">
        <v>94.647300000000001</v>
      </c>
      <c r="CU41" s="17">
        <v>92.523949999999999</v>
      </c>
      <c r="CV41" s="17">
        <v>39.642200000000003</v>
      </c>
      <c r="CW41" s="17">
        <v>41.661550000000005</v>
      </c>
      <c r="CX41" s="17">
        <v>41.061400000000006</v>
      </c>
      <c r="CY41" s="17">
        <v>44.695099999999996</v>
      </c>
      <c r="CZ41" s="17">
        <v>42.607550000000003</v>
      </c>
      <c r="DA41" s="17">
        <v>41.735181065038859</v>
      </c>
      <c r="DB41" s="17">
        <v>37809.699999999997</v>
      </c>
      <c r="DC41" s="17">
        <v>14.59525</v>
      </c>
      <c r="DE41" s="17">
        <v>522.01369722744823</v>
      </c>
      <c r="DF41" s="5">
        <v>20.426850000000002</v>
      </c>
      <c r="DG41" s="5"/>
      <c r="DH41" s="17">
        <v>1599.8836807024743</v>
      </c>
      <c r="DI41" s="5">
        <v>18.222550000000002</v>
      </c>
      <c r="DJ41" s="5"/>
      <c r="DK41" s="5">
        <v>3831.0701898964339</v>
      </c>
      <c r="DL41" s="5">
        <v>97.274437500000005</v>
      </c>
      <c r="DM41" s="5">
        <v>3400.3094297756497</v>
      </c>
      <c r="DN41" s="5">
        <v>94.383612499999998</v>
      </c>
      <c r="DO41" s="5">
        <v>2141.2936881410942</v>
      </c>
      <c r="DP41" s="5">
        <v>39.262062499999999</v>
      </c>
      <c r="DQ41" s="5">
        <v>1599.8836807024743</v>
      </c>
      <c r="DR41" s="5">
        <v>41.030425000000001</v>
      </c>
      <c r="DS41" s="5">
        <v>2540.5187429383705</v>
      </c>
      <c r="DT41" s="5">
        <v>41.061400000000006</v>
      </c>
      <c r="DU41" s="5">
        <v>41.061400000000006</v>
      </c>
      <c r="DV41" s="5">
        <v>44.695099999999996</v>
      </c>
      <c r="DW41" s="5">
        <v>42.607550000000003</v>
      </c>
      <c r="DX41" s="5">
        <v>41.735181065038859</v>
      </c>
      <c r="DZ41" s="17">
        <v>2540.5187429383705</v>
      </c>
      <c r="EA41" s="17">
        <v>41.289150000000006</v>
      </c>
      <c r="EB41" s="17">
        <v>41.289150000000006</v>
      </c>
      <c r="EC41" s="17">
        <v>44.784999999999997</v>
      </c>
      <c r="ED41" s="17">
        <v>42.696349999999995</v>
      </c>
      <c r="EE41" s="17">
        <v>41.595590625</v>
      </c>
      <c r="EF41" s="17">
        <v>24.98405</v>
      </c>
      <c r="EG41" s="17">
        <v>19.175350000000002</v>
      </c>
      <c r="EH41" s="17">
        <v>94.647300000000001</v>
      </c>
      <c r="EI41" s="17">
        <v>92.523949999999999</v>
      </c>
      <c r="EJ41" s="17">
        <v>39.642200000000003</v>
      </c>
      <c r="EK41" s="17">
        <v>41.661550000000005</v>
      </c>
      <c r="EL41" s="17">
        <v>41.061400000000006</v>
      </c>
      <c r="EM41" s="17">
        <v>44.695099999999996</v>
      </c>
      <c r="EN41" s="17">
        <v>42.607550000000003</v>
      </c>
      <c r="EO41" s="17">
        <v>41.735181065038859</v>
      </c>
      <c r="EP41" s="17">
        <v>37809.699999999997</v>
      </c>
      <c r="EQ41" s="17">
        <v>14.59525</v>
      </c>
      <c r="ER41" s="17">
        <v>522.01369722744823</v>
      </c>
      <c r="ES41" s="5">
        <v>20.426850000000002</v>
      </c>
      <c r="ET41" s="5">
        <v>1599.8836807024743</v>
      </c>
      <c r="EU41" s="5">
        <v>18.222550000000002</v>
      </c>
      <c r="EV41" s="8">
        <v>3831.0701898964339</v>
      </c>
      <c r="EW41" s="8">
        <v>97.274437500000005</v>
      </c>
      <c r="EX41" s="8">
        <v>3400.3094297756497</v>
      </c>
      <c r="EY41" s="8">
        <v>94.383612499999998</v>
      </c>
      <c r="EZ41" s="8">
        <v>2141.2936881410942</v>
      </c>
      <c r="FA41" s="8">
        <v>39.262062499999999</v>
      </c>
      <c r="FB41" s="8">
        <v>1599.8836807024743</v>
      </c>
      <c r="FC41" s="8">
        <v>41.030425000000001</v>
      </c>
      <c r="FD41" s="5">
        <v>2540.5187429383705</v>
      </c>
      <c r="FE41" s="5">
        <v>41.061400000000006</v>
      </c>
      <c r="FF41" s="5">
        <v>41.061400000000006</v>
      </c>
      <c r="FG41" s="5">
        <v>44.695099999999996</v>
      </c>
      <c r="FH41" s="5">
        <v>42.607550000000003</v>
      </c>
      <c r="FI41" s="5">
        <v>41.735181065038859</v>
      </c>
      <c r="FK41" s="5">
        <v>2540.5187429383705</v>
      </c>
      <c r="FL41" s="5">
        <v>41.595590625</v>
      </c>
      <c r="FM41" s="5">
        <v>2540.5187429383705</v>
      </c>
      <c r="FN41" s="5">
        <v>41.735181065038859</v>
      </c>
      <c r="FP41" s="17">
        <v>2540.5187429383705</v>
      </c>
      <c r="FQ41" s="5">
        <v>41.595590625</v>
      </c>
      <c r="FR41" s="17">
        <v>2540.5187429383705</v>
      </c>
      <c r="FS41" s="5">
        <v>41.735181065038859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2799.7617899214724</v>
      </c>
      <c r="CM42" s="17">
        <v>41.492512500000004</v>
      </c>
      <c r="CN42" s="17">
        <v>41.492512500000004</v>
      </c>
      <c r="CO42" s="17">
        <v>44.925775000000002</v>
      </c>
      <c r="CP42" s="17">
        <v>42.782362499999998</v>
      </c>
      <c r="CQ42" s="17">
        <v>41.787707031250001</v>
      </c>
      <c r="CR42" s="17">
        <v>25.3442875</v>
      </c>
      <c r="CS42" s="17">
        <v>19.403837500000002</v>
      </c>
      <c r="CT42" s="17">
        <v>95.237499999999997</v>
      </c>
      <c r="CU42" s="17">
        <v>93.143837500000004</v>
      </c>
      <c r="CV42" s="17">
        <v>39.936974999999997</v>
      </c>
      <c r="CW42" s="17">
        <v>41.795037499999999</v>
      </c>
      <c r="CX42" s="17">
        <v>41.267925000000005</v>
      </c>
      <c r="CY42" s="17">
        <v>44.835075000000003</v>
      </c>
      <c r="CZ42" s="17">
        <v>42.692262499999998</v>
      </c>
      <c r="DA42" s="17">
        <v>41.919451224627089</v>
      </c>
      <c r="DB42" s="17">
        <v>39812.199999999997</v>
      </c>
      <c r="DC42" s="17">
        <v>14.773887499999999</v>
      </c>
      <c r="DE42" s="17">
        <v>569.11191151318246</v>
      </c>
      <c r="DF42" s="5">
        <v>20.6848375</v>
      </c>
      <c r="DG42" s="5"/>
      <c r="DH42" s="17">
        <v>1763.3099845392969</v>
      </c>
      <c r="DI42" s="5">
        <v>18.440275</v>
      </c>
      <c r="DJ42" s="5"/>
      <c r="DK42" s="5">
        <v>4221.1172999999999</v>
      </c>
      <c r="DL42" s="5">
        <v>97.7547</v>
      </c>
      <c r="DM42" s="5">
        <v>3747.2883999999999</v>
      </c>
      <c r="DN42" s="5">
        <v>95.003500000000003</v>
      </c>
      <c r="DO42" s="5">
        <v>2359.3020705364625</v>
      </c>
      <c r="DP42" s="5">
        <v>39.547224999999997</v>
      </c>
      <c r="DQ42" s="5">
        <v>1763.3099845392969</v>
      </c>
      <c r="DR42" s="5">
        <v>41.168912500000005</v>
      </c>
      <c r="DS42" s="5">
        <v>2799.7617899214724</v>
      </c>
      <c r="DT42" s="5">
        <v>41.267925000000005</v>
      </c>
      <c r="DU42" s="5">
        <v>41.267925000000005</v>
      </c>
      <c r="DV42" s="5">
        <v>44.835075000000003</v>
      </c>
      <c r="DW42" s="5">
        <v>42.692262499999998</v>
      </c>
      <c r="DX42" s="5">
        <v>41.919451224627089</v>
      </c>
      <c r="DZ42" s="17">
        <v>2799.7617899214724</v>
      </c>
      <c r="EA42" s="17">
        <v>41.492512500000004</v>
      </c>
      <c r="EB42" s="17">
        <v>41.492512500000004</v>
      </c>
      <c r="EC42" s="17">
        <v>44.925775000000002</v>
      </c>
      <c r="ED42" s="17">
        <v>42.782362499999998</v>
      </c>
      <c r="EE42" s="17">
        <v>41.787707031250001</v>
      </c>
      <c r="EF42" s="17">
        <v>25.3442875</v>
      </c>
      <c r="EG42" s="17">
        <v>19.403837500000002</v>
      </c>
      <c r="EH42" s="17">
        <v>95.237499999999997</v>
      </c>
      <c r="EI42" s="17">
        <v>93.143837500000004</v>
      </c>
      <c r="EJ42" s="17">
        <v>39.936974999999997</v>
      </c>
      <c r="EK42" s="17">
        <v>41.795037499999999</v>
      </c>
      <c r="EL42" s="17">
        <v>41.267925000000005</v>
      </c>
      <c r="EM42" s="17">
        <v>44.835075000000003</v>
      </c>
      <c r="EN42" s="17">
        <v>42.692262499999998</v>
      </c>
      <c r="EO42" s="17">
        <v>41.919451224627089</v>
      </c>
      <c r="EP42" s="17">
        <v>39812.199999999997</v>
      </c>
      <c r="EQ42" s="17">
        <v>14.773887499999999</v>
      </c>
      <c r="ER42" s="17">
        <v>569.11191151318246</v>
      </c>
      <c r="ES42" s="5">
        <v>20.6848375</v>
      </c>
      <c r="ET42" s="5">
        <v>1763.3099845392969</v>
      </c>
      <c r="EU42" s="5">
        <v>18.440275</v>
      </c>
      <c r="EV42" s="8">
        <v>4221.1172999999999</v>
      </c>
      <c r="EW42" s="8">
        <v>97.7547</v>
      </c>
      <c r="EX42" s="8">
        <v>3747.2883999999999</v>
      </c>
      <c r="EY42" s="8">
        <v>95.003500000000003</v>
      </c>
      <c r="EZ42" s="8">
        <v>2359.3020705364625</v>
      </c>
      <c r="FA42" s="8">
        <v>39.547224999999997</v>
      </c>
      <c r="FB42" s="8">
        <v>1763.3099845392969</v>
      </c>
      <c r="FC42" s="8">
        <v>41.168912500000005</v>
      </c>
      <c r="FD42" s="5">
        <v>2799.7617899214724</v>
      </c>
      <c r="FE42" s="5">
        <v>41.267925000000005</v>
      </c>
      <c r="FF42" s="5">
        <v>41.267925000000005</v>
      </c>
      <c r="FG42" s="5">
        <v>44.835075000000003</v>
      </c>
      <c r="FH42" s="5">
        <v>42.692262499999998</v>
      </c>
      <c r="FI42" s="5">
        <v>41.919451224627089</v>
      </c>
      <c r="FK42" s="5">
        <v>2799.7617899214724</v>
      </c>
      <c r="FL42" s="5">
        <v>41.787707031250001</v>
      </c>
      <c r="FM42" s="5">
        <v>2799.7617899214724</v>
      </c>
      <c r="FN42" s="5">
        <v>41.919451224627089</v>
      </c>
      <c r="FP42" s="17">
        <v>2799.7617899214724</v>
      </c>
      <c r="FQ42" s="5">
        <v>41.787707031250001</v>
      </c>
      <c r="FR42" s="17">
        <v>2799.7617899214724</v>
      </c>
      <c r="FS42" s="5">
        <v>41.919451224627089</v>
      </c>
    </row>
    <row r="43" spans="1:175" x14ac:dyDescent="0.15">
      <c r="A43" s="305" t="s">
        <v>76</v>
      </c>
      <c r="B43" s="306"/>
      <c r="C43" s="306"/>
      <c r="D43" s="306"/>
      <c r="E43" s="306"/>
      <c r="F43" s="306"/>
      <c r="G43" s="306"/>
      <c r="H43" s="306"/>
      <c r="I43" s="306"/>
      <c r="J43" s="306"/>
      <c r="K43" s="306"/>
      <c r="L43" s="306"/>
      <c r="M43" s="306"/>
      <c r="N43" s="306"/>
      <c r="O43" s="306"/>
      <c r="P43" s="306"/>
      <c r="Q43" s="306"/>
      <c r="R43" s="306"/>
      <c r="S43" s="306"/>
      <c r="T43" s="306"/>
      <c r="U43" s="306"/>
      <c r="V43" s="306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3085.458866262124</v>
      </c>
      <c r="CM43" s="17">
        <v>41.695875000000001</v>
      </c>
      <c r="CN43" s="17">
        <v>41.695875000000001</v>
      </c>
      <c r="CO43" s="17">
        <v>45.066549999999999</v>
      </c>
      <c r="CP43" s="17">
        <v>42.868375</v>
      </c>
      <c r="CQ43" s="17">
        <v>41.979823437500002</v>
      </c>
      <c r="CR43" s="17">
        <v>25.704525</v>
      </c>
      <c r="CS43" s="17">
        <v>19.632325000000002</v>
      </c>
      <c r="CT43" s="17">
        <v>95.827699999999993</v>
      </c>
      <c r="CU43" s="17">
        <v>93.763724999999994</v>
      </c>
      <c r="CV43" s="17">
        <v>40.231749999999998</v>
      </c>
      <c r="CW43" s="17">
        <v>41.928525</v>
      </c>
      <c r="CX43" s="17">
        <v>41.474450000000004</v>
      </c>
      <c r="CY43" s="17">
        <v>44.975050000000003</v>
      </c>
      <c r="CZ43" s="17">
        <v>42.776975</v>
      </c>
      <c r="DA43" s="17">
        <v>42.103721384215319</v>
      </c>
      <c r="DB43" s="17">
        <v>41814.699999999997</v>
      </c>
      <c r="DC43" s="17">
        <v>14.952525</v>
      </c>
      <c r="DE43" s="17">
        <v>620.45951963798052</v>
      </c>
      <c r="DF43" s="5">
        <v>20.942824999999999</v>
      </c>
      <c r="DG43" s="5"/>
      <c r="DH43" s="17">
        <v>1943.4301</v>
      </c>
      <c r="DI43" s="5">
        <v>18.658000000000001</v>
      </c>
      <c r="DJ43" s="5"/>
      <c r="DK43" s="5">
        <v>4612.3176828563537</v>
      </c>
      <c r="DL43" s="5">
        <v>97.944549999999992</v>
      </c>
      <c r="DM43" s="5">
        <v>4129.7692404972095</v>
      </c>
      <c r="DN43" s="5">
        <v>95.376550000000009</v>
      </c>
      <c r="DO43" s="5">
        <v>2599.5062194714083</v>
      </c>
      <c r="DP43" s="5">
        <v>39.832387500000003</v>
      </c>
      <c r="DQ43" s="5">
        <v>1943.4301</v>
      </c>
      <c r="DR43" s="5">
        <v>41.307400000000001</v>
      </c>
      <c r="DS43" s="5">
        <v>3085.458866262124</v>
      </c>
      <c r="DT43" s="5">
        <v>41.474450000000004</v>
      </c>
      <c r="DU43" s="5">
        <v>41.474450000000004</v>
      </c>
      <c r="DV43" s="5">
        <v>44.975050000000003</v>
      </c>
      <c r="DW43" s="5">
        <v>42.776975</v>
      </c>
      <c r="DX43" s="5">
        <v>42.103721384215319</v>
      </c>
      <c r="DZ43" s="17">
        <v>3085.458866262124</v>
      </c>
      <c r="EA43" s="17">
        <v>41.695875000000001</v>
      </c>
      <c r="EB43" s="17">
        <v>41.695875000000001</v>
      </c>
      <c r="EC43" s="17">
        <v>45.066549999999999</v>
      </c>
      <c r="ED43" s="17">
        <v>42.868375</v>
      </c>
      <c r="EE43" s="17">
        <v>41.979823437500002</v>
      </c>
      <c r="EF43" s="17">
        <v>25.704525</v>
      </c>
      <c r="EG43" s="17">
        <v>19.632325000000002</v>
      </c>
      <c r="EH43" s="17">
        <v>95.827699999999993</v>
      </c>
      <c r="EI43" s="17">
        <v>93.763724999999994</v>
      </c>
      <c r="EJ43" s="17">
        <v>40.231749999999998</v>
      </c>
      <c r="EK43" s="17">
        <v>41.928525</v>
      </c>
      <c r="EL43" s="17">
        <v>41.474450000000004</v>
      </c>
      <c r="EM43" s="17">
        <v>44.975050000000003</v>
      </c>
      <c r="EN43" s="17">
        <v>42.776975</v>
      </c>
      <c r="EO43" s="17">
        <v>42.103721384215319</v>
      </c>
      <c r="EP43" s="17">
        <v>41814.699999999997</v>
      </c>
      <c r="EQ43" s="17">
        <v>14.952525</v>
      </c>
      <c r="ER43" s="17">
        <v>620.45951963798052</v>
      </c>
      <c r="ES43" s="5">
        <v>20.942824999999999</v>
      </c>
      <c r="ET43" s="5">
        <v>1943.4301</v>
      </c>
      <c r="EU43" s="5">
        <v>18.658000000000001</v>
      </c>
      <c r="EV43" s="8">
        <v>4612.3176828563537</v>
      </c>
      <c r="EW43" s="8">
        <v>97.944549999999992</v>
      </c>
      <c r="EX43" s="8">
        <v>4129.7692404972095</v>
      </c>
      <c r="EY43" s="8">
        <v>95.376550000000009</v>
      </c>
      <c r="EZ43" s="8">
        <v>2599.5062194714083</v>
      </c>
      <c r="FA43" s="8">
        <v>39.832387500000003</v>
      </c>
      <c r="FB43" s="8">
        <v>1943.4301</v>
      </c>
      <c r="FC43" s="8">
        <v>41.307400000000001</v>
      </c>
      <c r="FD43" s="5">
        <v>3085.458866262124</v>
      </c>
      <c r="FE43" s="5">
        <v>41.474450000000004</v>
      </c>
      <c r="FF43" s="5">
        <v>41.474450000000004</v>
      </c>
      <c r="FG43" s="5">
        <v>44.975050000000003</v>
      </c>
      <c r="FH43" s="5">
        <v>42.776975</v>
      </c>
      <c r="FI43" s="5">
        <v>42.103721384215319</v>
      </c>
      <c r="FK43" s="5">
        <v>3085.458866262124</v>
      </c>
      <c r="FL43" s="5">
        <v>41.979823437500002</v>
      </c>
      <c r="FM43" s="5">
        <v>3085.458866262124</v>
      </c>
      <c r="FN43" s="5">
        <v>42.103721384215319</v>
      </c>
      <c r="FP43" s="17">
        <v>3085.458866262124</v>
      </c>
      <c r="FQ43" s="5">
        <v>41.979823437500002</v>
      </c>
      <c r="FR43" s="17">
        <v>3085.458866262124</v>
      </c>
      <c r="FS43" s="5">
        <v>42.103721384215319</v>
      </c>
    </row>
    <row r="44" spans="1:175" x14ac:dyDescent="0.15">
      <c r="A44" s="307" t="s">
        <v>13</v>
      </c>
      <c r="B44" s="308"/>
      <c r="C44" s="308"/>
      <c r="D44" s="308"/>
      <c r="E44" s="308"/>
      <c r="F44" s="308"/>
      <c r="G44" s="308"/>
      <c r="H44" s="308"/>
      <c r="I44" s="308"/>
      <c r="J44" s="308"/>
      <c r="K44" s="308"/>
      <c r="L44" s="308"/>
      <c r="M44" s="143"/>
      <c r="N44" s="143"/>
      <c r="O44" s="143"/>
      <c r="P44" s="143"/>
      <c r="Q44" s="308" t="s">
        <v>1</v>
      </c>
      <c r="R44" s="308"/>
      <c r="S44" s="308" t="s">
        <v>22</v>
      </c>
      <c r="T44" s="308"/>
      <c r="U44" s="308" t="s">
        <v>0</v>
      </c>
      <c r="V44" s="308"/>
      <c r="W44" s="308" t="s">
        <v>49</v>
      </c>
      <c r="X44" s="308"/>
      <c r="Y44" s="311" t="s">
        <v>40</v>
      </c>
      <c r="Z44" s="311"/>
      <c r="AA44" s="311" t="s">
        <v>44</v>
      </c>
      <c r="AB44" s="311"/>
      <c r="AC44" s="311" t="s">
        <v>45</v>
      </c>
      <c r="AD44" s="311"/>
      <c r="AE44" s="311"/>
      <c r="AF44" s="311"/>
      <c r="AG44" s="311"/>
      <c r="AH44" s="311"/>
      <c r="AI44" s="322" t="s">
        <v>13</v>
      </c>
      <c r="AJ44" s="322"/>
      <c r="AK44" s="295" t="s">
        <v>42</v>
      </c>
      <c r="AL44" s="296"/>
      <c r="BX44" s="5"/>
      <c r="BZ44" s="5"/>
      <c r="CB44" s="5"/>
      <c r="CD44" s="5"/>
      <c r="CL44" s="17">
        <v>3400.3094297756497</v>
      </c>
      <c r="CM44" s="17">
        <v>41.899237500000005</v>
      </c>
      <c r="CN44" s="17">
        <v>41.899237500000005</v>
      </c>
      <c r="CO44" s="17">
        <v>45.207325000000004</v>
      </c>
      <c r="CP44" s="17">
        <v>42.954387499999996</v>
      </c>
      <c r="CQ44" s="17">
        <v>42.171939843750003</v>
      </c>
      <c r="CR44" s="17">
        <v>26.064762500000001</v>
      </c>
      <c r="CS44" s="17">
        <v>19.860812500000002</v>
      </c>
      <c r="CT44" s="17">
        <v>96.417900000000003</v>
      </c>
      <c r="CU44" s="17">
        <v>94.383612499999998</v>
      </c>
      <c r="CV44" s="17">
        <v>40.526524999999999</v>
      </c>
      <c r="CW44" s="17">
        <v>42.062012500000002</v>
      </c>
      <c r="CX44" s="17">
        <v>41.680975000000004</v>
      </c>
      <c r="CY44" s="17">
        <v>45.115025000000003</v>
      </c>
      <c r="CZ44" s="17">
        <v>42.861687499999995</v>
      </c>
      <c r="DA44" s="17">
        <v>42.287991543803557</v>
      </c>
      <c r="DB44" s="17">
        <v>43817.2</v>
      </c>
      <c r="DC44" s="17">
        <v>15.131162499999999</v>
      </c>
      <c r="DE44" s="17">
        <v>676.43991932239862</v>
      </c>
      <c r="DF44" s="5">
        <v>21.200812500000001</v>
      </c>
      <c r="DG44" s="5"/>
      <c r="DH44" s="17">
        <v>2141.2936881410942</v>
      </c>
      <c r="DI44" s="5">
        <v>18.880412500000002</v>
      </c>
      <c r="DJ44" s="5"/>
      <c r="DK44" s="5">
        <v>5039.7733338491744</v>
      </c>
      <c r="DL44" s="5">
        <v>98.134399999999999</v>
      </c>
      <c r="DM44" s="5">
        <v>4551.2894016262271</v>
      </c>
      <c r="DN44" s="5">
        <v>95.749600000000001</v>
      </c>
      <c r="DO44" s="5">
        <v>2864.1659198535867</v>
      </c>
      <c r="DP44" s="5">
        <v>40.117550000000001</v>
      </c>
      <c r="DQ44" s="5">
        <v>2305.2802229300323</v>
      </c>
      <c r="DR44" s="5">
        <v>41.528062500000004</v>
      </c>
      <c r="DS44" s="5">
        <v>3400.3094297756497</v>
      </c>
      <c r="DT44" s="5">
        <v>41.680975000000004</v>
      </c>
      <c r="DU44" s="5">
        <v>41.680975000000004</v>
      </c>
      <c r="DV44" s="5">
        <v>45.115025000000003</v>
      </c>
      <c r="DW44" s="5">
        <v>42.861687499999995</v>
      </c>
      <c r="DX44" s="5">
        <v>42.287991543803557</v>
      </c>
      <c r="DZ44" s="17">
        <v>3400.3094297756497</v>
      </c>
      <c r="EA44" s="17">
        <v>41.899237500000005</v>
      </c>
      <c r="EB44" s="17">
        <v>41.899237500000005</v>
      </c>
      <c r="EC44" s="17">
        <v>45.207325000000004</v>
      </c>
      <c r="ED44" s="17">
        <v>42.954387499999996</v>
      </c>
      <c r="EE44" s="17">
        <v>42.171939843750003</v>
      </c>
      <c r="EF44" s="17">
        <v>26.064762500000001</v>
      </c>
      <c r="EG44" s="17">
        <v>19.860812500000002</v>
      </c>
      <c r="EH44" s="17">
        <v>96.417900000000003</v>
      </c>
      <c r="EI44" s="17">
        <v>94.383612499999998</v>
      </c>
      <c r="EJ44" s="17">
        <v>40.526524999999999</v>
      </c>
      <c r="EK44" s="17">
        <v>42.062012500000002</v>
      </c>
      <c r="EL44" s="17">
        <v>41.680975000000004</v>
      </c>
      <c r="EM44" s="17">
        <v>45.115025000000003</v>
      </c>
      <c r="EN44" s="17">
        <v>42.861687499999995</v>
      </c>
      <c r="EO44" s="17">
        <v>42.287991543803557</v>
      </c>
      <c r="EP44" s="17">
        <v>43817.2</v>
      </c>
      <c r="EQ44" s="17">
        <v>15.131162499999999</v>
      </c>
      <c r="ER44" s="17">
        <v>676.43991932239862</v>
      </c>
      <c r="ES44" s="5">
        <v>21.200812500000001</v>
      </c>
      <c r="ET44" s="5">
        <v>2141.2936881410942</v>
      </c>
      <c r="EU44" s="5">
        <v>18.880412500000002</v>
      </c>
      <c r="EV44" s="8">
        <v>5039.7733338491744</v>
      </c>
      <c r="EW44" s="8">
        <v>98.134399999999999</v>
      </c>
      <c r="EX44" s="8">
        <v>4551.2894016262271</v>
      </c>
      <c r="EY44" s="8">
        <v>95.749600000000001</v>
      </c>
      <c r="EZ44" s="8">
        <v>2864.1659198535867</v>
      </c>
      <c r="FA44" s="8">
        <v>40.117550000000001</v>
      </c>
      <c r="FB44" s="8">
        <v>2305.2802229300323</v>
      </c>
      <c r="FC44" s="8">
        <v>41.528062500000004</v>
      </c>
      <c r="FD44" s="5">
        <v>3400.3094297756497</v>
      </c>
      <c r="FE44" s="5">
        <v>41.680975000000004</v>
      </c>
      <c r="FF44" s="5">
        <v>41.680975000000004</v>
      </c>
      <c r="FG44" s="5">
        <v>45.115025000000003</v>
      </c>
      <c r="FH44" s="5">
        <v>42.861687499999995</v>
      </c>
      <c r="FI44" s="5">
        <v>42.287991543803557</v>
      </c>
      <c r="FK44" s="5">
        <v>3400.3094297756497</v>
      </c>
      <c r="FL44" s="5">
        <v>42.171939843750003</v>
      </c>
      <c r="FM44" s="5">
        <v>3400.3094297756497</v>
      </c>
      <c r="FN44" s="5">
        <v>42.287991543803557</v>
      </c>
      <c r="FP44" s="17">
        <v>3400.3094297756497</v>
      </c>
      <c r="FQ44" s="5">
        <v>42.171939843750003</v>
      </c>
      <c r="FR44" s="17">
        <v>3400.3094297756497</v>
      </c>
      <c r="FS44" s="5">
        <v>42.287991543803557</v>
      </c>
    </row>
    <row r="45" spans="1:175" x14ac:dyDescent="0.15">
      <c r="A45" s="142"/>
      <c r="B45" s="143"/>
      <c r="C45" s="308" t="s">
        <v>13</v>
      </c>
      <c r="D45" s="308"/>
      <c r="E45" s="308"/>
      <c r="F45" s="308"/>
      <c r="G45" s="143"/>
      <c r="H45" s="143"/>
      <c r="I45" s="143"/>
      <c r="J45" s="143"/>
      <c r="K45" s="143"/>
      <c r="L45" s="143"/>
      <c r="M45" s="308" t="s">
        <v>42</v>
      </c>
      <c r="N45" s="308"/>
      <c r="O45" s="308"/>
      <c r="P45" s="308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3747.2883999999999</v>
      </c>
      <c r="CM45" s="17">
        <v>42.102600000000002</v>
      </c>
      <c r="CN45" s="17">
        <v>42.102600000000002</v>
      </c>
      <c r="CO45" s="17">
        <v>45.348100000000002</v>
      </c>
      <c r="CP45" s="17">
        <v>43.040399999999998</v>
      </c>
      <c r="CQ45" s="17">
        <v>42.364056250000004</v>
      </c>
      <c r="CR45" s="17">
        <v>26.425000000000001</v>
      </c>
      <c r="CS45" s="17">
        <v>20.089300000000001</v>
      </c>
      <c r="CT45" s="17">
        <v>97.008099999999999</v>
      </c>
      <c r="CU45" s="17">
        <v>95.003500000000003</v>
      </c>
      <c r="CV45" s="17">
        <v>40.821300000000001</v>
      </c>
      <c r="CW45" s="17">
        <v>42.195500000000003</v>
      </c>
      <c r="CX45" s="17">
        <v>41.887500000000003</v>
      </c>
      <c r="CY45" s="17">
        <v>45.255000000000003</v>
      </c>
      <c r="CZ45" s="17">
        <v>42.946399999999997</v>
      </c>
      <c r="DA45" s="17">
        <v>42.472261703391787</v>
      </c>
      <c r="DB45" s="17">
        <v>45819.7</v>
      </c>
      <c r="DC45" s="17">
        <v>15.309799999999999</v>
      </c>
      <c r="DE45" s="17">
        <v>737.47109999999998</v>
      </c>
      <c r="DF45" s="5">
        <v>21.4588</v>
      </c>
      <c r="DG45" s="5"/>
      <c r="DH45" s="17">
        <v>2359.3020705364625</v>
      </c>
      <c r="DI45" s="5">
        <v>19.102825000000003</v>
      </c>
      <c r="DJ45" s="5"/>
      <c r="DK45" s="5">
        <v>5506.8442815603457</v>
      </c>
      <c r="DL45" s="5">
        <v>98.324250000000006</v>
      </c>
      <c r="DM45" s="5">
        <v>5015.8335759363881</v>
      </c>
      <c r="DN45" s="5">
        <v>96.122649999999993</v>
      </c>
      <c r="DO45" s="5">
        <v>3155.7710287451605</v>
      </c>
      <c r="DP45" s="5">
        <v>40.4027125</v>
      </c>
      <c r="DQ45" s="5">
        <v>2540.5187429383705</v>
      </c>
      <c r="DR45" s="5">
        <v>41.661550000000005</v>
      </c>
      <c r="DS45" s="5">
        <v>3747.2883999999999</v>
      </c>
      <c r="DT45" s="5">
        <v>41.887500000000003</v>
      </c>
      <c r="DU45" s="5">
        <v>41.887500000000003</v>
      </c>
      <c r="DV45" s="5">
        <v>45.255000000000003</v>
      </c>
      <c r="DW45" s="5">
        <v>42.946399999999997</v>
      </c>
      <c r="DX45" s="5">
        <v>42.472261703391787</v>
      </c>
      <c r="DZ45" s="17">
        <v>3747.2883999999999</v>
      </c>
      <c r="EA45" s="17">
        <v>42.102600000000002</v>
      </c>
      <c r="EB45" s="17">
        <v>42.102600000000002</v>
      </c>
      <c r="EC45" s="17">
        <v>45.348100000000002</v>
      </c>
      <c r="ED45" s="17">
        <v>43.040399999999998</v>
      </c>
      <c r="EE45" s="17">
        <v>42.364056250000004</v>
      </c>
      <c r="EF45" s="17">
        <v>26.425000000000001</v>
      </c>
      <c r="EG45" s="17">
        <v>20.089300000000001</v>
      </c>
      <c r="EH45" s="17">
        <v>97.008099999999999</v>
      </c>
      <c r="EI45" s="17">
        <v>95.003500000000003</v>
      </c>
      <c r="EJ45" s="17">
        <v>40.821300000000001</v>
      </c>
      <c r="EK45" s="17">
        <v>42.195500000000003</v>
      </c>
      <c r="EL45" s="17">
        <v>41.887500000000003</v>
      </c>
      <c r="EM45" s="17">
        <v>45.255000000000003</v>
      </c>
      <c r="EN45" s="17">
        <v>42.946399999999997</v>
      </c>
      <c r="EO45" s="17">
        <v>42.472261703391787</v>
      </c>
      <c r="EP45" s="17">
        <v>45819.7</v>
      </c>
      <c r="EQ45" s="17">
        <v>15.309799999999999</v>
      </c>
      <c r="ER45" s="17">
        <v>737.47109999999998</v>
      </c>
      <c r="ES45" s="5">
        <v>21.4588</v>
      </c>
      <c r="ET45" s="5">
        <v>2359.3020705364625</v>
      </c>
      <c r="EU45" s="5">
        <v>19.102825000000003</v>
      </c>
      <c r="EV45" s="8">
        <v>5506.8442815603457</v>
      </c>
      <c r="EW45" s="8">
        <v>98.324250000000006</v>
      </c>
      <c r="EX45" s="8">
        <v>5015.8335759363881</v>
      </c>
      <c r="EY45" s="8">
        <v>96.122649999999993</v>
      </c>
      <c r="EZ45" s="8">
        <v>3155.7710287451605</v>
      </c>
      <c r="FA45" s="8">
        <v>40.4027125</v>
      </c>
      <c r="FB45" s="8">
        <v>2540.5187429383705</v>
      </c>
      <c r="FC45" s="8">
        <v>41.661550000000005</v>
      </c>
      <c r="FD45" s="5">
        <v>3747.2883999999999</v>
      </c>
      <c r="FE45" s="5">
        <v>41.887500000000003</v>
      </c>
      <c r="FF45" s="5">
        <v>41.887500000000003</v>
      </c>
      <c r="FG45" s="5">
        <v>45.255000000000003</v>
      </c>
      <c r="FH45" s="5">
        <v>42.946399999999997</v>
      </c>
      <c r="FI45" s="5">
        <v>42.472261703391787</v>
      </c>
      <c r="FK45" s="5">
        <v>3747.2883999999999</v>
      </c>
      <c r="FL45" s="5">
        <v>42.364056250000004</v>
      </c>
      <c r="FM45" s="5">
        <v>3747.2883999999999</v>
      </c>
      <c r="FN45" s="5">
        <v>42.472261703391787</v>
      </c>
      <c r="FP45" s="17">
        <v>3747.2883999999999</v>
      </c>
      <c r="FQ45" s="5">
        <v>42.364056250000004</v>
      </c>
      <c r="FR45" s="17">
        <v>3747.2883999999999</v>
      </c>
      <c r="FS45" s="5">
        <v>42.472261703391787</v>
      </c>
    </row>
    <row r="46" spans="1:175" ht="17" customHeight="1" thickBot="1" x14ac:dyDescent="0.2">
      <c r="A46" s="309" t="s">
        <v>23</v>
      </c>
      <c r="B46" s="310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23" t="s">
        <v>38</v>
      </c>
      <c r="AJ46" s="323"/>
      <c r="AK46" s="297" t="s">
        <v>38</v>
      </c>
      <c r="AL46" s="298"/>
      <c r="BX46" s="5"/>
      <c r="BZ46" s="5"/>
      <c r="CB46" s="5"/>
      <c r="CD46" s="5"/>
      <c r="CL46" s="17">
        <v>4129.7692404972095</v>
      </c>
      <c r="CM46" s="17">
        <v>42.277237499999998</v>
      </c>
      <c r="CN46" s="17">
        <v>42.277237499999998</v>
      </c>
      <c r="CO46" s="17">
        <v>45.4620125</v>
      </c>
      <c r="CP46" s="17">
        <v>43.1218</v>
      </c>
      <c r="CQ46" s="17">
        <v>42.529071093750005</v>
      </c>
      <c r="CR46" s="17">
        <v>26.7853125</v>
      </c>
      <c r="CS46" s="17">
        <v>20.311125000000001</v>
      </c>
      <c r="CT46" s="17">
        <v>97.280199999999994</v>
      </c>
      <c r="CU46" s="17">
        <v>95.376550000000009</v>
      </c>
      <c r="CV46" s="17">
        <v>41.105762499999997</v>
      </c>
      <c r="CW46" s="17">
        <v>42.308250000000001</v>
      </c>
      <c r="CX46" s="17">
        <v>42.068550000000002</v>
      </c>
      <c r="CY46" s="17">
        <v>45.368175000000001</v>
      </c>
      <c r="CZ46" s="17">
        <v>43.026737499999996</v>
      </c>
      <c r="DA46" s="17">
        <v>42.630895922275919</v>
      </c>
      <c r="DB46" s="17">
        <v>47346.6875</v>
      </c>
      <c r="DC46" s="17">
        <v>15.820899999999998</v>
      </c>
      <c r="DE46" s="17">
        <v>804.69524798713348</v>
      </c>
      <c r="DF46" s="5">
        <v>21.735824999999998</v>
      </c>
      <c r="DG46" s="5"/>
      <c r="DH46" s="17">
        <v>2599.5062194714083</v>
      </c>
      <c r="DI46" s="5">
        <v>19.3252375</v>
      </c>
      <c r="DJ46" s="5"/>
      <c r="DK46" s="5">
        <v>6017.2019518569541</v>
      </c>
      <c r="DL46" s="5">
        <v>98.514099999999999</v>
      </c>
      <c r="DM46" s="5">
        <v>5527.7931683494726</v>
      </c>
      <c r="DN46" s="5">
        <v>96.495699999999999</v>
      </c>
      <c r="DO46" s="5">
        <v>3477.0648993604341</v>
      </c>
      <c r="DP46" s="5">
        <v>40.687875000000005</v>
      </c>
      <c r="DQ46" s="5">
        <v>2799.7617899214724</v>
      </c>
      <c r="DR46" s="5">
        <v>41.795037499999999</v>
      </c>
      <c r="DS46" s="5">
        <v>4129.7692404972095</v>
      </c>
      <c r="DT46" s="5">
        <v>42.068550000000002</v>
      </c>
      <c r="DU46" s="5">
        <v>42.068550000000002</v>
      </c>
      <c r="DV46" s="5">
        <v>45.368175000000001</v>
      </c>
      <c r="DW46" s="5">
        <v>43.026737499999996</v>
      </c>
      <c r="DX46" s="5">
        <v>42.630895922275919</v>
      </c>
      <c r="DZ46" s="17">
        <v>4129.7692404972095</v>
      </c>
      <c r="EA46" s="17">
        <v>42.277237499999998</v>
      </c>
      <c r="EB46" s="17">
        <v>42.277237499999998</v>
      </c>
      <c r="EC46" s="17">
        <v>45.4620125</v>
      </c>
      <c r="ED46" s="17">
        <v>43.1218</v>
      </c>
      <c r="EE46" s="17">
        <v>42.529071093750005</v>
      </c>
      <c r="EF46" s="17">
        <v>26.7853125</v>
      </c>
      <c r="EG46" s="17">
        <v>20.311125000000001</v>
      </c>
      <c r="EH46" s="17">
        <v>97.280199999999994</v>
      </c>
      <c r="EI46" s="17">
        <v>95.376550000000009</v>
      </c>
      <c r="EJ46" s="17">
        <v>41.105762499999997</v>
      </c>
      <c r="EK46" s="17">
        <v>42.308250000000001</v>
      </c>
      <c r="EL46" s="17">
        <v>42.068550000000002</v>
      </c>
      <c r="EM46" s="17">
        <v>45.368175000000001</v>
      </c>
      <c r="EN46" s="17">
        <v>43.026737499999996</v>
      </c>
      <c r="EO46" s="17">
        <v>42.630895922275919</v>
      </c>
      <c r="EP46" s="17">
        <v>47346.6875</v>
      </c>
      <c r="EQ46" s="17">
        <v>15.820899999999998</v>
      </c>
      <c r="ER46" s="17">
        <v>804.69524798713348</v>
      </c>
      <c r="ES46" s="5">
        <v>21.735824999999998</v>
      </c>
      <c r="ET46" s="5">
        <v>2599.5062194714083</v>
      </c>
      <c r="EU46" s="5">
        <v>19.3252375</v>
      </c>
      <c r="EV46" s="8">
        <v>6017.2019518569541</v>
      </c>
      <c r="EW46" s="8">
        <v>98.514099999999999</v>
      </c>
      <c r="EX46" s="8">
        <v>5527.7931683494726</v>
      </c>
      <c r="EY46" s="8">
        <v>96.495699999999999</v>
      </c>
      <c r="EZ46" s="8">
        <v>3477.0648993604341</v>
      </c>
      <c r="FA46" s="8">
        <v>40.687875000000005</v>
      </c>
      <c r="FB46" s="8">
        <v>2799.7617899214724</v>
      </c>
      <c r="FC46" s="8">
        <v>41.795037499999999</v>
      </c>
      <c r="FD46" s="5">
        <v>4129.7692404972095</v>
      </c>
      <c r="FE46" s="5">
        <v>42.068550000000002</v>
      </c>
      <c r="FF46" s="5">
        <v>42.068550000000002</v>
      </c>
      <c r="FG46" s="5">
        <v>45.368175000000001</v>
      </c>
      <c r="FH46" s="5">
        <v>43.026737499999996</v>
      </c>
      <c r="FI46" s="5">
        <v>42.630895922275919</v>
      </c>
      <c r="FK46" s="5">
        <v>4129.7692404972095</v>
      </c>
      <c r="FL46" s="5">
        <v>42.529071093750005</v>
      </c>
      <c r="FM46" s="5">
        <v>4129.7692404972095</v>
      </c>
      <c r="FN46" s="5">
        <v>42.630895922275919</v>
      </c>
      <c r="FP46" s="17">
        <v>4129.7692404972095</v>
      </c>
      <c r="FQ46" s="5">
        <v>42.529071093750005</v>
      </c>
      <c r="FR46" s="17">
        <v>4129.7692404972095</v>
      </c>
      <c r="FS46" s="5">
        <v>42.630895922275919</v>
      </c>
    </row>
    <row r="47" spans="1:175" x14ac:dyDescent="0.15">
      <c r="A47" s="293" t="s">
        <v>27</v>
      </c>
      <c r="B47" s="211" cm="1">
        <f t="array" ref="B47">bdRateROI($CL5:$CL501,CM5:CM501,$DZ5:$DZ501,EA5:EA501,CJ11,CJ6,1)</f>
        <v>0</v>
      </c>
      <c r="C47" s="211" cm="1">
        <f t="array" ref="C47">bdRateExtend($CL5:$CL501,CN5:CN501,$DZ5:$DZ501,EB5:EB501)</f>
        <v>0</v>
      </c>
      <c r="D47" s="211" cm="1">
        <f t="array" ref="D47">bdRateExtend($CL5:$CL501,CO5:CO501,$DZ5:$DZ501,EC5:EC501)</f>
        <v>0</v>
      </c>
      <c r="E47" s="211" cm="1">
        <f t="array" ref="E47">bdRateExtend($CL5:$CL501,CP5:CP501,$DZ5:$DZ501,ED5:ED501)</f>
        <v>0</v>
      </c>
      <c r="F47" s="211" cm="1">
        <f t="array" ref="F47">bdRateExtend($CL5:$CL501,CQ5:CQ501,$DZ5:$DZ501,EE5:EE501)</f>
        <v>0</v>
      </c>
      <c r="G47" s="211" cm="1">
        <f t="array" ref="G47">bdRateExtend($CL5:$CL501,CR5:CR501,$DZ5:$DZ501,EF5:EF501)</f>
        <v>0</v>
      </c>
      <c r="H47" s="211" cm="1">
        <f t="array" ref="H47">bdRateExtend($CL5:$CL501,CS5:CS501,$DZ5:$DZ501,EG5:EG501)</f>
        <v>0</v>
      </c>
      <c r="I47" s="211" t="e" cm="1">
        <f t="array" ref="I47">bdRateExtend($CL5:$CL501,CT5:CT501,$DZ5:$DZ501,EH5:EH501,"None", FALSE,2)</f>
        <v>#VALUE!</v>
      </c>
      <c r="J47" s="211" cm="1">
        <f t="array" ref="J47">bdRateExtend($CL5:$CL501,CU5:CU501,$DZ5:$DZ501,EI5:EI501,"None", FALSE,2)</f>
        <v>0</v>
      </c>
      <c r="K47" s="211" cm="1">
        <f t="array" ref="K47">bdRateExtend($CL5:$CL501,CV5:CV501,$DZ5:$DZ501,EJ5:EJ501)</f>
        <v>0</v>
      </c>
      <c r="L47" s="211" cm="1">
        <f t="array" ref="L47">bdRateExtend($CL5:$CL501,CW5:CW501,$DZ5:$DZ501,EK5:EK501)</f>
        <v>0</v>
      </c>
      <c r="M47" s="211" cm="1">
        <f t="array" ref="M47">bdRateExtend($CL5:$CL501,CX5:CX501,$DZ5:$DZ501,EL5:EL501)</f>
        <v>0</v>
      </c>
      <c r="N47" s="211" cm="1">
        <f t="array" ref="N47">bdRateExtend($CL5:$CL501,CY5:CY501,$DZ5:$DZ501,EM5:EM501)</f>
        <v>0</v>
      </c>
      <c r="O47" s="211" cm="1">
        <f t="array" ref="O47">bdRateExtend($CL5:$CL501,CZ5:CZ501,$DZ5:$DZ501,EN5:EN501)</f>
        <v>0</v>
      </c>
      <c r="P47" s="211" cm="1">
        <f t="array" ref="P47">bdRateExtend($CL5:$CL501,DA5:DA501,$DZ5:$DZ501,EO5:EO501)</f>
        <v>0</v>
      </c>
      <c r="Q47" s="211" cm="1">
        <f t="array" ref="Q47">bdRateROI($DE5:$DE501,DF5:DF501,$ER5:$ER501,ES5:ES501,CJ11,CJ6,1)</f>
        <v>0</v>
      </c>
      <c r="R47" s="211" cm="1">
        <f t="array" ref="R47">bdRateExtend($DE5:$DE501,DF5:DF501,$ER5:$ER501,ES5:ES501)</f>
        <v>0</v>
      </c>
      <c r="S47" s="211" cm="1">
        <f t="array" ref="S47">bdRateROI($DH5:$DH501,DI5:DI501,$ET5:$ET501,EU5:EU501,CJ11,CJ6,1)</f>
        <v>0</v>
      </c>
      <c r="T47" s="211" cm="1">
        <f t="array" ref="T47">bdRateExtend($DH5:$DH501,DI5:DI501,$ET5:$ET501,EU5:EU501)</f>
        <v>0</v>
      </c>
      <c r="U47" s="211" cm="1">
        <f t="array" ref="U47">bdRateROI($DK5:$DK501,DL5:DL501,$EV5:$EV501,EW5:EW501,$CJ11,$CJ6,1,2)</f>
        <v>0</v>
      </c>
      <c r="V47" s="211" cm="1">
        <f t="array" ref="V47">bdRateExtend($DK5:$DK501,DL5:DL501,$EV5:$EV501,EW5:EW501,"None", FALSE,2)</f>
        <v>0</v>
      </c>
      <c r="W47" s="211" cm="1">
        <f t="array" ref="W47">bdRateROI(DM5:DM501,DN5:DN501,EX5:EX501,EY5:EY501,$CJ11,$CJ6,1,2)</f>
        <v>0</v>
      </c>
      <c r="X47" s="211" cm="1">
        <f t="array" ref="X47">bdRateExtend(DM5:DM501,DN5:DN501,EX5:EX501,EY5:EY501,"None", FALSE,2)</f>
        <v>0</v>
      </c>
      <c r="Y47" s="211" cm="1">
        <f t="array" ref="Y47">bdRateROI(DO5:DO501,DP5:DP501,EZ5:EZ501,FA5:FA501,$CJ11,$CJ6,1)</f>
        <v>0</v>
      </c>
      <c r="Z47" s="211" cm="1">
        <f t="array" ref="Z47">bdRateExtend(DO5:DO501,DP5:DP501,EZ5:EZ501,FA5:FA501)</f>
        <v>0</v>
      </c>
      <c r="AA47" s="211" cm="1">
        <f t="array" ref="AA47">bdRateROI(DQ5:DQ501,DR5:DR501,FB5:FB501,FC5:FC501,$CJ11,$CJ6,1)</f>
        <v>0</v>
      </c>
      <c r="AB47" s="211" cm="1">
        <f t="array" ref="AB47">bdRateExtend(DQ5:DQ501,DR5:DR501,FB5:FB501,FC5:FC501)</f>
        <v>0</v>
      </c>
      <c r="AC47" s="211" cm="1">
        <f t="array" ref="AC47">bdRateROI(DS5:DS501,DT5:DT501,FD5:FD501,FE5:FE501,$CJ11,$CJ6,1)</f>
        <v>0</v>
      </c>
      <c r="AD47" s="211" cm="1">
        <f t="array" ref="AD47">bdRateExtend(DS5:DS501,DT5:DT501,FD5:FD501,FE5:FE501)</f>
        <v>0</v>
      </c>
      <c r="AE47" s="211" cm="1">
        <f t="array" ref="AE47">bdRateExtend($DS5:$DS501,DU5:DU501,$FD5:$FD501,FF5:FF501)</f>
        <v>0</v>
      </c>
      <c r="AF47" s="211" cm="1">
        <f t="array" ref="AF47">bdRateExtend($DS5:$DS501,DV5:DV501,$FD5:$FD501,FG5:FG501)</f>
        <v>0</v>
      </c>
      <c r="AG47" s="211" cm="1">
        <f t="array" ref="AG47">bdRateExtend($DS5:$DS501,DW5:DW501,$FD5:$FD501,FH5:FH501)</f>
        <v>0</v>
      </c>
      <c r="AH47" s="211" cm="1">
        <f t="array" ref="AH47">bdRateExtend($DS5:$DS501,DX5:DX501,$FD5:$FD501,FI5:FI501)</f>
        <v>0</v>
      </c>
      <c r="AI47" s="211" cm="1">
        <f t="array" ref="AI47">bdRateROI($FK5:$FK501,FL5:FL501,$FP5:$FP501,FQ5:FQ501,$CJ11,$CJ6,1)</f>
        <v>0</v>
      </c>
      <c r="AJ47" s="211" cm="1">
        <f t="array" ref="AJ47">bdRateExtend($FK5:$FK501,FL5:FL501,$FP5:$FP501,FQ5:FQ501)</f>
        <v>0</v>
      </c>
      <c r="AK47" s="211" cm="1">
        <f t="array" ref="AK47">bdRateROI($FM5:$FM501,FN5:FN501,$FR5:$FR501,FS5:FS501,$CJ11,$CJ6,1)</f>
        <v>0</v>
      </c>
      <c r="AL47" s="214" cm="1">
        <f t="array" ref="AL47">bdRateExtend($FM5:$FM501,FN5:FN501,$FR5:$FR501,FS5:FS501)</f>
        <v>0</v>
      </c>
      <c r="BX47" s="5"/>
      <c r="BZ47" s="5"/>
      <c r="CB47" s="5"/>
      <c r="CD47" s="5"/>
      <c r="CL47" s="17">
        <v>4551.2894016262271</v>
      </c>
      <c r="CM47" s="17">
        <v>42.451875000000001</v>
      </c>
      <c r="CN47" s="17">
        <v>42.451875000000001</v>
      </c>
      <c r="CO47" s="17">
        <v>45.575924999999998</v>
      </c>
      <c r="CP47" s="17">
        <v>43.203199999999995</v>
      </c>
      <c r="CQ47" s="17">
        <v>42.694085937500006</v>
      </c>
      <c r="CR47" s="17">
        <v>27.145625000000003</v>
      </c>
      <c r="CS47" s="17">
        <v>20.53295</v>
      </c>
      <c r="CT47" s="17">
        <v>97.552300000000002</v>
      </c>
      <c r="CU47" s="17">
        <v>95.749600000000001</v>
      </c>
      <c r="CV47" s="17">
        <v>41.390225000000001</v>
      </c>
      <c r="CW47" s="17">
        <v>42.420999999999999</v>
      </c>
      <c r="CX47" s="17">
        <v>42.249600000000001</v>
      </c>
      <c r="CY47" s="17">
        <v>45.481350000000006</v>
      </c>
      <c r="CZ47" s="17">
        <v>43.107074999999995</v>
      </c>
      <c r="DA47" s="17">
        <v>42.78953014116005</v>
      </c>
      <c r="DB47" s="17">
        <v>48873.674999999996</v>
      </c>
      <c r="DC47" s="17">
        <v>16.332000000000001</v>
      </c>
      <c r="DE47" s="17">
        <v>878.04721043722748</v>
      </c>
      <c r="DF47" s="5">
        <v>22.01285</v>
      </c>
      <c r="DG47" s="5"/>
      <c r="DH47" s="17">
        <v>2864.1659198535867</v>
      </c>
      <c r="DI47" s="5">
        <v>19.547650000000001</v>
      </c>
      <c r="DJ47" s="5"/>
      <c r="DK47" s="5">
        <v>6574.8580272497111</v>
      </c>
      <c r="DL47" s="5">
        <v>98.703949999999992</v>
      </c>
      <c r="DM47" s="5">
        <v>6092.0078087612019</v>
      </c>
      <c r="DN47" s="5">
        <v>96.868750000000006</v>
      </c>
      <c r="DO47" s="5">
        <v>3831.0701898964339</v>
      </c>
      <c r="DP47" s="5">
        <v>40.973037500000004</v>
      </c>
      <c r="DQ47" s="5">
        <v>3085.458866262124</v>
      </c>
      <c r="DR47" s="5">
        <v>41.928525</v>
      </c>
      <c r="DS47" s="5">
        <v>4551.2894016262271</v>
      </c>
      <c r="DT47" s="5">
        <v>42.249600000000001</v>
      </c>
      <c r="DU47" s="5">
        <v>42.249600000000001</v>
      </c>
      <c r="DV47" s="5">
        <v>45.481350000000006</v>
      </c>
      <c r="DW47" s="5">
        <v>43.107074999999995</v>
      </c>
      <c r="DX47" s="5">
        <v>42.78953014116005</v>
      </c>
      <c r="DZ47" s="17">
        <v>4551.2894016262271</v>
      </c>
      <c r="EA47" s="17">
        <v>42.451875000000001</v>
      </c>
      <c r="EB47" s="17">
        <v>42.451875000000001</v>
      </c>
      <c r="EC47" s="17">
        <v>45.575924999999998</v>
      </c>
      <c r="ED47" s="17">
        <v>43.203199999999995</v>
      </c>
      <c r="EE47" s="17">
        <v>42.694085937500006</v>
      </c>
      <c r="EF47" s="17">
        <v>27.145625000000003</v>
      </c>
      <c r="EG47" s="17">
        <v>20.53295</v>
      </c>
      <c r="EH47" s="17">
        <v>97.552300000000002</v>
      </c>
      <c r="EI47" s="17">
        <v>95.749600000000001</v>
      </c>
      <c r="EJ47" s="17">
        <v>41.390225000000001</v>
      </c>
      <c r="EK47" s="17">
        <v>42.420999999999999</v>
      </c>
      <c r="EL47" s="17">
        <v>42.249600000000001</v>
      </c>
      <c r="EM47" s="17">
        <v>45.481350000000006</v>
      </c>
      <c r="EN47" s="17">
        <v>43.107074999999995</v>
      </c>
      <c r="EO47" s="17">
        <v>42.78953014116005</v>
      </c>
      <c r="EP47" s="17">
        <v>48873.674999999996</v>
      </c>
      <c r="EQ47" s="17">
        <v>16.332000000000001</v>
      </c>
      <c r="ER47" s="17">
        <v>878.04721043722748</v>
      </c>
      <c r="ES47" s="5">
        <v>22.01285</v>
      </c>
      <c r="ET47" s="5">
        <v>2864.1659198535867</v>
      </c>
      <c r="EU47" s="5">
        <v>19.547650000000001</v>
      </c>
      <c r="EV47" s="8">
        <v>6574.8580272497111</v>
      </c>
      <c r="EW47" s="8">
        <v>98.703949999999992</v>
      </c>
      <c r="EX47" s="8">
        <v>6092.0078087612019</v>
      </c>
      <c r="EY47" s="8">
        <v>96.868750000000006</v>
      </c>
      <c r="EZ47" s="8">
        <v>3831.0701898964339</v>
      </c>
      <c r="FA47" s="8">
        <v>40.973037500000004</v>
      </c>
      <c r="FB47" s="8">
        <v>3085.458866262124</v>
      </c>
      <c r="FC47" s="8">
        <v>41.928525</v>
      </c>
      <c r="FD47" s="5">
        <v>4551.2894016262271</v>
      </c>
      <c r="FE47" s="5">
        <v>42.249600000000001</v>
      </c>
      <c r="FF47" s="5">
        <v>42.249600000000001</v>
      </c>
      <c r="FG47" s="5">
        <v>45.481350000000006</v>
      </c>
      <c r="FH47" s="5">
        <v>43.107074999999995</v>
      </c>
      <c r="FI47" s="5">
        <v>42.78953014116005</v>
      </c>
      <c r="FK47" s="5">
        <v>4551.2894016262271</v>
      </c>
      <c r="FL47" s="5">
        <v>42.694085937500006</v>
      </c>
      <c r="FM47" s="5">
        <v>4551.2894016262271</v>
      </c>
      <c r="FN47" s="5">
        <v>42.78953014116005</v>
      </c>
      <c r="FP47" s="17">
        <v>4551.2894016262271</v>
      </c>
      <c r="FQ47" s="5">
        <v>42.694085937500006</v>
      </c>
      <c r="FR47" s="17">
        <v>4551.2894016262271</v>
      </c>
      <c r="FS47" s="5">
        <v>42.78953014116005</v>
      </c>
    </row>
    <row r="48" spans="1:175" x14ac:dyDescent="0.15">
      <c r="A48" s="294"/>
      <c r="B48" s="212"/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5"/>
      <c r="BX48" s="5"/>
      <c r="BZ48" s="5"/>
      <c r="CB48" s="5"/>
      <c r="CD48" s="5"/>
      <c r="CL48" s="17">
        <v>5015.8335759363881</v>
      </c>
      <c r="CM48" s="17">
        <v>42.626512500000004</v>
      </c>
      <c r="CN48" s="17">
        <v>42.626512500000004</v>
      </c>
      <c r="CO48" s="17">
        <v>45.689837500000003</v>
      </c>
      <c r="CP48" s="17">
        <v>43.284599999999998</v>
      </c>
      <c r="CQ48" s="17">
        <v>42.85910078125</v>
      </c>
      <c r="CR48" s="17">
        <v>27.505937500000002</v>
      </c>
      <c r="CS48" s="17">
        <v>20.754775000000002</v>
      </c>
      <c r="CT48" s="17">
        <v>97.824399999999997</v>
      </c>
      <c r="CU48" s="17">
        <v>96.122649999999993</v>
      </c>
      <c r="CV48" s="17">
        <v>41.674687500000005</v>
      </c>
      <c r="CW48" s="17">
        <v>42.533749999999998</v>
      </c>
      <c r="CX48" s="17">
        <v>42.43065</v>
      </c>
      <c r="CY48" s="17">
        <v>45.594525000000004</v>
      </c>
      <c r="CZ48" s="17">
        <v>43.187412500000001</v>
      </c>
      <c r="DA48" s="17">
        <v>42.948164360044181</v>
      </c>
      <c r="DB48" s="17">
        <v>50400.662499999999</v>
      </c>
      <c r="DC48" s="17">
        <v>16.8431</v>
      </c>
      <c r="DE48" s="17">
        <v>958.08556802726901</v>
      </c>
      <c r="DF48" s="5">
        <v>22.289875000000002</v>
      </c>
      <c r="DG48" s="5"/>
      <c r="DH48" s="17">
        <v>3155.7710287451605</v>
      </c>
      <c r="DI48" s="5">
        <v>19.770062500000002</v>
      </c>
      <c r="DJ48" s="5"/>
      <c r="DK48" s="5">
        <v>7184.1959808493975</v>
      </c>
      <c r="DL48" s="5">
        <v>98.893799999999999</v>
      </c>
      <c r="DM48" s="5">
        <v>6713.8111017798428</v>
      </c>
      <c r="DN48" s="5">
        <v>97.241799999999998</v>
      </c>
      <c r="DO48" s="5">
        <v>4221.1172999999999</v>
      </c>
      <c r="DP48" s="5">
        <v>41.258200000000002</v>
      </c>
      <c r="DQ48" s="5">
        <v>3400.3094297756497</v>
      </c>
      <c r="DR48" s="5">
        <v>42.062012500000002</v>
      </c>
      <c r="DS48" s="5">
        <v>5015.8335759363881</v>
      </c>
      <c r="DT48" s="5">
        <v>42.43065</v>
      </c>
      <c r="DU48" s="5">
        <v>42.43065</v>
      </c>
      <c r="DV48" s="5">
        <v>45.594525000000004</v>
      </c>
      <c r="DW48" s="5">
        <v>43.187412500000001</v>
      </c>
      <c r="DX48" s="5">
        <v>42.948164360044181</v>
      </c>
      <c r="DZ48" s="17">
        <v>5015.8335759363881</v>
      </c>
      <c r="EA48" s="17">
        <v>42.626512500000004</v>
      </c>
      <c r="EB48" s="17">
        <v>42.626512500000004</v>
      </c>
      <c r="EC48" s="17">
        <v>45.689837500000003</v>
      </c>
      <c r="ED48" s="17">
        <v>43.284599999999998</v>
      </c>
      <c r="EE48" s="17">
        <v>42.85910078125</v>
      </c>
      <c r="EF48" s="17">
        <v>27.505937500000002</v>
      </c>
      <c r="EG48" s="17">
        <v>20.754775000000002</v>
      </c>
      <c r="EH48" s="17">
        <v>97.824399999999997</v>
      </c>
      <c r="EI48" s="17">
        <v>96.122649999999993</v>
      </c>
      <c r="EJ48" s="17">
        <v>41.674687500000005</v>
      </c>
      <c r="EK48" s="17">
        <v>42.533749999999998</v>
      </c>
      <c r="EL48" s="17">
        <v>42.43065</v>
      </c>
      <c r="EM48" s="17">
        <v>45.594525000000004</v>
      </c>
      <c r="EN48" s="17">
        <v>43.187412500000001</v>
      </c>
      <c r="EO48" s="17">
        <v>42.948164360044181</v>
      </c>
      <c r="EP48" s="17">
        <v>50400.662499999999</v>
      </c>
      <c r="EQ48" s="17">
        <v>16.8431</v>
      </c>
      <c r="ER48" s="17">
        <v>958.08556802726901</v>
      </c>
      <c r="ES48" s="5">
        <v>22.289875000000002</v>
      </c>
      <c r="ET48" s="5">
        <v>3155.7710287451605</v>
      </c>
      <c r="EU48" s="5">
        <v>19.770062500000002</v>
      </c>
      <c r="EV48" s="8">
        <v>7184.1959808493975</v>
      </c>
      <c r="EW48" s="8">
        <v>98.893799999999999</v>
      </c>
      <c r="EX48" s="8">
        <v>6713.8111017798428</v>
      </c>
      <c r="EY48" s="8">
        <v>97.241799999999998</v>
      </c>
      <c r="EZ48" s="8">
        <v>4221.1172999999999</v>
      </c>
      <c r="FA48" s="8">
        <v>41.258200000000002</v>
      </c>
      <c r="FB48" s="8">
        <v>3400.3094297756497</v>
      </c>
      <c r="FC48" s="8">
        <v>42.062012500000002</v>
      </c>
      <c r="FD48" s="5">
        <v>5015.8335759363881</v>
      </c>
      <c r="FE48" s="5">
        <v>42.43065</v>
      </c>
      <c r="FF48" s="5">
        <v>42.43065</v>
      </c>
      <c r="FG48" s="5">
        <v>45.594525000000004</v>
      </c>
      <c r="FH48" s="5">
        <v>43.187412500000001</v>
      </c>
      <c r="FI48" s="5">
        <v>42.948164360044181</v>
      </c>
      <c r="FK48" s="5">
        <v>5015.8335759363881</v>
      </c>
      <c r="FL48" s="5">
        <v>42.85910078125</v>
      </c>
      <c r="FM48" s="5">
        <v>5015.8335759363881</v>
      </c>
      <c r="FN48" s="5">
        <v>42.948164360044181</v>
      </c>
      <c r="FP48" s="17">
        <v>5015.8335759363881</v>
      </c>
      <c r="FQ48" s="5">
        <v>42.85910078125</v>
      </c>
      <c r="FR48" s="17">
        <v>5015.8335759363881</v>
      </c>
      <c r="FS48" s="5">
        <v>42.948164360044181</v>
      </c>
    </row>
    <row r="49" spans="1:175" x14ac:dyDescent="0.15">
      <c r="A49" s="294" t="s">
        <v>28</v>
      </c>
      <c r="B49" s="212" cm="1">
        <f t="array" ref="B49">bdRateROI($CL5:$CL501,CM5:CM501,$DZ5:$DZ501,EA5:EA501,CJ10,CJ11,1)</f>
        <v>0</v>
      </c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 cm="1">
        <f t="array" ref="Q49">bdRateROI($DE5:$DE501,DF5:DF501,$ER5:$ER501,ES5:ES501,CJ10,CJ11,1)</f>
        <v>0</v>
      </c>
      <c r="R49" s="212"/>
      <c r="S49" s="212" cm="1">
        <f t="array" ref="S49">bdRateROI($DH5:$DH501,DI5:DI501,$ET5:$ET501,EU5:EU501,CJ10,CJ11,1)</f>
        <v>0</v>
      </c>
      <c r="T49" s="212"/>
      <c r="U49" s="212" cm="1">
        <f t="array" ref="U49">bdRateROI($DK5:$DK501,DL5:DL501,$EV5:$EV501,EW5:EW501,$CJ$10,$CJ$11,1,2)</f>
        <v>0</v>
      </c>
      <c r="V49" s="212"/>
      <c r="W49" s="212" cm="1">
        <f t="array" ref="W49">bdRateROI(DM5:DM501,DN5:DN501,EX5:EX501,EY5:EY501,$CJ$10,$CJ$11,1,2)</f>
        <v>0</v>
      </c>
      <c r="X49" s="212"/>
      <c r="Y49" s="212" cm="1">
        <f t="array" ref="Y49">bdRateROI(DO5:DO501,DP5:DP501,EZ5:EZ501,FA5:FA501,$CJ$10,$CJ$11,1)</f>
        <v>0</v>
      </c>
      <c r="Z49" s="212"/>
      <c r="AA49" s="212" cm="1">
        <f t="array" ref="AA49">bdRateROI(DQ5:DQ501,DR5:DR501,FB5:FB501,FC5:FC501,$CJ$10,$CJ$11,1)</f>
        <v>0</v>
      </c>
      <c r="AB49" s="212"/>
      <c r="AC49" s="212" cm="1">
        <f t="array" ref="AC49">bdRateROI(DS5:DS501,DT5:DT501,FD5:FD501,FE5:FE501,$CJ$10,$CJ$11,1)</f>
        <v>0</v>
      </c>
      <c r="AD49" s="212"/>
      <c r="AE49" s="212"/>
      <c r="AF49" s="212"/>
      <c r="AG49" s="212"/>
      <c r="AH49" s="212"/>
      <c r="AI49" s="212" cm="1">
        <f t="array" ref="AI49">bdRateROI($FK5:$FK501,FL5:FL501,$FP5:$FP501,FQ5:FQ501,$CJ$10,$CJ$11,1)</f>
        <v>0</v>
      </c>
      <c r="AJ49" s="212"/>
      <c r="AK49" s="212" cm="1">
        <f t="array" ref="AK49">bdRateROI($FM5:$FM501,FN5:FN501,$FR5:$FR501,FS5:FS501,$CJ$10,$CJ$11,1)</f>
        <v>0</v>
      </c>
      <c r="AL49" s="215"/>
      <c r="BX49" s="5"/>
      <c r="BZ49" s="5"/>
      <c r="CB49" s="5"/>
      <c r="CD49" s="5"/>
      <c r="CL49" s="17">
        <v>5527.7931683494726</v>
      </c>
      <c r="CM49" s="17">
        <v>42.80115</v>
      </c>
      <c r="CN49" s="17">
        <v>42.80115</v>
      </c>
      <c r="CO49" s="17">
        <v>45.803750000000001</v>
      </c>
      <c r="CP49" s="17">
        <v>43.366</v>
      </c>
      <c r="CQ49" s="17">
        <v>43.024115625</v>
      </c>
      <c r="CR49" s="17">
        <v>27.866250000000001</v>
      </c>
      <c r="CS49" s="17">
        <v>20.976600000000001</v>
      </c>
      <c r="CT49" s="17">
        <v>98.096499999999992</v>
      </c>
      <c r="CU49" s="17">
        <v>96.495699999999999</v>
      </c>
      <c r="CV49" s="17">
        <v>41.959150000000001</v>
      </c>
      <c r="CW49" s="17">
        <v>42.646500000000003</v>
      </c>
      <c r="CX49" s="17">
        <v>42.611699999999999</v>
      </c>
      <c r="CY49" s="17">
        <v>45.707700000000003</v>
      </c>
      <c r="CZ49" s="17">
        <v>43.267749999999999</v>
      </c>
      <c r="DA49" s="17">
        <v>43.106798578928313</v>
      </c>
      <c r="DB49" s="17">
        <v>51927.649999999994</v>
      </c>
      <c r="DC49" s="17">
        <v>17.354199999999999</v>
      </c>
      <c r="DE49" s="17">
        <v>1045.4198188330329</v>
      </c>
      <c r="DF49" s="5">
        <v>22.5669</v>
      </c>
      <c r="DG49" s="5"/>
      <c r="DH49" s="17">
        <v>3477.0648993604341</v>
      </c>
      <c r="DI49" s="5">
        <v>19.992474999999999</v>
      </c>
      <c r="DJ49" s="5"/>
      <c r="DK49" s="5">
        <v>8154.2956000000004</v>
      </c>
      <c r="DL49" s="5">
        <v>99.184899999999999</v>
      </c>
      <c r="DM49" s="5">
        <v>7399.0810460809562</v>
      </c>
      <c r="DN49" s="5">
        <v>97.61484999999999</v>
      </c>
      <c r="DO49" s="5">
        <v>4612.3176828563537</v>
      </c>
      <c r="DP49" s="5">
        <v>41.519637500000002</v>
      </c>
      <c r="DQ49" s="5">
        <v>3747.2883999999999</v>
      </c>
      <c r="DR49" s="5">
        <v>42.195500000000003</v>
      </c>
      <c r="DS49" s="5">
        <v>5527.7931683494726</v>
      </c>
      <c r="DT49" s="5">
        <v>42.611699999999999</v>
      </c>
      <c r="DU49" s="5">
        <v>42.611699999999999</v>
      </c>
      <c r="DV49" s="5">
        <v>45.707700000000003</v>
      </c>
      <c r="DW49" s="5">
        <v>43.267749999999999</v>
      </c>
      <c r="DX49" s="5">
        <v>43.106798578928313</v>
      </c>
      <c r="DZ49" s="17">
        <v>5527.7931683494726</v>
      </c>
      <c r="EA49" s="17">
        <v>42.80115</v>
      </c>
      <c r="EB49" s="17">
        <v>42.80115</v>
      </c>
      <c r="EC49" s="17">
        <v>45.803750000000001</v>
      </c>
      <c r="ED49" s="17">
        <v>43.366</v>
      </c>
      <c r="EE49" s="17">
        <v>43.024115625</v>
      </c>
      <c r="EF49" s="17">
        <v>27.866250000000001</v>
      </c>
      <c r="EG49" s="17">
        <v>20.976600000000001</v>
      </c>
      <c r="EH49" s="17">
        <v>98.096499999999992</v>
      </c>
      <c r="EI49" s="17">
        <v>96.495699999999999</v>
      </c>
      <c r="EJ49" s="17">
        <v>41.959150000000001</v>
      </c>
      <c r="EK49" s="17">
        <v>42.646500000000003</v>
      </c>
      <c r="EL49" s="17">
        <v>42.611699999999999</v>
      </c>
      <c r="EM49" s="17">
        <v>45.707700000000003</v>
      </c>
      <c r="EN49" s="17">
        <v>43.267749999999999</v>
      </c>
      <c r="EO49" s="17">
        <v>43.106798578928313</v>
      </c>
      <c r="EP49" s="17">
        <v>51927.649999999994</v>
      </c>
      <c r="EQ49" s="17">
        <v>17.354199999999999</v>
      </c>
      <c r="ER49" s="17">
        <v>1045.4198188330329</v>
      </c>
      <c r="ES49" s="5">
        <v>22.5669</v>
      </c>
      <c r="ET49" s="5">
        <v>3477.0648993604341</v>
      </c>
      <c r="EU49" s="5">
        <v>19.992474999999999</v>
      </c>
      <c r="EV49" s="8">
        <v>8154.2956000000004</v>
      </c>
      <c r="EW49" s="8">
        <v>99.184899999999999</v>
      </c>
      <c r="EX49" s="8">
        <v>7399.0810460809562</v>
      </c>
      <c r="EY49" s="8">
        <v>97.61484999999999</v>
      </c>
      <c r="EZ49" s="8">
        <v>4612.3176828563537</v>
      </c>
      <c r="FA49" s="8">
        <v>41.519637500000002</v>
      </c>
      <c r="FB49" s="8">
        <v>3747.2883999999999</v>
      </c>
      <c r="FC49" s="8">
        <v>42.195500000000003</v>
      </c>
      <c r="FD49" s="5">
        <v>5527.7931683494726</v>
      </c>
      <c r="FE49" s="5">
        <v>42.611699999999999</v>
      </c>
      <c r="FF49" s="5">
        <v>42.611699999999999</v>
      </c>
      <c r="FG49" s="5">
        <v>45.707700000000003</v>
      </c>
      <c r="FH49" s="5">
        <v>43.267749999999999</v>
      </c>
      <c r="FI49" s="5">
        <v>43.106798578928313</v>
      </c>
      <c r="FK49" s="5">
        <v>5527.7931683494726</v>
      </c>
      <c r="FL49" s="5">
        <v>43.024115625</v>
      </c>
      <c r="FM49" s="5">
        <v>5527.7931683494726</v>
      </c>
      <c r="FN49" s="5">
        <v>43.106798578928313</v>
      </c>
      <c r="FP49" s="17">
        <v>5527.7931683494726</v>
      </c>
      <c r="FQ49" s="5">
        <v>43.024115625</v>
      </c>
      <c r="FR49" s="17">
        <v>5527.7931683494726</v>
      </c>
      <c r="FS49" s="5">
        <v>43.106798578928313</v>
      </c>
    </row>
    <row r="50" spans="1:175" x14ac:dyDescent="0.15">
      <c r="A50" s="294"/>
      <c r="B50" s="212"/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5"/>
      <c r="BX50" s="5"/>
      <c r="BZ50" s="5"/>
      <c r="CB50" s="5"/>
      <c r="CD50" s="5"/>
      <c r="CL50" s="17">
        <v>6092.0078087612019</v>
      </c>
      <c r="CM50" s="17">
        <v>42.975787499999996</v>
      </c>
      <c r="CN50" s="17">
        <v>42.975787499999996</v>
      </c>
      <c r="CO50" s="17">
        <v>45.917662499999999</v>
      </c>
      <c r="CP50" s="17">
        <v>43.447400000000002</v>
      </c>
      <c r="CQ50" s="17">
        <v>43.189130468750001</v>
      </c>
      <c r="CR50" s="17">
        <v>28.2265625</v>
      </c>
      <c r="CS50" s="17">
        <v>21.198425</v>
      </c>
      <c r="CT50" s="17">
        <v>98.368600000000001</v>
      </c>
      <c r="CU50" s="17">
        <v>96.868750000000006</v>
      </c>
      <c r="CV50" s="17">
        <v>42.243612499999998</v>
      </c>
      <c r="CW50" s="17">
        <v>42.759250000000002</v>
      </c>
      <c r="CX50" s="17">
        <v>42.792750000000005</v>
      </c>
      <c r="CY50" s="17">
        <v>45.820875000000001</v>
      </c>
      <c r="CZ50" s="17">
        <v>43.348087499999998</v>
      </c>
      <c r="DA50" s="17">
        <v>43.265432797812444</v>
      </c>
      <c r="DB50" s="17">
        <v>53454.637499999997</v>
      </c>
      <c r="DC50" s="17">
        <v>17.865299999999998</v>
      </c>
      <c r="DE50" s="17">
        <v>1140.7150197024828</v>
      </c>
      <c r="DF50" s="5">
        <v>22.843924999999999</v>
      </c>
      <c r="DG50" s="5"/>
      <c r="DH50" s="17">
        <v>3831.0701898964339</v>
      </c>
      <c r="DI50" s="5">
        <v>20.2148875</v>
      </c>
      <c r="DJ50" s="5"/>
      <c r="DK50" s="5">
        <v>8577.5203000000001</v>
      </c>
      <c r="DL50" s="5">
        <v>99.273499999999999</v>
      </c>
      <c r="DM50" s="5">
        <v>8154.2956000000004</v>
      </c>
      <c r="DN50" s="5">
        <v>97.987899999999996</v>
      </c>
      <c r="DO50" s="5">
        <v>5039.7733338491744</v>
      </c>
      <c r="DP50" s="5">
        <v>41.781075000000001</v>
      </c>
      <c r="DQ50" s="5">
        <v>4129.7692404972095</v>
      </c>
      <c r="DR50" s="5">
        <v>42.308250000000001</v>
      </c>
      <c r="DS50" s="5">
        <v>6092.0078087612019</v>
      </c>
      <c r="DT50" s="5">
        <v>42.792750000000005</v>
      </c>
      <c r="DU50" s="5">
        <v>42.792750000000005</v>
      </c>
      <c r="DV50" s="5">
        <v>45.820875000000001</v>
      </c>
      <c r="DW50" s="5">
        <v>43.348087499999998</v>
      </c>
      <c r="DX50" s="5">
        <v>43.265432797812444</v>
      </c>
      <c r="DZ50" s="17">
        <v>6092.0078087612019</v>
      </c>
      <c r="EA50" s="17">
        <v>42.975787499999996</v>
      </c>
      <c r="EB50" s="17">
        <v>42.975787499999996</v>
      </c>
      <c r="EC50" s="17">
        <v>45.917662499999999</v>
      </c>
      <c r="ED50" s="17">
        <v>43.447400000000002</v>
      </c>
      <c r="EE50" s="17">
        <v>43.189130468750001</v>
      </c>
      <c r="EF50" s="17">
        <v>28.2265625</v>
      </c>
      <c r="EG50" s="17">
        <v>21.198425</v>
      </c>
      <c r="EH50" s="17">
        <v>98.368600000000001</v>
      </c>
      <c r="EI50" s="17">
        <v>96.868750000000006</v>
      </c>
      <c r="EJ50" s="17">
        <v>42.243612499999998</v>
      </c>
      <c r="EK50" s="17">
        <v>42.759250000000002</v>
      </c>
      <c r="EL50" s="17">
        <v>42.792750000000005</v>
      </c>
      <c r="EM50" s="17">
        <v>45.820875000000001</v>
      </c>
      <c r="EN50" s="17">
        <v>43.348087499999998</v>
      </c>
      <c r="EO50" s="17">
        <v>43.265432797812444</v>
      </c>
      <c r="EP50" s="17">
        <v>53454.637499999997</v>
      </c>
      <c r="EQ50" s="17">
        <v>17.865299999999998</v>
      </c>
      <c r="ER50" s="17">
        <v>1140.7150197024828</v>
      </c>
      <c r="ES50" s="5">
        <v>22.843924999999999</v>
      </c>
      <c r="ET50" s="5">
        <v>3831.0701898964339</v>
      </c>
      <c r="EU50" s="5">
        <v>20.2148875</v>
      </c>
      <c r="EV50" s="8">
        <v>8577.5203000000001</v>
      </c>
      <c r="EW50" s="8">
        <v>99.273499999999999</v>
      </c>
      <c r="EX50" s="8">
        <v>8154.2956000000004</v>
      </c>
      <c r="EY50" s="8">
        <v>97.987899999999996</v>
      </c>
      <c r="EZ50" s="8">
        <v>5039.7733338491744</v>
      </c>
      <c r="FA50" s="8">
        <v>41.781075000000001</v>
      </c>
      <c r="FB50" s="8">
        <v>4129.7692404972095</v>
      </c>
      <c r="FC50" s="8">
        <v>42.308250000000001</v>
      </c>
      <c r="FD50" s="5">
        <v>6092.0078087612019</v>
      </c>
      <c r="FE50" s="5">
        <v>42.792750000000005</v>
      </c>
      <c r="FF50" s="5">
        <v>42.792750000000005</v>
      </c>
      <c r="FG50" s="5">
        <v>45.820875000000001</v>
      </c>
      <c r="FH50" s="5">
        <v>43.348087499999998</v>
      </c>
      <c r="FI50" s="5">
        <v>43.265432797812444</v>
      </c>
      <c r="FK50" s="5">
        <v>6092.0078087612019</v>
      </c>
      <c r="FL50" s="5">
        <v>43.189130468750001</v>
      </c>
      <c r="FM50" s="5">
        <v>6092.0078087612019</v>
      </c>
      <c r="FN50" s="5">
        <v>43.265432797812444</v>
      </c>
      <c r="FP50" s="17">
        <v>6092.0078087612019</v>
      </c>
      <c r="FQ50" s="5">
        <v>43.189130468750001</v>
      </c>
      <c r="FR50" s="17">
        <v>6092.0078087612019</v>
      </c>
      <c r="FS50" s="5">
        <v>43.265432797812444</v>
      </c>
    </row>
    <row r="51" spans="1:175" x14ac:dyDescent="0.15">
      <c r="A51" s="294" t="s">
        <v>29</v>
      </c>
      <c r="B51" s="212" cm="1">
        <f t="array" ref="B51">bdRateROI($CL5:$CL501,CM5:CM501,$DZ5:$DZ501,EA5:EA501,CJ5,CJ10,1)</f>
        <v>0</v>
      </c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 cm="1">
        <f t="array" ref="Q51">bdRateROI($DE5:$DE501,DF5:DF501,$ER5:$ER501,ES5:ES501,CJ5,CJ10,1)</f>
        <v>0</v>
      </c>
      <c r="R51" s="212"/>
      <c r="S51" s="212" cm="1">
        <f t="array" ref="S51">bdRateROI($DH5:$DH501,DI5:DI501,$ET5:$ET501,EU5:EU501,CJ5,CJ10,1)</f>
        <v>0</v>
      </c>
      <c r="T51" s="212"/>
      <c r="U51" s="212" cm="1">
        <f t="array" ref="U51">bdRateROI($DK5:$DK501,DL5:DL501,$EV5:$EV501,EW5:EW501,$CJ$5,$CJ$10,1,2)</f>
        <v>0</v>
      </c>
      <c r="V51" s="212"/>
      <c r="W51" s="212" cm="1">
        <f t="array" ref="W51">bdRateROI(DM5:DM501,DN5:DN501,EX5:EX501,EY5:EY501,$CJ$5,$CJ$10,1,2)</f>
        <v>0</v>
      </c>
      <c r="X51" s="212"/>
      <c r="Y51" s="212" cm="1">
        <f t="array" ref="Y51">bdRateROI(DO5:DO501,DP5:DP501,EZ5:EZ501,FA5:FA501,$CJ$5,$CJ$10,1)</f>
        <v>0</v>
      </c>
      <c r="Z51" s="212"/>
      <c r="AA51" s="212" cm="1">
        <f t="array" ref="AA51">bdRateROI(DQ5:DQ501,DR5:DR501,FB5:FB501,FC5:FC501,$CJ$5,$CJ$10,1)</f>
        <v>0</v>
      </c>
      <c r="AB51" s="212"/>
      <c r="AC51" s="212" cm="1">
        <f t="array" ref="AC51">bdRateROI(DS5:DS501,DT5:DT501,FD5:FD501,FE5:FE501,$CJ$5,$CJ$10,1)</f>
        <v>0</v>
      </c>
      <c r="AD51" s="212"/>
      <c r="AE51" s="212"/>
      <c r="AF51" s="212"/>
      <c r="AG51" s="212"/>
      <c r="AH51" s="212"/>
      <c r="AI51" s="212" cm="1">
        <f t="array" ref="AI51">bdRateROI($FK5:$FK501,FL5:FL501,$FP5:$FP501,FQ5:FQ501,$CJ$5,$CJ$10,1)</f>
        <v>0</v>
      </c>
      <c r="AJ51" s="212"/>
      <c r="AK51" s="212" cm="1">
        <f t="array" ref="AK51">bdRateROI($FM5:$FM501,FN5:FN501,$FR5:$FR501,FS5:FS501,$CJ$5,$CJ$10,1)</f>
        <v>0</v>
      </c>
      <c r="AL51" s="215"/>
      <c r="BX51" s="5"/>
      <c r="BZ51" s="5"/>
      <c r="CB51" s="5"/>
      <c r="CD51" s="5"/>
      <c r="CL51" s="17">
        <v>6713.8111017798428</v>
      </c>
      <c r="CM51" s="17">
        <v>43.150424999999998</v>
      </c>
      <c r="CN51" s="17">
        <v>43.150424999999998</v>
      </c>
      <c r="CO51" s="17">
        <v>46.031575000000004</v>
      </c>
      <c r="CP51" s="17">
        <v>43.528800000000004</v>
      </c>
      <c r="CQ51" s="17">
        <v>43.354145312499995</v>
      </c>
      <c r="CR51" s="17">
        <v>28.586874999999999</v>
      </c>
      <c r="CS51" s="17">
        <v>21.420250000000003</v>
      </c>
      <c r="CT51" s="17">
        <v>98.640699999999995</v>
      </c>
      <c r="CU51" s="17">
        <v>97.241799999999998</v>
      </c>
      <c r="CV51" s="17">
        <v>42.528075000000001</v>
      </c>
      <c r="CW51" s="17">
        <v>42.872</v>
      </c>
      <c r="CX51" s="17">
        <v>42.973800000000004</v>
      </c>
      <c r="CY51" s="17">
        <v>45.934049999999999</v>
      </c>
      <c r="CZ51" s="17">
        <v>43.428425000000004</v>
      </c>
      <c r="DA51" s="17">
        <v>43.424067016696576</v>
      </c>
      <c r="DB51" s="17">
        <v>54981.625</v>
      </c>
      <c r="DC51" s="17">
        <v>18.376399999999997</v>
      </c>
      <c r="DE51" s="17">
        <v>1244.6968507133856</v>
      </c>
      <c r="DF51" s="5">
        <v>23.120950000000001</v>
      </c>
      <c r="DG51" s="5"/>
      <c r="DH51" s="17">
        <v>4221.1172999999999</v>
      </c>
      <c r="DI51" s="5">
        <v>20.4373</v>
      </c>
      <c r="DJ51" s="5"/>
      <c r="DK51" s="5">
        <v>11871.326607443192</v>
      </c>
      <c r="DL51" s="5">
        <v>99.499249999999989</v>
      </c>
      <c r="DM51" s="5">
        <v>8957.0428446387323</v>
      </c>
      <c r="DN51" s="5">
        <v>98.128149999999991</v>
      </c>
      <c r="DO51" s="5">
        <v>5506.8442815603457</v>
      </c>
      <c r="DP51" s="5">
        <v>42.042512500000001</v>
      </c>
      <c r="DQ51" s="5">
        <v>4551.2894016262271</v>
      </c>
      <c r="DR51" s="5">
        <v>42.420999999999999</v>
      </c>
      <c r="DS51" s="5">
        <v>6713.8111017798428</v>
      </c>
      <c r="DT51" s="5">
        <v>42.973800000000004</v>
      </c>
      <c r="DU51" s="5">
        <v>42.973800000000004</v>
      </c>
      <c r="DV51" s="5">
        <v>45.934049999999999</v>
      </c>
      <c r="DW51" s="5">
        <v>43.428425000000004</v>
      </c>
      <c r="DX51" s="5">
        <v>43.424067016696576</v>
      </c>
      <c r="DZ51" s="17">
        <v>6713.8111017798428</v>
      </c>
      <c r="EA51" s="17">
        <v>43.150424999999998</v>
      </c>
      <c r="EB51" s="17">
        <v>43.150424999999998</v>
      </c>
      <c r="EC51" s="17">
        <v>46.031575000000004</v>
      </c>
      <c r="ED51" s="17">
        <v>43.528800000000004</v>
      </c>
      <c r="EE51" s="17">
        <v>43.354145312499995</v>
      </c>
      <c r="EF51" s="17">
        <v>28.586874999999999</v>
      </c>
      <c r="EG51" s="17">
        <v>21.420250000000003</v>
      </c>
      <c r="EH51" s="17">
        <v>98.640699999999995</v>
      </c>
      <c r="EI51" s="17">
        <v>97.241799999999998</v>
      </c>
      <c r="EJ51" s="17">
        <v>42.528075000000001</v>
      </c>
      <c r="EK51" s="17">
        <v>42.872</v>
      </c>
      <c r="EL51" s="17">
        <v>42.973800000000004</v>
      </c>
      <c r="EM51" s="17">
        <v>45.934049999999999</v>
      </c>
      <c r="EN51" s="17">
        <v>43.428425000000004</v>
      </c>
      <c r="EO51" s="17">
        <v>43.424067016696576</v>
      </c>
      <c r="EP51" s="17">
        <v>54981.625</v>
      </c>
      <c r="EQ51" s="17">
        <v>18.376399999999997</v>
      </c>
      <c r="ER51" s="17">
        <v>1244.6968507133856</v>
      </c>
      <c r="ES51" s="5">
        <v>23.120950000000001</v>
      </c>
      <c r="ET51" s="5">
        <v>4221.1172999999999</v>
      </c>
      <c r="EU51" s="5">
        <v>20.4373</v>
      </c>
      <c r="EV51" s="8">
        <v>11871.326607443192</v>
      </c>
      <c r="EW51" s="8">
        <v>99.499249999999989</v>
      </c>
      <c r="EX51" s="8">
        <v>8957.0428446387323</v>
      </c>
      <c r="EY51" s="8">
        <v>98.128149999999991</v>
      </c>
      <c r="EZ51" s="8">
        <v>5506.8442815603457</v>
      </c>
      <c r="FA51" s="8">
        <v>42.042512500000001</v>
      </c>
      <c r="FB51" s="8">
        <v>4551.2894016262271</v>
      </c>
      <c r="FC51" s="8">
        <v>42.420999999999999</v>
      </c>
      <c r="FD51" s="5">
        <v>6713.8111017798428</v>
      </c>
      <c r="FE51" s="5">
        <v>42.973800000000004</v>
      </c>
      <c r="FF51" s="5">
        <v>42.973800000000004</v>
      </c>
      <c r="FG51" s="5">
        <v>45.934049999999999</v>
      </c>
      <c r="FH51" s="5">
        <v>43.428425000000004</v>
      </c>
      <c r="FI51" s="5">
        <v>43.424067016696576</v>
      </c>
      <c r="FK51" s="5">
        <v>6713.8111017798428</v>
      </c>
      <c r="FL51" s="5">
        <v>43.354145312499995</v>
      </c>
      <c r="FM51" s="5">
        <v>6713.8111017798428</v>
      </c>
      <c r="FN51" s="5">
        <v>43.424067016696576</v>
      </c>
      <c r="FP51" s="17">
        <v>6713.8111017798428</v>
      </c>
      <c r="FQ51" s="5">
        <v>43.354145312499995</v>
      </c>
      <c r="FR51" s="17">
        <v>6713.8111017798428</v>
      </c>
      <c r="FS51" s="5">
        <v>43.424067016696576</v>
      </c>
    </row>
    <row r="52" spans="1:175" ht="14" thickBot="1" x14ac:dyDescent="0.2">
      <c r="A52" s="303"/>
      <c r="B52" s="213"/>
      <c r="C52" s="213"/>
      <c r="D52" s="213"/>
      <c r="E52" s="213"/>
      <c r="F52" s="213"/>
      <c r="G52" s="213"/>
      <c r="H52" s="213"/>
      <c r="I52" s="213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28"/>
      <c r="BX52" s="5"/>
      <c r="BZ52" s="5"/>
      <c r="CB52" s="5"/>
      <c r="CD52" s="5"/>
      <c r="CL52" s="17">
        <v>7399.0810460809562</v>
      </c>
      <c r="CM52" s="17">
        <v>43.325062500000001</v>
      </c>
      <c r="CN52" s="17">
        <v>43.325062500000001</v>
      </c>
      <c r="CO52" s="17">
        <v>46.145487500000002</v>
      </c>
      <c r="CP52" s="17">
        <v>43.610199999999999</v>
      </c>
      <c r="CQ52" s="17">
        <v>43.519160156249995</v>
      </c>
      <c r="CR52" s="17">
        <v>28.947187500000002</v>
      </c>
      <c r="CS52" s="17">
        <v>21.642075000000002</v>
      </c>
      <c r="CT52" s="17">
        <v>98.912800000000004</v>
      </c>
      <c r="CU52" s="17">
        <v>97.61484999999999</v>
      </c>
      <c r="CV52" s="17">
        <v>42.812537500000005</v>
      </c>
      <c r="CW52" s="17">
        <v>42.984749999999998</v>
      </c>
      <c r="CX52" s="17">
        <v>43.154850000000003</v>
      </c>
      <c r="CY52" s="17">
        <v>46.047225000000005</v>
      </c>
      <c r="CZ52" s="17">
        <v>43.508762500000003</v>
      </c>
      <c r="DA52" s="17">
        <v>43.582701235580707</v>
      </c>
      <c r="DB52" s="17">
        <v>56508.612499999996</v>
      </c>
      <c r="DC52" s="17">
        <v>18.887499999999999</v>
      </c>
      <c r="DE52" s="17">
        <v>1358.157141281348</v>
      </c>
      <c r="DF52" s="5">
        <v>23.397975000000002</v>
      </c>
      <c r="DG52" s="5"/>
      <c r="DH52" s="17">
        <v>4612.3176828563537</v>
      </c>
      <c r="DI52" s="5">
        <v>20.6410625</v>
      </c>
      <c r="DJ52" s="5"/>
      <c r="DK52" s="5">
        <v>13039.995882117444</v>
      </c>
      <c r="DL52" s="5">
        <v>99.577837500000001</v>
      </c>
      <c r="DM52" s="5">
        <v>9838.8163069160419</v>
      </c>
      <c r="DN52" s="5">
        <v>98.2684</v>
      </c>
      <c r="DO52" s="5">
        <v>6017.2019518569541</v>
      </c>
      <c r="DP52" s="5">
        <v>42.30395</v>
      </c>
      <c r="DQ52" s="5">
        <v>5015.8335759363881</v>
      </c>
      <c r="DR52" s="5">
        <v>42.533749999999998</v>
      </c>
      <c r="DS52" s="5">
        <v>7399.0810460809562</v>
      </c>
      <c r="DT52" s="5">
        <v>43.154850000000003</v>
      </c>
      <c r="DU52" s="5">
        <v>43.154850000000003</v>
      </c>
      <c r="DV52" s="5">
        <v>46.047225000000005</v>
      </c>
      <c r="DW52" s="5">
        <v>43.508762500000003</v>
      </c>
      <c r="DX52" s="5">
        <v>43.582701235580707</v>
      </c>
      <c r="DZ52" s="17">
        <v>7399.0810460809562</v>
      </c>
      <c r="EA52" s="17">
        <v>43.325062500000001</v>
      </c>
      <c r="EB52" s="17">
        <v>43.325062500000001</v>
      </c>
      <c r="EC52" s="17">
        <v>46.145487500000002</v>
      </c>
      <c r="ED52" s="17">
        <v>43.610199999999999</v>
      </c>
      <c r="EE52" s="17">
        <v>43.519160156249995</v>
      </c>
      <c r="EF52" s="17">
        <v>28.947187500000002</v>
      </c>
      <c r="EG52" s="17">
        <v>21.642075000000002</v>
      </c>
      <c r="EH52" s="17">
        <v>98.912800000000004</v>
      </c>
      <c r="EI52" s="17">
        <v>97.61484999999999</v>
      </c>
      <c r="EJ52" s="17">
        <v>42.812537500000005</v>
      </c>
      <c r="EK52" s="17">
        <v>42.984749999999998</v>
      </c>
      <c r="EL52" s="17">
        <v>43.154850000000003</v>
      </c>
      <c r="EM52" s="17">
        <v>46.047225000000005</v>
      </c>
      <c r="EN52" s="17">
        <v>43.508762500000003</v>
      </c>
      <c r="EO52" s="17">
        <v>43.582701235580707</v>
      </c>
      <c r="EP52" s="17">
        <v>56508.612499999996</v>
      </c>
      <c r="EQ52" s="17">
        <v>18.887499999999999</v>
      </c>
      <c r="ER52" s="17">
        <v>1358.157141281348</v>
      </c>
      <c r="ES52" s="5">
        <v>23.397975000000002</v>
      </c>
      <c r="ET52" s="5">
        <v>4612.3176828563537</v>
      </c>
      <c r="EU52" s="5">
        <v>20.6410625</v>
      </c>
      <c r="EV52" s="8">
        <v>13039.995882117444</v>
      </c>
      <c r="EW52" s="8">
        <v>99.577837500000001</v>
      </c>
      <c r="EX52" s="8">
        <v>9838.8163069160419</v>
      </c>
      <c r="EY52" s="8">
        <v>98.2684</v>
      </c>
      <c r="EZ52" s="8">
        <v>6017.2019518569541</v>
      </c>
      <c r="FA52" s="8">
        <v>42.30395</v>
      </c>
      <c r="FB52" s="8">
        <v>5015.8335759363881</v>
      </c>
      <c r="FC52" s="8">
        <v>42.533749999999998</v>
      </c>
      <c r="FD52" s="5">
        <v>7399.0810460809562</v>
      </c>
      <c r="FE52" s="5">
        <v>43.154850000000003</v>
      </c>
      <c r="FF52" s="5">
        <v>43.154850000000003</v>
      </c>
      <c r="FG52" s="5">
        <v>46.047225000000005</v>
      </c>
      <c r="FH52" s="5">
        <v>43.508762500000003</v>
      </c>
      <c r="FI52" s="5">
        <v>43.582701235580707</v>
      </c>
      <c r="FK52" s="5">
        <v>7399.0810460809562</v>
      </c>
      <c r="FL52" s="5">
        <v>43.519160156249995</v>
      </c>
      <c r="FM52" s="5">
        <v>7399.0810460809562</v>
      </c>
      <c r="FN52" s="5">
        <v>43.582701235580707</v>
      </c>
      <c r="FP52" s="17">
        <v>7399.0810460809562</v>
      </c>
      <c r="FQ52" s="5">
        <v>43.519160156249995</v>
      </c>
      <c r="FR52" s="17">
        <v>7399.0810460809562</v>
      </c>
      <c r="FS52" s="5">
        <v>43.582701235580707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8154.2956000000004</v>
      </c>
      <c r="CM53" s="17">
        <v>43.499699999999997</v>
      </c>
      <c r="CN53" s="17">
        <v>43.499699999999997</v>
      </c>
      <c r="CO53" s="17">
        <v>46.259399999999999</v>
      </c>
      <c r="CP53" s="17">
        <v>43.691600000000001</v>
      </c>
      <c r="CQ53" s="17">
        <v>43.684174999999996</v>
      </c>
      <c r="CR53" s="17">
        <v>29.307500000000001</v>
      </c>
      <c r="CS53" s="17">
        <v>21.863900000000001</v>
      </c>
      <c r="CT53" s="17">
        <v>99.184899999999999</v>
      </c>
      <c r="CU53" s="17">
        <v>97.987899999999996</v>
      </c>
      <c r="CV53" s="17">
        <v>43.097000000000001</v>
      </c>
      <c r="CW53" s="17">
        <v>43.097499999999997</v>
      </c>
      <c r="CX53" s="17">
        <v>43.335900000000002</v>
      </c>
      <c r="CY53" s="17">
        <v>46.160400000000003</v>
      </c>
      <c r="CZ53" s="17">
        <v>43.589100000000002</v>
      </c>
      <c r="DA53" s="17">
        <v>43.741335454464839</v>
      </c>
      <c r="DB53" s="17">
        <v>58035.6</v>
      </c>
      <c r="DC53" s="17">
        <v>19.398599999999998</v>
      </c>
      <c r="DE53" s="17">
        <v>1481.9599000000001</v>
      </c>
      <c r="DF53" s="5">
        <v>23.675000000000001</v>
      </c>
      <c r="DG53" s="5"/>
      <c r="DH53" s="17">
        <v>5039.7733338491744</v>
      </c>
      <c r="DI53" s="5">
        <v>20.844825</v>
      </c>
      <c r="DJ53" s="5"/>
      <c r="DK53" s="5">
        <v>14323.71446161926</v>
      </c>
      <c r="DL53" s="5">
        <v>99.656424999999999</v>
      </c>
      <c r="DM53" s="5">
        <v>10807.395699706667</v>
      </c>
      <c r="DN53" s="5">
        <v>98.408649999999994</v>
      </c>
      <c r="DO53" s="5">
        <v>6574.8580272497111</v>
      </c>
      <c r="DP53" s="5">
        <v>42.5653875</v>
      </c>
      <c r="DQ53" s="5">
        <v>5527.7931683494726</v>
      </c>
      <c r="DR53" s="5">
        <v>42.646500000000003</v>
      </c>
      <c r="DS53" s="5">
        <v>8154.2956000000004</v>
      </c>
      <c r="DT53" s="5">
        <v>43.335900000000002</v>
      </c>
      <c r="DU53" s="5">
        <v>43.335900000000002</v>
      </c>
      <c r="DV53" s="5">
        <v>46.160400000000003</v>
      </c>
      <c r="DW53" s="5">
        <v>43.589100000000002</v>
      </c>
      <c r="DX53" s="5">
        <v>43.741335454464839</v>
      </c>
      <c r="DZ53" s="17">
        <v>8154.2956000000004</v>
      </c>
      <c r="EA53" s="17">
        <v>43.499699999999997</v>
      </c>
      <c r="EB53" s="17">
        <v>43.499699999999997</v>
      </c>
      <c r="EC53" s="17">
        <v>46.259399999999999</v>
      </c>
      <c r="ED53" s="17">
        <v>43.691600000000001</v>
      </c>
      <c r="EE53" s="17">
        <v>43.684174999999996</v>
      </c>
      <c r="EF53" s="17">
        <v>29.307500000000001</v>
      </c>
      <c r="EG53" s="17">
        <v>21.863900000000001</v>
      </c>
      <c r="EH53" s="17">
        <v>99.184899999999999</v>
      </c>
      <c r="EI53" s="17">
        <v>97.987899999999996</v>
      </c>
      <c r="EJ53" s="17">
        <v>43.097000000000001</v>
      </c>
      <c r="EK53" s="17">
        <v>43.097499999999997</v>
      </c>
      <c r="EL53" s="17">
        <v>43.335900000000002</v>
      </c>
      <c r="EM53" s="17">
        <v>46.160400000000003</v>
      </c>
      <c r="EN53" s="17">
        <v>43.589100000000002</v>
      </c>
      <c r="EO53" s="17">
        <v>43.741335454464839</v>
      </c>
      <c r="EP53" s="17">
        <v>58035.6</v>
      </c>
      <c r="EQ53" s="17">
        <v>19.398599999999998</v>
      </c>
      <c r="ER53" s="17">
        <v>1481.9599000000001</v>
      </c>
      <c r="ES53" s="5">
        <v>23.675000000000001</v>
      </c>
      <c r="ET53" s="5">
        <v>5039.7733338491744</v>
      </c>
      <c r="EU53" s="5">
        <v>20.844825</v>
      </c>
      <c r="EV53" s="8">
        <v>14323.71446161926</v>
      </c>
      <c r="EW53" s="8">
        <v>99.656424999999999</v>
      </c>
      <c r="EX53" s="8">
        <v>10807.395699706667</v>
      </c>
      <c r="EY53" s="8">
        <v>98.408649999999994</v>
      </c>
      <c r="EZ53" s="8">
        <v>6574.8580272497111</v>
      </c>
      <c r="FA53" s="8">
        <v>42.5653875</v>
      </c>
      <c r="FB53" s="8">
        <v>5527.7931683494726</v>
      </c>
      <c r="FC53" s="8">
        <v>42.646500000000003</v>
      </c>
      <c r="FD53" s="5">
        <v>8154.2956000000004</v>
      </c>
      <c r="FE53" s="5">
        <v>43.335900000000002</v>
      </c>
      <c r="FF53" s="5">
        <v>43.335900000000002</v>
      </c>
      <c r="FG53" s="5">
        <v>46.160400000000003</v>
      </c>
      <c r="FH53" s="5">
        <v>43.589100000000002</v>
      </c>
      <c r="FI53" s="5">
        <v>43.741335454464839</v>
      </c>
      <c r="FK53" s="5">
        <v>8154.2956000000004</v>
      </c>
      <c r="FL53" s="5">
        <v>43.684174999999996</v>
      </c>
      <c r="FM53" s="5">
        <v>8154.2956000000004</v>
      </c>
      <c r="FN53" s="5">
        <v>43.741335454464839</v>
      </c>
      <c r="FP53" s="17">
        <v>8154.2956000000004</v>
      </c>
      <c r="FQ53" s="5">
        <v>43.684174999999996</v>
      </c>
      <c r="FR53" s="17">
        <v>8154.2956000000004</v>
      </c>
      <c r="FS53" s="5">
        <v>43.741335454464839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8957.0428446387323</v>
      </c>
      <c r="CM54" s="17">
        <v>43.642799999999994</v>
      </c>
      <c r="CN54" s="17">
        <v>43.642799999999994</v>
      </c>
      <c r="CO54" s="17">
        <v>46.360950000000003</v>
      </c>
      <c r="CP54" s="17">
        <v>43.777349999999998</v>
      </c>
      <c r="CQ54" s="17">
        <v>43.821093749999996</v>
      </c>
      <c r="CR54" s="17">
        <v>29.612737500000001</v>
      </c>
      <c r="CS54" s="17">
        <v>22.058825000000002</v>
      </c>
      <c r="CT54" s="17">
        <v>99.263487499999997</v>
      </c>
      <c r="CU54" s="17">
        <v>98.128149999999991</v>
      </c>
      <c r="CV54" s="17">
        <v>43.352762499999997</v>
      </c>
      <c r="CW54" s="17">
        <v>43.197975</v>
      </c>
      <c r="CX54" s="17">
        <v>43.484287500000001</v>
      </c>
      <c r="CY54" s="17">
        <v>46.2620875</v>
      </c>
      <c r="CZ54" s="17">
        <v>43.673375</v>
      </c>
      <c r="DA54" s="17">
        <v>43.873562642875577</v>
      </c>
      <c r="DB54" s="17">
        <v>59142.137499999997</v>
      </c>
      <c r="DC54" s="17">
        <v>19.781624999999998</v>
      </c>
      <c r="DE54" s="17">
        <v>1918.3540141140982</v>
      </c>
      <c r="DF54" s="5">
        <v>24.440075</v>
      </c>
      <c r="DG54" s="5"/>
      <c r="DH54" s="17">
        <v>5506.8442815603457</v>
      </c>
      <c r="DI54" s="5">
        <v>21.0485875</v>
      </c>
      <c r="DJ54" s="5"/>
      <c r="DK54" s="5">
        <v>15733.808341102429</v>
      </c>
      <c r="DL54" s="5">
        <v>99.735012499999996</v>
      </c>
      <c r="DM54" s="5">
        <v>11871.326607443192</v>
      </c>
      <c r="DN54" s="5">
        <v>98.548900000000003</v>
      </c>
      <c r="DO54" s="5">
        <v>7184.1959808493975</v>
      </c>
      <c r="DP54" s="5">
        <v>42.826824999999999</v>
      </c>
      <c r="DQ54" s="5">
        <v>6092.0078087612019</v>
      </c>
      <c r="DR54" s="5">
        <v>42.759250000000002</v>
      </c>
      <c r="DS54" s="5">
        <v>8957.0428446387323</v>
      </c>
      <c r="DT54" s="5">
        <v>43.484287500000001</v>
      </c>
      <c r="DU54" s="5">
        <v>43.484287500000001</v>
      </c>
      <c r="DV54" s="5">
        <v>46.2620875</v>
      </c>
      <c r="DW54" s="5">
        <v>43.673375</v>
      </c>
      <c r="DX54" s="5">
        <v>43.873562642875577</v>
      </c>
      <c r="DZ54" s="17">
        <v>8957.0428446387323</v>
      </c>
      <c r="EA54" s="17">
        <v>43.642799999999994</v>
      </c>
      <c r="EB54" s="17">
        <v>43.642799999999994</v>
      </c>
      <c r="EC54" s="17">
        <v>46.360950000000003</v>
      </c>
      <c r="ED54" s="17">
        <v>43.777349999999998</v>
      </c>
      <c r="EE54" s="17">
        <v>43.821093749999996</v>
      </c>
      <c r="EF54" s="17">
        <v>29.612737500000001</v>
      </c>
      <c r="EG54" s="17">
        <v>22.058825000000002</v>
      </c>
      <c r="EH54" s="17">
        <v>99.263487499999997</v>
      </c>
      <c r="EI54" s="17">
        <v>98.128149999999991</v>
      </c>
      <c r="EJ54" s="17">
        <v>43.352762499999997</v>
      </c>
      <c r="EK54" s="17">
        <v>43.197975</v>
      </c>
      <c r="EL54" s="17">
        <v>43.484287500000001</v>
      </c>
      <c r="EM54" s="17">
        <v>46.2620875</v>
      </c>
      <c r="EN54" s="17">
        <v>43.673375</v>
      </c>
      <c r="EO54" s="17">
        <v>43.873562642875577</v>
      </c>
      <c r="EP54" s="17">
        <v>59142.137499999997</v>
      </c>
      <c r="EQ54" s="17">
        <v>19.781624999999998</v>
      </c>
      <c r="ER54" s="17">
        <v>1918.3540141140982</v>
      </c>
      <c r="ES54" s="5">
        <v>24.440075</v>
      </c>
      <c r="ET54" s="5">
        <v>5506.8442815603457</v>
      </c>
      <c r="EU54" s="5">
        <v>21.0485875</v>
      </c>
      <c r="EV54" s="8">
        <v>15733.808341102429</v>
      </c>
      <c r="EW54" s="8">
        <v>99.735012499999996</v>
      </c>
      <c r="EX54" s="8">
        <v>11871.326607443192</v>
      </c>
      <c r="EY54" s="8">
        <v>98.548900000000003</v>
      </c>
      <c r="EZ54" s="8">
        <v>7184.1959808493975</v>
      </c>
      <c r="FA54" s="8">
        <v>42.826824999999999</v>
      </c>
      <c r="FB54" s="8">
        <v>6092.0078087612019</v>
      </c>
      <c r="FC54" s="8">
        <v>42.759250000000002</v>
      </c>
      <c r="FD54" s="5">
        <v>8957.0428446387323</v>
      </c>
      <c r="FE54" s="5">
        <v>43.484287500000001</v>
      </c>
      <c r="FF54" s="5">
        <v>43.484287500000001</v>
      </c>
      <c r="FG54" s="5">
        <v>46.2620875</v>
      </c>
      <c r="FH54" s="5">
        <v>43.673375</v>
      </c>
      <c r="FI54" s="5">
        <v>43.873562642875577</v>
      </c>
      <c r="FK54" s="5">
        <v>8957.0428446387323</v>
      </c>
      <c r="FL54" s="5">
        <v>43.821093749999996</v>
      </c>
      <c r="FM54" s="5">
        <v>8957.0428446387323</v>
      </c>
      <c r="FN54" s="5">
        <v>43.873562642875577</v>
      </c>
      <c r="FP54" s="17">
        <v>8957.0428446387323</v>
      </c>
      <c r="FQ54" s="5">
        <v>43.821093749999996</v>
      </c>
      <c r="FR54" s="17">
        <v>8957.0428446387323</v>
      </c>
      <c r="FS54" s="5">
        <v>43.873562642875577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9838.8163069160419</v>
      </c>
      <c r="CM55" s="17">
        <v>43.785899999999998</v>
      </c>
      <c r="CN55" s="17">
        <v>43.785899999999998</v>
      </c>
      <c r="CO55" s="17">
        <v>46.462499999999999</v>
      </c>
      <c r="CP55" s="17">
        <v>43.863100000000003</v>
      </c>
      <c r="CQ55" s="17">
        <v>43.958012499999995</v>
      </c>
      <c r="CR55" s="17">
        <v>29.917975000000002</v>
      </c>
      <c r="CS55" s="17">
        <v>22.25375</v>
      </c>
      <c r="CT55" s="17">
        <v>99.342074999999994</v>
      </c>
      <c r="CU55" s="17">
        <v>98.2684</v>
      </c>
      <c r="CV55" s="17">
        <v>43.608525</v>
      </c>
      <c r="CW55" s="17">
        <v>43.298449999999995</v>
      </c>
      <c r="CX55" s="17">
        <v>43.632675000000006</v>
      </c>
      <c r="CY55" s="17">
        <v>46.363775000000004</v>
      </c>
      <c r="CZ55" s="17">
        <v>43.757649999999998</v>
      </c>
      <c r="DA55" s="17">
        <v>44.005789831286314</v>
      </c>
      <c r="DB55" s="17">
        <v>60248.674999999996</v>
      </c>
      <c r="DC55" s="17">
        <v>20.164649999999998</v>
      </c>
      <c r="DE55" s="17">
        <v>2097.3052078861651</v>
      </c>
      <c r="DF55" s="5">
        <v>24.73715</v>
      </c>
      <c r="DG55" s="5"/>
      <c r="DH55" s="17">
        <v>6017.2019518569541</v>
      </c>
      <c r="DI55" s="5">
        <v>21.25235</v>
      </c>
      <c r="DJ55" s="5"/>
      <c r="DK55" s="5">
        <v>17282.718499999999</v>
      </c>
      <c r="DL55" s="5">
        <v>99.813599999999994</v>
      </c>
      <c r="DM55" s="5">
        <v>13039.995882117444</v>
      </c>
      <c r="DN55" s="5">
        <v>98.689149999999998</v>
      </c>
      <c r="DO55" s="5">
        <v>7850.0055327951341</v>
      </c>
      <c r="DP55" s="5">
        <v>43.088262499999999</v>
      </c>
      <c r="DQ55" s="5">
        <v>6713.8111017798428</v>
      </c>
      <c r="DR55" s="5">
        <v>42.872</v>
      </c>
      <c r="DS55" s="5">
        <v>9838.8163069160419</v>
      </c>
      <c r="DT55" s="5">
        <v>43.632675000000006</v>
      </c>
      <c r="DU55" s="5">
        <v>43.632675000000006</v>
      </c>
      <c r="DV55" s="5">
        <v>46.363775000000004</v>
      </c>
      <c r="DW55" s="5">
        <v>43.757649999999998</v>
      </c>
      <c r="DX55" s="5">
        <v>44.005789831286314</v>
      </c>
      <c r="DZ55" s="17">
        <v>9838.8163069160419</v>
      </c>
      <c r="EA55" s="17">
        <v>43.785899999999998</v>
      </c>
      <c r="EB55" s="17">
        <v>43.785899999999998</v>
      </c>
      <c r="EC55" s="17">
        <v>46.462499999999999</v>
      </c>
      <c r="ED55" s="17">
        <v>43.863100000000003</v>
      </c>
      <c r="EE55" s="17">
        <v>43.958012499999995</v>
      </c>
      <c r="EF55" s="17">
        <v>29.917975000000002</v>
      </c>
      <c r="EG55" s="17">
        <v>22.25375</v>
      </c>
      <c r="EH55" s="17">
        <v>99.342074999999994</v>
      </c>
      <c r="EI55" s="17">
        <v>98.2684</v>
      </c>
      <c r="EJ55" s="17">
        <v>43.608525</v>
      </c>
      <c r="EK55" s="17">
        <v>43.298449999999995</v>
      </c>
      <c r="EL55" s="17">
        <v>43.632675000000006</v>
      </c>
      <c r="EM55" s="17">
        <v>46.363775000000004</v>
      </c>
      <c r="EN55" s="17">
        <v>43.757649999999998</v>
      </c>
      <c r="EO55" s="17">
        <v>44.005789831286314</v>
      </c>
      <c r="EP55" s="17">
        <v>60248.674999999996</v>
      </c>
      <c r="EQ55" s="17">
        <v>20.164649999999998</v>
      </c>
      <c r="ER55" s="17">
        <v>2097.3052078861651</v>
      </c>
      <c r="ES55" s="5">
        <v>24.73715</v>
      </c>
      <c r="ET55" s="5">
        <v>6017.2019518569541</v>
      </c>
      <c r="EU55" s="5">
        <v>21.25235</v>
      </c>
      <c r="EV55" s="8">
        <v>17282.718499999999</v>
      </c>
      <c r="EW55" s="8">
        <v>99.813599999999994</v>
      </c>
      <c r="EX55" s="8">
        <v>13039.995882117444</v>
      </c>
      <c r="EY55" s="8">
        <v>98.689149999999998</v>
      </c>
      <c r="EZ55" s="8">
        <v>7850.0055327951341</v>
      </c>
      <c r="FA55" s="8">
        <v>43.088262499999999</v>
      </c>
      <c r="FB55" s="8">
        <v>6713.8111017798428</v>
      </c>
      <c r="FC55" s="8">
        <v>42.872</v>
      </c>
      <c r="FD55" s="5">
        <v>9838.8163069160419</v>
      </c>
      <c r="FE55" s="5">
        <v>43.632675000000006</v>
      </c>
      <c r="FF55" s="5">
        <v>43.632675000000006</v>
      </c>
      <c r="FG55" s="5">
        <v>46.363775000000004</v>
      </c>
      <c r="FH55" s="5">
        <v>43.757649999999998</v>
      </c>
      <c r="FI55" s="5">
        <v>44.005789831286314</v>
      </c>
      <c r="FK55" s="5">
        <v>9838.8163069160419</v>
      </c>
      <c r="FL55" s="5">
        <v>43.958012499999995</v>
      </c>
      <c r="FM55" s="5">
        <v>9838.8163069160419</v>
      </c>
      <c r="FN55" s="5">
        <v>44.005789831286314</v>
      </c>
      <c r="FP55" s="17">
        <v>9838.8163069160419</v>
      </c>
      <c r="FQ55" s="5">
        <v>43.958012499999995</v>
      </c>
      <c r="FR55" s="17">
        <v>9838.8163069160419</v>
      </c>
      <c r="FS55" s="5">
        <v>44.005789831286314</v>
      </c>
    </row>
    <row r="56" spans="1:175" x14ac:dyDescent="0.1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10807.395699706667</v>
      </c>
      <c r="CM56" s="17">
        <v>43.929000000000002</v>
      </c>
      <c r="CN56" s="17">
        <v>43.929000000000002</v>
      </c>
      <c r="CO56" s="17">
        <v>46.564050000000002</v>
      </c>
      <c r="CP56" s="17">
        <v>43.94885</v>
      </c>
      <c r="CQ56" s="17">
        <v>44.094931250000002</v>
      </c>
      <c r="CR56" s="17">
        <v>30.223212500000002</v>
      </c>
      <c r="CS56" s="17">
        <v>22.448675000000001</v>
      </c>
      <c r="CT56" s="17">
        <v>99.420662499999992</v>
      </c>
      <c r="CU56" s="17">
        <v>98.408649999999994</v>
      </c>
      <c r="CV56" s="17">
        <v>43.864287500000003</v>
      </c>
      <c r="CW56" s="17">
        <v>43.398924999999998</v>
      </c>
      <c r="CX56" s="17">
        <v>43.781062500000004</v>
      </c>
      <c r="CY56" s="17">
        <v>46.465462500000001</v>
      </c>
      <c r="CZ56" s="17">
        <v>43.841925000000003</v>
      </c>
      <c r="DA56" s="17">
        <v>44.138017019697052</v>
      </c>
      <c r="DB56" s="17">
        <v>61355.212499999994</v>
      </c>
      <c r="DC56" s="17">
        <v>20.547674999999998</v>
      </c>
      <c r="DE56" s="17">
        <v>2292.9496342507805</v>
      </c>
      <c r="DF56" s="5">
        <v>25.034224999999999</v>
      </c>
      <c r="DG56" s="5"/>
      <c r="DH56" s="17">
        <v>6574.8580272497111</v>
      </c>
      <c r="DI56" s="5">
        <v>21.4561125</v>
      </c>
      <c r="DJ56" s="5"/>
      <c r="DK56" s="5"/>
      <c r="DL56" s="5"/>
      <c r="DM56" s="5">
        <v>14323.71446161926</v>
      </c>
      <c r="DN56" s="5">
        <v>98.829399999999993</v>
      </c>
      <c r="DO56" s="5">
        <v>8577.5203000000001</v>
      </c>
      <c r="DP56" s="5">
        <v>43.349699999999999</v>
      </c>
      <c r="DQ56" s="5">
        <v>7399.0810460809562</v>
      </c>
      <c r="DR56" s="5">
        <v>42.984749999999998</v>
      </c>
      <c r="DS56" s="5">
        <v>10807.395699706667</v>
      </c>
      <c r="DT56" s="5">
        <v>43.781062500000004</v>
      </c>
      <c r="DU56" s="5">
        <v>43.781062500000004</v>
      </c>
      <c r="DV56" s="5">
        <v>46.465462500000001</v>
      </c>
      <c r="DW56" s="5">
        <v>43.841925000000003</v>
      </c>
      <c r="DX56" s="5">
        <v>44.138017019697052</v>
      </c>
      <c r="DZ56" s="17">
        <v>10807.395699706667</v>
      </c>
      <c r="EA56" s="17">
        <v>43.929000000000002</v>
      </c>
      <c r="EB56" s="17">
        <v>43.929000000000002</v>
      </c>
      <c r="EC56" s="17">
        <v>46.564050000000002</v>
      </c>
      <c r="ED56" s="17">
        <v>43.94885</v>
      </c>
      <c r="EE56" s="17">
        <v>44.094931250000002</v>
      </c>
      <c r="EF56" s="17">
        <v>30.223212500000002</v>
      </c>
      <c r="EG56" s="17">
        <v>22.448675000000001</v>
      </c>
      <c r="EH56" s="17">
        <v>99.420662499999992</v>
      </c>
      <c r="EI56" s="17">
        <v>98.408649999999994</v>
      </c>
      <c r="EJ56" s="17">
        <v>43.864287500000003</v>
      </c>
      <c r="EK56" s="17">
        <v>43.398924999999998</v>
      </c>
      <c r="EL56" s="17">
        <v>43.781062500000004</v>
      </c>
      <c r="EM56" s="17">
        <v>46.465462500000001</v>
      </c>
      <c r="EN56" s="17">
        <v>43.841925000000003</v>
      </c>
      <c r="EO56" s="17">
        <v>44.138017019697052</v>
      </c>
      <c r="EP56" s="17">
        <v>61355.212499999994</v>
      </c>
      <c r="EQ56" s="17">
        <v>20.547674999999998</v>
      </c>
      <c r="ER56" s="17">
        <v>2292.9496342507805</v>
      </c>
      <c r="ES56" s="5">
        <v>25.034224999999999</v>
      </c>
      <c r="ET56" s="5">
        <v>6574.8580272497111</v>
      </c>
      <c r="EU56" s="5">
        <v>21.4561125</v>
      </c>
      <c r="EV56" s="8"/>
      <c r="EW56" s="8"/>
      <c r="EX56" s="8">
        <v>14323.71446161926</v>
      </c>
      <c r="EY56" s="8">
        <v>98.829399999999993</v>
      </c>
      <c r="EZ56" s="8">
        <v>8577.5203000000001</v>
      </c>
      <c r="FA56" s="8">
        <v>43.349699999999999</v>
      </c>
      <c r="FB56" s="8">
        <v>7399.0810460809562</v>
      </c>
      <c r="FC56" s="8">
        <v>42.984749999999998</v>
      </c>
      <c r="FD56" s="5">
        <v>10807.395699706667</v>
      </c>
      <c r="FE56" s="5">
        <v>43.781062500000004</v>
      </c>
      <c r="FF56" s="5">
        <v>43.781062500000004</v>
      </c>
      <c r="FG56" s="5">
        <v>46.465462500000001</v>
      </c>
      <c r="FH56" s="5">
        <v>43.841925000000003</v>
      </c>
      <c r="FI56" s="5">
        <v>44.138017019697052</v>
      </c>
      <c r="FK56" s="5">
        <v>10807.395699706667</v>
      </c>
      <c r="FL56" s="5">
        <v>44.094931250000002</v>
      </c>
      <c r="FM56" s="5">
        <v>10807.395699706667</v>
      </c>
      <c r="FN56" s="5">
        <v>44.138017019697052</v>
      </c>
      <c r="FP56" s="17">
        <v>10807.395699706667</v>
      </c>
      <c r="FQ56" s="5">
        <v>44.094931250000002</v>
      </c>
      <c r="FR56" s="17">
        <v>10807.395699706667</v>
      </c>
      <c r="FS56" s="5">
        <v>44.138017019697052</v>
      </c>
    </row>
    <row r="57" spans="1:175" x14ac:dyDescent="0.15">
      <c r="R57" s="110">
        <f>GEOMEAN(R5:R40)</f>
        <v>8332.6021523202362</v>
      </c>
      <c r="S57" s="110">
        <f>GEOMEAN(S5:S40)</f>
        <v>2.3107525651218368</v>
      </c>
      <c r="AJ57" s="110">
        <f>GEOMEAN(AJ5:AJ40)</f>
        <v>8332.6021523202362</v>
      </c>
      <c r="AK57" s="110">
        <f>GEOMEAN(AK5:AK40)</f>
        <v>2.3107525651218368</v>
      </c>
      <c r="AL57" s="110">
        <f>GEOMEAN(AL5:AL40)</f>
        <v>1</v>
      </c>
      <c r="AM57" s="110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11871.326607443192</v>
      </c>
      <c r="CM57" s="17">
        <v>44.072099999999999</v>
      </c>
      <c r="CN57" s="17">
        <v>44.072099999999999</v>
      </c>
      <c r="CO57" s="17">
        <v>46.665599999999998</v>
      </c>
      <c r="CP57" s="17">
        <v>44.034599999999998</v>
      </c>
      <c r="CQ57" s="17">
        <v>44.231850000000001</v>
      </c>
      <c r="CR57" s="17">
        <v>30.528449999999999</v>
      </c>
      <c r="CS57" s="17">
        <v>22.643599999999999</v>
      </c>
      <c r="CT57" s="17">
        <v>99.499249999999989</v>
      </c>
      <c r="CU57" s="17">
        <v>98.548900000000003</v>
      </c>
      <c r="CV57" s="17">
        <v>44.120049999999999</v>
      </c>
      <c r="CW57" s="17">
        <v>43.499399999999994</v>
      </c>
      <c r="CX57" s="17">
        <v>43.929450000000003</v>
      </c>
      <c r="CY57" s="17">
        <v>46.567149999999998</v>
      </c>
      <c r="CZ57" s="17">
        <v>43.926200000000001</v>
      </c>
      <c r="DA57" s="17">
        <v>44.270244208107783</v>
      </c>
      <c r="DB57" s="17">
        <v>62461.75</v>
      </c>
      <c r="DC57" s="17">
        <v>20.930700000000002</v>
      </c>
      <c r="DE57" s="17">
        <v>2506.8445000000002</v>
      </c>
      <c r="DF57" s="5">
        <v>25.331299999999999</v>
      </c>
      <c r="DG57" s="5"/>
      <c r="DH57" s="17">
        <v>7184.1959808493975</v>
      </c>
      <c r="DI57" s="5">
        <v>21.659875</v>
      </c>
      <c r="DJ57" s="5"/>
      <c r="DK57" s="5"/>
      <c r="DL57" s="5"/>
      <c r="DM57" s="5">
        <v>15733.808341102429</v>
      </c>
      <c r="DN57" s="5">
        <v>98.969650000000001</v>
      </c>
      <c r="DO57" s="5">
        <v>11871.326607443192</v>
      </c>
      <c r="DP57" s="5">
        <v>44.120049999999999</v>
      </c>
      <c r="DQ57" s="5">
        <v>8154.2956000000004</v>
      </c>
      <c r="DR57" s="5">
        <v>43.097499999999997</v>
      </c>
      <c r="DS57" s="5">
        <v>11871.326607443192</v>
      </c>
      <c r="DT57" s="5">
        <v>43.929450000000003</v>
      </c>
      <c r="DU57" s="5">
        <v>43.929450000000003</v>
      </c>
      <c r="DV57" s="5">
        <v>46.567149999999998</v>
      </c>
      <c r="DW57" s="5">
        <v>43.926200000000001</v>
      </c>
      <c r="DX57" s="5">
        <v>44.270244208107783</v>
      </c>
      <c r="DZ57" s="17">
        <v>11871.326607443192</v>
      </c>
      <c r="EA57" s="17">
        <v>44.072099999999999</v>
      </c>
      <c r="EB57" s="17">
        <v>44.072099999999999</v>
      </c>
      <c r="EC57" s="17">
        <v>46.665599999999998</v>
      </c>
      <c r="ED57" s="17">
        <v>44.034599999999998</v>
      </c>
      <c r="EE57" s="17">
        <v>44.231850000000001</v>
      </c>
      <c r="EF57" s="17">
        <v>30.528449999999999</v>
      </c>
      <c r="EG57" s="17">
        <v>22.643599999999999</v>
      </c>
      <c r="EH57" s="17">
        <v>99.499249999999989</v>
      </c>
      <c r="EI57" s="17">
        <v>98.548900000000003</v>
      </c>
      <c r="EJ57" s="17">
        <v>44.120049999999999</v>
      </c>
      <c r="EK57" s="17">
        <v>43.499399999999994</v>
      </c>
      <c r="EL57" s="17">
        <v>43.929450000000003</v>
      </c>
      <c r="EM57" s="17">
        <v>46.567149999999998</v>
      </c>
      <c r="EN57" s="17">
        <v>43.926200000000001</v>
      </c>
      <c r="EO57" s="17">
        <v>44.270244208107783</v>
      </c>
      <c r="EP57" s="17">
        <v>62461.75</v>
      </c>
      <c r="EQ57" s="17">
        <v>20.930700000000002</v>
      </c>
      <c r="ER57" s="17">
        <v>2506.8445000000002</v>
      </c>
      <c r="ES57" s="5">
        <v>25.331299999999999</v>
      </c>
      <c r="ET57" s="5">
        <v>7184.1959808493975</v>
      </c>
      <c r="EU57" s="5">
        <v>21.659875</v>
      </c>
      <c r="EV57" s="8"/>
      <c r="EW57" s="8"/>
      <c r="EX57" s="8">
        <v>15733.808341102429</v>
      </c>
      <c r="EY57" s="8">
        <v>98.969650000000001</v>
      </c>
      <c r="EZ57" s="8">
        <v>11871.326607443192</v>
      </c>
      <c r="FA57" s="8">
        <v>44.120049999999999</v>
      </c>
      <c r="FB57" s="8">
        <v>8154.2956000000004</v>
      </c>
      <c r="FC57" s="8">
        <v>43.097499999999997</v>
      </c>
      <c r="FD57" s="5">
        <v>11871.326607443192</v>
      </c>
      <c r="FE57" s="5">
        <v>43.929450000000003</v>
      </c>
      <c r="FF57" s="5">
        <v>43.929450000000003</v>
      </c>
      <c r="FG57" s="5">
        <v>46.567149999999998</v>
      </c>
      <c r="FH57" s="5">
        <v>43.926200000000001</v>
      </c>
      <c r="FI57" s="5">
        <v>44.270244208107783</v>
      </c>
      <c r="FK57" s="5">
        <v>11871.326607443192</v>
      </c>
      <c r="FL57" s="5">
        <v>44.231850000000001</v>
      </c>
      <c r="FM57" s="5">
        <v>11871.326607443192</v>
      </c>
      <c r="FN57" s="5">
        <v>44.270244208107783</v>
      </c>
      <c r="FP57" s="17">
        <v>11871.326607443192</v>
      </c>
      <c r="FQ57" s="5">
        <v>44.231850000000001</v>
      </c>
      <c r="FR57" s="17">
        <v>11871.326607443192</v>
      </c>
      <c r="FS57" s="5">
        <v>44.270244208107783</v>
      </c>
    </row>
    <row r="58" spans="1:175" x14ac:dyDescent="0.15">
      <c r="R58" s="110">
        <f>SUM(R5:R40)</f>
        <v>528028.30000000016</v>
      </c>
      <c r="S58" s="110">
        <f>SUM(S5:S40)</f>
        <v>169.98159999999999</v>
      </c>
      <c r="AJ58" s="110">
        <f>SUM(AJ5:AJ40)</f>
        <v>528028.30000000016</v>
      </c>
      <c r="AK58" s="110">
        <f>SUM(AK5:AK40)</f>
        <v>169.98159999999999</v>
      </c>
      <c r="AL58" s="110">
        <f>AVERAGE(AL5:AL40)</f>
        <v>1</v>
      </c>
      <c r="AM58" s="110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13039.995882117444</v>
      </c>
      <c r="CM58" s="17">
        <v>44.215199999999996</v>
      </c>
      <c r="CN58" s="17">
        <v>44.215199999999996</v>
      </c>
      <c r="CO58" s="17">
        <v>46.767150000000001</v>
      </c>
      <c r="CP58" s="17">
        <v>44.120350000000002</v>
      </c>
      <c r="CQ58" s="17">
        <v>44.368768750000001</v>
      </c>
      <c r="CR58" s="17">
        <v>30.8336875</v>
      </c>
      <c r="CS58" s="17">
        <v>22.838525000000001</v>
      </c>
      <c r="CT58" s="17">
        <v>99.577837500000001</v>
      </c>
      <c r="CU58" s="17">
        <v>98.689149999999998</v>
      </c>
      <c r="CV58" s="17">
        <v>44.375812499999995</v>
      </c>
      <c r="CW58" s="17">
        <v>43.599874999999997</v>
      </c>
      <c r="CX58" s="17">
        <v>44.077837500000001</v>
      </c>
      <c r="CY58" s="17">
        <v>46.668837500000002</v>
      </c>
      <c r="CZ58" s="17">
        <v>44.010475</v>
      </c>
      <c r="DA58" s="17">
        <v>44.402471396518521</v>
      </c>
      <c r="DB58" s="17">
        <v>63568.287499999999</v>
      </c>
      <c r="DC58" s="17">
        <v>21.313725000000002</v>
      </c>
      <c r="DE58" s="17">
        <v>3089.5045984237486</v>
      </c>
      <c r="DF58" s="5">
        <v>26.055999999999997</v>
      </c>
      <c r="DG58" s="5"/>
      <c r="DH58" s="17">
        <v>7850.0055327951341</v>
      </c>
      <c r="DI58" s="5">
        <v>21.863637499999999</v>
      </c>
      <c r="DJ58" s="5"/>
      <c r="DK58" s="5"/>
      <c r="DL58" s="5"/>
      <c r="DM58" s="5">
        <v>17282.718499999999</v>
      </c>
      <c r="DN58" s="5">
        <v>99.109899999999996</v>
      </c>
      <c r="DO58" s="5">
        <v>13039.995882117444</v>
      </c>
      <c r="DP58" s="5">
        <v>44.375812499999995</v>
      </c>
      <c r="DQ58" s="5">
        <v>8957.0428446387323</v>
      </c>
      <c r="DR58" s="5">
        <v>43.197975</v>
      </c>
      <c r="DS58" s="5">
        <v>13039.995882117444</v>
      </c>
      <c r="DT58" s="5">
        <v>44.077837500000001</v>
      </c>
      <c r="DU58" s="5">
        <v>44.077837500000001</v>
      </c>
      <c r="DV58" s="5">
        <v>46.668837500000002</v>
      </c>
      <c r="DW58" s="5">
        <v>44.010475</v>
      </c>
      <c r="DX58" s="5">
        <v>44.402471396518521</v>
      </c>
      <c r="DZ58" s="17">
        <v>13039.995882117444</v>
      </c>
      <c r="EA58" s="17">
        <v>44.215199999999996</v>
      </c>
      <c r="EB58" s="17">
        <v>44.215199999999996</v>
      </c>
      <c r="EC58" s="17">
        <v>46.767150000000001</v>
      </c>
      <c r="ED58" s="17">
        <v>44.120350000000002</v>
      </c>
      <c r="EE58" s="17">
        <v>44.368768750000001</v>
      </c>
      <c r="EF58" s="17">
        <v>30.8336875</v>
      </c>
      <c r="EG58" s="17">
        <v>22.838525000000001</v>
      </c>
      <c r="EH58" s="17">
        <v>99.577837500000001</v>
      </c>
      <c r="EI58" s="17">
        <v>98.689149999999998</v>
      </c>
      <c r="EJ58" s="17">
        <v>44.375812499999995</v>
      </c>
      <c r="EK58" s="17">
        <v>43.599874999999997</v>
      </c>
      <c r="EL58" s="17">
        <v>44.077837500000001</v>
      </c>
      <c r="EM58" s="17">
        <v>46.668837500000002</v>
      </c>
      <c r="EN58" s="17">
        <v>44.010475</v>
      </c>
      <c r="EO58" s="17">
        <v>44.402471396518521</v>
      </c>
      <c r="EP58" s="17">
        <v>63568.287499999999</v>
      </c>
      <c r="EQ58" s="17">
        <v>21.313725000000002</v>
      </c>
      <c r="ER58" s="17">
        <v>3089.5045984237486</v>
      </c>
      <c r="ES58" s="5">
        <v>26.055999999999997</v>
      </c>
      <c r="ET58" s="5">
        <v>7850.0055327951341</v>
      </c>
      <c r="EU58" s="5">
        <v>21.863637499999999</v>
      </c>
      <c r="EV58" s="8"/>
      <c r="EW58" s="8"/>
      <c r="EX58" s="8">
        <v>17282.718499999999</v>
      </c>
      <c r="EY58" s="8">
        <v>99.109899999999996</v>
      </c>
      <c r="EZ58" s="8">
        <v>13039.995882117444</v>
      </c>
      <c r="FA58" s="8">
        <v>44.375812499999995</v>
      </c>
      <c r="FB58" s="8">
        <v>8957.0428446387323</v>
      </c>
      <c r="FC58" s="8">
        <v>43.197975</v>
      </c>
      <c r="FD58" s="5">
        <v>13039.995882117444</v>
      </c>
      <c r="FE58" s="5">
        <v>44.077837500000001</v>
      </c>
      <c r="FF58" s="5">
        <v>44.077837500000001</v>
      </c>
      <c r="FG58" s="5">
        <v>46.668837500000002</v>
      </c>
      <c r="FH58" s="5">
        <v>44.010475</v>
      </c>
      <c r="FI58" s="5">
        <v>44.402471396518521</v>
      </c>
      <c r="FK58" s="5">
        <v>13039.995882117444</v>
      </c>
      <c r="FL58" s="5">
        <v>44.368768750000001</v>
      </c>
      <c r="FM58" s="5">
        <v>13039.995882117444</v>
      </c>
      <c r="FN58" s="5">
        <v>44.402471396518521</v>
      </c>
      <c r="FP58" s="17">
        <v>13039.995882117444</v>
      </c>
      <c r="FQ58" s="5">
        <v>44.368768750000001</v>
      </c>
      <c r="FR58" s="17">
        <v>13039.995882117444</v>
      </c>
      <c r="FS58" s="5">
        <v>44.402471396518521</v>
      </c>
    </row>
    <row r="59" spans="1:175" x14ac:dyDescent="0.15">
      <c r="R59" s="110">
        <f>MAX(R5:R40)</f>
        <v>66887.899999999994</v>
      </c>
      <c r="S59" s="110">
        <f>MAX(S5:S40)</f>
        <v>22.462800000000001</v>
      </c>
      <c r="AJ59" s="110">
        <f>MAX(AJ5:AJ40)</f>
        <v>66887.899999999994</v>
      </c>
      <c r="AK59" s="110">
        <f>MAX(AK5:AK40)</f>
        <v>22.462800000000001</v>
      </c>
      <c r="AL59" s="110">
        <f>MAX(AL5:AL40)</f>
        <v>1</v>
      </c>
      <c r="AM59" s="110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14323.71446161926</v>
      </c>
      <c r="CM59" s="17">
        <v>44.3583</v>
      </c>
      <c r="CN59" s="17">
        <v>44.3583</v>
      </c>
      <c r="CO59" s="17">
        <v>46.868700000000004</v>
      </c>
      <c r="CP59" s="17">
        <v>44.206099999999999</v>
      </c>
      <c r="CQ59" s="17">
        <v>44.505687500000008</v>
      </c>
      <c r="CR59" s="17">
        <v>31.138925</v>
      </c>
      <c r="CS59" s="17">
        <v>23.033450000000002</v>
      </c>
      <c r="CT59" s="17">
        <v>99.656424999999999</v>
      </c>
      <c r="CU59" s="17">
        <v>98.829399999999993</v>
      </c>
      <c r="CV59" s="17">
        <v>44.631574999999998</v>
      </c>
      <c r="CW59" s="17">
        <v>43.70035</v>
      </c>
      <c r="CX59" s="17">
        <v>44.226224999999999</v>
      </c>
      <c r="CY59" s="17">
        <v>46.770524999999999</v>
      </c>
      <c r="CZ59" s="17">
        <v>44.094750000000005</v>
      </c>
      <c r="DA59" s="17">
        <v>44.534698584929259</v>
      </c>
      <c r="DB59" s="17">
        <v>64674.824999999997</v>
      </c>
      <c r="DC59" s="17">
        <v>21.696750000000002</v>
      </c>
      <c r="DE59" s="17">
        <v>3374.6588289970573</v>
      </c>
      <c r="DF59" s="5">
        <v>26.390799999999999</v>
      </c>
      <c r="DG59" s="5"/>
      <c r="DH59" s="17">
        <v>8577.5203000000001</v>
      </c>
      <c r="DI59" s="5">
        <v>22.067399999999999</v>
      </c>
      <c r="DJ59" s="5"/>
      <c r="DK59" s="5"/>
      <c r="DL59" s="5"/>
      <c r="DM59" s="5"/>
      <c r="DN59" s="5"/>
      <c r="DO59" s="5">
        <v>14323.71446161926</v>
      </c>
      <c r="DP59" s="5">
        <v>44.631574999999998</v>
      </c>
      <c r="DQ59" s="5">
        <v>9838.8163069160419</v>
      </c>
      <c r="DR59" s="5">
        <v>43.298449999999995</v>
      </c>
      <c r="DS59" s="5">
        <v>14323.71446161926</v>
      </c>
      <c r="DT59" s="5">
        <v>44.226224999999999</v>
      </c>
      <c r="DU59" s="5">
        <v>44.226224999999999</v>
      </c>
      <c r="DV59" s="5">
        <v>46.770524999999999</v>
      </c>
      <c r="DW59" s="5">
        <v>44.094750000000005</v>
      </c>
      <c r="DX59" s="5">
        <v>44.534698584929259</v>
      </c>
      <c r="DZ59" s="17">
        <v>14323.71446161926</v>
      </c>
      <c r="EA59" s="17">
        <v>44.3583</v>
      </c>
      <c r="EB59" s="17">
        <v>44.3583</v>
      </c>
      <c r="EC59" s="17">
        <v>46.868700000000004</v>
      </c>
      <c r="ED59" s="17">
        <v>44.206099999999999</v>
      </c>
      <c r="EE59" s="17">
        <v>44.505687500000008</v>
      </c>
      <c r="EF59" s="17">
        <v>31.138925</v>
      </c>
      <c r="EG59" s="17">
        <v>23.033450000000002</v>
      </c>
      <c r="EH59" s="17">
        <v>99.656424999999999</v>
      </c>
      <c r="EI59" s="17">
        <v>98.829399999999993</v>
      </c>
      <c r="EJ59" s="17">
        <v>44.631574999999998</v>
      </c>
      <c r="EK59" s="17">
        <v>43.70035</v>
      </c>
      <c r="EL59" s="17">
        <v>44.226224999999999</v>
      </c>
      <c r="EM59" s="17">
        <v>46.770524999999999</v>
      </c>
      <c r="EN59" s="17">
        <v>44.094750000000005</v>
      </c>
      <c r="EO59" s="17">
        <v>44.534698584929259</v>
      </c>
      <c r="EP59" s="17">
        <v>64674.824999999997</v>
      </c>
      <c r="EQ59" s="17">
        <v>21.696750000000002</v>
      </c>
      <c r="ER59" s="17">
        <v>3374.6588289970573</v>
      </c>
      <c r="ES59" s="5">
        <v>26.390799999999999</v>
      </c>
      <c r="ET59" s="5">
        <v>8577.5203000000001</v>
      </c>
      <c r="EU59" s="5">
        <v>22.067399999999999</v>
      </c>
      <c r="EV59" s="8"/>
      <c r="EW59" s="8"/>
      <c r="EX59" s="8"/>
      <c r="EY59" s="8"/>
      <c r="EZ59" s="8">
        <v>14323.71446161926</v>
      </c>
      <c r="FA59" s="8">
        <v>44.631574999999998</v>
      </c>
      <c r="FB59" s="8">
        <v>9838.8163069160419</v>
      </c>
      <c r="FC59" s="8">
        <v>43.298449999999995</v>
      </c>
      <c r="FD59" s="5">
        <v>14323.71446161926</v>
      </c>
      <c r="FE59" s="5">
        <v>44.226224999999999</v>
      </c>
      <c r="FF59" s="5">
        <v>44.226224999999999</v>
      </c>
      <c r="FG59" s="5">
        <v>46.770524999999999</v>
      </c>
      <c r="FH59" s="5">
        <v>44.094750000000005</v>
      </c>
      <c r="FI59" s="5">
        <v>44.534698584929259</v>
      </c>
      <c r="FK59" s="5">
        <v>14323.71446161926</v>
      </c>
      <c r="FL59" s="5">
        <v>44.505687500000008</v>
      </c>
      <c r="FM59" s="5">
        <v>14323.71446161926</v>
      </c>
      <c r="FN59" s="5">
        <v>44.534698584929259</v>
      </c>
      <c r="FP59" s="17">
        <v>14323.71446161926</v>
      </c>
      <c r="FQ59" s="5">
        <v>44.505687500000008</v>
      </c>
      <c r="FR59" s="17">
        <v>14323.71446161926</v>
      </c>
      <c r="FS59" s="5">
        <v>44.534698584929259</v>
      </c>
    </row>
    <row r="60" spans="1:175" x14ac:dyDescent="0.15">
      <c r="R60" s="110">
        <f>MIN(R5:R40)</f>
        <v>522.5</v>
      </c>
      <c r="S60" s="110">
        <f>MIN(S5:S40)</f>
        <v>0.21840000000000001</v>
      </c>
      <c r="AJ60" s="110">
        <f>MIN(AJ5:AJ40)</f>
        <v>522.5</v>
      </c>
      <c r="AK60" s="110">
        <f>MIN(AK5:AK40)</f>
        <v>0.21840000000000001</v>
      </c>
      <c r="AL60" s="110">
        <f>MIN(AL5:AL40)</f>
        <v>1</v>
      </c>
      <c r="AM60" s="110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15733.808341102429</v>
      </c>
      <c r="CM60" s="17">
        <v>44.501400000000004</v>
      </c>
      <c r="CN60" s="17">
        <v>44.501400000000004</v>
      </c>
      <c r="CO60" s="17">
        <v>46.97025</v>
      </c>
      <c r="CP60" s="17">
        <v>44.291850000000004</v>
      </c>
      <c r="CQ60" s="17">
        <v>44.642606250000007</v>
      </c>
      <c r="CR60" s="17">
        <v>31.444162500000001</v>
      </c>
      <c r="CS60" s="17">
        <v>23.228375</v>
      </c>
      <c r="CT60" s="17">
        <v>99.735012499999996</v>
      </c>
      <c r="CU60" s="17">
        <v>98.969650000000001</v>
      </c>
      <c r="CV60" s="17">
        <v>44.887337500000001</v>
      </c>
      <c r="CW60" s="17">
        <v>43.800824999999996</v>
      </c>
      <c r="CX60" s="17">
        <v>44.374612500000005</v>
      </c>
      <c r="CY60" s="17">
        <v>46.872212500000003</v>
      </c>
      <c r="CZ60" s="17">
        <v>44.179025000000003</v>
      </c>
      <c r="DA60" s="17">
        <v>44.666925773339997</v>
      </c>
      <c r="DB60" s="17">
        <v>65781.362499999988</v>
      </c>
      <c r="DC60" s="17">
        <v>22.079775000000001</v>
      </c>
      <c r="DE60" s="17">
        <v>3686.1321449199463</v>
      </c>
      <c r="DF60" s="5">
        <v>26.7256</v>
      </c>
      <c r="DG60" s="5"/>
      <c r="DH60" s="17">
        <v>11871.326607443192</v>
      </c>
      <c r="DI60" s="5">
        <v>22.643599999999999</v>
      </c>
      <c r="DJ60" s="5"/>
      <c r="DK60" s="5"/>
      <c r="DL60" s="5"/>
      <c r="DM60" s="5"/>
      <c r="DN60" s="5"/>
      <c r="DO60" s="5">
        <v>15733.808341102429</v>
      </c>
      <c r="DP60" s="5">
        <v>44.887337500000001</v>
      </c>
      <c r="DQ60" s="5">
        <v>10807.395699706667</v>
      </c>
      <c r="DR60" s="5">
        <v>43.398924999999998</v>
      </c>
      <c r="DS60" s="5">
        <v>15733.808341102429</v>
      </c>
      <c r="DT60" s="5">
        <v>44.374612500000005</v>
      </c>
      <c r="DU60" s="5">
        <v>44.374612500000005</v>
      </c>
      <c r="DV60" s="5">
        <v>46.872212500000003</v>
      </c>
      <c r="DW60" s="5">
        <v>44.179025000000003</v>
      </c>
      <c r="DX60" s="5">
        <v>44.666925773339997</v>
      </c>
      <c r="DZ60" s="17">
        <v>15733.808341102429</v>
      </c>
      <c r="EA60" s="17">
        <v>44.501400000000004</v>
      </c>
      <c r="EB60" s="17">
        <v>44.501400000000004</v>
      </c>
      <c r="EC60" s="17">
        <v>46.97025</v>
      </c>
      <c r="ED60" s="17">
        <v>44.291850000000004</v>
      </c>
      <c r="EE60" s="17">
        <v>44.642606250000007</v>
      </c>
      <c r="EF60" s="17">
        <v>31.444162500000001</v>
      </c>
      <c r="EG60" s="17">
        <v>23.228375</v>
      </c>
      <c r="EH60" s="17">
        <v>99.735012499999996</v>
      </c>
      <c r="EI60" s="17">
        <v>98.969650000000001</v>
      </c>
      <c r="EJ60" s="17">
        <v>44.887337500000001</v>
      </c>
      <c r="EK60" s="17">
        <v>43.800824999999996</v>
      </c>
      <c r="EL60" s="17">
        <v>44.374612500000005</v>
      </c>
      <c r="EM60" s="17">
        <v>46.872212500000003</v>
      </c>
      <c r="EN60" s="17">
        <v>44.179025000000003</v>
      </c>
      <c r="EO60" s="17">
        <v>44.666925773339997</v>
      </c>
      <c r="EP60" s="17">
        <v>65781.362499999988</v>
      </c>
      <c r="EQ60" s="17">
        <v>22.079775000000001</v>
      </c>
      <c r="ER60" s="17">
        <v>3686.1321449199463</v>
      </c>
      <c r="ES60" s="5">
        <v>26.7256</v>
      </c>
      <c r="ET60" s="5">
        <v>11871.326607443192</v>
      </c>
      <c r="EU60" s="5">
        <v>22.643599999999999</v>
      </c>
      <c r="EV60" s="8"/>
      <c r="EW60" s="8"/>
      <c r="EX60" s="8"/>
      <c r="EY60" s="8"/>
      <c r="EZ60" s="8">
        <v>15733.808341102429</v>
      </c>
      <c r="FA60" s="8">
        <v>44.887337500000001</v>
      </c>
      <c r="FB60" s="8">
        <v>10807.395699706667</v>
      </c>
      <c r="FC60" s="8">
        <v>43.398924999999998</v>
      </c>
      <c r="FD60" s="5">
        <v>15733.808341102429</v>
      </c>
      <c r="FE60" s="5">
        <v>44.374612500000005</v>
      </c>
      <c r="FF60" s="5">
        <v>44.374612500000005</v>
      </c>
      <c r="FG60" s="5">
        <v>46.872212500000003</v>
      </c>
      <c r="FH60" s="5">
        <v>44.179025000000003</v>
      </c>
      <c r="FI60" s="5">
        <v>44.666925773339997</v>
      </c>
      <c r="FK60" s="5">
        <v>15733.808341102429</v>
      </c>
      <c r="FL60" s="5">
        <v>44.642606250000007</v>
      </c>
      <c r="FM60" s="5">
        <v>15733.808341102429</v>
      </c>
      <c r="FN60" s="5">
        <v>44.666925773339997</v>
      </c>
      <c r="FP60" s="17">
        <v>15733.808341102429</v>
      </c>
      <c r="FQ60" s="5">
        <v>44.642606250000007</v>
      </c>
      <c r="FR60" s="17">
        <v>15733.808341102429</v>
      </c>
      <c r="FS60" s="5">
        <v>44.666925773339997</v>
      </c>
    </row>
    <row r="61" spans="1:175" x14ac:dyDescent="0.15">
      <c r="AJ61" s="110">
        <f>AJ57/R57</f>
        <v>1</v>
      </c>
      <c r="AK61" s="110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17282.718499999999</v>
      </c>
      <c r="CM61" s="17">
        <v>44.644500000000001</v>
      </c>
      <c r="CN61" s="17">
        <v>44.644500000000001</v>
      </c>
      <c r="CO61" s="17">
        <v>47.071800000000003</v>
      </c>
      <c r="CP61" s="17">
        <v>44.377600000000001</v>
      </c>
      <c r="CQ61" s="17">
        <v>44.779525000000007</v>
      </c>
      <c r="CR61" s="17">
        <v>31.749400000000001</v>
      </c>
      <c r="CS61" s="17">
        <v>23.423300000000001</v>
      </c>
      <c r="CT61" s="17">
        <v>99.813599999999994</v>
      </c>
      <c r="CU61" s="17">
        <v>99.109899999999996</v>
      </c>
      <c r="CV61" s="17">
        <v>45.143099999999997</v>
      </c>
      <c r="CW61" s="17">
        <v>43.901299999999999</v>
      </c>
      <c r="CX61" s="17">
        <v>44.523000000000003</v>
      </c>
      <c r="CY61" s="17">
        <v>46.9739</v>
      </c>
      <c r="CZ61" s="17">
        <v>44.263300000000001</v>
      </c>
      <c r="DA61" s="17">
        <v>44.799152961750735</v>
      </c>
      <c r="DB61" s="17">
        <v>66887.899999999994</v>
      </c>
      <c r="DC61" s="17">
        <v>22.462800000000001</v>
      </c>
      <c r="DE61" s="17">
        <v>4026.3537377644489</v>
      </c>
      <c r="DF61" s="5">
        <v>27.060400000000001</v>
      </c>
      <c r="DG61" s="5"/>
      <c r="DH61" s="17">
        <v>13039.995882117444</v>
      </c>
      <c r="DI61" s="5">
        <v>22.838525000000001</v>
      </c>
      <c r="DJ61" s="5"/>
      <c r="DK61" s="5"/>
      <c r="DL61" s="5"/>
      <c r="DM61" s="5"/>
      <c r="DN61" s="5"/>
      <c r="DO61" s="5">
        <v>17282.718499999999</v>
      </c>
      <c r="DP61" s="5">
        <v>45.143099999999997</v>
      </c>
      <c r="DQ61" s="5">
        <v>11871.326607443192</v>
      </c>
      <c r="DR61" s="5">
        <v>43.499399999999994</v>
      </c>
      <c r="DS61" s="5">
        <v>17282.718499999999</v>
      </c>
      <c r="DT61" s="5">
        <v>44.523000000000003</v>
      </c>
      <c r="DU61" s="5">
        <v>44.523000000000003</v>
      </c>
      <c r="DV61" s="5">
        <v>46.9739</v>
      </c>
      <c r="DW61" s="5">
        <v>44.263300000000001</v>
      </c>
      <c r="DX61" s="5">
        <v>44.799152961750735</v>
      </c>
      <c r="DZ61" s="17">
        <v>17282.718499999999</v>
      </c>
      <c r="EA61" s="17">
        <v>44.644500000000001</v>
      </c>
      <c r="EB61" s="17">
        <v>44.644500000000001</v>
      </c>
      <c r="EC61" s="17">
        <v>47.071800000000003</v>
      </c>
      <c r="ED61" s="17">
        <v>44.377600000000001</v>
      </c>
      <c r="EE61" s="17">
        <v>44.779525000000007</v>
      </c>
      <c r="EF61" s="17">
        <v>31.749400000000001</v>
      </c>
      <c r="EG61" s="17">
        <v>23.423300000000001</v>
      </c>
      <c r="EH61" s="17">
        <v>99.813599999999994</v>
      </c>
      <c r="EI61" s="17">
        <v>99.109899999999996</v>
      </c>
      <c r="EJ61" s="17">
        <v>45.143099999999997</v>
      </c>
      <c r="EK61" s="17">
        <v>43.901299999999999</v>
      </c>
      <c r="EL61" s="17">
        <v>44.523000000000003</v>
      </c>
      <c r="EM61" s="17">
        <v>46.9739</v>
      </c>
      <c r="EN61" s="17">
        <v>44.263300000000001</v>
      </c>
      <c r="EO61" s="17">
        <v>44.799152961750735</v>
      </c>
      <c r="EP61" s="17">
        <v>66887.899999999994</v>
      </c>
      <c r="EQ61" s="17">
        <v>22.462800000000001</v>
      </c>
      <c r="ER61" s="17">
        <v>4026.3537377644489</v>
      </c>
      <c r="ES61" s="5">
        <v>27.060400000000001</v>
      </c>
      <c r="ET61" s="5">
        <v>13039.995882117444</v>
      </c>
      <c r="EU61" s="5">
        <v>22.838525000000001</v>
      </c>
      <c r="EV61" s="8"/>
      <c r="EW61" s="8"/>
      <c r="EX61" s="8"/>
      <c r="EY61" s="8"/>
      <c r="EZ61" s="8">
        <v>17282.718499999999</v>
      </c>
      <c r="FA61" s="8">
        <v>45.143099999999997</v>
      </c>
      <c r="FB61" s="8">
        <v>11871.326607443192</v>
      </c>
      <c r="FC61" s="8">
        <v>43.499399999999994</v>
      </c>
      <c r="FD61" s="5">
        <v>17282.718499999999</v>
      </c>
      <c r="FE61" s="5">
        <v>44.523000000000003</v>
      </c>
      <c r="FF61" s="5">
        <v>44.523000000000003</v>
      </c>
      <c r="FG61" s="5">
        <v>46.9739</v>
      </c>
      <c r="FH61" s="5">
        <v>44.263300000000001</v>
      </c>
      <c r="FI61" s="5">
        <v>44.799152961750735</v>
      </c>
      <c r="FK61" s="5">
        <v>17282.718499999999</v>
      </c>
      <c r="FL61" s="5">
        <v>44.779525000000007</v>
      </c>
      <c r="FM61" s="5">
        <v>17282.718499999999</v>
      </c>
      <c r="FN61" s="5">
        <v>44.799152961750735</v>
      </c>
      <c r="FP61" s="17">
        <v>17282.718499999999</v>
      </c>
      <c r="FQ61" s="5">
        <v>44.779525000000007</v>
      </c>
      <c r="FR61" s="17">
        <v>17282.718499999999</v>
      </c>
      <c r="FS61" s="5">
        <v>44.799152961750735</v>
      </c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E62" s="17">
        <v>4397.9770079463206</v>
      </c>
      <c r="DF62" s="5">
        <v>27.395200000000003</v>
      </c>
      <c r="DG62" s="5"/>
      <c r="DH62" s="17">
        <v>14323.71446161926</v>
      </c>
      <c r="DI62" s="5">
        <v>23.033450000000002</v>
      </c>
      <c r="DJ62" s="5"/>
      <c r="DK62" s="5"/>
      <c r="DL62" s="5"/>
      <c r="DM62" s="5"/>
      <c r="DN62" s="5"/>
      <c r="DO62" s="5"/>
      <c r="DP62" s="5"/>
      <c r="DQ62" s="5">
        <v>13039.995882117444</v>
      </c>
      <c r="DR62" s="5">
        <v>43.599874999999997</v>
      </c>
      <c r="DS62" s="5"/>
      <c r="DT62" s="5"/>
      <c r="DU62" s="5"/>
      <c r="DV62" s="5"/>
      <c r="DW62" s="5"/>
      <c r="DX62" s="5"/>
      <c r="ER62" s="17">
        <v>4397.9770079463206</v>
      </c>
      <c r="ES62" s="5">
        <v>27.395200000000003</v>
      </c>
      <c r="ET62" s="5">
        <v>14323.71446161926</v>
      </c>
      <c r="EU62" s="5">
        <v>23.033450000000002</v>
      </c>
      <c r="EV62" s="8"/>
      <c r="EW62" s="8"/>
      <c r="EX62" s="8"/>
      <c r="EY62" s="8"/>
      <c r="EZ62" s="8"/>
      <c r="FA62" s="8"/>
      <c r="FB62" s="8">
        <v>13039.995882117444</v>
      </c>
      <c r="FC62" s="8">
        <v>43.599874999999997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E63" s="17">
        <v>4803.9002586900951</v>
      </c>
      <c r="DF63" s="5">
        <v>27.73</v>
      </c>
      <c r="DG63" s="5"/>
      <c r="DH63" s="17">
        <v>15733.808341102429</v>
      </c>
      <c r="DI63" s="5">
        <v>23.228375</v>
      </c>
      <c r="DJ63" s="5"/>
      <c r="DK63" s="5"/>
      <c r="DL63" s="5"/>
      <c r="DM63" s="5"/>
      <c r="DN63" s="5"/>
      <c r="DO63" s="5"/>
      <c r="DP63" s="5"/>
      <c r="DQ63" s="5">
        <v>14323.71446161926</v>
      </c>
      <c r="DR63" s="5">
        <v>43.70035</v>
      </c>
      <c r="DS63" s="5"/>
      <c r="DT63" s="5"/>
      <c r="DU63" s="5"/>
      <c r="DV63" s="5"/>
      <c r="DW63" s="5"/>
      <c r="DX63" s="5"/>
      <c r="ER63" s="17">
        <v>4803.9002586900951</v>
      </c>
      <c r="ES63" s="5">
        <v>27.73</v>
      </c>
      <c r="ET63" s="5">
        <v>15733.808341102429</v>
      </c>
      <c r="EU63" s="5">
        <v>23.228375</v>
      </c>
      <c r="EV63" s="8"/>
      <c r="EW63" s="8"/>
      <c r="EX63" s="8"/>
      <c r="EY63" s="8"/>
      <c r="EZ63" s="8"/>
      <c r="FA63" s="8"/>
      <c r="FB63" s="8">
        <v>14323.71446161926</v>
      </c>
      <c r="FC63" s="8">
        <v>43.70035</v>
      </c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E64" s="17">
        <v>5247.2893000000004</v>
      </c>
      <c r="DF64" s="5">
        <v>28.064800000000002</v>
      </c>
      <c r="DG64" s="5"/>
      <c r="DH64" s="17">
        <v>17282.718499999999</v>
      </c>
      <c r="DI64" s="5">
        <v>23.423300000000001</v>
      </c>
      <c r="DJ64" s="5"/>
      <c r="DK64" s="5"/>
      <c r="DL64" s="5"/>
      <c r="DM64" s="5"/>
      <c r="DN64" s="5"/>
      <c r="DO64" s="5"/>
      <c r="DP64" s="5"/>
      <c r="DQ64" s="5">
        <v>15733.808341102429</v>
      </c>
      <c r="DR64" s="5">
        <v>43.800824999999996</v>
      </c>
      <c r="DS64" s="5"/>
      <c r="DT64" s="5"/>
      <c r="DU64" s="5"/>
      <c r="DV64" s="5"/>
      <c r="DW64" s="5"/>
      <c r="DX64" s="5"/>
      <c r="ER64" s="17">
        <v>5247.2893000000004</v>
      </c>
      <c r="ES64" s="5">
        <v>28.064800000000002</v>
      </c>
      <c r="ET64" s="5">
        <v>17282.718499999999</v>
      </c>
      <c r="EU64" s="5">
        <v>23.423300000000001</v>
      </c>
      <c r="EV64" s="8"/>
      <c r="EW64" s="8"/>
      <c r="EX64" s="8"/>
      <c r="EY64" s="8"/>
      <c r="EZ64" s="8"/>
      <c r="FA64" s="8"/>
      <c r="FB64" s="8">
        <v>15733.808341102429</v>
      </c>
      <c r="FC64" s="8">
        <v>43.800824999999996</v>
      </c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E65" s="17">
        <v>7184.1959808493975</v>
      </c>
      <c r="DF65" s="5">
        <v>29.041499999999999</v>
      </c>
      <c r="DG65" s="5"/>
      <c r="DI65" s="5"/>
      <c r="DJ65" s="5"/>
      <c r="DK65" s="5"/>
      <c r="DL65" s="5"/>
      <c r="DM65" s="5"/>
      <c r="DN65" s="5"/>
      <c r="DO65" s="5"/>
      <c r="DP65" s="5"/>
      <c r="DQ65" s="5">
        <v>17282.718499999999</v>
      </c>
      <c r="DR65" s="5">
        <v>43.901299999999999</v>
      </c>
      <c r="DS65" s="5"/>
      <c r="DT65" s="5"/>
      <c r="DU65" s="5"/>
      <c r="DV65" s="5"/>
      <c r="DW65" s="5"/>
      <c r="DX65" s="5"/>
      <c r="ER65" s="17">
        <v>7184.1959808493975</v>
      </c>
      <c r="ES65" s="5">
        <v>29.041499999999999</v>
      </c>
      <c r="ET65" s="5"/>
      <c r="EU65" s="5"/>
      <c r="EV65" s="8"/>
      <c r="EW65" s="8"/>
      <c r="EX65" s="8"/>
      <c r="EY65" s="8"/>
      <c r="EZ65" s="8"/>
      <c r="FA65" s="8"/>
      <c r="FB65" s="8">
        <v>17282.718499999999</v>
      </c>
      <c r="FC65" s="8">
        <v>43.901299999999999</v>
      </c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E66" s="17">
        <v>7850.0055327951341</v>
      </c>
      <c r="DF66" s="5">
        <v>29.373450000000002</v>
      </c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R66" s="17">
        <v>7850.0055327951341</v>
      </c>
      <c r="ES66" s="5">
        <v>29.373450000000002</v>
      </c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E67" s="17">
        <v>8577.5203000000001</v>
      </c>
      <c r="DF67" s="5">
        <v>29.705400000000001</v>
      </c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R67" s="17">
        <v>8577.5203000000001</v>
      </c>
      <c r="ES67" s="5">
        <v>29.705400000000001</v>
      </c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E68" s="17">
        <v>13039.995882117444</v>
      </c>
      <c r="DF68" s="5">
        <v>30.8336875</v>
      </c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R68" s="17">
        <v>13039.995882117444</v>
      </c>
      <c r="ES68" s="5">
        <v>30.8336875</v>
      </c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E69" s="17">
        <v>14323.71446161926</v>
      </c>
      <c r="DF69" s="5">
        <v>31.138925</v>
      </c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R69" s="17">
        <v>14323.71446161926</v>
      </c>
      <c r="ES69" s="5">
        <v>31.138925</v>
      </c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E70" s="17">
        <v>15733.808341102429</v>
      </c>
      <c r="DF70" s="5">
        <v>31.444162500000001</v>
      </c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R70" s="17">
        <v>15733.808341102429</v>
      </c>
      <c r="ES70" s="5">
        <v>31.444162500000001</v>
      </c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E71" s="17">
        <v>17282.718499999999</v>
      </c>
      <c r="DF71" s="5">
        <v>31.749400000000001</v>
      </c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R71" s="17">
        <v>17282.718499999999</v>
      </c>
      <c r="ES71" s="5">
        <v>31.749400000000001</v>
      </c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1541" priority="489" stopIfTrue="1" operator="greaterThan">
      <formula>0.03</formula>
    </cfRule>
    <cfRule type="cellIs" dxfId="1540" priority="490" stopIfTrue="1" operator="lessThan">
      <formula>-0.03</formula>
    </cfRule>
  </conditionalFormatting>
  <conditionalFormatting sqref="AQ5">
    <cfRule type="cellIs" dxfId="1539" priority="507" stopIfTrue="1" operator="greaterThan">
      <formula>0.03</formula>
    </cfRule>
    <cfRule type="cellIs" dxfId="1538" priority="508" stopIfTrue="1" operator="lessThan">
      <formula>-0.03</formula>
    </cfRule>
  </conditionalFormatting>
  <conditionalFormatting sqref="CH5">
    <cfRule type="cellIs" dxfId="1537" priority="509" stopIfTrue="1" operator="greaterThan">
      <formula>0.03</formula>
    </cfRule>
    <cfRule type="cellIs" dxfId="1536" priority="510" stopIfTrue="1" operator="lessThan">
      <formula>-0.03</formula>
    </cfRule>
  </conditionalFormatting>
  <conditionalFormatting sqref="AQ5:AQ10">
    <cfRule type="cellIs" dxfId="1535" priority="511" stopIfTrue="1" operator="greaterThan">
      <formula>0</formula>
    </cfRule>
    <cfRule type="cellIs" dxfId="1534" priority="512" stopIfTrue="1" operator="lessThan">
      <formula>0</formula>
    </cfRule>
  </conditionalFormatting>
  <conditionalFormatting sqref="AR5:AS5">
    <cfRule type="cellIs" dxfId="1533" priority="503" stopIfTrue="1" operator="greaterThan">
      <formula>0.03</formula>
    </cfRule>
    <cfRule type="cellIs" dxfId="1532" priority="504" stopIfTrue="1" operator="lessThan">
      <formula>-0.03</formula>
    </cfRule>
  </conditionalFormatting>
  <conditionalFormatting sqref="AR5:AS10">
    <cfRule type="cellIs" dxfId="1531" priority="505" stopIfTrue="1" operator="greaterThan">
      <formula>0</formula>
    </cfRule>
    <cfRule type="cellIs" dxfId="1530" priority="506" stopIfTrue="1" operator="lessThan">
      <formula>0</formula>
    </cfRule>
  </conditionalFormatting>
  <conditionalFormatting sqref="AU5">
    <cfRule type="cellIs" dxfId="1529" priority="499" stopIfTrue="1" operator="greaterThan">
      <formula>0.03</formula>
    </cfRule>
    <cfRule type="cellIs" dxfId="1528" priority="500" stopIfTrue="1" operator="lessThan">
      <formula>-0.03</formula>
    </cfRule>
  </conditionalFormatting>
  <conditionalFormatting sqref="AU5:AU10">
    <cfRule type="cellIs" dxfId="1527" priority="501" stopIfTrue="1" operator="greaterThan">
      <formula>0</formula>
    </cfRule>
    <cfRule type="cellIs" dxfId="1526" priority="502" stopIfTrue="1" operator="lessThan">
      <formula>0</formula>
    </cfRule>
  </conditionalFormatting>
  <conditionalFormatting sqref="AW5">
    <cfRule type="cellIs" dxfId="1525" priority="495" stopIfTrue="1" operator="greaterThan">
      <formula>0.03</formula>
    </cfRule>
    <cfRule type="cellIs" dxfId="1524" priority="496" stopIfTrue="1" operator="lessThan">
      <formula>-0.03</formula>
    </cfRule>
  </conditionalFormatting>
  <conditionalFormatting sqref="AW5:AW10">
    <cfRule type="cellIs" dxfId="1523" priority="497" stopIfTrue="1" operator="greaterThan">
      <formula>0</formula>
    </cfRule>
    <cfRule type="cellIs" dxfId="1522" priority="498" stopIfTrue="1" operator="lessThan">
      <formula>0</formula>
    </cfRule>
  </conditionalFormatting>
  <conditionalFormatting sqref="AY5">
    <cfRule type="cellIs" dxfId="1521" priority="491" stopIfTrue="1" operator="greaterThan">
      <formula>0.03</formula>
    </cfRule>
    <cfRule type="cellIs" dxfId="1520" priority="492" stopIfTrue="1" operator="lessThan">
      <formula>-0.03</formula>
    </cfRule>
  </conditionalFormatting>
  <conditionalFormatting sqref="AY5:AY10">
    <cfRule type="cellIs" dxfId="1519" priority="493" stopIfTrue="1" operator="greaterThan">
      <formula>0</formula>
    </cfRule>
    <cfRule type="cellIs" dxfId="1518" priority="494" stopIfTrue="1" operator="lessThan">
      <formula>0</formula>
    </cfRule>
  </conditionalFormatting>
  <conditionalFormatting sqref="AP5:AP6">
    <cfRule type="cellIs" dxfId="1517" priority="513" stopIfTrue="1" operator="greaterThan">
      <formula>0</formula>
    </cfRule>
    <cfRule type="cellIs" dxfId="1516" priority="514" operator="lessThan">
      <formula>0</formula>
    </cfRule>
  </conditionalFormatting>
  <conditionalFormatting sqref="AP7">
    <cfRule type="cellIs" dxfId="1515" priority="485" stopIfTrue="1" operator="greaterThan">
      <formula>0.03</formula>
    </cfRule>
    <cfRule type="cellIs" dxfId="1514" priority="486" stopIfTrue="1" operator="lessThan">
      <formula>-0.03</formula>
    </cfRule>
  </conditionalFormatting>
  <conditionalFormatting sqref="AP7:AP8">
    <cfRule type="cellIs" dxfId="1513" priority="487" stopIfTrue="1" operator="greaterThan">
      <formula>0</formula>
    </cfRule>
    <cfRule type="cellIs" dxfId="1512" priority="488" operator="lessThan">
      <formula>0</formula>
    </cfRule>
  </conditionalFormatting>
  <conditionalFormatting sqref="AP9">
    <cfRule type="cellIs" dxfId="1511" priority="481" stopIfTrue="1" operator="greaterThan">
      <formula>0.03</formula>
    </cfRule>
    <cfRule type="cellIs" dxfId="1510" priority="482" stopIfTrue="1" operator="lessThan">
      <formula>-0.03</formula>
    </cfRule>
  </conditionalFormatting>
  <conditionalFormatting sqref="AP9:AP10">
    <cfRule type="cellIs" dxfId="1509" priority="483" stopIfTrue="1" operator="greaterThan">
      <formula>0</formula>
    </cfRule>
    <cfRule type="cellIs" dxfId="1508" priority="484" operator="lessThan">
      <formula>0</formula>
    </cfRule>
  </conditionalFormatting>
  <conditionalFormatting sqref="AT5">
    <cfRule type="cellIs" dxfId="1507" priority="477" stopIfTrue="1" operator="greaterThan">
      <formula>0.03</formula>
    </cfRule>
    <cfRule type="cellIs" dxfId="1506" priority="478" stopIfTrue="1" operator="lessThan">
      <formula>-0.03</formula>
    </cfRule>
  </conditionalFormatting>
  <conditionalFormatting sqref="AT5:AT6">
    <cfRule type="cellIs" dxfId="1505" priority="479" stopIfTrue="1" operator="greaterThan">
      <formula>0</formula>
    </cfRule>
    <cfRule type="cellIs" dxfId="1504" priority="480" operator="lessThan">
      <formula>0</formula>
    </cfRule>
  </conditionalFormatting>
  <conditionalFormatting sqref="AT7">
    <cfRule type="cellIs" dxfId="1503" priority="473" stopIfTrue="1" operator="greaterThan">
      <formula>0.03</formula>
    </cfRule>
    <cfRule type="cellIs" dxfId="1502" priority="474" stopIfTrue="1" operator="lessThan">
      <formula>-0.03</formula>
    </cfRule>
  </conditionalFormatting>
  <conditionalFormatting sqref="AT7:AT8">
    <cfRule type="cellIs" dxfId="1501" priority="475" stopIfTrue="1" operator="greaterThan">
      <formula>0</formula>
    </cfRule>
    <cfRule type="cellIs" dxfId="1500" priority="476" operator="lessThan">
      <formula>0</formula>
    </cfRule>
  </conditionalFormatting>
  <conditionalFormatting sqref="AT9">
    <cfRule type="cellIs" dxfId="1499" priority="469" stopIfTrue="1" operator="greaterThan">
      <formula>0.03</formula>
    </cfRule>
    <cfRule type="cellIs" dxfId="1498" priority="470" stopIfTrue="1" operator="lessThan">
      <formula>-0.03</formula>
    </cfRule>
  </conditionalFormatting>
  <conditionalFormatting sqref="AT9:AT10">
    <cfRule type="cellIs" dxfId="1497" priority="471" stopIfTrue="1" operator="greaterThan">
      <formula>0</formula>
    </cfRule>
    <cfRule type="cellIs" dxfId="1496" priority="472" operator="lessThan">
      <formula>0</formula>
    </cfRule>
  </conditionalFormatting>
  <conditionalFormatting sqref="AV5">
    <cfRule type="cellIs" dxfId="1495" priority="465" stopIfTrue="1" operator="greaterThan">
      <formula>0.03</formula>
    </cfRule>
    <cfRule type="cellIs" dxfId="1494" priority="466" stopIfTrue="1" operator="lessThan">
      <formula>-0.03</formula>
    </cfRule>
  </conditionalFormatting>
  <conditionalFormatting sqref="AV5:AV6">
    <cfRule type="cellIs" dxfId="1493" priority="467" stopIfTrue="1" operator="greaterThan">
      <formula>0</formula>
    </cfRule>
    <cfRule type="cellIs" dxfId="1492" priority="468" operator="lessThan">
      <formula>0</formula>
    </cfRule>
  </conditionalFormatting>
  <conditionalFormatting sqref="AV7">
    <cfRule type="cellIs" dxfId="1491" priority="461" stopIfTrue="1" operator="greaterThan">
      <formula>0.03</formula>
    </cfRule>
    <cfRule type="cellIs" dxfId="1490" priority="462" stopIfTrue="1" operator="lessThan">
      <formula>-0.03</formula>
    </cfRule>
  </conditionalFormatting>
  <conditionalFormatting sqref="AV7:AV8">
    <cfRule type="cellIs" dxfId="1489" priority="463" stopIfTrue="1" operator="greaterThan">
      <formula>0</formula>
    </cfRule>
    <cfRule type="cellIs" dxfId="1488" priority="464" operator="lessThan">
      <formula>0</formula>
    </cfRule>
  </conditionalFormatting>
  <conditionalFormatting sqref="AV9">
    <cfRule type="cellIs" dxfId="1487" priority="457" stopIfTrue="1" operator="greaterThan">
      <formula>0.03</formula>
    </cfRule>
    <cfRule type="cellIs" dxfId="1486" priority="458" stopIfTrue="1" operator="lessThan">
      <formula>-0.03</formula>
    </cfRule>
  </conditionalFormatting>
  <conditionalFormatting sqref="AV9:AV10">
    <cfRule type="cellIs" dxfId="1485" priority="459" stopIfTrue="1" operator="greaterThan">
      <formula>0</formula>
    </cfRule>
    <cfRule type="cellIs" dxfId="1484" priority="460" operator="lessThan">
      <formula>0</formula>
    </cfRule>
  </conditionalFormatting>
  <conditionalFormatting sqref="AX5">
    <cfRule type="cellIs" dxfId="1483" priority="453" stopIfTrue="1" operator="greaterThan">
      <formula>0.03</formula>
    </cfRule>
    <cfRule type="cellIs" dxfId="1482" priority="454" stopIfTrue="1" operator="lessThan">
      <formula>-0.03</formula>
    </cfRule>
  </conditionalFormatting>
  <conditionalFormatting sqref="AX5:AX6">
    <cfRule type="cellIs" dxfId="1481" priority="455" stopIfTrue="1" operator="greaterThan">
      <formula>0</formula>
    </cfRule>
    <cfRule type="cellIs" dxfId="1480" priority="456" operator="lessThan">
      <formula>0</formula>
    </cfRule>
  </conditionalFormatting>
  <conditionalFormatting sqref="AX7">
    <cfRule type="cellIs" dxfId="1479" priority="449" stopIfTrue="1" operator="greaterThan">
      <formula>0.03</formula>
    </cfRule>
    <cfRule type="cellIs" dxfId="1478" priority="450" stopIfTrue="1" operator="lessThan">
      <formula>-0.03</formula>
    </cfRule>
  </conditionalFormatting>
  <conditionalFormatting sqref="AX7:AX8">
    <cfRule type="cellIs" dxfId="1477" priority="451" stopIfTrue="1" operator="greaterThan">
      <formula>0</formula>
    </cfRule>
    <cfRule type="cellIs" dxfId="1476" priority="452" operator="lessThan">
      <formula>0</formula>
    </cfRule>
  </conditionalFormatting>
  <conditionalFormatting sqref="AX9">
    <cfRule type="cellIs" dxfId="1475" priority="445" stopIfTrue="1" operator="greaterThan">
      <formula>0.03</formula>
    </cfRule>
    <cfRule type="cellIs" dxfId="1474" priority="446" stopIfTrue="1" operator="lessThan">
      <formula>-0.03</formula>
    </cfRule>
  </conditionalFormatting>
  <conditionalFormatting sqref="AX9:AX10">
    <cfRule type="cellIs" dxfId="1473" priority="447" stopIfTrue="1" operator="greaterThan">
      <formula>0</formula>
    </cfRule>
    <cfRule type="cellIs" dxfId="1472" priority="448" operator="lessThan">
      <formula>0</formula>
    </cfRule>
  </conditionalFormatting>
  <conditionalFormatting sqref="AP11">
    <cfRule type="cellIs" dxfId="1471" priority="421" stopIfTrue="1" operator="greaterThan">
      <formula>0.03</formula>
    </cfRule>
    <cfRule type="cellIs" dxfId="1470" priority="422" stopIfTrue="1" operator="lessThan">
      <formula>-0.03</formula>
    </cfRule>
  </conditionalFormatting>
  <conditionalFormatting sqref="AQ11">
    <cfRule type="cellIs" dxfId="1469" priority="439" stopIfTrue="1" operator="greaterThan">
      <formula>0.03</formula>
    </cfRule>
    <cfRule type="cellIs" dxfId="1468" priority="440" stopIfTrue="1" operator="lessThan">
      <formula>-0.03</formula>
    </cfRule>
  </conditionalFormatting>
  <conditionalFormatting sqref="AQ11:AQ16">
    <cfRule type="cellIs" dxfId="1467" priority="441" stopIfTrue="1" operator="greaterThan">
      <formula>0</formula>
    </cfRule>
    <cfRule type="cellIs" dxfId="1466" priority="442" stopIfTrue="1" operator="lessThan">
      <formula>0</formula>
    </cfRule>
  </conditionalFormatting>
  <conditionalFormatting sqref="AR11:AS11">
    <cfRule type="cellIs" dxfId="1465" priority="435" stopIfTrue="1" operator="greaterThan">
      <formula>0.03</formula>
    </cfRule>
    <cfRule type="cellIs" dxfId="1464" priority="436" stopIfTrue="1" operator="lessThan">
      <formula>-0.03</formula>
    </cfRule>
  </conditionalFormatting>
  <conditionalFormatting sqref="AR11:AS16">
    <cfRule type="cellIs" dxfId="1463" priority="437" stopIfTrue="1" operator="greaterThan">
      <formula>0</formula>
    </cfRule>
    <cfRule type="cellIs" dxfId="1462" priority="438" stopIfTrue="1" operator="lessThan">
      <formula>0</formula>
    </cfRule>
  </conditionalFormatting>
  <conditionalFormatting sqref="AU11">
    <cfRule type="cellIs" dxfId="1461" priority="431" stopIfTrue="1" operator="greaterThan">
      <formula>0.03</formula>
    </cfRule>
    <cfRule type="cellIs" dxfId="1460" priority="432" stopIfTrue="1" operator="lessThan">
      <formula>-0.03</formula>
    </cfRule>
  </conditionalFormatting>
  <conditionalFormatting sqref="AU11:AU16">
    <cfRule type="cellIs" dxfId="1459" priority="433" stopIfTrue="1" operator="greaterThan">
      <formula>0</formula>
    </cfRule>
    <cfRule type="cellIs" dxfId="1458" priority="434" stopIfTrue="1" operator="lessThan">
      <formula>0</formula>
    </cfRule>
  </conditionalFormatting>
  <conditionalFormatting sqref="AW11">
    <cfRule type="cellIs" dxfId="1457" priority="427" stopIfTrue="1" operator="greaterThan">
      <formula>0.03</formula>
    </cfRule>
    <cfRule type="cellIs" dxfId="1456" priority="428" stopIfTrue="1" operator="lessThan">
      <formula>-0.03</formula>
    </cfRule>
  </conditionalFormatting>
  <conditionalFormatting sqref="AW11:AW16">
    <cfRule type="cellIs" dxfId="1455" priority="429" stopIfTrue="1" operator="greaterThan">
      <formula>0</formula>
    </cfRule>
    <cfRule type="cellIs" dxfId="1454" priority="430" stopIfTrue="1" operator="lessThan">
      <formula>0</formula>
    </cfRule>
  </conditionalFormatting>
  <conditionalFormatting sqref="AY11">
    <cfRule type="cellIs" dxfId="1453" priority="423" stopIfTrue="1" operator="greaterThan">
      <formula>0.03</formula>
    </cfRule>
    <cfRule type="cellIs" dxfId="1452" priority="424" stopIfTrue="1" operator="lessThan">
      <formula>-0.03</formula>
    </cfRule>
  </conditionalFormatting>
  <conditionalFormatting sqref="AY11:AY16">
    <cfRule type="cellIs" dxfId="1451" priority="425" stopIfTrue="1" operator="greaterThan">
      <formula>0</formula>
    </cfRule>
    <cfRule type="cellIs" dxfId="1450" priority="426" stopIfTrue="1" operator="lessThan">
      <formula>0</formula>
    </cfRule>
  </conditionalFormatting>
  <conditionalFormatting sqref="AP11:AP12">
    <cfRule type="cellIs" dxfId="1449" priority="443" stopIfTrue="1" operator="greaterThan">
      <formula>0</formula>
    </cfRule>
    <cfRule type="cellIs" dxfId="1448" priority="444" operator="lessThan">
      <formula>0</formula>
    </cfRule>
  </conditionalFormatting>
  <conditionalFormatting sqref="AP13">
    <cfRule type="cellIs" dxfId="1447" priority="417" stopIfTrue="1" operator="greaterThan">
      <formula>0.03</formula>
    </cfRule>
    <cfRule type="cellIs" dxfId="1446" priority="418" stopIfTrue="1" operator="lessThan">
      <formula>-0.03</formula>
    </cfRule>
  </conditionalFormatting>
  <conditionalFormatting sqref="AP13:AP14">
    <cfRule type="cellIs" dxfId="1445" priority="419" stopIfTrue="1" operator="greaterThan">
      <formula>0</formula>
    </cfRule>
    <cfRule type="cellIs" dxfId="1444" priority="420" operator="lessThan">
      <formula>0</formula>
    </cfRule>
  </conditionalFormatting>
  <conditionalFormatting sqref="AP15">
    <cfRule type="cellIs" dxfId="1443" priority="413" stopIfTrue="1" operator="greaterThan">
      <formula>0.03</formula>
    </cfRule>
    <cfRule type="cellIs" dxfId="1442" priority="414" stopIfTrue="1" operator="lessThan">
      <formula>-0.03</formula>
    </cfRule>
  </conditionalFormatting>
  <conditionalFormatting sqref="AP15:AP16">
    <cfRule type="cellIs" dxfId="1441" priority="415" stopIfTrue="1" operator="greaterThan">
      <formula>0</formula>
    </cfRule>
    <cfRule type="cellIs" dxfId="1440" priority="416" operator="lessThan">
      <formula>0</formula>
    </cfRule>
  </conditionalFormatting>
  <conditionalFormatting sqref="AT11">
    <cfRule type="cellIs" dxfId="1439" priority="409" stopIfTrue="1" operator="greaterThan">
      <formula>0.03</formula>
    </cfRule>
    <cfRule type="cellIs" dxfId="1438" priority="410" stopIfTrue="1" operator="lessThan">
      <formula>-0.03</formula>
    </cfRule>
  </conditionalFormatting>
  <conditionalFormatting sqref="AT11:AT12">
    <cfRule type="cellIs" dxfId="1437" priority="411" stopIfTrue="1" operator="greaterThan">
      <formula>0</formula>
    </cfRule>
    <cfRule type="cellIs" dxfId="1436" priority="412" operator="lessThan">
      <formula>0</formula>
    </cfRule>
  </conditionalFormatting>
  <conditionalFormatting sqref="AT13">
    <cfRule type="cellIs" dxfId="1435" priority="405" stopIfTrue="1" operator="greaterThan">
      <formula>0.03</formula>
    </cfRule>
    <cfRule type="cellIs" dxfId="1434" priority="406" stopIfTrue="1" operator="lessThan">
      <formula>-0.03</formula>
    </cfRule>
  </conditionalFormatting>
  <conditionalFormatting sqref="AT13:AT14">
    <cfRule type="cellIs" dxfId="1433" priority="407" stopIfTrue="1" operator="greaterThan">
      <formula>0</formula>
    </cfRule>
    <cfRule type="cellIs" dxfId="1432" priority="408" operator="lessThan">
      <formula>0</formula>
    </cfRule>
  </conditionalFormatting>
  <conditionalFormatting sqref="AT15">
    <cfRule type="cellIs" dxfId="1431" priority="401" stopIfTrue="1" operator="greaterThan">
      <formula>0.03</formula>
    </cfRule>
    <cfRule type="cellIs" dxfId="1430" priority="402" stopIfTrue="1" operator="lessThan">
      <formula>-0.03</formula>
    </cfRule>
  </conditionalFormatting>
  <conditionalFormatting sqref="AT15:AT16">
    <cfRule type="cellIs" dxfId="1429" priority="403" stopIfTrue="1" operator="greaterThan">
      <formula>0</formula>
    </cfRule>
    <cfRule type="cellIs" dxfId="1428" priority="404" operator="lessThan">
      <formula>0</formula>
    </cfRule>
  </conditionalFormatting>
  <conditionalFormatting sqref="AV11">
    <cfRule type="cellIs" dxfId="1427" priority="397" stopIfTrue="1" operator="greaterThan">
      <formula>0.03</formula>
    </cfRule>
    <cfRule type="cellIs" dxfId="1426" priority="398" stopIfTrue="1" operator="lessThan">
      <formula>-0.03</formula>
    </cfRule>
  </conditionalFormatting>
  <conditionalFormatting sqref="AV11:AV12">
    <cfRule type="cellIs" dxfId="1425" priority="399" stopIfTrue="1" operator="greaterThan">
      <formula>0</formula>
    </cfRule>
    <cfRule type="cellIs" dxfId="1424" priority="400" operator="lessThan">
      <formula>0</formula>
    </cfRule>
  </conditionalFormatting>
  <conditionalFormatting sqref="AV13">
    <cfRule type="cellIs" dxfId="1423" priority="393" stopIfTrue="1" operator="greaterThan">
      <formula>0.03</formula>
    </cfRule>
    <cfRule type="cellIs" dxfId="1422" priority="394" stopIfTrue="1" operator="lessThan">
      <formula>-0.03</formula>
    </cfRule>
  </conditionalFormatting>
  <conditionalFormatting sqref="AV13:AV14">
    <cfRule type="cellIs" dxfId="1421" priority="395" stopIfTrue="1" operator="greaterThan">
      <formula>0</formula>
    </cfRule>
    <cfRule type="cellIs" dxfId="1420" priority="396" operator="lessThan">
      <formula>0</formula>
    </cfRule>
  </conditionalFormatting>
  <conditionalFormatting sqref="AV15">
    <cfRule type="cellIs" dxfId="1419" priority="389" stopIfTrue="1" operator="greaterThan">
      <formula>0.03</formula>
    </cfRule>
    <cfRule type="cellIs" dxfId="1418" priority="390" stopIfTrue="1" operator="lessThan">
      <formula>-0.03</formula>
    </cfRule>
  </conditionalFormatting>
  <conditionalFormatting sqref="AV15:AV16">
    <cfRule type="cellIs" dxfId="1417" priority="391" stopIfTrue="1" operator="greaterThan">
      <formula>0</formula>
    </cfRule>
    <cfRule type="cellIs" dxfId="1416" priority="392" operator="lessThan">
      <formula>0</formula>
    </cfRule>
  </conditionalFormatting>
  <conditionalFormatting sqref="AP17 AP23 AP29 AP35">
    <cfRule type="cellIs" dxfId="1415" priority="369" stopIfTrue="1" operator="greaterThan">
      <formula>0.03</formula>
    </cfRule>
    <cfRule type="cellIs" dxfId="1414" priority="370" stopIfTrue="1" operator="lessThan">
      <formula>-0.03</formula>
    </cfRule>
  </conditionalFormatting>
  <conditionalFormatting sqref="AQ17 AQ23 AQ29 AQ35">
    <cfRule type="cellIs" dxfId="1413" priority="383" stopIfTrue="1" operator="greaterThan">
      <formula>0.03</formula>
    </cfRule>
    <cfRule type="cellIs" dxfId="1412" priority="384" stopIfTrue="1" operator="lessThan">
      <formula>-0.03</formula>
    </cfRule>
  </conditionalFormatting>
  <conditionalFormatting sqref="AQ17:AQ40">
    <cfRule type="cellIs" dxfId="1411" priority="385" stopIfTrue="1" operator="greaterThan">
      <formula>0</formula>
    </cfRule>
    <cfRule type="cellIs" dxfId="1410" priority="386" stopIfTrue="1" operator="lessThan">
      <formula>0</formula>
    </cfRule>
  </conditionalFormatting>
  <conditionalFormatting sqref="AR17:AS17 AR23:AS23 AR29:AS29 AR35:AS35">
    <cfRule type="cellIs" dxfId="1409" priority="379" stopIfTrue="1" operator="greaterThan">
      <formula>0.03</formula>
    </cfRule>
    <cfRule type="cellIs" dxfId="1408" priority="380" stopIfTrue="1" operator="lessThan">
      <formula>-0.03</formula>
    </cfRule>
  </conditionalFormatting>
  <conditionalFormatting sqref="AR17:AS40">
    <cfRule type="cellIs" dxfId="1407" priority="381" stopIfTrue="1" operator="greaterThan">
      <formula>0</formula>
    </cfRule>
    <cfRule type="cellIs" dxfId="1406" priority="382" stopIfTrue="1" operator="lessThan">
      <formula>0</formula>
    </cfRule>
  </conditionalFormatting>
  <conditionalFormatting sqref="AU17 AU23 AU29 AU35">
    <cfRule type="cellIs" dxfId="1405" priority="375" stopIfTrue="1" operator="greaterThan">
      <formula>0.03</formula>
    </cfRule>
    <cfRule type="cellIs" dxfId="1404" priority="376" stopIfTrue="1" operator="lessThan">
      <formula>-0.03</formula>
    </cfRule>
  </conditionalFormatting>
  <conditionalFormatting sqref="AU17:AU40">
    <cfRule type="cellIs" dxfId="1403" priority="377" stopIfTrue="1" operator="greaterThan">
      <formula>0</formula>
    </cfRule>
    <cfRule type="cellIs" dxfId="1402" priority="378" stopIfTrue="1" operator="lessThan">
      <formula>0</formula>
    </cfRule>
  </conditionalFormatting>
  <conditionalFormatting sqref="AW17 AW23 AW29 AW35">
    <cfRule type="cellIs" dxfId="1401" priority="371" stopIfTrue="1" operator="greaterThan">
      <formula>0.03</formula>
    </cfRule>
    <cfRule type="cellIs" dxfId="1400" priority="372" stopIfTrue="1" operator="lessThan">
      <formula>-0.03</formula>
    </cfRule>
  </conditionalFormatting>
  <conditionalFormatting sqref="AW17:AW40">
    <cfRule type="cellIs" dxfId="1399" priority="373" stopIfTrue="1" operator="greaterThan">
      <formula>0</formula>
    </cfRule>
    <cfRule type="cellIs" dxfId="1398" priority="374" stopIfTrue="1" operator="lessThan">
      <formula>0</formula>
    </cfRule>
  </conditionalFormatting>
  <conditionalFormatting sqref="AP17:AP18 AP23:AP24 AP29:AP30 AP35:AP36">
    <cfRule type="cellIs" dxfId="1397" priority="387" stopIfTrue="1" operator="greaterThan">
      <formula>0</formula>
    </cfRule>
    <cfRule type="cellIs" dxfId="1396" priority="388" operator="lessThan">
      <formula>0</formula>
    </cfRule>
  </conditionalFormatting>
  <conditionalFormatting sqref="AP19 AP25 AP31 AP37">
    <cfRule type="cellIs" dxfId="1395" priority="365" stopIfTrue="1" operator="greaterThan">
      <formula>0.03</formula>
    </cfRule>
    <cfRule type="cellIs" dxfId="1394" priority="366" stopIfTrue="1" operator="lessThan">
      <formula>-0.03</formula>
    </cfRule>
  </conditionalFormatting>
  <conditionalFormatting sqref="AP19:AP20 AP25:AP26 AP31:AP32 AP37:AP38">
    <cfRule type="cellIs" dxfId="1393" priority="367" stopIfTrue="1" operator="greaterThan">
      <formula>0</formula>
    </cfRule>
    <cfRule type="cellIs" dxfId="1392" priority="368" operator="lessThan">
      <formula>0</formula>
    </cfRule>
  </conditionalFormatting>
  <conditionalFormatting sqref="AP21 AP27 AP33 AP39">
    <cfRule type="cellIs" dxfId="1391" priority="361" stopIfTrue="1" operator="greaterThan">
      <formula>0.03</formula>
    </cfRule>
    <cfRule type="cellIs" dxfId="1390" priority="362" stopIfTrue="1" operator="lessThan">
      <formula>-0.03</formula>
    </cfRule>
  </conditionalFormatting>
  <conditionalFormatting sqref="AP21:AP22 AP27:AP28 AP33:AP34 AP39:AP40">
    <cfRule type="cellIs" dxfId="1389" priority="363" stopIfTrue="1" operator="greaterThan">
      <formula>0</formula>
    </cfRule>
    <cfRule type="cellIs" dxfId="1388" priority="364" operator="lessThan">
      <formula>0</formula>
    </cfRule>
  </conditionalFormatting>
  <conditionalFormatting sqref="AT17 AT23 AT29 AT35">
    <cfRule type="cellIs" dxfId="1387" priority="357" stopIfTrue="1" operator="greaterThan">
      <formula>0.03</formula>
    </cfRule>
    <cfRule type="cellIs" dxfId="1386" priority="358" stopIfTrue="1" operator="lessThan">
      <formula>-0.03</formula>
    </cfRule>
  </conditionalFormatting>
  <conditionalFormatting sqref="AT17:AT18 AT23:AT24 AT29:AT30 AT35:AT36">
    <cfRule type="cellIs" dxfId="1385" priority="359" stopIfTrue="1" operator="greaterThan">
      <formula>0</formula>
    </cfRule>
    <cfRule type="cellIs" dxfId="1384" priority="360" operator="lessThan">
      <formula>0</formula>
    </cfRule>
  </conditionalFormatting>
  <conditionalFormatting sqref="AT19 AT25 AT31 AT37">
    <cfRule type="cellIs" dxfId="1383" priority="353" stopIfTrue="1" operator="greaterThan">
      <formula>0.03</formula>
    </cfRule>
    <cfRule type="cellIs" dxfId="1382" priority="354" stopIfTrue="1" operator="lessThan">
      <formula>-0.03</formula>
    </cfRule>
  </conditionalFormatting>
  <conditionalFormatting sqref="AT19:AT20 AT25:AT26 AT31:AT32 AT37:AT38">
    <cfRule type="cellIs" dxfId="1381" priority="355" stopIfTrue="1" operator="greaterThan">
      <formula>0</formula>
    </cfRule>
    <cfRule type="cellIs" dxfId="1380" priority="356" operator="lessThan">
      <formula>0</formula>
    </cfRule>
  </conditionalFormatting>
  <conditionalFormatting sqref="AT21 AT27 AT33 AT39">
    <cfRule type="cellIs" dxfId="1379" priority="349" stopIfTrue="1" operator="greaterThan">
      <formula>0.03</formula>
    </cfRule>
    <cfRule type="cellIs" dxfId="1378" priority="350" stopIfTrue="1" operator="lessThan">
      <formula>-0.03</formula>
    </cfRule>
  </conditionalFormatting>
  <conditionalFormatting sqref="AT21:AT22 AT27:AT28 AT33:AT34 AT39:AT40">
    <cfRule type="cellIs" dxfId="1377" priority="351" stopIfTrue="1" operator="greaterThan">
      <formula>0</formula>
    </cfRule>
    <cfRule type="cellIs" dxfId="1376" priority="352" operator="lessThan">
      <formula>0</formula>
    </cfRule>
  </conditionalFormatting>
  <conditionalFormatting sqref="AV17 AV23 AV29 AV35">
    <cfRule type="cellIs" dxfId="1375" priority="345" stopIfTrue="1" operator="greaterThan">
      <formula>0.03</formula>
    </cfRule>
    <cfRule type="cellIs" dxfId="1374" priority="346" stopIfTrue="1" operator="lessThan">
      <formula>-0.03</formula>
    </cfRule>
  </conditionalFormatting>
  <conditionalFormatting sqref="AV17:AV18 AV23:AV24 AV29:AV30 AV35:AV36">
    <cfRule type="cellIs" dxfId="1373" priority="347" stopIfTrue="1" operator="greaterThan">
      <formula>0</formula>
    </cfRule>
    <cfRule type="cellIs" dxfId="1372" priority="348" operator="lessThan">
      <formula>0</formula>
    </cfRule>
  </conditionalFormatting>
  <conditionalFormatting sqref="AV19 AV25 AV31 AV37">
    <cfRule type="cellIs" dxfId="1371" priority="341" stopIfTrue="1" operator="greaterThan">
      <formula>0.03</formula>
    </cfRule>
    <cfRule type="cellIs" dxfId="1370" priority="342" stopIfTrue="1" operator="lessThan">
      <formula>-0.03</formula>
    </cfRule>
  </conditionalFormatting>
  <conditionalFormatting sqref="AV19:AV20 AV25:AV26 AV31:AV32 AV37:AV38">
    <cfRule type="cellIs" dxfId="1369" priority="343" stopIfTrue="1" operator="greaterThan">
      <formula>0</formula>
    </cfRule>
    <cfRule type="cellIs" dxfId="1368" priority="344" operator="lessThan">
      <formula>0</formula>
    </cfRule>
  </conditionalFormatting>
  <conditionalFormatting sqref="AV21 AV27 AV33 AV39">
    <cfRule type="cellIs" dxfId="1367" priority="337" stopIfTrue="1" operator="greaterThan">
      <formula>0.03</formula>
    </cfRule>
    <cfRule type="cellIs" dxfId="1366" priority="338" stopIfTrue="1" operator="lessThan">
      <formula>-0.03</formula>
    </cfRule>
  </conditionalFormatting>
  <conditionalFormatting sqref="AV21:AV22 AV27:AV28 AV33:AV34 AV39:AV40">
    <cfRule type="cellIs" dxfId="1365" priority="339" stopIfTrue="1" operator="greaterThan">
      <formula>0</formula>
    </cfRule>
    <cfRule type="cellIs" dxfId="1364" priority="340" operator="lessThan">
      <formula>0</formula>
    </cfRule>
  </conditionalFormatting>
  <conditionalFormatting sqref="B47">
    <cfRule type="cellIs" dxfId="1363" priority="329" stopIfTrue="1" operator="greaterThan">
      <formula>0.03</formula>
    </cfRule>
    <cfRule type="cellIs" dxfId="1362" priority="330" stopIfTrue="1" operator="lessThan">
      <formula>-0.03</formula>
    </cfRule>
  </conditionalFormatting>
  <conditionalFormatting sqref="C47">
    <cfRule type="cellIs" dxfId="1361" priority="331" stopIfTrue="1" operator="greaterThan">
      <formula>0.03</formula>
    </cfRule>
    <cfRule type="cellIs" dxfId="1360" priority="332" stopIfTrue="1" operator="lessThan">
      <formula>-0.03</formula>
    </cfRule>
  </conditionalFormatting>
  <conditionalFormatting sqref="C47:C52">
    <cfRule type="cellIs" dxfId="1359" priority="333" stopIfTrue="1" operator="greaterThan">
      <formula>0</formula>
    </cfRule>
    <cfRule type="cellIs" dxfId="1358" priority="334" stopIfTrue="1" operator="lessThan">
      <formula>0</formula>
    </cfRule>
  </conditionalFormatting>
  <conditionalFormatting sqref="B47:B48">
    <cfRule type="cellIs" dxfId="1357" priority="335" stopIfTrue="1" operator="greaterThan">
      <formula>0</formula>
    </cfRule>
    <cfRule type="cellIs" dxfId="1356" priority="336" operator="lessThan">
      <formula>0</formula>
    </cfRule>
  </conditionalFormatting>
  <conditionalFormatting sqref="B49">
    <cfRule type="cellIs" dxfId="1355" priority="325" stopIfTrue="1" operator="greaterThan">
      <formula>0.03</formula>
    </cfRule>
    <cfRule type="cellIs" dxfId="1354" priority="326" stopIfTrue="1" operator="lessThan">
      <formula>-0.03</formula>
    </cfRule>
  </conditionalFormatting>
  <conditionalFormatting sqref="B49:B50">
    <cfRule type="cellIs" dxfId="1353" priority="327" stopIfTrue="1" operator="greaterThan">
      <formula>0</formula>
    </cfRule>
    <cfRule type="cellIs" dxfId="1352" priority="328" operator="lessThan">
      <formula>0</formula>
    </cfRule>
  </conditionalFormatting>
  <conditionalFormatting sqref="B51">
    <cfRule type="cellIs" dxfId="1351" priority="321" stopIfTrue="1" operator="greaterThan">
      <formula>0.03</formula>
    </cfRule>
    <cfRule type="cellIs" dxfId="1350" priority="322" stopIfTrue="1" operator="lessThan">
      <formula>-0.03</formula>
    </cfRule>
  </conditionalFormatting>
  <conditionalFormatting sqref="B51:B52">
    <cfRule type="cellIs" dxfId="1349" priority="323" stopIfTrue="1" operator="greaterThan">
      <formula>0</formula>
    </cfRule>
    <cfRule type="cellIs" dxfId="1348" priority="324" operator="lessThan">
      <formula>0</formula>
    </cfRule>
  </conditionalFormatting>
  <conditionalFormatting sqref="D47:P47">
    <cfRule type="cellIs" dxfId="1347" priority="317" stopIfTrue="1" operator="greaterThan">
      <formula>0.03</formula>
    </cfRule>
    <cfRule type="cellIs" dxfId="1346" priority="318" stopIfTrue="1" operator="lessThan">
      <formula>-0.03</formula>
    </cfRule>
  </conditionalFormatting>
  <conditionalFormatting sqref="D47:P52">
    <cfRule type="cellIs" dxfId="1345" priority="319" stopIfTrue="1" operator="greaterThan">
      <formula>0</formula>
    </cfRule>
    <cfRule type="cellIs" dxfId="1344" priority="320" stopIfTrue="1" operator="lessThan">
      <formula>0</formula>
    </cfRule>
  </conditionalFormatting>
  <conditionalFormatting sqref="Q47">
    <cfRule type="cellIs" dxfId="1343" priority="309" stopIfTrue="1" operator="greaterThan">
      <formula>0.03</formula>
    </cfRule>
    <cfRule type="cellIs" dxfId="1342" priority="310" stopIfTrue="1" operator="lessThan">
      <formula>-0.03</formula>
    </cfRule>
  </conditionalFormatting>
  <conditionalFormatting sqref="R47">
    <cfRule type="cellIs" dxfId="1341" priority="311" stopIfTrue="1" operator="greaterThan">
      <formula>0.03</formula>
    </cfRule>
    <cfRule type="cellIs" dxfId="1340" priority="312" stopIfTrue="1" operator="lessThan">
      <formula>-0.03</formula>
    </cfRule>
  </conditionalFormatting>
  <conditionalFormatting sqref="R47:R52">
    <cfRule type="cellIs" dxfId="1339" priority="313" stopIfTrue="1" operator="greaterThan">
      <formula>0</formula>
    </cfRule>
    <cfRule type="cellIs" dxfId="1338" priority="314" stopIfTrue="1" operator="lessThan">
      <formula>0</formula>
    </cfRule>
  </conditionalFormatting>
  <conditionalFormatting sqref="Q47:Q48">
    <cfRule type="cellIs" dxfId="1337" priority="315" stopIfTrue="1" operator="greaterThan">
      <formula>0</formula>
    </cfRule>
    <cfRule type="cellIs" dxfId="1336" priority="316" operator="lessThan">
      <formula>0</formula>
    </cfRule>
  </conditionalFormatting>
  <conditionalFormatting sqref="Q49">
    <cfRule type="cellIs" dxfId="1335" priority="305" stopIfTrue="1" operator="greaterThan">
      <formula>0.03</formula>
    </cfRule>
    <cfRule type="cellIs" dxfId="1334" priority="306" stopIfTrue="1" operator="lessThan">
      <formula>-0.03</formula>
    </cfRule>
  </conditionalFormatting>
  <conditionalFormatting sqref="Q49:Q50">
    <cfRule type="cellIs" dxfId="1333" priority="307" stopIfTrue="1" operator="greaterThan">
      <formula>0</formula>
    </cfRule>
    <cfRule type="cellIs" dxfId="1332" priority="308" operator="lessThan">
      <formula>0</formula>
    </cfRule>
  </conditionalFormatting>
  <conditionalFormatting sqref="Q51">
    <cfRule type="cellIs" dxfId="1331" priority="301" stopIfTrue="1" operator="greaterThan">
      <formula>0.03</formula>
    </cfRule>
    <cfRule type="cellIs" dxfId="1330" priority="302" stopIfTrue="1" operator="lessThan">
      <formula>-0.03</formula>
    </cfRule>
  </conditionalFormatting>
  <conditionalFormatting sqref="Q51:Q52">
    <cfRule type="cellIs" dxfId="1329" priority="303" stopIfTrue="1" operator="greaterThan">
      <formula>0</formula>
    </cfRule>
    <cfRule type="cellIs" dxfId="1328" priority="304" operator="lessThan">
      <formula>0</formula>
    </cfRule>
  </conditionalFormatting>
  <conditionalFormatting sqref="S47">
    <cfRule type="cellIs" dxfId="1327" priority="293" stopIfTrue="1" operator="greaterThan">
      <formula>0.03</formula>
    </cfRule>
    <cfRule type="cellIs" dxfId="1326" priority="294" stopIfTrue="1" operator="lessThan">
      <formula>-0.03</formula>
    </cfRule>
  </conditionalFormatting>
  <conditionalFormatting sqref="T47">
    <cfRule type="cellIs" dxfId="1325" priority="295" stopIfTrue="1" operator="greaterThan">
      <formula>0.03</formula>
    </cfRule>
    <cfRule type="cellIs" dxfId="1324" priority="296" stopIfTrue="1" operator="lessThan">
      <formula>-0.03</formula>
    </cfRule>
  </conditionalFormatting>
  <conditionalFormatting sqref="T47:T52">
    <cfRule type="cellIs" dxfId="1323" priority="297" stopIfTrue="1" operator="greaterThan">
      <formula>0</formula>
    </cfRule>
    <cfRule type="cellIs" dxfId="1322" priority="298" stopIfTrue="1" operator="lessThan">
      <formula>0</formula>
    </cfRule>
  </conditionalFormatting>
  <conditionalFormatting sqref="S47:S48">
    <cfRule type="cellIs" dxfId="1321" priority="299" stopIfTrue="1" operator="greaterThan">
      <formula>0</formula>
    </cfRule>
    <cfRule type="cellIs" dxfId="1320" priority="300" operator="lessThan">
      <formula>0</formula>
    </cfRule>
  </conditionalFormatting>
  <conditionalFormatting sqref="S49">
    <cfRule type="cellIs" dxfId="1319" priority="289" stopIfTrue="1" operator="greaterThan">
      <formula>0.03</formula>
    </cfRule>
    <cfRule type="cellIs" dxfId="1318" priority="290" stopIfTrue="1" operator="lessThan">
      <formula>-0.03</formula>
    </cfRule>
  </conditionalFormatting>
  <conditionalFormatting sqref="S49:S50">
    <cfRule type="cellIs" dxfId="1317" priority="291" stopIfTrue="1" operator="greaterThan">
      <formula>0</formula>
    </cfRule>
    <cfRule type="cellIs" dxfId="1316" priority="292" operator="lessThan">
      <formula>0</formula>
    </cfRule>
  </conditionalFormatting>
  <conditionalFormatting sqref="S51">
    <cfRule type="cellIs" dxfId="1315" priority="285" stopIfTrue="1" operator="greaterThan">
      <formula>0.03</formula>
    </cfRule>
    <cfRule type="cellIs" dxfId="1314" priority="286" stopIfTrue="1" operator="lessThan">
      <formula>-0.03</formula>
    </cfRule>
  </conditionalFormatting>
  <conditionalFormatting sqref="S51:S52">
    <cfRule type="cellIs" dxfId="1313" priority="287" stopIfTrue="1" operator="greaterThan">
      <formula>0</formula>
    </cfRule>
    <cfRule type="cellIs" dxfId="1312" priority="288" operator="lessThan">
      <formula>0</formula>
    </cfRule>
  </conditionalFormatting>
  <conditionalFormatting sqref="U47">
    <cfRule type="cellIs" dxfId="1311" priority="277" stopIfTrue="1" operator="greaterThan">
      <formula>0.03</formula>
    </cfRule>
    <cfRule type="cellIs" dxfId="1310" priority="278" stopIfTrue="1" operator="lessThan">
      <formula>-0.03</formula>
    </cfRule>
  </conditionalFormatting>
  <conditionalFormatting sqref="V47">
    <cfRule type="cellIs" dxfId="1309" priority="279" stopIfTrue="1" operator="greaterThan">
      <formula>0.03</formula>
    </cfRule>
    <cfRule type="cellIs" dxfId="1308" priority="280" stopIfTrue="1" operator="lessThan">
      <formula>-0.03</formula>
    </cfRule>
  </conditionalFormatting>
  <conditionalFormatting sqref="V47:V52">
    <cfRule type="cellIs" dxfId="1307" priority="281" stopIfTrue="1" operator="greaterThan">
      <formula>0</formula>
    </cfRule>
    <cfRule type="cellIs" dxfId="1306" priority="282" stopIfTrue="1" operator="lessThan">
      <formula>0</formula>
    </cfRule>
  </conditionalFormatting>
  <conditionalFormatting sqref="U47:U48">
    <cfRule type="cellIs" dxfId="1305" priority="283" stopIfTrue="1" operator="greaterThan">
      <formula>0</formula>
    </cfRule>
    <cfRule type="cellIs" dxfId="1304" priority="284" operator="lessThan">
      <formula>0</formula>
    </cfRule>
  </conditionalFormatting>
  <conditionalFormatting sqref="U49">
    <cfRule type="cellIs" dxfId="1303" priority="273" stopIfTrue="1" operator="greaterThan">
      <formula>0.03</formula>
    </cfRule>
    <cfRule type="cellIs" dxfId="1302" priority="274" stopIfTrue="1" operator="lessThan">
      <formula>-0.03</formula>
    </cfRule>
  </conditionalFormatting>
  <conditionalFormatting sqref="U49:U50">
    <cfRule type="cellIs" dxfId="1301" priority="275" stopIfTrue="1" operator="greaterThan">
      <formula>0</formula>
    </cfRule>
    <cfRule type="cellIs" dxfId="1300" priority="276" operator="lessThan">
      <formula>0</formula>
    </cfRule>
  </conditionalFormatting>
  <conditionalFormatting sqref="U51">
    <cfRule type="cellIs" dxfId="1299" priority="269" stopIfTrue="1" operator="greaterThan">
      <formula>0.03</formula>
    </cfRule>
    <cfRule type="cellIs" dxfId="1298" priority="270" stopIfTrue="1" operator="lessThan">
      <formula>-0.03</formula>
    </cfRule>
  </conditionalFormatting>
  <conditionalFormatting sqref="U51:U52">
    <cfRule type="cellIs" dxfId="1297" priority="271" stopIfTrue="1" operator="greaterThan">
      <formula>0</formula>
    </cfRule>
    <cfRule type="cellIs" dxfId="1296" priority="272" operator="lessThan">
      <formula>0</formula>
    </cfRule>
  </conditionalFormatting>
  <conditionalFormatting sqref="W47">
    <cfRule type="cellIs" dxfId="1295" priority="261" stopIfTrue="1" operator="greaterThan">
      <formula>0.03</formula>
    </cfRule>
    <cfRule type="cellIs" dxfId="1294" priority="262" stopIfTrue="1" operator="lessThan">
      <formula>-0.03</formula>
    </cfRule>
  </conditionalFormatting>
  <conditionalFormatting sqref="X47">
    <cfRule type="cellIs" dxfId="1293" priority="263" stopIfTrue="1" operator="greaterThan">
      <formula>0.03</formula>
    </cfRule>
    <cfRule type="cellIs" dxfId="1292" priority="264" stopIfTrue="1" operator="lessThan">
      <formula>-0.03</formula>
    </cfRule>
  </conditionalFormatting>
  <conditionalFormatting sqref="X47:X52">
    <cfRule type="cellIs" dxfId="1291" priority="265" stopIfTrue="1" operator="greaterThan">
      <formula>0</formula>
    </cfRule>
    <cfRule type="cellIs" dxfId="1290" priority="266" stopIfTrue="1" operator="lessThan">
      <formula>0</formula>
    </cfRule>
  </conditionalFormatting>
  <conditionalFormatting sqref="W47:W48">
    <cfRule type="cellIs" dxfId="1289" priority="267" stopIfTrue="1" operator="greaterThan">
      <formula>0</formula>
    </cfRule>
    <cfRule type="cellIs" dxfId="1288" priority="268" operator="lessThan">
      <formula>0</formula>
    </cfRule>
  </conditionalFormatting>
  <conditionalFormatting sqref="W49">
    <cfRule type="cellIs" dxfId="1287" priority="257" stopIfTrue="1" operator="greaterThan">
      <formula>0.03</formula>
    </cfRule>
    <cfRule type="cellIs" dxfId="1286" priority="258" stopIfTrue="1" operator="lessThan">
      <formula>-0.03</formula>
    </cfRule>
  </conditionalFormatting>
  <conditionalFormatting sqref="W49:W50">
    <cfRule type="cellIs" dxfId="1285" priority="259" stopIfTrue="1" operator="greaterThan">
      <formula>0</formula>
    </cfRule>
    <cfRule type="cellIs" dxfId="1284" priority="260" operator="lessThan">
      <formula>0</formula>
    </cfRule>
  </conditionalFormatting>
  <conditionalFormatting sqref="W51">
    <cfRule type="cellIs" dxfId="1283" priority="253" stopIfTrue="1" operator="greaterThan">
      <formula>0.03</formula>
    </cfRule>
    <cfRule type="cellIs" dxfId="1282" priority="254" stopIfTrue="1" operator="lessThan">
      <formula>-0.03</formula>
    </cfRule>
  </conditionalFormatting>
  <conditionalFormatting sqref="W51:W52">
    <cfRule type="cellIs" dxfId="1281" priority="255" stopIfTrue="1" operator="greaterThan">
      <formula>0</formula>
    </cfRule>
    <cfRule type="cellIs" dxfId="1280" priority="256" operator="lessThan">
      <formula>0</formula>
    </cfRule>
  </conditionalFormatting>
  <conditionalFormatting sqref="Y47">
    <cfRule type="cellIs" dxfId="1279" priority="245" stopIfTrue="1" operator="greaterThan">
      <formula>0.03</formula>
    </cfRule>
    <cfRule type="cellIs" dxfId="1278" priority="246" stopIfTrue="1" operator="lessThan">
      <formula>-0.03</formula>
    </cfRule>
  </conditionalFormatting>
  <conditionalFormatting sqref="Z47">
    <cfRule type="cellIs" dxfId="1277" priority="247" stopIfTrue="1" operator="greaterThan">
      <formula>0.03</formula>
    </cfRule>
    <cfRule type="cellIs" dxfId="1276" priority="248" stopIfTrue="1" operator="lessThan">
      <formula>-0.03</formula>
    </cfRule>
  </conditionalFormatting>
  <conditionalFormatting sqref="Z47:Z52">
    <cfRule type="cellIs" dxfId="1275" priority="249" stopIfTrue="1" operator="greaterThan">
      <formula>0</formula>
    </cfRule>
    <cfRule type="cellIs" dxfId="1274" priority="250" stopIfTrue="1" operator="lessThan">
      <formula>0</formula>
    </cfRule>
  </conditionalFormatting>
  <conditionalFormatting sqref="Y47:Y48">
    <cfRule type="cellIs" dxfId="1273" priority="251" stopIfTrue="1" operator="greaterThan">
      <formula>0</formula>
    </cfRule>
    <cfRule type="cellIs" dxfId="1272" priority="252" operator="lessThan">
      <formula>0</formula>
    </cfRule>
  </conditionalFormatting>
  <conditionalFormatting sqref="Y49">
    <cfRule type="cellIs" dxfId="1271" priority="241" stopIfTrue="1" operator="greaterThan">
      <formula>0.03</formula>
    </cfRule>
    <cfRule type="cellIs" dxfId="1270" priority="242" stopIfTrue="1" operator="lessThan">
      <formula>-0.03</formula>
    </cfRule>
  </conditionalFormatting>
  <conditionalFormatting sqref="Y49:Y50">
    <cfRule type="cellIs" dxfId="1269" priority="243" stopIfTrue="1" operator="greaterThan">
      <formula>0</formula>
    </cfRule>
    <cfRule type="cellIs" dxfId="1268" priority="244" operator="lessThan">
      <formula>0</formula>
    </cfRule>
  </conditionalFormatting>
  <conditionalFormatting sqref="Y51">
    <cfRule type="cellIs" dxfId="1267" priority="237" stopIfTrue="1" operator="greaterThan">
      <formula>0.03</formula>
    </cfRule>
    <cfRule type="cellIs" dxfId="1266" priority="238" stopIfTrue="1" operator="lessThan">
      <formula>-0.03</formula>
    </cfRule>
  </conditionalFormatting>
  <conditionalFormatting sqref="Y51:Y52">
    <cfRule type="cellIs" dxfId="1265" priority="239" stopIfTrue="1" operator="greaterThan">
      <formula>0</formula>
    </cfRule>
    <cfRule type="cellIs" dxfId="1264" priority="240" operator="lessThan">
      <formula>0</formula>
    </cfRule>
  </conditionalFormatting>
  <conditionalFormatting sqref="AA47">
    <cfRule type="cellIs" dxfId="1263" priority="229" stopIfTrue="1" operator="greaterThan">
      <formula>0.03</formula>
    </cfRule>
    <cfRule type="cellIs" dxfId="1262" priority="230" stopIfTrue="1" operator="lessThan">
      <formula>-0.03</formula>
    </cfRule>
  </conditionalFormatting>
  <conditionalFormatting sqref="AB47">
    <cfRule type="cellIs" dxfId="1261" priority="231" stopIfTrue="1" operator="greaterThan">
      <formula>0.03</formula>
    </cfRule>
    <cfRule type="cellIs" dxfId="1260" priority="232" stopIfTrue="1" operator="lessThan">
      <formula>-0.03</formula>
    </cfRule>
  </conditionalFormatting>
  <conditionalFormatting sqref="AB47:AB52">
    <cfRule type="cellIs" dxfId="1259" priority="233" stopIfTrue="1" operator="greaterThan">
      <formula>0</formula>
    </cfRule>
    <cfRule type="cellIs" dxfId="1258" priority="234" stopIfTrue="1" operator="lessThan">
      <formula>0</formula>
    </cfRule>
  </conditionalFormatting>
  <conditionalFormatting sqref="AA47:AA48">
    <cfRule type="cellIs" dxfId="1257" priority="235" stopIfTrue="1" operator="greaterThan">
      <formula>0</formula>
    </cfRule>
    <cfRule type="cellIs" dxfId="1256" priority="236" operator="lessThan">
      <formula>0</formula>
    </cfRule>
  </conditionalFormatting>
  <conditionalFormatting sqref="AA49">
    <cfRule type="cellIs" dxfId="1255" priority="225" stopIfTrue="1" operator="greaterThan">
      <formula>0.03</formula>
    </cfRule>
    <cfRule type="cellIs" dxfId="1254" priority="226" stopIfTrue="1" operator="lessThan">
      <formula>-0.03</formula>
    </cfRule>
  </conditionalFormatting>
  <conditionalFormatting sqref="AA49:AA50">
    <cfRule type="cellIs" dxfId="1253" priority="227" stopIfTrue="1" operator="greaterThan">
      <formula>0</formula>
    </cfRule>
    <cfRule type="cellIs" dxfId="1252" priority="228" operator="lessThan">
      <formula>0</formula>
    </cfRule>
  </conditionalFormatting>
  <conditionalFormatting sqref="AA51">
    <cfRule type="cellIs" dxfId="1251" priority="221" stopIfTrue="1" operator="greaterThan">
      <formula>0.03</formula>
    </cfRule>
    <cfRule type="cellIs" dxfId="1250" priority="222" stopIfTrue="1" operator="lessThan">
      <formula>-0.03</formula>
    </cfRule>
  </conditionalFormatting>
  <conditionalFormatting sqref="AA51:AA52">
    <cfRule type="cellIs" dxfId="1249" priority="223" stopIfTrue="1" operator="greaterThan">
      <formula>0</formula>
    </cfRule>
    <cfRule type="cellIs" dxfId="1248" priority="224" operator="lessThan">
      <formula>0</formula>
    </cfRule>
  </conditionalFormatting>
  <conditionalFormatting sqref="AC47">
    <cfRule type="cellIs" dxfId="1247" priority="217" stopIfTrue="1" operator="greaterThan">
      <formula>0.03</formula>
    </cfRule>
    <cfRule type="cellIs" dxfId="1246" priority="218" stopIfTrue="1" operator="lessThan">
      <formula>-0.03</formula>
    </cfRule>
  </conditionalFormatting>
  <conditionalFormatting sqref="AC47:AC48">
    <cfRule type="cellIs" dxfId="1245" priority="219" stopIfTrue="1" operator="greaterThan">
      <formula>0</formula>
    </cfRule>
    <cfRule type="cellIs" dxfId="1244" priority="220" operator="lessThan">
      <formula>0</formula>
    </cfRule>
  </conditionalFormatting>
  <conditionalFormatting sqref="AC49">
    <cfRule type="cellIs" dxfId="1243" priority="213" stopIfTrue="1" operator="greaterThan">
      <formula>0.03</formula>
    </cfRule>
    <cfRule type="cellIs" dxfId="1242" priority="214" stopIfTrue="1" operator="lessThan">
      <formula>-0.03</formula>
    </cfRule>
  </conditionalFormatting>
  <conditionalFormatting sqref="AC49:AC50">
    <cfRule type="cellIs" dxfId="1241" priority="215" stopIfTrue="1" operator="greaterThan">
      <formula>0</formula>
    </cfRule>
    <cfRule type="cellIs" dxfId="1240" priority="216" operator="lessThan">
      <formula>0</formula>
    </cfRule>
  </conditionalFormatting>
  <conditionalFormatting sqref="AC51">
    <cfRule type="cellIs" dxfId="1239" priority="209" stopIfTrue="1" operator="greaterThan">
      <formula>0.03</formula>
    </cfRule>
    <cfRule type="cellIs" dxfId="1238" priority="210" stopIfTrue="1" operator="lessThan">
      <formula>-0.03</formula>
    </cfRule>
  </conditionalFormatting>
  <conditionalFormatting sqref="AC51:AC52">
    <cfRule type="cellIs" dxfId="1237" priority="211" stopIfTrue="1" operator="greaterThan">
      <formula>0</formula>
    </cfRule>
    <cfRule type="cellIs" dxfId="1236" priority="212" operator="lessThan">
      <formula>0</formula>
    </cfRule>
  </conditionalFormatting>
  <conditionalFormatting sqref="AI47">
    <cfRule type="cellIs" dxfId="1235" priority="201" stopIfTrue="1" operator="greaterThan">
      <formula>0.03</formula>
    </cfRule>
    <cfRule type="cellIs" dxfId="1234" priority="202" stopIfTrue="1" operator="lessThan">
      <formula>-0.03</formula>
    </cfRule>
  </conditionalFormatting>
  <conditionalFormatting sqref="AJ47">
    <cfRule type="cellIs" dxfId="1233" priority="203" stopIfTrue="1" operator="greaterThan">
      <formula>0.03</formula>
    </cfRule>
    <cfRule type="cellIs" dxfId="1232" priority="204" stopIfTrue="1" operator="lessThan">
      <formula>-0.03</formula>
    </cfRule>
  </conditionalFormatting>
  <conditionalFormatting sqref="AJ47:AJ52">
    <cfRule type="cellIs" dxfId="1231" priority="205" stopIfTrue="1" operator="greaterThan">
      <formula>0</formula>
    </cfRule>
    <cfRule type="cellIs" dxfId="1230" priority="206" stopIfTrue="1" operator="lessThan">
      <formula>0</formula>
    </cfRule>
  </conditionalFormatting>
  <conditionalFormatting sqref="AI47:AI48">
    <cfRule type="cellIs" dxfId="1229" priority="207" stopIfTrue="1" operator="greaterThan">
      <formula>0</formula>
    </cfRule>
    <cfRule type="cellIs" dxfId="1228" priority="208" operator="lessThan">
      <formula>0</formula>
    </cfRule>
  </conditionalFormatting>
  <conditionalFormatting sqref="AI49">
    <cfRule type="cellIs" dxfId="1227" priority="197" stopIfTrue="1" operator="greaterThan">
      <formula>0.03</formula>
    </cfRule>
    <cfRule type="cellIs" dxfId="1226" priority="198" stopIfTrue="1" operator="lessThan">
      <formula>-0.03</formula>
    </cfRule>
  </conditionalFormatting>
  <conditionalFormatting sqref="AI49:AI50">
    <cfRule type="cellIs" dxfId="1225" priority="199" stopIfTrue="1" operator="greaterThan">
      <formula>0</formula>
    </cfRule>
    <cfRule type="cellIs" dxfId="1224" priority="200" operator="lessThan">
      <formula>0</formula>
    </cfRule>
  </conditionalFormatting>
  <conditionalFormatting sqref="AI51">
    <cfRule type="cellIs" dxfId="1223" priority="193" stopIfTrue="1" operator="greaterThan">
      <formula>0.03</formula>
    </cfRule>
    <cfRule type="cellIs" dxfId="1222" priority="194" stopIfTrue="1" operator="lessThan">
      <formula>-0.03</formula>
    </cfRule>
  </conditionalFormatting>
  <conditionalFormatting sqref="AI51:AI52">
    <cfRule type="cellIs" dxfId="1221" priority="195" stopIfTrue="1" operator="greaterThan">
      <formula>0</formula>
    </cfRule>
    <cfRule type="cellIs" dxfId="1220" priority="196" operator="lessThan">
      <formula>0</formula>
    </cfRule>
  </conditionalFormatting>
  <conditionalFormatting sqref="AK47">
    <cfRule type="cellIs" dxfId="1219" priority="185" stopIfTrue="1" operator="greaterThan">
      <formula>0.03</formula>
    </cfRule>
    <cfRule type="cellIs" dxfId="1218" priority="186" stopIfTrue="1" operator="lessThan">
      <formula>-0.03</formula>
    </cfRule>
  </conditionalFormatting>
  <conditionalFormatting sqref="AL47">
    <cfRule type="cellIs" dxfId="1217" priority="187" stopIfTrue="1" operator="greaterThan">
      <formula>0.03</formula>
    </cfRule>
    <cfRule type="cellIs" dxfId="1216" priority="188" stopIfTrue="1" operator="lessThan">
      <formula>-0.03</formula>
    </cfRule>
  </conditionalFormatting>
  <conditionalFormatting sqref="AL47:AL52">
    <cfRule type="cellIs" dxfId="1215" priority="189" stopIfTrue="1" operator="greaterThan">
      <formula>0</formula>
    </cfRule>
    <cfRule type="cellIs" dxfId="1214" priority="190" stopIfTrue="1" operator="lessThan">
      <formula>0</formula>
    </cfRule>
  </conditionalFormatting>
  <conditionalFormatting sqref="AK47:AK48">
    <cfRule type="cellIs" dxfId="1213" priority="191" stopIfTrue="1" operator="greaterThan">
      <formula>0</formula>
    </cfRule>
    <cfRule type="cellIs" dxfId="1212" priority="192" operator="lessThan">
      <formula>0</formula>
    </cfRule>
  </conditionalFormatting>
  <conditionalFormatting sqref="AK49">
    <cfRule type="cellIs" dxfId="1211" priority="181" stopIfTrue="1" operator="greaterThan">
      <formula>0.03</formula>
    </cfRule>
    <cfRule type="cellIs" dxfId="1210" priority="182" stopIfTrue="1" operator="lessThan">
      <formula>-0.03</formula>
    </cfRule>
  </conditionalFormatting>
  <conditionalFormatting sqref="AK49:AK50">
    <cfRule type="cellIs" dxfId="1209" priority="183" stopIfTrue="1" operator="greaterThan">
      <formula>0</formula>
    </cfRule>
    <cfRule type="cellIs" dxfId="1208" priority="184" operator="lessThan">
      <formula>0</formula>
    </cfRule>
  </conditionalFormatting>
  <conditionalFormatting sqref="AK51">
    <cfRule type="cellIs" dxfId="1207" priority="177" stopIfTrue="1" operator="greaterThan">
      <formula>0.03</formula>
    </cfRule>
    <cfRule type="cellIs" dxfId="1206" priority="178" stopIfTrue="1" operator="lessThan">
      <formula>-0.03</formula>
    </cfRule>
  </conditionalFormatting>
  <conditionalFormatting sqref="AK51:AK52">
    <cfRule type="cellIs" dxfId="1205" priority="179" stopIfTrue="1" operator="greaterThan">
      <formula>0</formula>
    </cfRule>
    <cfRule type="cellIs" dxfId="1204" priority="180" operator="lessThan">
      <formula>0</formula>
    </cfRule>
  </conditionalFormatting>
  <conditionalFormatting sqref="AD47:AH47">
    <cfRule type="cellIs" dxfId="1203" priority="173" stopIfTrue="1" operator="greaterThan">
      <formula>0.03</formula>
    </cfRule>
    <cfRule type="cellIs" dxfId="1202" priority="174" stopIfTrue="1" operator="lessThan">
      <formula>-0.03</formula>
    </cfRule>
  </conditionalFormatting>
  <conditionalFormatting sqref="AD47:AH52">
    <cfRule type="cellIs" dxfId="1201" priority="175" stopIfTrue="1" operator="greaterThan">
      <formula>0</formula>
    </cfRule>
    <cfRule type="cellIs" dxfId="1200" priority="176" stopIfTrue="1" operator="lessThan">
      <formula>0</formula>
    </cfRule>
  </conditionalFormatting>
  <conditionalFormatting sqref="BA11">
    <cfRule type="cellIs" dxfId="1199" priority="169" stopIfTrue="1" operator="greaterThan">
      <formula>0.03</formula>
    </cfRule>
    <cfRule type="cellIs" dxfId="1198" priority="170" stopIfTrue="1" operator="lessThan">
      <formula>-0.03</formula>
    </cfRule>
  </conditionalFormatting>
  <conditionalFormatting sqref="BA11:BA16">
    <cfRule type="cellIs" dxfId="1197" priority="171" stopIfTrue="1" operator="greaterThan">
      <formula>0</formula>
    </cfRule>
    <cfRule type="cellIs" dxfId="1196" priority="172" stopIfTrue="1" operator="lessThan">
      <formula>0</formula>
    </cfRule>
  </conditionalFormatting>
  <conditionalFormatting sqref="AZ11">
    <cfRule type="cellIs" dxfId="1195" priority="165" stopIfTrue="1" operator="greaterThan">
      <formula>0.03</formula>
    </cfRule>
    <cfRule type="cellIs" dxfId="1194" priority="166" stopIfTrue="1" operator="lessThan">
      <formula>-0.03</formula>
    </cfRule>
  </conditionalFormatting>
  <conditionalFormatting sqref="AZ11:AZ12">
    <cfRule type="cellIs" dxfId="1193" priority="167" stopIfTrue="1" operator="greaterThan">
      <formula>0</formula>
    </cfRule>
    <cfRule type="cellIs" dxfId="1192" priority="168" operator="lessThan">
      <formula>0</formula>
    </cfRule>
  </conditionalFormatting>
  <conditionalFormatting sqref="AZ13">
    <cfRule type="cellIs" dxfId="1191" priority="161" stopIfTrue="1" operator="greaterThan">
      <formula>0.03</formula>
    </cfRule>
    <cfRule type="cellIs" dxfId="1190" priority="162" stopIfTrue="1" operator="lessThan">
      <formula>-0.03</formula>
    </cfRule>
  </conditionalFormatting>
  <conditionalFormatting sqref="AZ13:AZ14">
    <cfRule type="cellIs" dxfId="1189" priority="163" stopIfTrue="1" operator="greaterThan">
      <formula>0</formula>
    </cfRule>
    <cfRule type="cellIs" dxfId="1188" priority="164" operator="lessThan">
      <formula>0</formula>
    </cfRule>
  </conditionalFormatting>
  <conditionalFormatting sqref="AZ15">
    <cfRule type="cellIs" dxfId="1187" priority="157" stopIfTrue="1" operator="greaterThan">
      <formula>0.03</formula>
    </cfRule>
    <cfRule type="cellIs" dxfId="1186" priority="158" stopIfTrue="1" operator="lessThan">
      <formula>-0.03</formula>
    </cfRule>
  </conditionalFormatting>
  <conditionalFormatting sqref="AZ15:AZ16">
    <cfRule type="cellIs" dxfId="1185" priority="159" stopIfTrue="1" operator="greaterThan">
      <formula>0</formula>
    </cfRule>
    <cfRule type="cellIs" dxfId="1184" priority="160" operator="lessThan">
      <formula>0</formula>
    </cfRule>
  </conditionalFormatting>
  <conditionalFormatting sqref="BA5">
    <cfRule type="cellIs" dxfId="1183" priority="153" stopIfTrue="1" operator="greaterThan">
      <formula>0.03</formula>
    </cfRule>
    <cfRule type="cellIs" dxfId="1182" priority="154" stopIfTrue="1" operator="lessThan">
      <formula>-0.03</formula>
    </cfRule>
  </conditionalFormatting>
  <conditionalFormatting sqref="BA5:BA10">
    <cfRule type="cellIs" dxfId="1181" priority="155" stopIfTrue="1" operator="greaterThan">
      <formula>0</formula>
    </cfRule>
    <cfRule type="cellIs" dxfId="1180" priority="156" stopIfTrue="1" operator="lessThan">
      <formula>0</formula>
    </cfRule>
  </conditionalFormatting>
  <conditionalFormatting sqref="AZ5">
    <cfRule type="cellIs" dxfId="1179" priority="149" stopIfTrue="1" operator="greaterThan">
      <formula>0.03</formula>
    </cfRule>
    <cfRule type="cellIs" dxfId="1178" priority="150" stopIfTrue="1" operator="lessThan">
      <formula>-0.03</formula>
    </cfRule>
  </conditionalFormatting>
  <conditionalFormatting sqref="AZ5:AZ6">
    <cfRule type="cellIs" dxfId="1177" priority="151" stopIfTrue="1" operator="greaterThan">
      <formula>0</formula>
    </cfRule>
    <cfRule type="cellIs" dxfId="1176" priority="152" operator="lessThan">
      <formula>0</formula>
    </cfRule>
  </conditionalFormatting>
  <conditionalFormatting sqref="AZ7">
    <cfRule type="cellIs" dxfId="1175" priority="145" stopIfTrue="1" operator="greaterThan">
      <formula>0.03</formula>
    </cfRule>
    <cfRule type="cellIs" dxfId="1174" priority="146" stopIfTrue="1" operator="lessThan">
      <formula>-0.03</formula>
    </cfRule>
  </conditionalFormatting>
  <conditionalFormatting sqref="AZ7:AZ8">
    <cfRule type="cellIs" dxfId="1173" priority="147" stopIfTrue="1" operator="greaterThan">
      <formula>0</formula>
    </cfRule>
    <cfRule type="cellIs" dxfId="1172" priority="148" operator="lessThan">
      <formula>0</formula>
    </cfRule>
  </conditionalFormatting>
  <conditionalFormatting sqref="AZ9">
    <cfRule type="cellIs" dxfId="1171" priority="141" stopIfTrue="1" operator="greaterThan">
      <formula>0.03</formula>
    </cfRule>
    <cfRule type="cellIs" dxfId="1170" priority="142" stopIfTrue="1" operator="lessThan">
      <formula>-0.03</formula>
    </cfRule>
  </conditionalFormatting>
  <conditionalFormatting sqref="AZ9:AZ10">
    <cfRule type="cellIs" dxfId="1169" priority="143" stopIfTrue="1" operator="greaterThan">
      <formula>0</formula>
    </cfRule>
    <cfRule type="cellIs" dxfId="1168" priority="144" operator="lessThan">
      <formula>0</formula>
    </cfRule>
  </conditionalFormatting>
  <conditionalFormatting sqref="BA17">
    <cfRule type="cellIs" dxfId="1167" priority="137" stopIfTrue="1" operator="greaterThan">
      <formula>0.03</formula>
    </cfRule>
    <cfRule type="cellIs" dxfId="1166" priority="138" stopIfTrue="1" operator="lessThan">
      <formula>-0.03</formula>
    </cfRule>
  </conditionalFormatting>
  <conditionalFormatting sqref="BA17:BA22">
    <cfRule type="cellIs" dxfId="1165" priority="139" stopIfTrue="1" operator="greaterThan">
      <formula>0</formula>
    </cfRule>
    <cfRule type="cellIs" dxfId="1164" priority="140" stopIfTrue="1" operator="lessThan">
      <formula>0</formula>
    </cfRule>
  </conditionalFormatting>
  <conditionalFormatting sqref="AZ17">
    <cfRule type="cellIs" dxfId="1163" priority="133" stopIfTrue="1" operator="greaterThan">
      <formula>0.03</formula>
    </cfRule>
    <cfRule type="cellIs" dxfId="1162" priority="134" stopIfTrue="1" operator="lessThan">
      <formula>-0.03</formula>
    </cfRule>
  </conditionalFormatting>
  <conditionalFormatting sqref="AZ17:AZ18">
    <cfRule type="cellIs" dxfId="1161" priority="135" stopIfTrue="1" operator="greaterThan">
      <formula>0</formula>
    </cfRule>
    <cfRule type="cellIs" dxfId="1160" priority="136" operator="lessThan">
      <formula>0</formula>
    </cfRule>
  </conditionalFormatting>
  <conditionalFormatting sqref="AZ19">
    <cfRule type="cellIs" dxfId="1159" priority="129" stopIfTrue="1" operator="greaterThan">
      <formula>0.03</formula>
    </cfRule>
    <cfRule type="cellIs" dxfId="1158" priority="130" stopIfTrue="1" operator="lessThan">
      <formula>-0.03</formula>
    </cfRule>
  </conditionalFormatting>
  <conditionalFormatting sqref="AZ19:AZ20">
    <cfRule type="cellIs" dxfId="1157" priority="131" stopIfTrue="1" operator="greaterThan">
      <formula>0</formula>
    </cfRule>
    <cfRule type="cellIs" dxfId="1156" priority="132" operator="lessThan">
      <formula>0</formula>
    </cfRule>
  </conditionalFormatting>
  <conditionalFormatting sqref="AZ21">
    <cfRule type="cellIs" dxfId="1155" priority="125" stopIfTrue="1" operator="greaterThan">
      <formula>0.03</formula>
    </cfRule>
    <cfRule type="cellIs" dxfId="1154" priority="126" stopIfTrue="1" operator="lessThan">
      <formula>-0.03</formula>
    </cfRule>
  </conditionalFormatting>
  <conditionalFormatting sqref="AZ21:AZ22">
    <cfRule type="cellIs" dxfId="1153" priority="127" stopIfTrue="1" operator="greaterThan">
      <formula>0</formula>
    </cfRule>
    <cfRule type="cellIs" dxfId="1152" priority="128" operator="lessThan">
      <formula>0</formula>
    </cfRule>
  </conditionalFormatting>
  <conditionalFormatting sqref="BA29">
    <cfRule type="cellIs" dxfId="1151" priority="121" stopIfTrue="1" operator="greaterThan">
      <formula>0.03</formula>
    </cfRule>
    <cfRule type="cellIs" dxfId="1150" priority="122" stopIfTrue="1" operator="lessThan">
      <formula>-0.03</formula>
    </cfRule>
  </conditionalFormatting>
  <conditionalFormatting sqref="BA29:BA34">
    <cfRule type="cellIs" dxfId="1149" priority="123" stopIfTrue="1" operator="greaterThan">
      <formula>0</formula>
    </cfRule>
    <cfRule type="cellIs" dxfId="1148" priority="124" stopIfTrue="1" operator="lessThan">
      <formula>0</formula>
    </cfRule>
  </conditionalFormatting>
  <conditionalFormatting sqref="AZ29">
    <cfRule type="cellIs" dxfId="1147" priority="117" stopIfTrue="1" operator="greaterThan">
      <formula>0.03</formula>
    </cfRule>
    <cfRule type="cellIs" dxfId="1146" priority="118" stopIfTrue="1" operator="lessThan">
      <formula>-0.03</formula>
    </cfRule>
  </conditionalFormatting>
  <conditionalFormatting sqref="AZ29:AZ30">
    <cfRule type="cellIs" dxfId="1145" priority="119" stopIfTrue="1" operator="greaterThan">
      <formula>0</formula>
    </cfRule>
    <cfRule type="cellIs" dxfId="1144" priority="120" operator="lessThan">
      <formula>0</formula>
    </cfRule>
  </conditionalFormatting>
  <conditionalFormatting sqref="AZ31">
    <cfRule type="cellIs" dxfId="1143" priority="113" stopIfTrue="1" operator="greaterThan">
      <formula>0.03</formula>
    </cfRule>
    <cfRule type="cellIs" dxfId="1142" priority="114" stopIfTrue="1" operator="lessThan">
      <formula>-0.03</formula>
    </cfRule>
  </conditionalFormatting>
  <conditionalFormatting sqref="AZ31:AZ32">
    <cfRule type="cellIs" dxfId="1141" priority="115" stopIfTrue="1" operator="greaterThan">
      <formula>0</formula>
    </cfRule>
    <cfRule type="cellIs" dxfId="1140" priority="116" operator="lessThan">
      <formula>0</formula>
    </cfRule>
  </conditionalFormatting>
  <conditionalFormatting sqref="AZ33">
    <cfRule type="cellIs" dxfId="1139" priority="109" stopIfTrue="1" operator="greaterThan">
      <formula>0.03</formula>
    </cfRule>
    <cfRule type="cellIs" dxfId="1138" priority="110" stopIfTrue="1" operator="lessThan">
      <formula>-0.03</formula>
    </cfRule>
  </conditionalFormatting>
  <conditionalFormatting sqref="AZ33:AZ34">
    <cfRule type="cellIs" dxfId="1137" priority="111" stopIfTrue="1" operator="greaterThan">
      <formula>0</formula>
    </cfRule>
    <cfRule type="cellIs" dxfId="1136" priority="112" operator="lessThan">
      <formula>0</formula>
    </cfRule>
  </conditionalFormatting>
  <conditionalFormatting sqref="BA23">
    <cfRule type="cellIs" dxfId="1135" priority="105" stopIfTrue="1" operator="greaterThan">
      <formula>0.03</formula>
    </cfRule>
    <cfRule type="cellIs" dxfId="1134" priority="106" stopIfTrue="1" operator="lessThan">
      <formula>-0.03</formula>
    </cfRule>
  </conditionalFormatting>
  <conditionalFormatting sqref="BA23:BA28">
    <cfRule type="cellIs" dxfId="1133" priority="107" stopIfTrue="1" operator="greaterThan">
      <formula>0</formula>
    </cfRule>
    <cfRule type="cellIs" dxfId="1132" priority="108" stopIfTrue="1" operator="lessThan">
      <formula>0</formula>
    </cfRule>
  </conditionalFormatting>
  <conditionalFormatting sqref="AZ23">
    <cfRule type="cellIs" dxfId="1131" priority="101" stopIfTrue="1" operator="greaterThan">
      <formula>0.03</formula>
    </cfRule>
    <cfRule type="cellIs" dxfId="1130" priority="102" stopIfTrue="1" operator="lessThan">
      <formula>-0.03</formula>
    </cfRule>
  </conditionalFormatting>
  <conditionalFormatting sqref="AZ23:AZ24">
    <cfRule type="cellIs" dxfId="1129" priority="103" stopIfTrue="1" operator="greaterThan">
      <formula>0</formula>
    </cfRule>
    <cfRule type="cellIs" dxfId="1128" priority="104" operator="lessThan">
      <formula>0</formula>
    </cfRule>
  </conditionalFormatting>
  <conditionalFormatting sqref="AZ25">
    <cfRule type="cellIs" dxfId="1127" priority="97" stopIfTrue="1" operator="greaterThan">
      <formula>0.03</formula>
    </cfRule>
    <cfRule type="cellIs" dxfId="1126" priority="98" stopIfTrue="1" operator="lessThan">
      <formula>-0.03</formula>
    </cfRule>
  </conditionalFormatting>
  <conditionalFormatting sqref="AZ25:AZ26">
    <cfRule type="cellIs" dxfId="1125" priority="99" stopIfTrue="1" operator="greaterThan">
      <formula>0</formula>
    </cfRule>
    <cfRule type="cellIs" dxfId="1124" priority="100" operator="lessThan">
      <formula>0</formula>
    </cfRule>
  </conditionalFormatting>
  <conditionalFormatting sqref="AZ27">
    <cfRule type="cellIs" dxfId="1123" priority="93" stopIfTrue="1" operator="greaterThan">
      <formula>0.03</formula>
    </cfRule>
    <cfRule type="cellIs" dxfId="1122" priority="94" stopIfTrue="1" operator="lessThan">
      <formula>-0.03</formula>
    </cfRule>
  </conditionalFormatting>
  <conditionalFormatting sqref="AZ27:AZ28">
    <cfRule type="cellIs" dxfId="1121" priority="95" stopIfTrue="1" operator="greaterThan">
      <formula>0</formula>
    </cfRule>
    <cfRule type="cellIs" dxfId="1120" priority="96" operator="lessThan">
      <formula>0</formula>
    </cfRule>
  </conditionalFormatting>
  <conditionalFormatting sqref="BA35">
    <cfRule type="cellIs" dxfId="1119" priority="89" stopIfTrue="1" operator="greaterThan">
      <formula>0.03</formula>
    </cfRule>
    <cfRule type="cellIs" dxfId="1118" priority="90" stopIfTrue="1" operator="lessThan">
      <formula>-0.03</formula>
    </cfRule>
  </conditionalFormatting>
  <conditionalFormatting sqref="BA35:BA40">
    <cfRule type="cellIs" dxfId="1117" priority="91" stopIfTrue="1" operator="greaterThan">
      <formula>0</formula>
    </cfRule>
    <cfRule type="cellIs" dxfId="1116" priority="92" stopIfTrue="1" operator="lessThan">
      <formula>0</formula>
    </cfRule>
  </conditionalFormatting>
  <conditionalFormatting sqref="AZ35">
    <cfRule type="cellIs" dxfId="1115" priority="85" stopIfTrue="1" operator="greaterThan">
      <formula>0.03</formula>
    </cfRule>
    <cfRule type="cellIs" dxfId="1114" priority="86" stopIfTrue="1" operator="lessThan">
      <formula>-0.03</formula>
    </cfRule>
  </conditionalFormatting>
  <conditionalFormatting sqref="AZ35:AZ36">
    <cfRule type="cellIs" dxfId="1113" priority="87" stopIfTrue="1" operator="greaterThan">
      <formula>0</formula>
    </cfRule>
    <cfRule type="cellIs" dxfId="1112" priority="88" operator="lessThan">
      <formula>0</formula>
    </cfRule>
  </conditionalFormatting>
  <conditionalFormatting sqref="AZ37">
    <cfRule type="cellIs" dxfId="1111" priority="81" stopIfTrue="1" operator="greaterThan">
      <formula>0.03</formula>
    </cfRule>
    <cfRule type="cellIs" dxfId="1110" priority="82" stopIfTrue="1" operator="lessThan">
      <formula>-0.03</formula>
    </cfRule>
  </conditionalFormatting>
  <conditionalFormatting sqref="AZ37:AZ38">
    <cfRule type="cellIs" dxfId="1109" priority="83" stopIfTrue="1" operator="greaterThan">
      <formula>0</formula>
    </cfRule>
    <cfRule type="cellIs" dxfId="1108" priority="84" operator="lessThan">
      <formula>0</formula>
    </cfRule>
  </conditionalFormatting>
  <conditionalFormatting sqref="AZ39">
    <cfRule type="cellIs" dxfId="1107" priority="77" stopIfTrue="1" operator="greaterThan">
      <formula>0.03</formula>
    </cfRule>
    <cfRule type="cellIs" dxfId="1106" priority="78" stopIfTrue="1" operator="lessThan">
      <formula>-0.03</formula>
    </cfRule>
  </conditionalFormatting>
  <conditionalFormatting sqref="AZ39:AZ40">
    <cfRule type="cellIs" dxfId="1105" priority="79" stopIfTrue="1" operator="greaterThan">
      <formula>0</formula>
    </cfRule>
    <cfRule type="cellIs" dxfId="1104" priority="80" operator="lessThan">
      <formula>0</formula>
    </cfRule>
  </conditionalFormatting>
  <conditionalFormatting sqref="AX11">
    <cfRule type="cellIs" dxfId="1103" priority="73" stopIfTrue="1" operator="greaterThan">
      <formula>0.03</formula>
    </cfRule>
    <cfRule type="cellIs" dxfId="1102" priority="74" stopIfTrue="1" operator="lessThan">
      <formula>-0.03</formula>
    </cfRule>
  </conditionalFormatting>
  <conditionalFormatting sqref="AX11:AX12">
    <cfRule type="cellIs" dxfId="1101" priority="75" stopIfTrue="1" operator="greaterThan">
      <formula>0</formula>
    </cfRule>
    <cfRule type="cellIs" dxfId="1100" priority="76" operator="lessThan">
      <formula>0</formula>
    </cfRule>
  </conditionalFormatting>
  <conditionalFormatting sqref="AX13">
    <cfRule type="cellIs" dxfId="1099" priority="69" stopIfTrue="1" operator="greaterThan">
      <formula>0.03</formula>
    </cfRule>
    <cfRule type="cellIs" dxfId="1098" priority="70" stopIfTrue="1" operator="lessThan">
      <formula>-0.03</formula>
    </cfRule>
  </conditionalFormatting>
  <conditionalFormatting sqref="AX13:AX14">
    <cfRule type="cellIs" dxfId="1097" priority="71" stopIfTrue="1" operator="greaterThan">
      <formula>0</formula>
    </cfRule>
    <cfRule type="cellIs" dxfId="1096" priority="72" operator="lessThan">
      <formula>0</formula>
    </cfRule>
  </conditionalFormatting>
  <conditionalFormatting sqref="AX15">
    <cfRule type="cellIs" dxfId="1095" priority="65" stopIfTrue="1" operator="greaterThan">
      <formula>0.03</formula>
    </cfRule>
    <cfRule type="cellIs" dxfId="1094" priority="66" stopIfTrue="1" operator="lessThan">
      <formula>-0.03</formula>
    </cfRule>
  </conditionalFormatting>
  <conditionalFormatting sqref="AX15:AX16">
    <cfRule type="cellIs" dxfId="1093" priority="67" stopIfTrue="1" operator="greaterThan">
      <formula>0</formula>
    </cfRule>
    <cfRule type="cellIs" dxfId="1092" priority="68" operator="lessThan">
      <formula>0</formula>
    </cfRule>
  </conditionalFormatting>
  <conditionalFormatting sqref="AY17">
    <cfRule type="cellIs" dxfId="1091" priority="61" stopIfTrue="1" operator="greaterThan">
      <formula>0.03</formula>
    </cfRule>
    <cfRule type="cellIs" dxfId="1090" priority="62" stopIfTrue="1" operator="lessThan">
      <formula>-0.03</formula>
    </cfRule>
  </conditionalFormatting>
  <conditionalFormatting sqref="AY17:AY22">
    <cfRule type="cellIs" dxfId="1089" priority="63" stopIfTrue="1" operator="greaterThan">
      <formula>0</formula>
    </cfRule>
    <cfRule type="cellIs" dxfId="1088" priority="64" stopIfTrue="1" operator="lessThan">
      <formula>0</formula>
    </cfRule>
  </conditionalFormatting>
  <conditionalFormatting sqref="AX17">
    <cfRule type="cellIs" dxfId="1087" priority="57" stopIfTrue="1" operator="greaterThan">
      <formula>0.03</formula>
    </cfRule>
    <cfRule type="cellIs" dxfId="1086" priority="58" stopIfTrue="1" operator="lessThan">
      <formula>-0.03</formula>
    </cfRule>
  </conditionalFormatting>
  <conditionalFormatting sqref="AX17:AX18">
    <cfRule type="cellIs" dxfId="1085" priority="59" stopIfTrue="1" operator="greaterThan">
      <formula>0</formula>
    </cfRule>
    <cfRule type="cellIs" dxfId="1084" priority="60" operator="lessThan">
      <formula>0</formula>
    </cfRule>
  </conditionalFormatting>
  <conditionalFormatting sqref="AX19">
    <cfRule type="cellIs" dxfId="1083" priority="53" stopIfTrue="1" operator="greaterThan">
      <formula>0.03</formula>
    </cfRule>
    <cfRule type="cellIs" dxfId="1082" priority="54" stopIfTrue="1" operator="lessThan">
      <formula>-0.03</formula>
    </cfRule>
  </conditionalFormatting>
  <conditionalFormatting sqref="AX19:AX20">
    <cfRule type="cellIs" dxfId="1081" priority="55" stopIfTrue="1" operator="greaterThan">
      <formula>0</formula>
    </cfRule>
    <cfRule type="cellIs" dxfId="1080" priority="56" operator="lessThan">
      <formula>0</formula>
    </cfRule>
  </conditionalFormatting>
  <conditionalFormatting sqref="AX21">
    <cfRule type="cellIs" dxfId="1079" priority="49" stopIfTrue="1" operator="greaterThan">
      <formula>0.03</formula>
    </cfRule>
    <cfRule type="cellIs" dxfId="1078" priority="50" stopIfTrue="1" operator="lessThan">
      <formula>-0.03</formula>
    </cfRule>
  </conditionalFormatting>
  <conditionalFormatting sqref="AX21:AX22">
    <cfRule type="cellIs" dxfId="1077" priority="51" stopIfTrue="1" operator="greaterThan">
      <formula>0</formula>
    </cfRule>
    <cfRule type="cellIs" dxfId="1076" priority="52" operator="lessThan">
      <formula>0</formula>
    </cfRule>
  </conditionalFormatting>
  <conditionalFormatting sqref="AY23">
    <cfRule type="cellIs" dxfId="1075" priority="45" stopIfTrue="1" operator="greaterThan">
      <formula>0.03</formula>
    </cfRule>
    <cfRule type="cellIs" dxfId="1074" priority="46" stopIfTrue="1" operator="lessThan">
      <formula>-0.03</formula>
    </cfRule>
  </conditionalFormatting>
  <conditionalFormatting sqref="AY23:AY28">
    <cfRule type="cellIs" dxfId="1073" priority="47" stopIfTrue="1" operator="greaterThan">
      <formula>0</formula>
    </cfRule>
    <cfRule type="cellIs" dxfId="1072" priority="48" stopIfTrue="1" operator="lessThan">
      <formula>0</formula>
    </cfRule>
  </conditionalFormatting>
  <conditionalFormatting sqref="AX23">
    <cfRule type="cellIs" dxfId="1071" priority="41" stopIfTrue="1" operator="greaterThan">
      <formula>0.03</formula>
    </cfRule>
    <cfRule type="cellIs" dxfId="1070" priority="42" stopIfTrue="1" operator="lessThan">
      <formula>-0.03</formula>
    </cfRule>
  </conditionalFormatting>
  <conditionalFormatting sqref="AX23:AX24">
    <cfRule type="cellIs" dxfId="1069" priority="43" stopIfTrue="1" operator="greaterThan">
      <formula>0</formula>
    </cfRule>
    <cfRule type="cellIs" dxfId="1068" priority="44" operator="lessThan">
      <formula>0</formula>
    </cfRule>
  </conditionalFormatting>
  <conditionalFormatting sqref="AX25">
    <cfRule type="cellIs" dxfId="1067" priority="37" stopIfTrue="1" operator="greaterThan">
      <formula>0.03</formula>
    </cfRule>
    <cfRule type="cellIs" dxfId="1066" priority="38" stopIfTrue="1" operator="lessThan">
      <formula>-0.03</formula>
    </cfRule>
  </conditionalFormatting>
  <conditionalFormatting sqref="AX25:AX26">
    <cfRule type="cellIs" dxfId="1065" priority="39" stopIfTrue="1" operator="greaterThan">
      <formula>0</formula>
    </cfRule>
    <cfRule type="cellIs" dxfId="1064" priority="40" operator="lessThan">
      <formula>0</formula>
    </cfRule>
  </conditionalFormatting>
  <conditionalFormatting sqref="AX27">
    <cfRule type="cellIs" dxfId="1063" priority="33" stopIfTrue="1" operator="greaterThan">
      <formula>0.03</formula>
    </cfRule>
    <cfRule type="cellIs" dxfId="1062" priority="34" stopIfTrue="1" operator="lessThan">
      <formula>-0.03</formula>
    </cfRule>
  </conditionalFormatting>
  <conditionalFormatting sqref="AX27:AX28">
    <cfRule type="cellIs" dxfId="1061" priority="35" stopIfTrue="1" operator="greaterThan">
      <formula>0</formula>
    </cfRule>
    <cfRule type="cellIs" dxfId="1060" priority="36" operator="lessThan">
      <formula>0</formula>
    </cfRule>
  </conditionalFormatting>
  <conditionalFormatting sqref="AY29">
    <cfRule type="cellIs" dxfId="1059" priority="29" stopIfTrue="1" operator="greaterThan">
      <formula>0.03</formula>
    </cfRule>
    <cfRule type="cellIs" dxfId="1058" priority="30" stopIfTrue="1" operator="lessThan">
      <formula>-0.03</formula>
    </cfRule>
  </conditionalFormatting>
  <conditionalFormatting sqref="AY29:AY34">
    <cfRule type="cellIs" dxfId="1057" priority="31" stopIfTrue="1" operator="greaterThan">
      <formula>0</formula>
    </cfRule>
    <cfRule type="cellIs" dxfId="1056" priority="32" stopIfTrue="1" operator="lessThan">
      <formula>0</formula>
    </cfRule>
  </conditionalFormatting>
  <conditionalFormatting sqref="AX29">
    <cfRule type="cellIs" dxfId="1055" priority="25" stopIfTrue="1" operator="greaterThan">
      <formula>0.03</formula>
    </cfRule>
    <cfRule type="cellIs" dxfId="1054" priority="26" stopIfTrue="1" operator="lessThan">
      <formula>-0.03</formula>
    </cfRule>
  </conditionalFormatting>
  <conditionalFormatting sqref="AX29:AX30">
    <cfRule type="cellIs" dxfId="1053" priority="27" stopIfTrue="1" operator="greaterThan">
      <formula>0</formula>
    </cfRule>
    <cfRule type="cellIs" dxfId="1052" priority="28" operator="lessThan">
      <formula>0</formula>
    </cfRule>
  </conditionalFormatting>
  <conditionalFormatting sqref="AX31">
    <cfRule type="cellIs" dxfId="1051" priority="21" stopIfTrue="1" operator="greaterThan">
      <formula>0.03</formula>
    </cfRule>
    <cfRule type="cellIs" dxfId="1050" priority="22" stopIfTrue="1" operator="lessThan">
      <formula>-0.03</formula>
    </cfRule>
  </conditionalFormatting>
  <conditionalFormatting sqref="AX31:AX32">
    <cfRule type="cellIs" dxfId="1049" priority="23" stopIfTrue="1" operator="greaterThan">
      <formula>0</formula>
    </cfRule>
    <cfRule type="cellIs" dxfId="1048" priority="24" operator="lessThan">
      <formula>0</formula>
    </cfRule>
  </conditionalFormatting>
  <conditionalFormatting sqref="AX33">
    <cfRule type="cellIs" dxfId="1047" priority="17" stopIfTrue="1" operator="greaterThan">
      <formula>0.03</formula>
    </cfRule>
    <cfRule type="cellIs" dxfId="1046" priority="18" stopIfTrue="1" operator="lessThan">
      <formula>-0.03</formula>
    </cfRule>
  </conditionalFormatting>
  <conditionalFormatting sqref="AX33:AX34">
    <cfRule type="cellIs" dxfId="1045" priority="19" stopIfTrue="1" operator="greaterThan">
      <formula>0</formula>
    </cfRule>
    <cfRule type="cellIs" dxfId="1044" priority="20" operator="lessThan">
      <formula>0</formula>
    </cfRule>
  </conditionalFormatting>
  <conditionalFormatting sqref="AY35">
    <cfRule type="cellIs" dxfId="1043" priority="13" stopIfTrue="1" operator="greaterThan">
      <formula>0.03</formula>
    </cfRule>
    <cfRule type="cellIs" dxfId="1042" priority="14" stopIfTrue="1" operator="lessThan">
      <formula>-0.03</formula>
    </cfRule>
  </conditionalFormatting>
  <conditionalFormatting sqref="AY35:AY40">
    <cfRule type="cellIs" dxfId="1041" priority="15" stopIfTrue="1" operator="greaterThan">
      <formula>0</formula>
    </cfRule>
    <cfRule type="cellIs" dxfId="1040" priority="16" stopIfTrue="1" operator="lessThan">
      <formula>0</formula>
    </cfRule>
  </conditionalFormatting>
  <conditionalFormatting sqref="AX35">
    <cfRule type="cellIs" dxfId="1039" priority="9" stopIfTrue="1" operator="greaterThan">
      <formula>0.03</formula>
    </cfRule>
    <cfRule type="cellIs" dxfId="1038" priority="10" stopIfTrue="1" operator="lessThan">
      <formula>-0.03</formula>
    </cfRule>
  </conditionalFormatting>
  <conditionalFormatting sqref="AX35:AX36">
    <cfRule type="cellIs" dxfId="1037" priority="11" stopIfTrue="1" operator="greaterThan">
      <formula>0</formula>
    </cfRule>
    <cfRule type="cellIs" dxfId="1036" priority="12" operator="lessThan">
      <formula>0</formula>
    </cfRule>
  </conditionalFormatting>
  <conditionalFormatting sqref="AX37">
    <cfRule type="cellIs" dxfId="1035" priority="5" stopIfTrue="1" operator="greaterThan">
      <formula>0.03</formula>
    </cfRule>
    <cfRule type="cellIs" dxfId="1034" priority="6" stopIfTrue="1" operator="lessThan">
      <formula>-0.03</formula>
    </cfRule>
  </conditionalFormatting>
  <conditionalFormatting sqref="AX37:AX38">
    <cfRule type="cellIs" dxfId="1033" priority="7" stopIfTrue="1" operator="greaterThan">
      <formula>0</formula>
    </cfRule>
    <cfRule type="cellIs" dxfId="1032" priority="8" operator="lessThan">
      <formula>0</formula>
    </cfRule>
  </conditionalFormatting>
  <conditionalFormatting sqref="AX39">
    <cfRule type="cellIs" dxfId="1031" priority="1" stopIfTrue="1" operator="greaterThan">
      <formula>0.03</formula>
    </cfRule>
    <cfRule type="cellIs" dxfId="1030" priority="2" stopIfTrue="1" operator="lessThan">
      <formula>-0.03</formula>
    </cfRule>
  </conditionalFormatting>
  <conditionalFormatting sqref="AX39:AX40">
    <cfRule type="cellIs" dxfId="1029" priority="3" stopIfTrue="1" operator="greaterThan">
      <formula>0</formula>
    </cfRule>
    <cfRule type="cellIs" dxfId="1028" priority="4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1D0C-A0C7-F94E-95E4-E9A43A7A25E9}">
  <sheetPr codeName="Sheet28"/>
  <dimension ref="A1:FS180"/>
  <sheetViews>
    <sheetView zoomScale="110" zoomScaleNormal="110" workbookViewId="0">
      <selection activeCell="AG10" sqref="AG10"/>
    </sheetView>
  </sheetViews>
  <sheetFormatPr baseColWidth="10" defaultRowHeight="13" outlineLevelCol="1" x14ac:dyDescent="0.15"/>
  <cols>
    <col min="1" max="2" width="10.83203125" style="110"/>
    <col min="3" max="6" width="12.6640625" style="169" bestFit="1" customWidth="1"/>
    <col min="7" max="7" width="12.1640625" style="169" customWidth="1"/>
    <col min="8" max="8" width="12.6640625" style="169" bestFit="1" customWidth="1"/>
    <col min="9" max="9" width="12.1640625" style="169" customWidth="1"/>
    <col min="10" max="11" width="12.1640625" style="169" bestFit="1" customWidth="1"/>
    <col min="12" max="17" width="11.6640625" style="169" customWidth="1"/>
    <col min="18" max="19" width="12.6640625" style="169" bestFit="1" customWidth="1"/>
    <col min="20" max="20" width="13" style="169" customWidth="1"/>
    <col min="21" max="21" width="14.6640625" style="169" bestFit="1" customWidth="1"/>
    <col min="22" max="24" width="12.6640625" style="169" bestFit="1" customWidth="1"/>
    <col min="25" max="25" width="12.1640625" style="169" customWidth="1"/>
    <col min="26" max="26" width="12.6640625" style="169" bestFit="1" customWidth="1"/>
    <col min="27" max="27" width="12.1640625" style="169" customWidth="1"/>
    <col min="28" max="29" width="12.1640625" style="169" bestFit="1" customWidth="1"/>
    <col min="30" max="35" width="11.6640625" style="169" customWidth="1"/>
    <col min="36" max="36" width="15.6640625" style="169" bestFit="1" customWidth="1"/>
    <col min="37" max="37" width="12.6640625" style="169" bestFit="1" customWidth="1"/>
    <col min="38" max="39" width="12.1640625" style="169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x14ac:dyDescent="0.15">
      <c r="C1" s="346" t="s">
        <v>10</v>
      </c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199"/>
      <c r="U1" s="346" t="s">
        <v>11</v>
      </c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6"/>
      <c r="AL1" s="181"/>
      <c r="AM1" s="181"/>
      <c r="AN1" s="2"/>
      <c r="AO1" s="319" t="s">
        <v>21</v>
      </c>
      <c r="AP1" s="320"/>
      <c r="AQ1" s="320"/>
      <c r="AR1" s="320"/>
      <c r="AS1" s="320"/>
      <c r="AT1" s="320"/>
      <c r="AU1" s="320"/>
      <c r="AV1" s="320"/>
      <c r="AW1" s="320"/>
      <c r="AX1" s="320"/>
      <c r="AY1" s="320"/>
      <c r="CH1" s="26"/>
      <c r="CI1" s="27"/>
      <c r="CJ1" s="27"/>
      <c r="CK1" s="25"/>
      <c r="CL1" s="312" t="s">
        <v>12</v>
      </c>
      <c r="CM1" s="312"/>
      <c r="CN1" s="312"/>
      <c r="CO1" s="312"/>
      <c r="CP1" s="312"/>
      <c r="CQ1" s="312"/>
      <c r="CR1" s="312"/>
      <c r="CS1" s="312"/>
      <c r="CT1" s="312"/>
      <c r="CU1" s="312"/>
      <c r="CV1" s="312"/>
      <c r="CW1" s="312"/>
      <c r="CX1" s="312"/>
      <c r="CY1" s="312"/>
      <c r="CZ1" s="312"/>
      <c r="DA1" s="312"/>
      <c r="DB1" s="312"/>
      <c r="DC1" s="312"/>
      <c r="DD1" s="312"/>
      <c r="DE1" s="312"/>
      <c r="DF1" s="312"/>
      <c r="DG1" s="312"/>
      <c r="DH1" s="312"/>
      <c r="DI1" s="312"/>
      <c r="DJ1" s="312"/>
      <c r="DK1" s="312"/>
      <c r="DL1" s="312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312" t="s">
        <v>48</v>
      </c>
      <c r="EA1" s="312"/>
      <c r="EB1" s="312"/>
      <c r="EC1" s="312"/>
      <c r="ED1" s="312"/>
      <c r="EE1" s="312"/>
      <c r="EF1" s="312"/>
      <c r="EG1" s="312"/>
      <c r="EH1" s="312"/>
      <c r="EI1" s="312"/>
      <c r="EJ1" s="312"/>
      <c r="EK1" s="312"/>
      <c r="EL1" s="312"/>
      <c r="EM1" s="312"/>
      <c r="EN1" s="312"/>
      <c r="EO1" s="312"/>
      <c r="EP1" s="312"/>
      <c r="EQ1" s="312"/>
      <c r="ER1" s="312"/>
      <c r="ES1" s="312"/>
      <c r="ET1" s="312"/>
      <c r="EU1" s="312"/>
      <c r="EV1" s="312"/>
      <c r="EW1" s="312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x14ac:dyDescent="0.15"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  <c r="S2" s="346"/>
      <c r="T2" s="199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  <c r="AI2" s="346"/>
      <c r="AJ2" s="346"/>
      <c r="AK2" s="346"/>
      <c r="AL2" s="181"/>
      <c r="AM2" s="181"/>
      <c r="AN2" s="2"/>
      <c r="AO2" s="321" t="s">
        <v>13</v>
      </c>
      <c r="AP2" s="304"/>
      <c r="AQ2" s="304"/>
      <c r="AR2" s="304"/>
      <c r="AS2" s="304"/>
      <c r="AT2" s="304" t="s">
        <v>1</v>
      </c>
      <c r="AU2" s="304"/>
      <c r="AV2" s="304" t="s">
        <v>22</v>
      </c>
      <c r="AW2" s="304"/>
      <c r="AX2" s="304" t="s">
        <v>0</v>
      </c>
      <c r="AY2" s="304"/>
      <c r="CH2" s="28"/>
      <c r="CI2" s="28"/>
      <c r="CJ2" s="28"/>
      <c r="CK2" s="25"/>
      <c r="CL2" s="313" t="s">
        <v>13</v>
      </c>
      <c r="CM2" s="314"/>
      <c r="CN2" s="314"/>
      <c r="CO2" s="314"/>
      <c r="CP2" s="314"/>
      <c r="CQ2" s="314"/>
      <c r="CR2" s="314"/>
      <c r="CS2" s="314"/>
      <c r="CT2" s="314"/>
      <c r="CU2" s="314"/>
      <c r="CV2" s="314"/>
      <c r="CW2" s="314"/>
      <c r="CX2" s="314"/>
      <c r="CY2" s="314"/>
      <c r="CZ2" s="314"/>
      <c r="DA2" s="314"/>
      <c r="DB2" s="314"/>
      <c r="DC2" s="315"/>
      <c r="DD2" s="145"/>
      <c r="DE2" s="312" t="s">
        <v>14</v>
      </c>
      <c r="DF2" s="312"/>
      <c r="DG2" s="145"/>
      <c r="DH2" s="312" t="s">
        <v>30</v>
      </c>
      <c r="DI2" s="312"/>
      <c r="DJ2" s="145"/>
      <c r="DK2" s="312" t="s">
        <v>15</v>
      </c>
      <c r="DL2" s="312"/>
      <c r="DM2" s="312" t="s">
        <v>43</v>
      </c>
      <c r="DN2" s="312"/>
      <c r="DO2" s="312" t="s">
        <v>40</v>
      </c>
      <c r="DP2" s="312"/>
      <c r="DQ2" s="312" t="s">
        <v>44</v>
      </c>
      <c r="DR2" s="312"/>
      <c r="DS2" s="313" t="s">
        <v>45</v>
      </c>
      <c r="DT2" s="314"/>
      <c r="DU2" s="314"/>
      <c r="DV2" s="314"/>
      <c r="DW2" s="314"/>
      <c r="DX2" s="315"/>
      <c r="DY2" s="2"/>
      <c r="DZ2" s="313" t="s">
        <v>13</v>
      </c>
      <c r="EA2" s="314"/>
      <c r="EB2" s="314"/>
      <c r="EC2" s="314"/>
      <c r="ED2" s="314"/>
      <c r="EE2" s="314"/>
      <c r="EF2" s="314"/>
      <c r="EG2" s="314"/>
      <c r="EH2" s="314"/>
      <c r="EI2" s="314"/>
      <c r="EJ2" s="314"/>
      <c r="EK2" s="314"/>
      <c r="EL2" s="314"/>
      <c r="EM2" s="314"/>
      <c r="EN2" s="314"/>
      <c r="EO2" s="314"/>
      <c r="EP2" s="314"/>
      <c r="EQ2" s="315"/>
      <c r="ER2" s="312" t="s">
        <v>14</v>
      </c>
      <c r="ES2" s="312"/>
      <c r="ET2" s="312" t="s">
        <v>30</v>
      </c>
      <c r="EU2" s="312"/>
      <c r="EV2" s="324" t="s">
        <v>15</v>
      </c>
      <c r="EW2" s="324"/>
      <c r="EX2" s="324" t="s">
        <v>46</v>
      </c>
      <c r="EY2" s="324"/>
      <c r="EZ2" s="324" t="s">
        <v>47</v>
      </c>
      <c r="FA2" s="324"/>
      <c r="FB2" s="324" t="s">
        <v>41</v>
      </c>
      <c r="FC2" s="324"/>
      <c r="FD2" s="313" t="s">
        <v>45</v>
      </c>
      <c r="FE2" s="314"/>
      <c r="FF2" s="314"/>
      <c r="FG2" s="314"/>
      <c r="FH2" s="314"/>
      <c r="FI2" s="315"/>
      <c r="FK2" s="312" t="s">
        <v>106</v>
      </c>
      <c r="FL2" s="312"/>
      <c r="FM2" s="312" t="s">
        <v>107</v>
      </c>
      <c r="FN2" s="312"/>
      <c r="FP2" s="312" t="s">
        <v>105</v>
      </c>
      <c r="FQ2" s="312"/>
      <c r="FR2" s="312" t="s">
        <v>108</v>
      </c>
      <c r="FS2" s="312"/>
    </row>
    <row r="3" spans="1:175" x14ac:dyDescent="0.15">
      <c r="C3" s="181"/>
      <c r="D3" s="346" t="s">
        <v>13</v>
      </c>
      <c r="E3" s="346"/>
      <c r="F3" s="346"/>
      <c r="G3" s="346"/>
      <c r="H3" s="181"/>
      <c r="I3" s="181"/>
      <c r="J3" s="181"/>
      <c r="K3" s="181"/>
      <c r="L3" s="181"/>
      <c r="M3" s="181"/>
      <c r="N3" s="347" t="s">
        <v>42</v>
      </c>
      <c r="O3" s="347"/>
      <c r="P3" s="347"/>
      <c r="Q3" s="347"/>
      <c r="R3" s="181"/>
      <c r="S3" s="181"/>
      <c r="T3" s="199"/>
      <c r="U3" s="181"/>
      <c r="V3" s="346" t="s">
        <v>13</v>
      </c>
      <c r="W3" s="346"/>
      <c r="X3" s="346"/>
      <c r="Y3" s="346"/>
      <c r="Z3" s="181"/>
      <c r="AA3" s="181"/>
      <c r="AB3" s="181"/>
      <c r="AC3" s="181"/>
      <c r="AD3" s="181"/>
      <c r="AE3" s="181"/>
      <c r="AF3" s="348" t="s">
        <v>42</v>
      </c>
      <c r="AG3" s="348"/>
      <c r="AH3" s="348"/>
      <c r="AI3" s="348"/>
      <c r="AJ3" s="181"/>
      <c r="AK3" s="181"/>
      <c r="AL3" s="181"/>
      <c r="AM3" s="181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13" t="s">
        <v>13</v>
      </c>
      <c r="CO3" s="314"/>
      <c r="CP3" s="314"/>
      <c r="CQ3" s="315"/>
      <c r="CR3" s="145"/>
      <c r="CS3" s="145"/>
      <c r="CT3" s="145"/>
      <c r="CU3" s="145"/>
      <c r="CV3" s="145"/>
      <c r="CW3" s="145"/>
      <c r="CX3" s="313" t="s">
        <v>42</v>
      </c>
      <c r="CY3" s="314"/>
      <c r="CZ3" s="314"/>
      <c r="DA3" s="31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13" t="s">
        <v>13</v>
      </c>
      <c r="EC3" s="314"/>
      <c r="ED3" s="314"/>
      <c r="EE3" s="315"/>
      <c r="EF3" s="145"/>
      <c r="EG3" s="145"/>
      <c r="EH3" s="145"/>
      <c r="EI3" s="145"/>
      <c r="EJ3" s="145"/>
      <c r="EK3" s="145"/>
      <c r="EL3" s="313" t="s">
        <v>42</v>
      </c>
      <c r="EM3" s="314"/>
      <c r="EN3" s="314"/>
      <c r="EO3" s="31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4" thickBot="1" x14ac:dyDescent="0.2">
      <c r="B4" s="110" t="s">
        <v>6</v>
      </c>
      <c r="C4" s="182" t="s">
        <v>3</v>
      </c>
      <c r="D4" s="182" t="s">
        <v>24</v>
      </c>
      <c r="E4" s="182" t="s">
        <v>25</v>
      </c>
      <c r="F4" s="182" t="s">
        <v>26</v>
      </c>
      <c r="G4" s="182" t="s">
        <v>38</v>
      </c>
      <c r="H4" s="182" t="s">
        <v>5</v>
      </c>
      <c r="I4" s="182" t="s">
        <v>22</v>
      </c>
      <c r="J4" s="182" t="s">
        <v>0</v>
      </c>
      <c r="K4" s="182" t="s">
        <v>39</v>
      </c>
      <c r="L4" s="182" t="s">
        <v>40</v>
      </c>
      <c r="M4" s="182" t="s">
        <v>41</v>
      </c>
      <c r="N4" s="200" t="s">
        <v>24</v>
      </c>
      <c r="O4" s="200" t="s">
        <v>25</v>
      </c>
      <c r="P4" s="200" t="s">
        <v>26</v>
      </c>
      <c r="Q4" s="200" t="s">
        <v>38</v>
      </c>
      <c r="R4" s="182" t="s">
        <v>4</v>
      </c>
      <c r="S4" s="182" t="s">
        <v>7</v>
      </c>
      <c r="T4" s="199"/>
      <c r="U4" s="182" t="s">
        <v>3</v>
      </c>
      <c r="V4" s="182" t="s">
        <v>24</v>
      </c>
      <c r="W4" s="182" t="s">
        <v>25</v>
      </c>
      <c r="X4" s="182" t="s">
        <v>26</v>
      </c>
      <c r="Y4" s="182" t="s">
        <v>38</v>
      </c>
      <c r="Z4" s="182" t="s">
        <v>5</v>
      </c>
      <c r="AA4" s="182" t="s">
        <v>22</v>
      </c>
      <c r="AB4" s="182" t="s">
        <v>0</v>
      </c>
      <c r="AC4" s="182" t="s">
        <v>39</v>
      </c>
      <c r="AD4" s="182" t="s">
        <v>40</v>
      </c>
      <c r="AE4" s="182" t="s">
        <v>41</v>
      </c>
      <c r="AF4" s="201" t="s">
        <v>24</v>
      </c>
      <c r="AG4" s="201" t="s">
        <v>25</v>
      </c>
      <c r="AH4" s="201" t="s">
        <v>26</v>
      </c>
      <c r="AI4" s="201" t="s">
        <v>38</v>
      </c>
      <c r="AJ4" s="182" t="s">
        <v>4</v>
      </c>
      <c r="AK4" s="182" t="s">
        <v>7</v>
      </c>
      <c r="AL4" s="182" t="s">
        <v>77</v>
      </c>
      <c r="AM4" s="182" t="s">
        <v>78</v>
      </c>
      <c r="AN4" s="2"/>
      <c r="AO4" s="291" t="s">
        <v>23</v>
      </c>
      <c r="AP4" s="292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 x14ac:dyDescent="0.15">
      <c r="A5" s="289" t="s">
        <v>17</v>
      </c>
      <c r="B5" s="47">
        <v>23</v>
      </c>
      <c r="C5" s="166">
        <f>Anchor!L218</f>
        <v>42536.362099999998</v>
      </c>
      <c r="D5" s="166">
        <f>Anchor!M218</f>
        <v>40.6053</v>
      </c>
      <c r="E5" s="166">
        <f>Anchor!N218</f>
        <v>49.739800000000002</v>
      </c>
      <c r="F5" s="166">
        <f>Anchor!O218</f>
        <v>48.002000000000002</v>
      </c>
      <c r="G5" s="167">
        <f>('Summary (Full)'!$B$34*D5+'Summary (Full)'!$B$35*E5+'Summary (Full)'!$B$36*F5)/'Summary (Full)'!$B$37</f>
        <v>41.638499999999993</v>
      </c>
      <c r="H5" s="166">
        <f>Anchor!P218</f>
        <v>28.138200000000001</v>
      </c>
      <c r="I5" s="166">
        <f>Anchor!Q218</f>
        <v>18.5503</v>
      </c>
      <c r="J5" s="166">
        <f>Anchor!R218</f>
        <v>98.102699999999999</v>
      </c>
      <c r="K5" s="166">
        <f>Anchor!S218</f>
        <v>96.500200000000007</v>
      </c>
      <c r="L5" s="166">
        <f>Anchor!T218</f>
        <v>41.834299999999999</v>
      </c>
      <c r="M5" s="166">
        <f>Anchor!U218</f>
        <v>42.677199999999999</v>
      </c>
      <c r="N5" s="166">
        <f>Anchor!V218</f>
        <v>40.517699999999998</v>
      </c>
      <c r="O5" s="166">
        <f>Anchor!W218</f>
        <v>49.725099999999998</v>
      </c>
      <c r="P5" s="166">
        <f>Anchor!X218</f>
        <v>47.9724</v>
      </c>
      <c r="Q5" s="168">
        <f>10*LOG10(1/(('Summary (Full)'!$B$41/10^(N5/10)+'Summary (Full)'!$B$42/10^(O5/10)+'Summary (Full)'!$B$43/10^(P5/10))/'Summary (Full)'!$B$44))</f>
        <v>41.964816528331063</v>
      </c>
      <c r="R5" s="166">
        <f>Anchor!Y218</f>
        <v>141320.6</v>
      </c>
      <c r="S5" s="166">
        <f>Anchor!Z218</f>
        <v>29.731999999999999</v>
      </c>
      <c r="U5" s="166">
        <f>Test!L218</f>
        <v>42536.362099999998</v>
      </c>
      <c r="V5" s="166">
        <f>Test!M218</f>
        <v>40.6053</v>
      </c>
      <c r="W5" s="166">
        <f>Test!N218</f>
        <v>49.739800000000002</v>
      </c>
      <c r="X5" s="166">
        <f>Test!O218</f>
        <v>48.002000000000002</v>
      </c>
      <c r="Y5" s="166">
        <f>('Summary (Full)'!$B$34*V5+'Summary (Full)'!$B$35*W5+'Summary (Full)'!$B$36*X5)/'Summary (Full)'!$B$37</f>
        <v>41.638499999999993</v>
      </c>
      <c r="Z5" s="166">
        <f>Test!P218</f>
        <v>28.138200000000001</v>
      </c>
      <c r="AA5" s="166">
        <f>Test!Q218</f>
        <v>18.5503</v>
      </c>
      <c r="AB5" s="166">
        <f>Test!R218</f>
        <v>98.102699999999999</v>
      </c>
      <c r="AC5" s="166">
        <f>Test!S218</f>
        <v>96.500200000000007</v>
      </c>
      <c r="AD5" s="166">
        <f>Test!T218</f>
        <v>41.834299999999999</v>
      </c>
      <c r="AE5" s="166">
        <f>Test!U218</f>
        <v>42.677199999999999</v>
      </c>
      <c r="AF5" s="166">
        <f>Test!V218</f>
        <v>40.517699999999998</v>
      </c>
      <c r="AG5" s="166">
        <f>Test!W218</f>
        <v>49.725099999999998</v>
      </c>
      <c r="AH5" s="166">
        <f>Test!X218</f>
        <v>47.9724</v>
      </c>
      <c r="AI5" s="166">
        <f>10*LOG10(1/(('Summary (Full)'!$B$41/10^(AF5/10)+'Summary (Full)'!$B$42/10^(AG5/10)+'Summary (Full)'!$B$43/10^(AH5/10))/'Summary (Full)'!$B$44))</f>
        <v>41.964816528331063</v>
      </c>
      <c r="AJ5" s="166">
        <f>Test!Y218</f>
        <v>141320.6</v>
      </c>
      <c r="AK5" s="166">
        <f>Test!Z218</f>
        <v>29.731999999999999</v>
      </c>
      <c r="AL5" s="166">
        <f>AJ5/R5</f>
        <v>1</v>
      </c>
      <c r="AM5" s="166">
        <f>AK5/S5</f>
        <v>1</v>
      </c>
      <c r="AO5" s="293" t="s">
        <v>27</v>
      </c>
      <c r="AP5" s="211" cm="1">
        <f t="array" ref="AP5">bdRateExtend($C5:$C8,D5:D8,$U5:$U8,V5:V8)</f>
        <v>0</v>
      </c>
      <c r="AQ5" s="211" cm="1">
        <f t="array" ref="AQ5">bdRateExtend($C5:$C10,D5:D10,$U5:$U10,V5:V10)</f>
        <v>0</v>
      </c>
      <c r="AR5" s="211" cm="1">
        <f t="array" ref="AR5">bdRateExtend($C5:$C10,E5:E10,$U5:$U10,W5:W10)</f>
        <v>0</v>
      </c>
      <c r="AS5" s="211" cm="1">
        <f t="array" ref="AS5">bdRateExtend($C5:$C10,F5:F10,$U5:$U10,X5:X10)</f>
        <v>0</v>
      </c>
      <c r="AT5" s="211" cm="1">
        <f t="array" ref="AT5">bdRateExtend($C5:$C8,H5:H8,$U5:$U8,Z5:Z8)</f>
        <v>0</v>
      </c>
      <c r="AU5" s="211" cm="1">
        <f t="array" ref="AU5">bdRateExtend($C5:$C10,H5:H10,$U5:$U10,Z5:Z10)</f>
        <v>0</v>
      </c>
      <c r="AV5" s="211" cm="1">
        <f t="array" ref="AV5">bdRateExtend($C5:$C8,I5:I8,$U5:$U8,AA5:AA8)</f>
        <v>0</v>
      </c>
      <c r="AW5" s="211" cm="1">
        <f t="array" ref="AW5">bdRateExtend($C5:$C10,I5:I10,$U5:$U10,AA5:AA10)</f>
        <v>0</v>
      </c>
      <c r="AX5" s="211" cm="1">
        <f t="array" ref="AX5">bdRateExtend($C5:$C8,J5:J8,$U5:$U8,AB5:AB8,"None", FALSE,1)</f>
        <v>0</v>
      </c>
      <c r="AY5" s="214" cm="1">
        <f t="array" ref="AY5">bdRateExtend($C5:$C10,J5:J10,$U5:$U10,AB5:AB10,"None", FALSE,1)</f>
        <v>0</v>
      </c>
      <c r="AZ5" s="325" cm="1">
        <f t="array" ref="AZ5">testVMAFRange($C5:$C8,J5:J8,$U5:$U8,AB5:AB8)</f>
        <v>0</v>
      </c>
      <c r="BA5" s="251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208.85329999999999</v>
      </c>
      <c r="CK5" s="6"/>
      <c r="CL5" s="17" cm="1">
        <f t="array" ref="CL5:DC59">ConvexHullInterpolate(C5:C40,D5:D40,TRUE,6,7,D5:S40)</f>
        <v>208.85329999999999</v>
      </c>
      <c r="CM5" s="17">
        <v>29.46</v>
      </c>
      <c r="CN5" s="17">
        <v>29.46</v>
      </c>
      <c r="CO5" s="17">
        <v>39.765700000000002</v>
      </c>
      <c r="CP5" s="17">
        <v>35.475700000000003</v>
      </c>
      <c r="CQ5" s="17">
        <v>30.4800875</v>
      </c>
      <c r="CR5" s="17">
        <v>8.9619</v>
      </c>
      <c r="CS5" s="17">
        <v>8.7418999999999993</v>
      </c>
      <c r="CT5" s="17">
        <v>8.2990999999999993</v>
      </c>
      <c r="CU5" s="17">
        <v>7.9429999999999996</v>
      </c>
      <c r="CV5" s="17">
        <v>25.607500000000002</v>
      </c>
      <c r="CW5" s="17">
        <v>32.522599999999997</v>
      </c>
      <c r="CX5" s="17">
        <v>29.412700000000001</v>
      </c>
      <c r="CY5" s="17">
        <v>39.75</v>
      </c>
      <c r="CZ5" s="17">
        <v>35.442</v>
      </c>
      <c r="DA5" s="17">
        <v>30.817287299242366</v>
      </c>
      <c r="DB5" s="17">
        <v>811.9</v>
      </c>
      <c r="DC5" s="17">
        <v>0.43790000000000001</v>
      </c>
      <c r="DE5" s="17" cm="1">
        <f t="array" ref="DE5:DF62">ConvexHullInterpolate(C5:C40,H5:H40,TRUE,6,7)</f>
        <v>208.85329999999999</v>
      </c>
      <c r="DF5" s="5">
        <v>8.9619</v>
      </c>
      <c r="DG5" s="5"/>
      <c r="DH5" s="17" cm="1">
        <f t="array" ref="DH5:DI61">ConvexHullInterpolate($C5:$C40,I5:I40,TRUE,6,7)</f>
        <v>208.85329999999999</v>
      </c>
      <c r="DI5" s="5">
        <v>8.7418999999999993</v>
      </c>
      <c r="DJ5" s="5"/>
      <c r="DK5" s="5" cm="1">
        <f t="array" ref="DK5:DL54">ConvexHullInterpolate($C5:$C40,J5:J40,TRUE,6,7)</f>
        <v>208.85329999999999</v>
      </c>
      <c r="DL5" s="5">
        <v>8.2990999999999993</v>
      </c>
      <c r="DM5" s="5" cm="1">
        <f t="array" ref="DM5:DN51">ConvexHullInterpolate($C5:$C40,K5:K40,TRUE,6,7)</f>
        <v>208.85329999999999</v>
      </c>
      <c r="DN5" s="5">
        <v>7.9429999999999996</v>
      </c>
      <c r="DO5" s="5" cm="1">
        <f t="array" ref="DO5:DP62">ConvexHullInterpolate($C5:$C40,L5:L40,TRUE,6,7)</f>
        <v>208.85329999999999</v>
      </c>
      <c r="DP5" s="5">
        <v>25.607500000000002</v>
      </c>
      <c r="DQ5" s="5" cm="1">
        <f t="array" ref="DQ5:DR62">ConvexHullInterpolate($C5:$C40,M5:M40,TRUE,6,7)</f>
        <v>208.85329999999999</v>
      </c>
      <c r="DR5" s="5">
        <v>32.522599999999997</v>
      </c>
      <c r="DS5" s="5" cm="1">
        <f t="array" ref="DS5:DX58">ConvexHullInterpolate($C5:$C40,N5:N40,TRUE,6,7, N5:Q40)</f>
        <v>208.85329999999999</v>
      </c>
      <c r="DT5" s="5">
        <v>29.412700000000001</v>
      </c>
      <c r="DU5" s="5">
        <v>29.412700000000001</v>
      </c>
      <c r="DV5" s="5">
        <v>39.75</v>
      </c>
      <c r="DW5" s="5">
        <v>35.442</v>
      </c>
      <c r="DX5" s="5">
        <v>30.817287299242366</v>
      </c>
      <c r="DZ5" s="17" cm="1">
        <f t="array" ref="DZ5:EQ59">ConvexHullInterpolate(U5:U40,V5:V40,TRUE,6,7,V5:AK40)</f>
        <v>208.85329999999999</v>
      </c>
      <c r="EA5" s="17">
        <v>29.46</v>
      </c>
      <c r="EB5" s="17">
        <v>29.46</v>
      </c>
      <c r="EC5" s="17">
        <v>39.765700000000002</v>
      </c>
      <c r="ED5" s="17">
        <v>35.475700000000003</v>
      </c>
      <c r="EE5" s="17">
        <v>30.4800875</v>
      </c>
      <c r="EF5" s="17">
        <v>8.9619</v>
      </c>
      <c r="EG5" s="17">
        <v>8.7418999999999993</v>
      </c>
      <c r="EH5" s="17">
        <v>8.2990999999999993</v>
      </c>
      <c r="EI5" s="17">
        <v>7.9429999999999996</v>
      </c>
      <c r="EJ5" s="17">
        <v>25.607500000000002</v>
      </c>
      <c r="EK5" s="17">
        <v>32.522599999999997</v>
      </c>
      <c r="EL5" s="17">
        <v>29.412700000000001</v>
      </c>
      <c r="EM5" s="17">
        <v>39.75</v>
      </c>
      <c r="EN5" s="17">
        <v>35.442</v>
      </c>
      <c r="EO5" s="17">
        <v>30.817287299242366</v>
      </c>
      <c r="EP5" s="17">
        <v>811.9</v>
      </c>
      <c r="EQ5" s="17">
        <v>0.43790000000000001</v>
      </c>
      <c r="ER5" s="17" cm="1">
        <f t="array" ref="ER5:ES62">ConvexHullInterpolate($U5:$U40,Z5:Z40,TRUE,6,7)</f>
        <v>208.85329999999999</v>
      </c>
      <c r="ES5" s="5">
        <v>8.9619</v>
      </c>
      <c r="ET5" s="5" cm="1">
        <f t="array" ref="ET5:EU61">ConvexHullInterpolate($U5:$U40,AA5:AA40,TRUE,6,7)</f>
        <v>208.85329999999999</v>
      </c>
      <c r="EU5" s="5">
        <v>8.7418999999999993</v>
      </c>
      <c r="EV5" s="8" cm="1">
        <f t="array" ref="EV5:EW54">ConvexHullInterpolate($U5:$U40,AB5:AB40,TRUE,6,7)</f>
        <v>208.85329999999999</v>
      </c>
      <c r="EW5" s="8">
        <v>8.2990999999999993</v>
      </c>
      <c r="EX5" s="8" cm="1">
        <f t="array" ref="EX5:EY51">ConvexHullInterpolate($U5:$U40,AC5:AC40,TRUE,6,7)</f>
        <v>208.85329999999999</v>
      </c>
      <c r="EY5" s="8">
        <v>7.9429999999999996</v>
      </c>
      <c r="EZ5" s="8" cm="1">
        <f t="array" ref="EZ5:FA62">ConvexHullInterpolate($U5:$U40,AD5:AD40,TRUE,6,7)</f>
        <v>208.85329999999999</v>
      </c>
      <c r="FA5" s="8">
        <v>25.607500000000002</v>
      </c>
      <c r="FB5" s="8" cm="1">
        <f t="array" ref="FB5:FC62">ConvexHullInterpolate($U5:$U40,AE5:AE40,TRUE,6,7)</f>
        <v>208.85329999999999</v>
      </c>
      <c r="FC5" s="8">
        <v>32.522599999999997</v>
      </c>
      <c r="FD5" s="5" cm="1">
        <f t="array" ref="FD5:FI58">ConvexHullInterpolate($U5:$U40,AF5:AF40,TRUE,6,7, AF5:AI40)</f>
        <v>208.85329999999999</v>
      </c>
      <c r="FE5" s="5">
        <v>29.412700000000001</v>
      </c>
      <c r="FF5" s="5">
        <v>29.412700000000001</v>
      </c>
      <c r="FG5" s="5">
        <v>39.75</v>
      </c>
      <c r="FH5" s="5">
        <v>35.442</v>
      </c>
      <c r="FI5" s="5">
        <v>30.817287299242366</v>
      </c>
      <c r="FK5" s="5" cm="1">
        <f t="array" ref="FK5:FL61">ConvexHullInterpolate($C5:$C40,G5:G40,TRUE,6,7)</f>
        <v>208.85329999999999</v>
      </c>
      <c r="FL5" s="5">
        <v>30.4800875</v>
      </c>
      <c r="FM5" s="5" cm="1">
        <f t="array" ref="FM5:FN60">ConvexHullInterpolate($C5:$C40,Q5:Q40,TRUE,6,7)</f>
        <v>208.85329999999999</v>
      </c>
      <c r="FN5" s="5">
        <v>30.817287299242366</v>
      </c>
      <c r="FP5" s="17" cm="1">
        <f t="array" ref="FP5:FQ61">ConvexHullInterpolate($U5:$U40,Y5:Y40,TRUE,6,7)</f>
        <v>208.85329999999999</v>
      </c>
      <c r="FQ5" s="5">
        <v>30.4800875</v>
      </c>
      <c r="FR5" s="17" cm="1">
        <f t="array" ref="FR5:FS60">ConvexHullInterpolate($U5:$U40,AI5:AI40,TRUE,6,7)</f>
        <v>208.85329999999999</v>
      </c>
      <c r="FS5" s="5">
        <v>30.817287299242366</v>
      </c>
    </row>
    <row r="6" spans="1:175" x14ac:dyDescent="0.15">
      <c r="A6" s="289"/>
      <c r="B6" s="47">
        <v>31</v>
      </c>
      <c r="C6" s="166">
        <f>Anchor!L219</f>
        <v>19523.027099999999</v>
      </c>
      <c r="D6" s="166">
        <f>Anchor!M219</f>
        <v>40.110900000000001</v>
      </c>
      <c r="E6" s="166">
        <f>Anchor!N219</f>
        <v>49.263199999999998</v>
      </c>
      <c r="F6" s="166">
        <f>Anchor!O219</f>
        <v>47.2879</v>
      </c>
      <c r="G6" s="167">
        <f>('Summary (Full)'!$B$34*D6+'Summary (Full)'!$B$35*E6+'Summary (Full)'!$B$36*F6)/'Summary (Full)'!$B$37</f>
        <v>41.13148125</v>
      </c>
      <c r="H6" s="166">
        <f>Anchor!P219</f>
        <v>26.0123</v>
      </c>
      <c r="I6" s="166">
        <f>Anchor!Q219</f>
        <v>17.782299999999999</v>
      </c>
      <c r="J6" s="166">
        <f>Anchor!R219</f>
        <v>95.188500000000005</v>
      </c>
      <c r="K6" s="166">
        <f>Anchor!S219</f>
        <v>93.433899999999994</v>
      </c>
      <c r="L6" s="166">
        <f>Anchor!T219</f>
        <v>40.517200000000003</v>
      </c>
      <c r="M6" s="166">
        <f>Anchor!U219</f>
        <v>42.176000000000002</v>
      </c>
      <c r="N6" s="166">
        <f>Anchor!V219</f>
        <v>40.077199999999998</v>
      </c>
      <c r="O6" s="166">
        <f>Anchor!W219</f>
        <v>49.256300000000003</v>
      </c>
      <c r="P6" s="166">
        <f>Anchor!X219</f>
        <v>47.269100000000002</v>
      </c>
      <c r="Q6" s="168">
        <f>10*LOG10(1/(('Summary (Full)'!$B$41/10^(N6/10)+'Summary (Full)'!$B$42/10^(O6/10)+'Summary (Full)'!$B$43/10^(P6/10))/'Summary (Full)'!$B$44))</f>
        <v>41.512218880349401</v>
      </c>
      <c r="R6" s="166">
        <f>Anchor!Y219</f>
        <v>77013</v>
      </c>
      <c r="S6" s="166">
        <f>Anchor!Z219</f>
        <v>23.011800000000001</v>
      </c>
      <c r="U6" s="166">
        <f>Test!L219</f>
        <v>19523.027099999999</v>
      </c>
      <c r="V6" s="166">
        <f>Test!M219</f>
        <v>40.110900000000001</v>
      </c>
      <c r="W6" s="166">
        <f>Test!N219</f>
        <v>49.263199999999998</v>
      </c>
      <c r="X6" s="166">
        <f>Test!O219</f>
        <v>47.2879</v>
      </c>
      <c r="Y6" s="166">
        <f>('Summary (Full)'!$B$34*V6+'Summary (Full)'!$B$35*W6+'Summary (Full)'!$B$36*X6)/'Summary (Full)'!$B$37</f>
        <v>41.13148125</v>
      </c>
      <c r="Z6" s="166">
        <f>Test!P219</f>
        <v>26.0123</v>
      </c>
      <c r="AA6" s="166">
        <f>Test!Q219</f>
        <v>17.782299999999999</v>
      </c>
      <c r="AB6" s="166">
        <f>Test!R219</f>
        <v>95.188500000000005</v>
      </c>
      <c r="AC6" s="166">
        <f>Test!S219</f>
        <v>93.433899999999994</v>
      </c>
      <c r="AD6" s="166">
        <f>Test!T219</f>
        <v>40.517200000000003</v>
      </c>
      <c r="AE6" s="166">
        <f>Test!U219</f>
        <v>42.176000000000002</v>
      </c>
      <c r="AF6" s="166">
        <f>Test!V219</f>
        <v>40.077199999999998</v>
      </c>
      <c r="AG6" s="166">
        <f>Test!W219</f>
        <v>49.256300000000003</v>
      </c>
      <c r="AH6" s="166">
        <f>Test!X219</f>
        <v>47.269100000000002</v>
      </c>
      <c r="AI6" s="166">
        <f>10*LOG10(1/(('Summary (Full)'!$B$41/10^(AF6/10)+'Summary (Full)'!$B$42/10^(AG6/10)+'Summary (Full)'!$B$43/10^(AH6/10))/'Summary (Full)'!$B$44))</f>
        <v>41.512218880349401</v>
      </c>
      <c r="AJ6" s="166">
        <f>Test!Y219</f>
        <v>77013</v>
      </c>
      <c r="AK6" s="166">
        <f>Test!Z219</f>
        <v>23.011800000000001</v>
      </c>
      <c r="AL6" s="166">
        <f t="shared" ref="AL6:AM40" si="2">AJ6/R6</f>
        <v>1</v>
      </c>
      <c r="AM6" s="166">
        <f t="shared" si="2"/>
        <v>1</v>
      </c>
      <c r="AO6" s="294"/>
      <c r="AP6" s="212"/>
      <c r="AQ6" s="212"/>
      <c r="AR6" s="212"/>
      <c r="AS6" s="212"/>
      <c r="AT6" s="212"/>
      <c r="AU6" s="212"/>
      <c r="AV6" s="212"/>
      <c r="AW6" s="212"/>
      <c r="AX6" s="212"/>
      <c r="AY6" s="215"/>
      <c r="AZ6" s="326"/>
      <c r="BA6" s="252"/>
      <c r="CH6" s="6"/>
      <c r="CI6" s="12" t="s">
        <v>32</v>
      </c>
      <c r="CJ6" s="11">
        <f>MAX(CL1:CL201)</f>
        <v>42536.362099999998</v>
      </c>
      <c r="CK6" s="6"/>
      <c r="CL6" s="17">
        <v>228.91900646375919</v>
      </c>
      <c r="CM6" s="17">
        <v>29.781012500000003</v>
      </c>
      <c r="CN6" s="17">
        <v>29.781012500000003</v>
      </c>
      <c r="CO6" s="17">
        <v>40.007962500000005</v>
      </c>
      <c r="CP6" s="17">
        <v>35.727475000000005</v>
      </c>
      <c r="CQ6" s="17">
        <v>30.791850781250002</v>
      </c>
      <c r="CR6" s="17">
        <v>9.2662750000000003</v>
      </c>
      <c r="CS6" s="17">
        <v>8.9415624999999999</v>
      </c>
      <c r="CT6" s="17">
        <v>10.178875</v>
      </c>
      <c r="CU6" s="17">
        <v>9.7406375000000001</v>
      </c>
      <c r="CV6" s="17">
        <v>25.929775000000003</v>
      </c>
      <c r="CW6" s="17">
        <v>32.799387499999995</v>
      </c>
      <c r="CX6" s="17">
        <v>29.7364</v>
      </c>
      <c r="CY6" s="17">
        <v>39.992249999999999</v>
      </c>
      <c r="CZ6" s="17">
        <v>35.693874999999998</v>
      </c>
      <c r="DA6" s="17">
        <v>31.134738106041141</v>
      </c>
      <c r="DB6" s="17">
        <v>887.9</v>
      </c>
      <c r="DC6" s="17">
        <v>0.46962500000000001</v>
      </c>
      <c r="DE6" s="17">
        <v>228.91900646375919</v>
      </c>
      <c r="DF6" s="5">
        <v>9.2662750000000003</v>
      </c>
      <c r="DG6" s="5"/>
      <c r="DH6" s="17">
        <v>228.91900646375919</v>
      </c>
      <c r="DI6" s="5">
        <v>8.9415624999999999</v>
      </c>
      <c r="DJ6" s="5"/>
      <c r="DK6" s="5">
        <v>333.70940000000002</v>
      </c>
      <c r="DL6" s="5">
        <v>22.626000000000001</v>
      </c>
      <c r="DM6" s="5">
        <v>333.70940000000002</v>
      </c>
      <c r="DN6" s="5">
        <v>21.664200000000001</v>
      </c>
      <c r="DO6" s="5">
        <v>228.91900646375919</v>
      </c>
      <c r="DP6" s="5">
        <v>25.929775000000003</v>
      </c>
      <c r="DQ6" s="5">
        <v>228.91900646375919</v>
      </c>
      <c r="DR6" s="5">
        <v>32.799387499999995</v>
      </c>
      <c r="DS6" s="5">
        <v>228.91900646375919</v>
      </c>
      <c r="DT6" s="5">
        <v>29.7364</v>
      </c>
      <c r="DU6" s="5">
        <v>29.7364</v>
      </c>
      <c r="DV6" s="5">
        <v>39.992249999999999</v>
      </c>
      <c r="DW6" s="5">
        <v>35.693874999999998</v>
      </c>
      <c r="DX6" s="5">
        <v>31.134738106041141</v>
      </c>
      <c r="DZ6" s="17">
        <v>228.91900646375919</v>
      </c>
      <c r="EA6" s="17">
        <v>29.781012500000003</v>
      </c>
      <c r="EB6" s="17">
        <v>29.781012500000003</v>
      </c>
      <c r="EC6" s="17">
        <v>40.007962500000005</v>
      </c>
      <c r="ED6" s="17">
        <v>35.727475000000005</v>
      </c>
      <c r="EE6" s="17">
        <v>30.791850781250002</v>
      </c>
      <c r="EF6" s="17">
        <v>9.2662750000000003</v>
      </c>
      <c r="EG6" s="17">
        <v>8.9415624999999999</v>
      </c>
      <c r="EH6" s="17">
        <v>10.178875</v>
      </c>
      <c r="EI6" s="17">
        <v>9.7406375000000001</v>
      </c>
      <c r="EJ6" s="17">
        <v>25.929775000000003</v>
      </c>
      <c r="EK6" s="17">
        <v>32.799387499999995</v>
      </c>
      <c r="EL6" s="17">
        <v>29.7364</v>
      </c>
      <c r="EM6" s="17">
        <v>39.992249999999999</v>
      </c>
      <c r="EN6" s="17">
        <v>35.693874999999998</v>
      </c>
      <c r="EO6" s="17">
        <v>31.134738106041141</v>
      </c>
      <c r="EP6" s="17">
        <v>887.9</v>
      </c>
      <c r="EQ6" s="17">
        <v>0.46962500000000001</v>
      </c>
      <c r="ER6" s="17">
        <v>228.91900646375919</v>
      </c>
      <c r="ES6" s="5">
        <v>9.2662750000000003</v>
      </c>
      <c r="ET6" s="5">
        <v>228.91900646375919</v>
      </c>
      <c r="EU6" s="5">
        <v>8.9415624999999999</v>
      </c>
      <c r="EV6" s="8">
        <v>333.70940000000002</v>
      </c>
      <c r="EW6" s="8">
        <v>22.626000000000001</v>
      </c>
      <c r="EX6" s="8">
        <v>333.70940000000002</v>
      </c>
      <c r="EY6" s="8">
        <v>21.664200000000001</v>
      </c>
      <c r="EZ6" s="8">
        <v>228.91900646375919</v>
      </c>
      <c r="FA6" s="8">
        <v>25.929775000000003</v>
      </c>
      <c r="FB6" s="8">
        <v>228.91900646375919</v>
      </c>
      <c r="FC6" s="8">
        <v>32.799387499999995</v>
      </c>
      <c r="FD6" s="5">
        <v>228.91900646375919</v>
      </c>
      <c r="FE6" s="5">
        <v>29.7364</v>
      </c>
      <c r="FF6" s="5">
        <v>29.7364</v>
      </c>
      <c r="FG6" s="5">
        <v>39.992249999999999</v>
      </c>
      <c r="FH6" s="5">
        <v>35.693874999999998</v>
      </c>
      <c r="FI6" s="5">
        <v>31.134738106041141</v>
      </c>
      <c r="FK6" s="5">
        <v>228.91900646375919</v>
      </c>
      <c r="FL6" s="5">
        <v>30.791850781250002</v>
      </c>
      <c r="FM6" s="5">
        <v>228.91900646375919</v>
      </c>
      <c r="FN6" s="5">
        <v>31.134738106041141</v>
      </c>
      <c r="FP6" s="17">
        <v>228.91900646375919</v>
      </c>
      <c r="FQ6" s="5">
        <v>30.791850781250002</v>
      </c>
      <c r="FR6" s="17">
        <v>228.91900646375919</v>
      </c>
      <c r="FS6" s="5">
        <v>31.134738106041141</v>
      </c>
    </row>
    <row r="7" spans="1:175" ht="13" customHeight="1" x14ac:dyDescent="0.15">
      <c r="A7" s="289"/>
      <c r="B7" s="47">
        <v>39</v>
      </c>
      <c r="C7" s="166">
        <f>Anchor!L220</f>
        <v>8981.1309000000001</v>
      </c>
      <c r="D7" s="166">
        <f>Anchor!M220</f>
        <v>39.590400000000002</v>
      </c>
      <c r="E7" s="166">
        <f>Anchor!N220</f>
        <v>48.590499999999999</v>
      </c>
      <c r="F7" s="166">
        <f>Anchor!O220</f>
        <v>46.301600000000001</v>
      </c>
      <c r="G7" s="167">
        <f>('Summary (Full)'!$B$34*D7+'Summary (Full)'!$B$35*E7+'Summary (Full)'!$B$36*F7)/'Summary (Full)'!$B$37</f>
        <v>40.572356250000006</v>
      </c>
      <c r="H7" s="166">
        <f>Anchor!P220</f>
        <v>24.164200000000001</v>
      </c>
      <c r="I7" s="166">
        <f>Anchor!Q220</f>
        <v>17.0899</v>
      </c>
      <c r="J7" s="166">
        <f>Anchor!R220</f>
        <v>90.959599999999995</v>
      </c>
      <c r="K7" s="166">
        <f>Anchor!S220</f>
        <v>89.174400000000006</v>
      </c>
      <c r="L7" s="166">
        <f>Anchor!T220</f>
        <v>39.2166</v>
      </c>
      <c r="M7" s="166">
        <f>Anchor!U220</f>
        <v>41.582999999999998</v>
      </c>
      <c r="N7" s="166">
        <f>Anchor!V220</f>
        <v>39.582999999999998</v>
      </c>
      <c r="O7" s="166">
        <f>Anchor!W220</f>
        <v>48.5852</v>
      </c>
      <c r="P7" s="166">
        <f>Anchor!X220</f>
        <v>46.284399999999998</v>
      </c>
      <c r="Q7" s="168">
        <f>10*LOG10(1/(('Summary (Full)'!$B$41/10^(N7/10)+'Summary (Full)'!$B$42/10^(O7/10)+'Summary (Full)'!$B$43/10^(P7/10))/'Summary (Full)'!$B$44))</f>
        <v>40.990059448232479</v>
      </c>
      <c r="R7" s="166">
        <f>Anchor!Y220</f>
        <v>53635</v>
      </c>
      <c r="S7" s="166">
        <f>Anchor!Z220</f>
        <v>19.930099999999999</v>
      </c>
      <c r="U7" s="166">
        <f>Test!L220</f>
        <v>8981.1309000000001</v>
      </c>
      <c r="V7" s="166">
        <f>Test!M220</f>
        <v>39.590400000000002</v>
      </c>
      <c r="W7" s="166">
        <f>Test!N220</f>
        <v>48.590499999999999</v>
      </c>
      <c r="X7" s="166">
        <f>Test!O220</f>
        <v>46.301600000000001</v>
      </c>
      <c r="Y7" s="166">
        <f>('Summary (Full)'!$B$34*V7+'Summary (Full)'!$B$35*W7+'Summary (Full)'!$B$36*X7)/'Summary (Full)'!$B$37</f>
        <v>40.572356250000006</v>
      </c>
      <c r="Z7" s="166">
        <f>Test!P220</f>
        <v>24.164200000000001</v>
      </c>
      <c r="AA7" s="166">
        <f>Test!Q220</f>
        <v>17.0899</v>
      </c>
      <c r="AB7" s="166">
        <f>Test!R220</f>
        <v>90.959599999999995</v>
      </c>
      <c r="AC7" s="166">
        <f>Test!S220</f>
        <v>89.174400000000006</v>
      </c>
      <c r="AD7" s="166">
        <f>Test!T220</f>
        <v>39.2166</v>
      </c>
      <c r="AE7" s="166">
        <f>Test!U220</f>
        <v>41.582999999999998</v>
      </c>
      <c r="AF7" s="166">
        <f>Test!V220</f>
        <v>39.582999999999998</v>
      </c>
      <c r="AG7" s="166">
        <f>Test!W220</f>
        <v>48.5852</v>
      </c>
      <c r="AH7" s="166">
        <f>Test!X220</f>
        <v>46.284399999999998</v>
      </c>
      <c r="AI7" s="166">
        <f>10*LOG10(1/(('Summary (Full)'!$B$41/10^(AF7/10)+'Summary (Full)'!$B$42/10^(AG7/10)+'Summary (Full)'!$B$43/10^(AH7/10))/'Summary (Full)'!$B$44))</f>
        <v>40.990059448232479</v>
      </c>
      <c r="AJ7" s="166">
        <f>Test!Y220</f>
        <v>53635</v>
      </c>
      <c r="AK7" s="166">
        <f>Test!Z220</f>
        <v>19.930099999999999</v>
      </c>
      <c r="AL7" s="166">
        <f t="shared" si="2"/>
        <v>1</v>
      </c>
      <c r="AM7" s="166">
        <f t="shared" si="2"/>
        <v>1</v>
      </c>
      <c r="AO7" s="294" t="s">
        <v>28</v>
      </c>
      <c r="AP7" s="212" cm="1">
        <f t="array" ref="AP7">bdRateExtend($C6:$C9,D6:D9,$U6:$U9,V6:V9)</f>
        <v>0</v>
      </c>
      <c r="AQ7" s="212"/>
      <c r="AR7" s="212"/>
      <c r="AS7" s="212"/>
      <c r="AT7" s="212" cm="1">
        <f t="array" ref="AT7">bdRateExtend($C6:$C9,H6:H9,$U6:$U9,Z6:Z9)</f>
        <v>0</v>
      </c>
      <c r="AU7" s="212"/>
      <c r="AV7" s="212" cm="1">
        <f t="array" ref="AV7">bdRateExtend($C6:$C9,I6:I9,$U6:$U9,AA6:AA9)</f>
        <v>0</v>
      </c>
      <c r="AW7" s="212"/>
      <c r="AX7" s="212" cm="1">
        <f t="array" ref="AX7">bdRateExtend($C6:$C9,J6:J9,$U6:$U9,AB6:AB9,"None", FALSE,1)</f>
        <v>0</v>
      </c>
      <c r="AY7" s="215"/>
      <c r="AZ7" s="326" cm="1">
        <f t="array" ref="AZ7">testVMAFRange($C6:$C9,J6:J9,$U6:$U9,AB6:AB9)</f>
        <v>0</v>
      </c>
      <c r="BA7" s="252"/>
      <c r="CH7" s="6"/>
      <c r="CI7" s="12" t="s">
        <v>33</v>
      </c>
      <c r="CJ7" s="11">
        <f>CJ6-CJ5</f>
        <v>42327.508799999996</v>
      </c>
      <c r="CK7" s="6"/>
      <c r="CL7" s="17">
        <v>250.91253774948564</v>
      </c>
      <c r="CM7" s="17">
        <v>30.102025000000001</v>
      </c>
      <c r="CN7" s="17">
        <v>30.102025000000001</v>
      </c>
      <c r="CO7" s="17">
        <v>40.250225</v>
      </c>
      <c r="CP7" s="17">
        <v>35.97925</v>
      </c>
      <c r="CQ7" s="17">
        <v>31.1036140625</v>
      </c>
      <c r="CR7" s="17">
        <v>9.5706500000000005</v>
      </c>
      <c r="CS7" s="17">
        <v>9.1412249999999986</v>
      </c>
      <c r="CT7" s="17">
        <v>12.05865</v>
      </c>
      <c r="CU7" s="17">
        <v>11.538275000000001</v>
      </c>
      <c r="CV7" s="17">
        <v>26.252050000000001</v>
      </c>
      <c r="CW7" s="17">
        <v>33.076174999999999</v>
      </c>
      <c r="CX7" s="17">
        <v>30.060099999999998</v>
      </c>
      <c r="CY7" s="17">
        <v>40.234499999999997</v>
      </c>
      <c r="CZ7" s="17">
        <v>35.945750000000004</v>
      </c>
      <c r="DA7" s="17">
        <v>31.452188912839915</v>
      </c>
      <c r="DB7" s="17">
        <v>963.9</v>
      </c>
      <c r="DC7" s="17">
        <v>0.50134999999999996</v>
      </c>
      <c r="DE7" s="17">
        <v>250.91253774948564</v>
      </c>
      <c r="DF7" s="5">
        <v>9.5706500000000005</v>
      </c>
      <c r="DG7" s="5"/>
      <c r="DH7" s="17">
        <v>250.91253774948564</v>
      </c>
      <c r="DI7" s="5">
        <v>9.1412249999999986</v>
      </c>
      <c r="DJ7" s="5"/>
      <c r="DK7" s="5">
        <v>365.28249632949218</v>
      </c>
      <c r="DL7" s="5">
        <v>24.739487500000003</v>
      </c>
      <c r="DM7" s="5">
        <v>365.28249632949218</v>
      </c>
      <c r="DN7" s="5">
        <v>23.697650000000003</v>
      </c>
      <c r="DO7" s="5">
        <v>250.91253774948564</v>
      </c>
      <c r="DP7" s="5">
        <v>26.252050000000001</v>
      </c>
      <c r="DQ7" s="5">
        <v>250.91253774948564</v>
      </c>
      <c r="DR7" s="5">
        <v>33.076174999999999</v>
      </c>
      <c r="DS7" s="5">
        <v>250.91253774948564</v>
      </c>
      <c r="DT7" s="5">
        <v>30.060099999999998</v>
      </c>
      <c r="DU7" s="5">
        <v>30.060099999999998</v>
      </c>
      <c r="DV7" s="5">
        <v>40.234499999999997</v>
      </c>
      <c r="DW7" s="5">
        <v>35.945750000000004</v>
      </c>
      <c r="DX7" s="5">
        <v>31.452188912839915</v>
      </c>
      <c r="DZ7" s="17">
        <v>250.91253774948564</v>
      </c>
      <c r="EA7" s="17">
        <v>30.102025000000001</v>
      </c>
      <c r="EB7" s="17">
        <v>30.102025000000001</v>
      </c>
      <c r="EC7" s="17">
        <v>40.250225</v>
      </c>
      <c r="ED7" s="17">
        <v>35.97925</v>
      </c>
      <c r="EE7" s="17">
        <v>31.1036140625</v>
      </c>
      <c r="EF7" s="17">
        <v>9.5706500000000005</v>
      </c>
      <c r="EG7" s="17">
        <v>9.1412249999999986</v>
      </c>
      <c r="EH7" s="17">
        <v>12.05865</v>
      </c>
      <c r="EI7" s="17">
        <v>11.538275000000001</v>
      </c>
      <c r="EJ7" s="17">
        <v>26.252050000000001</v>
      </c>
      <c r="EK7" s="17">
        <v>33.076174999999999</v>
      </c>
      <c r="EL7" s="17">
        <v>30.060099999999998</v>
      </c>
      <c r="EM7" s="17">
        <v>40.234499999999997</v>
      </c>
      <c r="EN7" s="17">
        <v>35.945750000000004</v>
      </c>
      <c r="EO7" s="17">
        <v>31.452188912839915</v>
      </c>
      <c r="EP7" s="17">
        <v>963.9</v>
      </c>
      <c r="EQ7" s="17">
        <v>0.50134999999999996</v>
      </c>
      <c r="ER7" s="17">
        <v>250.91253774948564</v>
      </c>
      <c r="ES7" s="5">
        <v>9.5706500000000005</v>
      </c>
      <c r="ET7" s="5">
        <v>250.91253774948564</v>
      </c>
      <c r="EU7" s="5">
        <v>9.1412249999999986</v>
      </c>
      <c r="EV7" s="8">
        <v>365.28249632949218</v>
      </c>
      <c r="EW7" s="8">
        <v>24.739487500000003</v>
      </c>
      <c r="EX7" s="8">
        <v>365.28249632949218</v>
      </c>
      <c r="EY7" s="8">
        <v>23.697650000000003</v>
      </c>
      <c r="EZ7" s="8">
        <v>250.91253774948564</v>
      </c>
      <c r="FA7" s="8">
        <v>26.252050000000001</v>
      </c>
      <c r="FB7" s="8">
        <v>250.91253774948564</v>
      </c>
      <c r="FC7" s="8">
        <v>33.076174999999999</v>
      </c>
      <c r="FD7" s="5">
        <v>250.91253774948564</v>
      </c>
      <c r="FE7" s="5">
        <v>30.060099999999998</v>
      </c>
      <c r="FF7" s="5">
        <v>30.060099999999998</v>
      </c>
      <c r="FG7" s="5">
        <v>40.234499999999997</v>
      </c>
      <c r="FH7" s="5">
        <v>35.945750000000004</v>
      </c>
      <c r="FI7" s="5">
        <v>31.452188912839915</v>
      </c>
      <c r="FK7" s="5">
        <v>250.91253774948564</v>
      </c>
      <c r="FL7" s="5">
        <v>31.1036140625</v>
      </c>
      <c r="FM7" s="5">
        <v>250.91253774948564</v>
      </c>
      <c r="FN7" s="5">
        <v>31.452188912839915</v>
      </c>
      <c r="FP7" s="17">
        <v>250.91253774948564</v>
      </c>
      <c r="FQ7" s="5">
        <v>31.1036140625</v>
      </c>
      <c r="FR7" s="17">
        <v>250.91253774948564</v>
      </c>
      <c r="FS7" s="5">
        <v>31.452188912839915</v>
      </c>
    </row>
    <row r="8" spans="1:175" x14ac:dyDescent="0.15">
      <c r="A8" s="289"/>
      <c r="B8" s="47">
        <v>47</v>
      </c>
      <c r="C8" s="166">
        <f>Anchor!L221</f>
        <v>4949.9682000000003</v>
      </c>
      <c r="D8" s="166">
        <f>Anchor!M221</f>
        <v>38.878500000000003</v>
      </c>
      <c r="E8" s="166">
        <f>Anchor!N221</f>
        <v>47.697699999999998</v>
      </c>
      <c r="F8" s="166">
        <f>Anchor!O221</f>
        <v>45.044899999999998</v>
      </c>
      <c r="G8" s="167">
        <f>('Summary (Full)'!$B$34*D8+'Summary (Full)'!$B$35*E8+'Summary (Full)'!$B$36*F8)/'Summary (Full)'!$B$37</f>
        <v>39.815099999999994</v>
      </c>
      <c r="H8" s="166">
        <f>Anchor!P221</f>
        <v>22.0016</v>
      </c>
      <c r="I8" s="166">
        <f>Anchor!Q221</f>
        <v>16.2195</v>
      </c>
      <c r="J8" s="166">
        <f>Anchor!R221</f>
        <v>84.360299999999995</v>
      </c>
      <c r="K8" s="166">
        <f>Anchor!S221</f>
        <v>82.565100000000001</v>
      </c>
      <c r="L8" s="166">
        <f>Anchor!T221</f>
        <v>37.604799999999997</v>
      </c>
      <c r="M8" s="166">
        <f>Anchor!U221</f>
        <v>40.805799999999998</v>
      </c>
      <c r="N8" s="166">
        <f>Anchor!V221</f>
        <v>38.8718</v>
      </c>
      <c r="O8" s="166">
        <f>Anchor!W221</f>
        <v>47.69</v>
      </c>
      <c r="P8" s="166">
        <f>Anchor!X221</f>
        <v>45.022599999999997</v>
      </c>
      <c r="Q8" s="168">
        <f>10*LOG10(1/(('Summary (Full)'!$B$41/10^(N8/10)+'Summary (Full)'!$B$42/10^(O8/10)+'Summary (Full)'!$B$43/10^(P8/10))/'Summary (Full)'!$B$44))</f>
        <v>40.24463324103575</v>
      </c>
      <c r="R8" s="166">
        <f>Anchor!Y221</f>
        <v>32503.200000000001</v>
      </c>
      <c r="S8" s="166">
        <f>Anchor!Z221</f>
        <v>17.3371</v>
      </c>
      <c r="U8" s="166">
        <f>Test!L221</f>
        <v>4949.9682000000003</v>
      </c>
      <c r="V8" s="166">
        <f>Test!M221</f>
        <v>38.878500000000003</v>
      </c>
      <c r="W8" s="166">
        <f>Test!N221</f>
        <v>47.697699999999998</v>
      </c>
      <c r="X8" s="166">
        <f>Test!O221</f>
        <v>45.044899999999998</v>
      </c>
      <c r="Y8" s="166">
        <f>('Summary (Full)'!$B$34*V8+'Summary (Full)'!$B$35*W8+'Summary (Full)'!$B$36*X8)/'Summary (Full)'!$B$37</f>
        <v>39.815099999999994</v>
      </c>
      <c r="Z8" s="166">
        <f>Test!P221</f>
        <v>22.0016</v>
      </c>
      <c r="AA8" s="166">
        <f>Test!Q221</f>
        <v>16.2195</v>
      </c>
      <c r="AB8" s="166">
        <f>Test!R221</f>
        <v>84.360299999999995</v>
      </c>
      <c r="AC8" s="166">
        <f>Test!S221</f>
        <v>82.565100000000001</v>
      </c>
      <c r="AD8" s="166">
        <f>Test!T221</f>
        <v>37.604799999999997</v>
      </c>
      <c r="AE8" s="166">
        <f>Test!U221</f>
        <v>40.805799999999998</v>
      </c>
      <c r="AF8" s="166">
        <f>Test!V221</f>
        <v>38.8718</v>
      </c>
      <c r="AG8" s="166">
        <f>Test!W221</f>
        <v>47.69</v>
      </c>
      <c r="AH8" s="166">
        <f>Test!X221</f>
        <v>45.022599999999997</v>
      </c>
      <c r="AI8" s="166">
        <f>10*LOG10(1/(('Summary (Full)'!$B$41/10^(AF8/10)+'Summary (Full)'!$B$42/10^(AG8/10)+'Summary (Full)'!$B$43/10^(AH8/10))/'Summary (Full)'!$B$44))</f>
        <v>40.24463324103575</v>
      </c>
      <c r="AJ8" s="166">
        <f>Test!Y221</f>
        <v>32503.200000000001</v>
      </c>
      <c r="AK8" s="166">
        <f>Test!Z221</f>
        <v>17.3371</v>
      </c>
      <c r="AL8" s="166">
        <f t="shared" si="2"/>
        <v>1</v>
      </c>
      <c r="AM8" s="166">
        <f t="shared" si="2"/>
        <v>1</v>
      </c>
      <c r="AO8" s="294"/>
      <c r="AP8" s="212"/>
      <c r="AQ8" s="212"/>
      <c r="AR8" s="212"/>
      <c r="AS8" s="212"/>
      <c r="AT8" s="212"/>
      <c r="AU8" s="212"/>
      <c r="AV8" s="212"/>
      <c r="AW8" s="212"/>
      <c r="AX8" s="212"/>
      <c r="AY8" s="215"/>
      <c r="AZ8" s="326"/>
      <c r="BA8" s="252"/>
      <c r="CH8" s="6"/>
      <c r="CI8" s="12" t="s">
        <v>34</v>
      </c>
      <c r="CJ8" s="11">
        <f>CJ7^(3/4)</f>
        <v>2950.9852007302979</v>
      </c>
      <c r="CK8" s="6"/>
      <c r="CL8" s="17">
        <v>275.01911078691461</v>
      </c>
      <c r="CM8" s="17">
        <v>30.4230375</v>
      </c>
      <c r="CN8" s="17">
        <v>30.4230375</v>
      </c>
      <c r="CO8" s="17">
        <v>40.492487500000003</v>
      </c>
      <c r="CP8" s="17">
        <v>36.231025000000002</v>
      </c>
      <c r="CQ8" s="17">
        <v>31.415377343750002</v>
      </c>
      <c r="CR8" s="17">
        <v>9.8750250000000008</v>
      </c>
      <c r="CS8" s="17">
        <v>9.3408874999999991</v>
      </c>
      <c r="CT8" s="17">
        <v>13.938424999999999</v>
      </c>
      <c r="CU8" s="17">
        <v>13.335912500000001</v>
      </c>
      <c r="CV8" s="17">
        <v>26.574325000000002</v>
      </c>
      <c r="CW8" s="17">
        <v>33.352962499999997</v>
      </c>
      <c r="CX8" s="17">
        <v>30.383800000000001</v>
      </c>
      <c r="CY8" s="17">
        <v>40.476750000000003</v>
      </c>
      <c r="CZ8" s="17">
        <v>36.197625000000002</v>
      </c>
      <c r="DA8" s="17">
        <v>31.76963971963869</v>
      </c>
      <c r="DB8" s="17">
        <v>1039.9000000000001</v>
      </c>
      <c r="DC8" s="17">
        <v>0.53307499999999997</v>
      </c>
      <c r="DE8" s="17">
        <v>275.01911078691461</v>
      </c>
      <c r="DF8" s="5">
        <v>9.8750250000000008</v>
      </c>
      <c r="DG8" s="5"/>
      <c r="DH8" s="17">
        <v>275.01911078691461</v>
      </c>
      <c r="DI8" s="5">
        <v>9.3408874999999991</v>
      </c>
      <c r="DJ8" s="5"/>
      <c r="DK8" s="5">
        <v>399.84280372295621</v>
      </c>
      <c r="DL8" s="5">
        <v>26.852975000000001</v>
      </c>
      <c r="DM8" s="5">
        <v>399.84280372295621</v>
      </c>
      <c r="DN8" s="5">
        <v>25.731100000000001</v>
      </c>
      <c r="DO8" s="5">
        <v>275.01911078691461</v>
      </c>
      <c r="DP8" s="5">
        <v>26.574325000000002</v>
      </c>
      <c r="DQ8" s="5">
        <v>275.01911078691461</v>
      </c>
      <c r="DR8" s="5">
        <v>33.352962499999997</v>
      </c>
      <c r="DS8" s="5">
        <v>275.01911078691461</v>
      </c>
      <c r="DT8" s="5">
        <v>30.383800000000001</v>
      </c>
      <c r="DU8" s="5">
        <v>30.383800000000001</v>
      </c>
      <c r="DV8" s="5">
        <v>40.476750000000003</v>
      </c>
      <c r="DW8" s="5">
        <v>36.197625000000002</v>
      </c>
      <c r="DX8" s="5">
        <v>31.76963971963869</v>
      </c>
      <c r="DZ8" s="17">
        <v>275.01911078691461</v>
      </c>
      <c r="EA8" s="17">
        <v>30.4230375</v>
      </c>
      <c r="EB8" s="17">
        <v>30.4230375</v>
      </c>
      <c r="EC8" s="17">
        <v>40.492487500000003</v>
      </c>
      <c r="ED8" s="17">
        <v>36.231025000000002</v>
      </c>
      <c r="EE8" s="17">
        <v>31.415377343750002</v>
      </c>
      <c r="EF8" s="17">
        <v>9.8750250000000008</v>
      </c>
      <c r="EG8" s="17">
        <v>9.3408874999999991</v>
      </c>
      <c r="EH8" s="17">
        <v>13.938424999999999</v>
      </c>
      <c r="EI8" s="17">
        <v>13.335912500000001</v>
      </c>
      <c r="EJ8" s="17">
        <v>26.574325000000002</v>
      </c>
      <c r="EK8" s="17">
        <v>33.352962499999997</v>
      </c>
      <c r="EL8" s="17">
        <v>30.383800000000001</v>
      </c>
      <c r="EM8" s="17">
        <v>40.476750000000003</v>
      </c>
      <c r="EN8" s="17">
        <v>36.197625000000002</v>
      </c>
      <c r="EO8" s="17">
        <v>31.76963971963869</v>
      </c>
      <c r="EP8" s="17">
        <v>1039.9000000000001</v>
      </c>
      <c r="EQ8" s="17">
        <v>0.53307499999999997</v>
      </c>
      <c r="ER8" s="17">
        <v>275.01911078691461</v>
      </c>
      <c r="ES8" s="5">
        <v>9.8750250000000008</v>
      </c>
      <c r="ET8" s="5">
        <v>275.01911078691461</v>
      </c>
      <c r="EU8" s="5">
        <v>9.3408874999999991</v>
      </c>
      <c r="EV8" s="8">
        <v>399.84280372295621</v>
      </c>
      <c r="EW8" s="8">
        <v>26.852975000000001</v>
      </c>
      <c r="EX8" s="8">
        <v>399.84280372295621</v>
      </c>
      <c r="EY8" s="8">
        <v>25.731100000000001</v>
      </c>
      <c r="EZ8" s="8">
        <v>275.01911078691461</v>
      </c>
      <c r="FA8" s="8">
        <v>26.574325000000002</v>
      </c>
      <c r="FB8" s="8">
        <v>275.01911078691461</v>
      </c>
      <c r="FC8" s="8">
        <v>33.352962499999997</v>
      </c>
      <c r="FD8" s="5">
        <v>275.01911078691461</v>
      </c>
      <c r="FE8" s="5">
        <v>30.383800000000001</v>
      </c>
      <c r="FF8" s="5">
        <v>30.383800000000001</v>
      </c>
      <c r="FG8" s="5">
        <v>40.476750000000003</v>
      </c>
      <c r="FH8" s="5">
        <v>36.197625000000002</v>
      </c>
      <c r="FI8" s="5">
        <v>31.76963971963869</v>
      </c>
      <c r="FK8" s="5">
        <v>275.01911078691461</v>
      </c>
      <c r="FL8" s="5">
        <v>31.415377343750002</v>
      </c>
      <c r="FM8" s="5">
        <v>275.01911078691461</v>
      </c>
      <c r="FN8" s="5">
        <v>31.76963971963869</v>
      </c>
      <c r="FP8" s="17">
        <v>275.01911078691461</v>
      </c>
      <c r="FQ8" s="5">
        <v>31.415377343750002</v>
      </c>
      <c r="FR8" s="17">
        <v>275.01911078691461</v>
      </c>
      <c r="FS8" s="5">
        <v>31.76963971963869</v>
      </c>
    </row>
    <row r="9" spans="1:175" ht="13" customHeight="1" x14ac:dyDescent="0.15">
      <c r="A9" s="289"/>
      <c r="B9" s="47">
        <v>55</v>
      </c>
      <c r="C9" s="166">
        <f>Anchor!L222</f>
        <v>3044.4238999999998</v>
      </c>
      <c r="D9" s="166">
        <f>Anchor!M222</f>
        <v>37.847499999999997</v>
      </c>
      <c r="E9" s="166">
        <f>Anchor!N222</f>
        <v>46.527099999999997</v>
      </c>
      <c r="F9" s="166">
        <f>Anchor!O222</f>
        <v>43.502600000000001</v>
      </c>
      <c r="G9" s="167">
        <f>('Summary (Full)'!$B$34*D9+'Summary (Full)'!$B$35*E9+'Summary (Full)'!$B$36*F9)/'Summary (Full)'!$B$37</f>
        <v>38.743418750000004</v>
      </c>
      <c r="H9" s="166">
        <f>Anchor!P222</f>
        <v>19.540700000000001</v>
      </c>
      <c r="I9" s="166">
        <f>Anchor!Q222</f>
        <v>15.088200000000001</v>
      </c>
      <c r="J9" s="166">
        <f>Anchor!R222</f>
        <v>74.613299999999995</v>
      </c>
      <c r="K9" s="166">
        <f>Anchor!S222</f>
        <v>72.856700000000004</v>
      </c>
      <c r="L9" s="166">
        <f>Anchor!T222</f>
        <v>35.669199999999996</v>
      </c>
      <c r="M9" s="166">
        <f>Anchor!U222</f>
        <v>39.765799999999999</v>
      </c>
      <c r="N9" s="166">
        <f>Anchor!V222</f>
        <v>37.836500000000001</v>
      </c>
      <c r="O9" s="166">
        <f>Anchor!W222</f>
        <v>46.516800000000003</v>
      </c>
      <c r="P9" s="166">
        <f>Anchor!X222</f>
        <v>43.479399999999998</v>
      </c>
      <c r="Q9" s="168">
        <f>10*LOG10(1/(('Summary (Full)'!$B$41/10^(N9/10)+'Summary (Full)'!$B$42/10^(O9/10)+'Summary (Full)'!$B$43/10^(P9/10))/'Summary (Full)'!$B$44))</f>
        <v>39.17537478260023</v>
      </c>
      <c r="R9" s="166">
        <f>Anchor!Y222</f>
        <v>21869</v>
      </c>
      <c r="S9" s="166">
        <f>Anchor!Z222</f>
        <v>14.9391</v>
      </c>
      <c r="U9" s="166">
        <f>Test!L222</f>
        <v>3044.4238999999998</v>
      </c>
      <c r="V9" s="166">
        <f>Test!M222</f>
        <v>37.847499999999997</v>
      </c>
      <c r="W9" s="166">
        <f>Test!N222</f>
        <v>46.527099999999997</v>
      </c>
      <c r="X9" s="166">
        <f>Test!O222</f>
        <v>43.502600000000001</v>
      </c>
      <c r="Y9" s="166">
        <f>('Summary (Full)'!$B$34*V9+'Summary (Full)'!$B$35*W9+'Summary (Full)'!$B$36*X9)/'Summary (Full)'!$B$37</f>
        <v>38.743418750000004</v>
      </c>
      <c r="Z9" s="166">
        <f>Test!P222</f>
        <v>19.540700000000001</v>
      </c>
      <c r="AA9" s="166">
        <f>Test!Q222</f>
        <v>15.088200000000001</v>
      </c>
      <c r="AB9" s="166">
        <f>Test!R222</f>
        <v>74.613299999999995</v>
      </c>
      <c r="AC9" s="166">
        <f>Test!S222</f>
        <v>72.856700000000004</v>
      </c>
      <c r="AD9" s="166">
        <f>Test!T222</f>
        <v>35.669199999999996</v>
      </c>
      <c r="AE9" s="166">
        <f>Test!U222</f>
        <v>39.765799999999999</v>
      </c>
      <c r="AF9" s="166">
        <f>Test!V222</f>
        <v>37.836500000000001</v>
      </c>
      <c r="AG9" s="166">
        <f>Test!W222</f>
        <v>46.516800000000003</v>
      </c>
      <c r="AH9" s="166">
        <f>Test!X222</f>
        <v>43.479399999999998</v>
      </c>
      <c r="AI9" s="166">
        <f>10*LOG10(1/(('Summary (Full)'!$B$41/10^(AF9/10)+'Summary (Full)'!$B$42/10^(AG9/10)+'Summary (Full)'!$B$43/10^(AH9/10))/'Summary (Full)'!$B$44))</f>
        <v>39.17537478260023</v>
      </c>
      <c r="AJ9" s="166">
        <f>Test!Y222</f>
        <v>21869</v>
      </c>
      <c r="AK9" s="166">
        <f>Test!Z222</f>
        <v>14.9391</v>
      </c>
      <c r="AL9" s="166">
        <f t="shared" si="2"/>
        <v>1</v>
      </c>
      <c r="AM9" s="166">
        <f t="shared" si="2"/>
        <v>1</v>
      </c>
      <c r="AO9" s="294" t="s">
        <v>29</v>
      </c>
      <c r="AP9" s="212" cm="1">
        <f t="array" ref="AP9">bdRateExtend($C7:$C10,D7:D10,$U7:$U10,V7:V10)</f>
        <v>0</v>
      </c>
      <c r="AQ9" s="212"/>
      <c r="AR9" s="212"/>
      <c r="AS9" s="212"/>
      <c r="AT9" s="212" cm="1">
        <f t="array" ref="AT9">bdRateExtend($C7:$C10,H7:H10,$U7:$U10,Z7:Z10)</f>
        <v>0</v>
      </c>
      <c r="AU9" s="212"/>
      <c r="AV9" s="212" cm="1">
        <f t="array" ref="AV9">bdRateExtend($C7:$C10,I7:I10,$U7:$U10,AA7:AA10)</f>
        <v>0</v>
      </c>
      <c r="AW9" s="212"/>
      <c r="AX9" s="212" cm="1">
        <f t="array" ref="AX9">bdRateExtend($C7:$C10,J7:J10,$U7:$U10,AB7:AB10,"None", FALSE,1)</f>
        <v>0</v>
      </c>
      <c r="AY9" s="215"/>
      <c r="AZ9" s="326" cm="1">
        <f t="array" ref="AZ9">testVMAFRange($C7:$C10,J7:J10,$U7:$U10,AB7:AB10)</f>
        <v>0</v>
      </c>
      <c r="BA9" s="252"/>
      <c r="CH9" s="6"/>
      <c r="CI9" s="12" t="s">
        <v>35</v>
      </c>
      <c r="CJ9" s="11">
        <f>CJ7^(1/2)</f>
        <v>205.73650332403338</v>
      </c>
      <c r="CK9" s="6"/>
      <c r="CL9" s="17">
        <v>301.44173733375078</v>
      </c>
      <c r="CM9" s="17">
        <v>30.744050000000001</v>
      </c>
      <c r="CN9" s="17">
        <v>30.744050000000001</v>
      </c>
      <c r="CO9" s="17">
        <v>40.734750000000005</v>
      </c>
      <c r="CP9" s="17">
        <v>36.482799999999997</v>
      </c>
      <c r="CQ9" s="17">
        <v>31.727140625000004</v>
      </c>
      <c r="CR9" s="17">
        <v>10.179400000000001</v>
      </c>
      <c r="CS9" s="17">
        <v>9.5405499999999996</v>
      </c>
      <c r="CT9" s="17">
        <v>15.818199999999999</v>
      </c>
      <c r="CU9" s="17">
        <v>15.13355</v>
      </c>
      <c r="CV9" s="17">
        <v>26.896599999999999</v>
      </c>
      <c r="CW9" s="17">
        <v>33.629750000000001</v>
      </c>
      <c r="CX9" s="17">
        <v>30.7075</v>
      </c>
      <c r="CY9" s="17">
        <v>40.719000000000001</v>
      </c>
      <c r="CZ9" s="17">
        <v>36.4495</v>
      </c>
      <c r="DA9" s="17">
        <v>32.087090526437464</v>
      </c>
      <c r="DB9" s="17">
        <v>1115.9000000000001</v>
      </c>
      <c r="DC9" s="17">
        <v>0.56479999999999997</v>
      </c>
      <c r="DE9" s="17">
        <v>301.44173733375078</v>
      </c>
      <c r="DF9" s="5">
        <v>10.179400000000001</v>
      </c>
      <c r="DG9" s="5"/>
      <c r="DH9" s="17">
        <v>301.44173733375078</v>
      </c>
      <c r="DI9" s="5">
        <v>9.5405499999999996</v>
      </c>
      <c r="DJ9" s="5"/>
      <c r="DK9" s="5">
        <v>463.66309999999999</v>
      </c>
      <c r="DL9" s="5">
        <v>30.461400000000001</v>
      </c>
      <c r="DM9" s="5">
        <v>463.66309999999999</v>
      </c>
      <c r="DN9" s="5">
        <v>29.2759</v>
      </c>
      <c r="DO9" s="5">
        <v>301.44173733375078</v>
      </c>
      <c r="DP9" s="5">
        <v>26.896599999999999</v>
      </c>
      <c r="DQ9" s="5">
        <v>301.44173733375078</v>
      </c>
      <c r="DR9" s="5">
        <v>33.629750000000001</v>
      </c>
      <c r="DS9" s="5">
        <v>301.44173733375078</v>
      </c>
      <c r="DT9" s="5">
        <v>30.7075</v>
      </c>
      <c r="DU9" s="5">
        <v>30.7075</v>
      </c>
      <c r="DV9" s="5">
        <v>40.719000000000001</v>
      </c>
      <c r="DW9" s="5">
        <v>36.4495</v>
      </c>
      <c r="DX9" s="5">
        <v>32.087090526437464</v>
      </c>
      <c r="DZ9" s="17">
        <v>301.44173733375078</v>
      </c>
      <c r="EA9" s="17">
        <v>30.744050000000001</v>
      </c>
      <c r="EB9" s="17">
        <v>30.744050000000001</v>
      </c>
      <c r="EC9" s="17">
        <v>40.734750000000005</v>
      </c>
      <c r="ED9" s="17">
        <v>36.482799999999997</v>
      </c>
      <c r="EE9" s="17">
        <v>31.727140625000004</v>
      </c>
      <c r="EF9" s="17">
        <v>10.179400000000001</v>
      </c>
      <c r="EG9" s="17">
        <v>9.5405499999999996</v>
      </c>
      <c r="EH9" s="17">
        <v>15.818199999999999</v>
      </c>
      <c r="EI9" s="17">
        <v>15.13355</v>
      </c>
      <c r="EJ9" s="17">
        <v>26.896599999999999</v>
      </c>
      <c r="EK9" s="17">
        <v>33.629750000000001</v>
      </c>
      <c r="EL9" s="17">
        <v>30.7075</v>
      </c>
      <c r="EM9" s="17">
        <v>40.719000000000001</v>
      </c>
      <c r="EN9" s="17">
        <v>36.4495</v>
      </c>
      <c r="EO9" s="17">
        <v>32.087090526437464</v>
      </c>
      <c r="EP9" s="17">
        <v>1115.9000000000001</v>
      </c>
      <c r="EQ9" s="17">
        <v>0.56479999999999997</v>
      </c>
      <c r="ER9" s="17">
        <v>301.44173733375078</v>
      </c>
      <c r="ES9" s="5">
        <v>10.179400000000001</v>
      </c>
      <c r="ET9" s="5">
        <v>301.44173733375078</v>
      </c>
      <c r="EU9" s="5">
        <v>9.5405499999999996</v>
      </c>
      <c r="EV9" s="8">
        <v>463.66309999999999</v>
      </c>
      <c r="EW9" s="8">
        <v>30.461400000000001</v>
      </c>
      <c r="EX9" s="8">
        <v>463.66309999999999</v>
      </c>
      <c r="EY9" s="8">
        <v>29.2759</v>
      </c>
      <c r="EZ9" s="8">
        <v>301.44173733375078</v>
      </c>
      <c r="FA9" s="8">
        <v>26.896599999999999</v>
      </c>
      <c r="FB9" s="8">
        <v>301.44173733375078</v>
      </c>
      <c r="FC9" s="8">
        <v>33.629750000000001</v>
      </c>
      <c r="FD9" s="5">
        <v>301.44173733375078</v>
      </c>
      <c r="FE9" s="5">
        <v>30.7075</v>
      </c>
      <c r="FF9" s="5">
        <v>30.7075</v>
      </c>
      <c r="FG9" s="5">
        <v>40.719000000000001</v>
      </c>
      <c r="FH9" s="5">
        <v>36.4495</v>
      </c>
      <c r="FI9" s="5">
        <v>32.087090526437464</v>
      </c>
      <c r="FK9" s="5">
        <v>301.44173733375078</v>
      </c>
      <c r="FL9" s="5">
        <v>31.727140625000004</v>
      </c>
      <c r="FM9" s="5">
        <v>301.44173733375078</v>
      </c>
      <c r="FN9" s="5">
        <v>32.087090526437464</v>
      </c>
      <c r="FP9" s="17">
        <v>301.44173733375078</v>
      </c>
      <c r="FQ9" s="5">
        <v>31.727140625000004</v>
      </c>
      <c r="FR9" s="17">
        <v>301.44173733375078</v>
      </c>
      <c r="FS9" s="5">
        <v>32.087090526437464</v>
      </c>
    </row>
    <row r="10" spans="1:175" ht="14" thickBot="1" x14ac:dyDescent="0.2">
      <c r="A10" s="289"/>
      <c r="B10" s="47">
        <v>63</v>
      </c>
      <c r="C10" s="166">
        <f>Anchor!L223</f>
        <v>1567.8217</v>
      </c>
      <c r="D10" s="166">
        <f>Anchor!M223</f>
        <v>35.854799999999997</v>
      </c>
      <c r="E10" s="166">
        <f>Anchor!N223</f>
        <v>44.859299999999998</v>
      </c>
      <c r="F10" s="166">
        <f>Anchor!O223</f>
        <v>41.380099999999999</v>
      </c>
      <c r="G10" s="167">
        <f>('Summary (Full)'!$B$34*D10+'Summary (Full)'!$B$35*E10+'Summary (Full)'!$B$36*F10)/'Summary (Full)'!$B$37</f>
        <v>36.762912499999992</v>
      </c>
      <c r="H10" s="166">
        <f>Anchor!P223</f>
        <v>16.193999999999999</v>
      </c>
      <c r="I10" s="166">
        <f>Anchor!Q223</f>
        <v>13.327299999999999</v>
      </c>
      <c r="J10" s="166">
        <f>Anchor!R223</f>
        <v>57.677900000000001</v>
      </c>
      <c r="K10" s="166">
        <f>Anchor!S223</f>
        <v>56.011000000000003</v>
      </c>
      <c r="L10" s="166">
        <f>Anchor!T223</f>
        <v>32.748800000000003</v>
      </c>
      <c r="M10" s="166">
        <f>Anchor!U223</f>
        <v>38.062399999999997</v>
      </c>
      <c r="N10" s="166">
        <f>Anchor!V223</f>
        <v>35.823</v>
      </c>
      <c r="O10" s="166">
        <f>Anchor!W223</f>
        <v>44.844200000000001</v>
      </c>
      <c r="P10" s="166">
        <f>Anchor!X223</f>
        <v>41.351900000000001</v>
      </c>
      <c r="Q10" s="168">
        <f>10*LOG10(1/(('Summary (Full)'!$B$41/10^(N10/10)+'Summary (Full)'!$B$42/10^(O10/10)+'Summary (Full)'!$B$43/10^(P10/10))/'Summary (Full)'!$B$44))</f>
        <v>37.16480835297169</v>
      </c>
      <c r="R10" s="166">
        <f>Anchor!Y223</f>
        <v>12758.5</v>
      </c>
      <c r="S10" s="166">
        <f>Anchor!Z223</f>
        <v>11.955500000000001</v>
      </c>
      <c r="U10" s="166">
        <f>Test!L223</f>
        <v>1567.8217</v>
      </c>
      <c r="V10" s="166">
        <f>Test!M223</f>
        <v>35.854799999999997</v>
      </c>
      <c r="W10" s="166">
        <f>Test!N223</f>
        <v>44.859299999999998</v>
      </c>
      <c r="X10" s="166">
        <f>Test!O223</f>
        <v>41.380099999999999</v>
      </c>
      <c r="Y10" s="166">
        <f>('Summary (Full)'!$B$34*V10+'Summary (Full)'!$B$35*W10+'Summary (Full)'!$B$36*X10)/'Summary (Full)'!$B$37</f>
        <v>36.762912499999992</v>
      </c>
      <c r="Z10" s="166">
        <f>Test!P223</f>
        <v>16.193999999999999</v>
      </c>
      <c r="AA10" s="166">
        <f>Test!Q223</f>
        <v>13.327299999999999</v>
      </c>
      <c r="AB10" s="166">
        <f>Test!R223</f>
        <v>57.677900000000001</v>
      </c>
      <c r="AC10" s="166">
        <f>Test!S223</f>
        <v>56.011000000000003</v>
      </c>
      <c r="AD10" s="166">
        <f>Test!T223</f>
        <v>32.748800000000003</v>
      </c>
      <c r="AE10" s="166">
        <f>Test!U223</f>
        <v>38.062399999999997</v>
      </c>
      <c r="AF10" s="166">
        <f>Test!V223</f>
        <v>35.823</v>
      </c>
      <c r="AG10" s="166">
        <f>Test!W223</f>
        <v>44.844200000000001</v>
      </c>
      <c r="AH10" s="166">
        <f>Test!X223</f>
        <v>41.351900000000001</v>
      </c>
      <c r="AI10" s="166">
        <f>10*LOG10(1/(('Summary (Full)'!$B$41/10^(AF10/10)+'Summary (Full)'!$B$42/10^(AG10/10)+'Summary (Full)'!$B$43/10^(AH10/10))/'Summary (Full)'!$B$44))</f>
        <v>37.16480835297169</v>
      </c>
      <c r="AJ10" s="166">
        <f>Test!Y223</f>
        <v>12758.5</v>
      </c>
      <c r="AK10" s="166">
        <f>Test!Z223</f>
        <v>11.955500000000001</v>
      </c>
      <c r="AL10" s="166">
        <f t="shared" si="2"/>
        <v>1</v>
      </c>
      <c r="AM10" s="166">
        <f t="shared" si="2"/>
        <v>1</v>
      </c>
      <c r="AO10" s="303"/>
      <c r="AP10" s="213"/>
      <c r="AQ10" s="213"/>
      <c r="AR10" s="213"/>
      <c r="AS10" s="213"/>
      <c r="AT10" s="213"/>
      <c r="AU10" s="213"/>
      <c r="AV10" s="213"/>
      <c r="AW10" s="213"/>
      <c r="AX10" s="213"/>
      <c r="AY10" s="228"/>
      <c r="AZ10" s="327"/>
      <c r="BA10" s="280"/>
      <c r="CH10" s="6"/>
      <c r="CI10" s="12" t="s">
        <v>36</v>
      </c>
      <c r="CJ10" s="11">
        <f>CJ5+CJ9</f>
        <v>414.58980332403337</v>
      </c>
      <c r="CK10" s="6"/>
      <c r="CL10" s="17">
        <v>330.40293362447073</v>
      </c>
      <c r="CM10" s="17">
        <v>31.065062500000003</v>
      </c>
      <c r="CN10" s="17">
        <v>31.065062500000003</v>
      </c>
      <c r="CO10" s="17">
        <v>40.977012500000001</v>
      </c>
      <c r="CP10" s="17">
        <v>36.734575</v>
      </c>
      <c r="CQ10" s="17">
        <v>32.038903906250006</v>
      </c>
      <c r="CR10" s="17">
        <v>10.483775</v>
      </c>
      <c r="CS10" s="17">
        <v>9.7402125000000002</v>
      </c>
      <c r="CT10" s="17">
        <v>17.697975</v>
      </c>
      <c r="CU10" s="17">
        <v>16.9311875</v>
      </c>
      <c r="CV10" s="17">
        <v>27.218875000000001</v>
      </c>
      <c r="CW10" s="17">
        <v>33.906537499999999</v>
      </c>
      <c r="CX10" s="17">
        <v>31.031199999999998</v>
      </c>
      <c r="CY10" s="17">
        <v>40.96125</v>
      </c>
      <c r="CZ10" s="17">
        <v>36.701374999999999</v>
      </c>
      <c r="DA10" s="17">
        <v>32.404541333236239</v>
      </c>
      <c r="DB10" s="17">
        <v>1191.9000000000001</v>
      </c>
      <c r="DC10" s="17">
        <v>0.59652499999999997</v>
      </c>
      <c r="DE10" s="17">
        <v>330.40293362447073</v>
      </c>
      <c r="DF10" s="5">
        <v>10.483775</v>
      </c>
      <c r="DG10" s="5"/>
      <c r="DH10" s="17">
        <v>330.40293362447073</v>
      </c>
      <c r="DI10" s="5">
        <v>9.7402125000000002</v>
      </c>
      <c r="DJ10" s="5"/>
      <c r="DK10" s="5">
        <v>506.66307305249978</v>
      </c>
      <c r="DL10" s="5">
        <v>32.759450000000001</v>
      </c>
      <c r="DM10" s="5">
        <v>506.66307305249978</v>
      </c>
      <c r="DN10" s="5">
        <v>31.490449999999999</v>
      </c>
      <c r="DO10" s="5">
        <v>330.40293362447073</v>
      </c>
      <c r="DP10" s="5">
        <v>27.218875000000001</v>
      </c>
      <c r="DQ10" s="5">
        <v>333.70940000000002</v>
      </c>
      <c r="DR10" s="5">
        <v>33.949399999999997</v>
      </c>
      <c r="DS10" s="5">
        <v>330.40293362447073</v>
      </c>
      <c r="DT10" s="5">
        <v>31.031199999999998</v>
      </c>
      <c r="DU10" s="5">
        <v>31.031199999999998</v>
      </c>
      <c r="DV10" s="5">
        <v>40.96125</v>
      </c>
      <c r="DW10" s="5">
        <v>36.701374999999999</v>
      </c>
      <c r="DX10" s="5">
        <v>32.404541333236239</v>
      </c>
      <c r="DZ10" s="17">
        <v>330.40293362447073</v>
      </c>
      <c r="EA10" s="17">
        <v>31.065062500000003</v>
      </c>
      <c r="EB10" s="17">
        <v>31.065062500000003</v>
      </c>
      <c r="EC10" s="17">
        <v>40.977012500000001</v>
      </c>
      <c r="ED10" s="17">
        <v>36.734575</v>
      </c>
      <c r="EE10" s="17">
        <v>32.038903906250006</v>
      </c>
      <c r="EF10" s="17">
        <v>10.483775</v>
      </c>
      <c r="EG10" s="17">
        <v>9.7402125000000002</v>
      </c>
      <c r="EH10" s="17">
        <v>17.697975</v>
      </c>
      <c r="EI10" s="17">
        <v>16.9311875</v>
      </c>
      <c r="EJ10" s="17">
        <v>27.218875000000001</v>
      </c>
      <c r="EK10" s="17">
        <v>33.906537499999999</v>
      </c>
      <c r="EL10" s="17">
        <v>31.031199999999998</v>
      </c>
      <c r="EM10" s="17">
        <v>40.96125</v>
      </c>
      <c r="EN10" s="17">
        <v>36.701374999999999</v>
      </c>
      <c r="EO10" s="17">
        <v>32.404541333236239</v>
      </c>
      <c r="EP10" s="17">
        <v>1191.9000000000001</v>
      </c>
      <c r="EQ10" s="17">
        <v>0.59652499999999997</v>
      </c>
      <c r="ER10" s="17">
        <v>330.40293362447073</v>
      </c>
      <c r="ES10" s="5">
        <v>10.483775</v>
      </c>
      <c r="ET10" s="5">
        <v>330.40293362447073</v>
      </c>
      <c r="EU10" s="5">
        <v>9.7402125000000002</v>
      </c>
      <c r="EV10" s="8">
        <v>506.66307305249978</v>
      </c>
      <c r="EW10" s="8">
        <v>32.759450000000001</v>
      </c>
      <c r="EX10" s="8">
        <v>506.66307305249978</v>
      </c>
      <c r="EY10" s="8">
        <v>31.490449999999999</v>
      </c>
      <c r="EZ10" s="8">
        <v>330.40293362447073</v>
      </c>
      <c r="FA10" s="8">
        <v>27.218875000000001</v>
      </c>
      <c r="FB10" s="8">
        <v>333.70940000000002</v>
      </c>
      <c r="FC10" s="8">
        <v>33.949399999999997</v>
      </c>
      <c r="FD10" s="5">
        <v>330.40293362447073</v>
      </c>
      <c r="FE10" s="5">
        <v>31.031199999999998</v>
      </c>
      <c r="FF10" s="5">
        <v>31.031199999999998</v>
      </c>
      <c r="FG10" s="5">
        <v>40.96125</v>
      </c>
      <c r="FH10" s="5">
        <v>36.701374999999999</v>
      </c>
      <c r="FI10" s="5">
        <v>32.404541333236239</v>
      </c>
      <c r="FK10" s="5">
        <v>330.40293362447073</v>
      </c>
      <c r="FL10" s="5">
        <v>32.038903906250006</v>
      </c>
      <c r="FM10" s="5">
        <v>330.40293362447073</v>
      </c>
      <c r="FN10" s="5">
        <v>32.404541333236239</v>
      </c>
      <c r="FP10" s="17">
        <v>330.40293362447073</v>
      </c>
      <c r="FQ10" s="5">
        <v>32.038903906250006</v>
      </c>
      <c r="FR10" s="17">
        <v>330.40293362447073</v>
      </c>
      <c r="FS10" s="5">
        <v>32.404541333236239</v>
      </c>
    </row>
    <row r="11" spans="1:175" ht="13" customHeight="1" x14ac:dyDescent="0.15">
      <c r="A11" s="289" t="s">
        <v>18</v>
      </c>
      <c r="B11" s="47">
        <v>23</v>
      </c>
      <c r="C11" s="166">
        <f>Anchor!L224</f>
        <v>18102.613700000002</v>
      </c>
      <c r="D11" s="166">
        <f>Anchor!M224</f>
        <v>40.135100000000001</v>
      </c>
      <c r="E11" s="166">
        <f>Anchor!N224</f>
        <v>49.340699999999998</v>
      </c>
      <c r="F11" s="166">
        <f>Anchor!O224</f>
        <v>47.334899999999998</v>
      </c>
      <c r="G11" s="167">
        <f>('Summary (Full)'!$B$34*D11+'Summary (Full)'!$B$35*E11+'Summary (Full)'!$B$36*F11)/'Summary (Full)'!$B$37</f>
        <v>41.160437499999993</v>
      </c>
      <c r="H11" s="166">
        <f>Anchor!P224</f>
        <v>26.336200000000002</v>
      </c>
      <c r="I11" s="166">
        <f>Anchor!Q224</f>
        <v>17.866499999999998</v>
      </c>
      <c r="J11" s="166">
        <f>Anchor!R224</f>
        <v>96.024299999999997</v>
      </c>
      <c r="K11" s="166">
        <f>Anchor!S224</f>
        <v>94.091200000000001</v>
      </c>
      <c r="L11" s="166">
        <f>Anchor!T224</f>
        <v>40.688000000000002</v>
      </c>
      <c r="M11" s="166">
        <f>Anchor!U224</f>
        <v>42.216099999999997</v>
      </c>
      <c r="N11" s="166">
        <f>Anchor!V224</f>
        <v>40.120899999999999</v>
      </c>
      <c r="O11" s="166">
        <f>Anchor!W224</f>
        <v>49.332900000000002</v>
      </c>
      <c r="P11" s="166">
        <f>Anchor!X224</f>
        <v>47.314999999999998</v>
      </c>
      <c r="Q11" s="168">
        <f>10*LOG10(1/(('Summary (Full)'!$B$41/10^(N11/10)+'Summary (Full)'!$B$42/10^(O11/10)+'Summary (Full)'!$B$43/10^(P11/10))/'Summary (Full)'!$B$44))</f>
        <v>41.556934696830936</v>
      </c>
      <c r="R11" s="166">
        <f>Anchor!Y224</f>
        <v>37505.1</v>
      </c>
      <c r="S11" s="166">
        <f>Anchor!Z224</f>
        <v>13.0085</v>
      </c>
      <c r="U11" s="166">
        <f>Test!L224</f>
        <v>18102.613700000002</v>
      </c>
      <c r="V11" s="166">
        <f>Test!M224</f>
        <v>40.135100000000001</v>
      </c>
      <c r="W11" s="166">
        <f>Test!N224</f>
        <v>49.340699999999998</v>
      </c>
      <c r="X11" s="166">
        <f>Test!O224</f>
        <v>47.334899999999998</v>
      </c>
      <c r="Y11" s="166">
        <f>('Summary (Full)'!$B$34*V11+'Summary (Full)'!$B$35*W11+'Summary (Full)'!$B$36*X11)/'Summary (Full)'!$B$37</f>
        <v>41.160437499999993</v>
      </c>
      <c r="Z11" s="166">
        <f>Test!P224</f>
        <v>26.336200000000002</v>
      </c>
      <c r="AA11" s="166">
        <f>Test!Q224</f>
        <v>17.866499999999998</v>
      </c>
      <c r="AB11" s="166">
        <f>Test!R224</f>
        <v>96.024299999999997</v>
      </c>
      <c r="AC11" s="166">
        <f>Test!S224</f>
        <v>94.091200000000001</v>
      </c>
      <c r="AD11" s="166">
        <f>Test!T224</f>
        <v>40.688000000000002</v>
      </c>
      <c r="AE11" s="166">
        <f>Test!U224</f>
        <v>42.216099999999997</v>
      </c>
      <c r="AF11" s="166">
        <f>Test!V224</f>
        <v>40.120899999999999</v>
      </c>
      <c r="AG11" s="166">
        <f>Test!W224</f>
        <v>49.332900000000002</v>
      </c>
      <c r="AH11" s="166">
        <f>Test!X224</f>
        <v>47.314999999999998</v>
      </c>
      <c r="AI11" s="166">
        <f>10*LOG10(1/(('Summary (Full)'!$B$41/10^(AF11/10)+'Summary (Full)'!$B$42/10^(AG11/10)+'Summary (Full)'!$B$43/10^(AH11/10))/'Summary (Full)'!$B$44))</f>
        <v>41.556934696830936</v>
      </c>
      <c r="AJ11" s="166">
        <f>Test!Y224</f>
        <v>37505.1</v>
      </c>
      <c r="AK11" s="166">
        <f>Test!Z224</f>
        <v>13.0085</v>
      </c>
      <c r="AL11" s="166">
        <f t="shared" si="2"/>
        <v>1</v>
      </c>
      <c r="AM11" s="166">
        <f t="shared" si="2"/>
        <v>1</v>
      </c>
      <c r="AO11" s="293" t="s">
        <v>27</v>
      </c>
      <c r="AP11" s="211" cm="1">
        <f t="array" ref="AP11">bdRateExtend($C11:$C14,D11:D14,$U11:$U14,V11:V14)</f>
        <v>0</v>
      </c>
      <c r="AQ11" s="211" cm="1">
        <f t="array" ref="AQ11">bdRateExtend($C11:$C16,D11:D16,$U11:$U16,V11:V16)</f>
        <v>0</v>
      </c>
      <c r="AR11" s="211" cm="1">
        <f t="array" ref="AR11">bdRateExtend($C11:$C16,E11:E16,$U11:$U16,W11:W16)</f>
        <v>0</v>
      </c>
      <c r="AS11" s="211" cm="1">
        <f t="array" ref="AS11">bdRateExtend($C11:$C16,F11:F16,$U11:$U16,X11:X16)</f>
        <v>0</v>
      </c>
      <c r="AT11" s="211" cm="1">
        <f t="array" ref="AT11">bdRateExtend($C11:$C14,H11:H14,$U11:$U14,Z11:Z14)</f>
        <v>0</v>
      </c>
      <c r="AU11" s="211" cm="1">
        <f t="array" ref="AU11">bdRateExtend($C11:$C16,H11:H16,$U11:$U16,Z11:Z16)</f>
        <v>0</v>
      </c>
      <c r="AV11" s="211" cm="1">
        <f t="array" ref="AV11">bdRateExtend($C11:$C14,I11:I14,$U11:$U14,AA11:AA14)</f>
        <v>0</v>
      </c>
      <c r="AW11" s="211" cm="1">
        <f t="array" ref="AW11">bdRateExtend($C11:$C16,I11:I16,$U11:$U16,AA11:AA16)</f>
        <v>0</v>
      </c>
      <c r="AX11" s="211" cm="1">
        <f t="array" ref="AX11">bdRateExtend($C11:$C14,J11:J14,$U11:$U14,AB11:AB14,"None", FALSE,1)</f>
        <v>0</v>
      </c>
      <c r="AY11" s="214" cm="1">
        <f t="array" ref="AY11">bdRateExtend($C11:$C16,J11:J16,$U11:$U16,AB11:AB16,"None", FALSE,TRUE)</f>
        <v>0</v>
      </c>
      <c r="AZ11" s="325" cm="1">
        <f t="array" ref="AZ11">testVMAFRange($C11:$C14,J11:J14,$U11:$U14,AB11:AB14)</f>
        <v>0</v>
      </c>
      <c r="BA11" s="251" cm="1">
        <f t="array" ref="BA11">testVMAFRange($C11:$C16,J11:J16,$U11:$U16,AB11:AB16)</f>
        <v>0</v>
      </c>
      <c r="CI11" s="12" t="s">
        <v>37</v>
      </c>
      <c r="CJ11" s="11">
        <f>CJ5+CJ8</f>
        <v>3159.8385007302977</v>
      </c>
      <c r="CL11" s="17">
        <v>362.14659427466677</v>
      </c>
      <c r="CM11" s="17">
        <v>31.386075000000002</v>
      </c>
      <c r="CN11" s="17">
        <v>31.386075000000002</v>
      </c>
      <c r="CO11" s="17">
        <v>41.219275000000003</v>
      </c>
      <c r="CP11" s="17">
        <v>36.986350000000002</v>
      </c>
      <c r="CQ11" s="17">
        <v>32.350667187500001</v>
      </c>
      <c r="CR11" s="17">
        <v>10.78815</v>
      </c>
      <c r="CS11" s="17">
        <v>9.9398750000000007</v>
      </c>
      <c r="CT11" s="17">
        <v>19.577749999999998</v>
      </c>
      <c r="CU11" s="17">
        <v>18.728825000000001</v>
      </c>
      <c r="CV11" s="17">
        <v>27.541150000000002</v>
      </c>
      <c r="CW11" s="17">
        <v>34.183324999999996</v>
      </c>
      <c r="CX11" s="17">
        <v>31.354900000000001</v>
      </c>
      <c r="CY11" s="17">
        <v>41.203500000000005</v>
      </c>
      <c r="CZ11" s="17">
        <v>36.953249999999997</v>
      </c>
      <c r="DA11" s="17">
        <v>32.721992140035013</v>
      </c>
      <c r="DB11" s="17">
        <v>1267.9000000000001</v>
      </c>
      <c r="DC11" s="17">
        <v>0.62824999999999998</v>
      </c>
      <c r="DE11" s="17">
        <v>362.14659427466677</v>
      </c>
      <c r="DF11" s="5">
        <v>10.78815</v>
      </c>
      <c r="DG11" s="5"/>
      <c r="DH11" s="17">
        <v>362.14659427466677</v>
      </c>
      <c r="DI11" s="5">
        <v>9.9398750000000007</v>
      </c>
      <c r="DJ11" s="5"/>
      <c r="DK11" s="5">
        <v>553.65085035881236</v>
      </c>
      <c r="DL11" s="5">
        <v>35.057500000000005</v>
      </c>
      <c r="DM11" s="5">
        <v>553.65085035881236</v>
      </c>
      <c r="DN11" s="5">
        <v>33.704999999999998</v>
      </c>
      <c r="DO11" s="5">
        <v>365.28249632949218</v>
      </c>
      <c r="DP11" s="5">
        <v>27.5895875</v>
      </c>
      <c r="DQ11" s="5">
        <v>365.28249632949218</v>
      </c>
      <c r="DR11" s="5">
        <v>34.224024999999997</v>
      </c>
      <c r="DS11" s="5">
        <v>362.14659427466677</v>
      </c>
      <c r="DT11" s="5">
        <v>31.354900000000001</v>
      </c>
      <c r="DU11" s="5">
        <v>31.354900000000001</v>
      </c>
      <c r="DV11" s="5">
        <v>41.203500000000005</v>
      </c>
      <c r="DW11" s="5">
        <v>36.953249999999997</v>
      </c>
      <c r="DX11" s="5">
        <v>32.721992140035013</v>
      </c>
      <c r="DZ11" s="17">
        <v>362.14659427466677</v>
      </c>
      <c r="EA11" s="17">
        <v>31.386075000000002</v>
      </c>
      <c r="EB11" s="17">
        <v>31.386075000000002</v>
      </c>
      <c r="EC11" s="17">
        <v>41.219275000000003</v>
      </c>
      <c r="ED11" s="17">
        <v>36.986350000000002</v>
      </c>
      <c r="EE11" s="17">
        <v>32.350667187500001</v>
      </c>
      <c r="EF11" s="17">
        <v>10.78815</v>
      </c>
      <c r="EG11" s="17">
        <v>9.9398750000000007</v>
      </c>
      <c r="EH11" s="17">
        <v>19.577749999999998</v>
      </c>
      <c r="EI11" s="17">
        <v>18.728825000000001</v>
      </c>
      <c r="EJ11" s="17">
        <v>27.541150000000002</v>
      </c>
      <c r="EK11" s="17">
        <v>34.183324999999996</v>
      </c>
      <c r="EL11" s="17">
        <v>31.354900000000001</v>
      </c>
      <c r="EM11" s="17">
        <v>41.203500000000005</v>
      </c>
      <c r="EN11" s="17">
        <v>36.953249999999997</v>
      </c>
      <c r="EO11" s="17">
        <v>32.721992140035013</v>
      </c>
      <c r="EP11" s="17">
        <v>1267.9000000000001</v>
      </c>
      <c r="EQ11" s="17">
        <v>0.62824999999999998</v>
      </c>
      <c r="ER11" s="17">
        <v>362.14659427466677</v>
      </c>
      <c r="ES11" s="5">
        <v>10.78815</v>
      </c>
      <c r="ET11" s="5">
        <v>362.14659427466677</v>
      </c>
      <c r="EU11" s="5">
        <v>9.9398750000000007</v>
      </c>
      <c r="EV11" s="8">
        <v>553.65085035881236</v>
      </c>
      <c r="EW11" s="8">
        <v>35.057500000000005</v>
      </c>
      <c r="EX11" s="8">
        <v>553.65085035881236</v>
      </c>
      <c r="EY11" s="8">
        <v>33.704999999999998</v>
      </c>
      <c r="EZ11" s="8">
        <v>365.28249632949218</v>
      </c>
      <c r="FA11" s="8">
        <v>27.5895875</v>
      </c>
      <c r="FB11" s="8">
        <v>365.28249632949218</v>
      </c>
      <c r="FC11" s="8">
        <v>34.224024999999997</v>
      </c>
      <c r="FD11" s="5">
        <v>362.14659427466677</v>
      </c>
      <c r="FE11" s="5">
        <v>31.354900000000001</v>
      </c>
      <c r="FF11" s="5">
        <v>31.354900000000001</v>
      </c>
      <c r="FG11" s="5">
        <v>41.203500000000005</v>
      </c>
      <c r="FH11" s="5">
        <v>36.953249999999997</v>
      </c>
      <c r="FI11" s="5">
        <v>32.721992140035013</v>
      </c>
      <c r="FK11" s="5">
        <v>362.14659427466677</v>
      </c>
      <c r="FL11" s="5">
        <v>32.350667187500001</v>
      </c>
      <c r="FM11" s="5">
        <v>362.14659427466677</v>
      </c>
      <c r="FN11" s="5">
        <v>32.721992140035013</v>
      </c>
      <c r="FP11" s="17">
        <v>362.14659427466677</v>
      </c>
      <c r="FQ11" s="5">
        <v>32.350667187500001</v>
      </c>
      <c r="FR11" s="17">
        <v>362.14659427466677</v>
      </c>
      <c r="FS11" s="5">
        <v>32.721992140035013</v>
      </c>
    </row>
    <row r="12" spans="1:175" x14ac:dyDescent="0.15">
      <c r="A12" s="289"/>
      <c r="B12" s="47">
        <v>31</v>
      </c>
      <c r="C12" s="166">
        <f>Anchor!L225</f>
        <v>9876.3624</v>
      </c>
      <c r="D12" s="166">
        <f>Anchor!M225</f>
        <v>39.711799999999997</v>
      </c>
      <c r="E12" s="166">
        <f>Anchor!N225</f>
        <v>48.786299999999997</v>
      </c>
      <c r="F12" s="166">
        <f>Anchor!O225</f>
        <v>46.519199999999998</v>
      </c>
      <c r="G12" s="167">
        <f>('Summary (Full)'!$B$34*D12+'Summary (Full)'!$B$35*E12+'Summary (Full)'!$B$36*F12)/'Summary (Full)'!$B$37</f>
        <v>40.704418749999995</v>
      </c>
      <c r="H12" s="166">
        <f>Anchor!P225</f>
        <v>24.680700000000002</v>
      </c>
      <c r="I12" s="166">
        <f>Anchor!Q225</f>
        <v>17.269400000000001</v>
      </c>
      <c r="J12" s="166">
        <f>Anchor!R225</f>
        <v>92.665599999999998</v>
      </c>
      <c r="K12" s="166">
        <f>Anchor!S225</f>
        <v>90.5672</v>
      </c>
      <c r="L12" s="166">
        <f>Anchor!T225</f>
        <v>39.537100000000002</v>
      </c>
      <c r="M12" s="166">
        <f>Anchor!U225</f>
        <v>41.728099999999998</v>
      </c>
      <c r="N12" s="166">
        <f>Anchor!V225</f>
        <v>39.7042</v>
      </c>
      <c r="O12" s="166">
        <f>Anchor!W225</f>
        <v>48.780999999999999</v>
      </c>
      <c r="P12" s="166">
        <f>Anchor!X225</f>
        <v>46.502400000000002</v>
      </c>
      <c r="Q12" s="168">
        <f>10*LOG10(1/(('Summary (Full)'!$B$41/10^(N12/10)+'Summary (Full)'!$B$42/10^(O12/10)+'Summary (Full)'!$B$43/10^(P12/10))/'Summary (Full)'!$B$44))</f>
        <v>41.118124237561801</v>
      </c>
      <c r="R12" s="166">
        <f>Anchor!Y225</f>
        <v>26634.9</v>
      </c>
      <c r="S12" s="166">
        <f>Anchor!Z225</f>
        <v>11.555</v>
      </c>
      <c r="U12" s="166">
        <f>Test!L225</f>
        <v>9876.3624</v>
      </c>
      <c r="V12" s="166">
        <f>Test!M225</f>
        <v>39.711799999999997</v>
      </c>
      <c r="W12" s="166">
        <f>Test!N225</f>
        <v>48.786299999999997</v>
      </c>
      <c r="X12" s="166">
        <f>Test!O225</f>
        <v>46.519199999999998</v>
      </c>
      <c r="Y12" s="166">
        <f>('Summary (Full)'!$B$34*V12+'Summary (Full)'!$B$35*W12+'Summary (Full)'!$B$36*X12)/'Summary (Full)'!$B$37</f>
        <v>40.704418749999995</v>
      </c>
      <c r="Z12" s="166">
        <f>Test!P225</f>
        <v>24.680700000000002</v>
      </c>
      <c r="AA12" s="166">
        <f>Test!Q225</f>
        <v>17.269400000000001</v>
      </c>
      <c r="AB12" s="166">
        <f>Test!R225</f>
        <v>92.665599999999998</v>
      </c>
      <c r="AC12" s="166">
        <f>Test!S225</f>
        <v>90.5672</v>
      </c>
      <c r="AD12" s="166">
        <f>Test!T225</f>
        <v>39.537100000000002</v>
      </c>
      <c r="AE12" s="166">
        <f>Test!U225</f>
        <v>41.728099999999998</v>
      </c>
      <c r="AF12" s="166">
        <f>Test!V225</f>
        <v>39.7042</v>
      </c>
      <c r="AG12" s="166">
        <f>Test!W225</f>
        <v>48.780999999999999</v>
      </c>
      <c r="AH12" s="166">
        <f>Test!X225</f>
        <v>46.502400000000002</v>
      </c>
      <c r="AI12" s="166">
        <f>10*LOG10(1/(('Summary (Full)'!$B$41/10^(AF12/10)+'Summary (Full)'!$B$42/10^(AG12/10)+'Summary (Full)'!$B$43/10^(AH12/10))/'Summary (Full)'!$B$44))</f>
        <v>41.118124237561801</v>
      </c>
      <c r="AJ12" s="166">
        <f>Test!Y225</f>
        <v>26634.9</v>
      </c>
      <c r="AK12" s="166">
        <f>Test!Z225</f>
        <v>11.555</v>
      </c>
      <c r="AL12" s="166">
        <f t="shared" si="2"/>
        <v>1</v>
      </c>
      <c r="AM12" s="166">
        <f t="shared" si="2"/>
        <v>1</v>
      </c>
      <c r="AO12" s="294"/>
      <c r="AP12" s="212"/>
      <c r="AQ12" s="212"/>
      <c r="AR12" s="212"/>
      <c r="AS12" s="212"/>
      <c r="AT12" s="212"/>
      <c r="AU12" s="212"/>
      <c r="AV12" s="212"/>
      <c r="AW12" s="212"/>
      <c r="AX12" s="212"/>
      <c r="AY12" s="215"/>
      <c r="AZ12" s="326"/>
      <c r="BA12" s="252"/>
      <c r="CL12" s="17">
        <v>396.94004622187344</v>
      </c>
      <c r="CM12" s="17">
        <v>31.7070875</v>
      </c>
      <c r="CN12" s="17">
        <v>31.7070875</v>
      </c>
      <c r="CO12" s="17">
        <v>41.461537499999999</v>
      </c>
      <c r="CP12" s="17">
        <v>37.238124999999997</v>
      </c>
      <c r="CQ12" s="17">
        <v>32.662430468750003</v>
      </c>
      <c r="CR12" s="17">
        <v>11.092525</v>
      </c>
      <c r="CS12" s="17">
        <v>10.139537499999999</v>
      </c>
      <c r="CT12" s="17">
        <v>21.457525</v>
      </c>
      <c r="CU12" s="17">
        <v>20.526462500000001</v>
      </c>
      <c r="CV12" s="17">
        <v>27.863424999999999</v>
      </c>
      <c r="CW12" s="17">
        <v>34.460112500000001</v>
      </c>
      <c r="CX12" s="17">
        <v>31.678599999999999</v>
      </c>
      <c r="CY12" s="17">
        <v>41.445750000000004</v>
      </c>
      <c r="CZ12" s="17">
        <v>37.205125000000002</v>
      </c>
      <c r="DA12" s="17">
        <v>33.039442946833788</v>
      </c>
      <c r="DB12" s="17">
        <v>1343.9</v>
      </c>
      <c r="DC12" s="17">
        <v>0.65997499999999998</v>
      </c>
      <c r="DE12" s="17">
        <v>396.94004622187344</v>
      </c>
      <c r="DF12" s="5">
        <v>11.092525</v>
      </c>
      <c r="DG12" s="5"/>
      <c r="DH12" s="17">
        <v>399.84280372295621</v>
      </c>
      <c r="DI12" s="5">
        <v>10.1646</v>
      </c>
      <c r="DJ12" s="5"/>
      <c r="DK12" s="5">
        <v>604.99625965690632</v>
      </c>
      <c r="DL12" s="5">
        <v>37.355550000000001</v>
      </c>
      <c r="DM12" s="5">
        <v>604.99625965690632</v>
      </c>
      <c r="DN12" s="5">
        <v>35.919550000000001</v>
      </c>
      <c r="DO12" s="5">
        <v>399.84280372295621</v>
      </c>
      <c r="DP12" s="5">
        <v>27.935175000000001</v>
      </c>
      <c r="DQ12" s="5">
        <v>399.84280372295621</v>
      </c>
      <c r="DR12" s="5">
        <v>34.498649999999998</v>
      </c>
      <c r="DS12" s="5">
        <v>396.94004622187344</v>
      </c>
      <c r="DT12" s="5">
        <v>31.678599999999999</v>
      </c>
      <c r="DU12" s="5">
        <v>31.678599999999999</v>
      </c>
      <c r="DV12" s="5">
        <v>41.445750000000004</v>
      </c>
      <c r="DW12" s="5">
        <v>37.205125000000002</v>
      </c>
      <c r="DX12" s="5">
        <v>33.039442946833788</v>
      </c>
      <c r="DZ12" s="17">
        <v>396.94004622187344</v>
      </c>
      <c r="EA12" s="17">
        <v>31.7070875</v>
      </c>
      <c r="EB12" s="17">
        <v>31.7070875</v>
      </c>
      <c r="EC12" s="17">
        <v>41.461537499999999</v>
      </c>
      <c r="ED12" s="17">
        <v>37.238124999999997</v>
      </c>
      <c r="EE12" s="17">
        <v>32.662430468750003</v>
      </c>
      <c r="EF12" s="17">
        <v>11.092525</v>
      </c>
      <c r="EG12" s="17">
        <v>10.139537499999999</v>
      </c>
      <c r="EH12" s="17">
        <v>21.457525</v>
      </c>
      <c r="EI12" s="17">
        <v>20.526462500000001</v>
      </c>
      <c r="EJ12" s="17">
        <v>27.863424999999999</v>
      </c>
      <c r="EK12" s="17">
        <v>34.460112500000001</v>
      </c>
      <c r="EL12" s="17">
        <v>31.678599999999999</v>
      </c>
      <c r="EM12" s="17">
        <v>41.445750000000004</v>
      </c>
      <c r="EN12" s="17">
        <v>37.205125000000002</v>
      </c>
      <c r="EO12" s="17">
        <v>33.039442946833788</v>
      </c>
      <c r="EP12" s="17">
        <v>1343.9</v>
      </c>
      <c r="EQ12" s="17">
        <v>0.65997499999999998</v>
      </c>
      <c r="ER12" s="17">
        <v>396.94004622187344</v>
      </c>
      <c r="ES12" s="5">
        <v>11.092525</v>
      </c>
      <c r="ET12" s="5">
        <v>399.84280372295621</v>
      </c>
      <c r="EU12" s="5">
        <v>10.1646</v>
      </c>
      <c r="EV12" s="8">
        <v>604.99625965690632</v>
      </c>
      <c r="EW12" s="8">
        <v>37.355550000000001</v>
      </c>
      <c r="EX12" s="8">
        <v>604.99625965690632</v>
      </c>
      <c r="EY12" s="8">
        <v>35.919550000000001</v>
      </c>
      <c r="EZ12" s="8">
        <v>399.84280372295621</v>
      </c>
      <c r="FA12" s="8">
        <v>27.935175000000001</v>
      </c>
      <c r="FB12" s="8">
        <v>399.84280372295621</v>
      </c>
      <c r="FC12" s="8">
        <v>34.498649999999998</v>
      </c>
      <c r="FD12" s="5">
        <v>396.94004622187344</v>
      </c>
      <c r="FE12" s="5">
        <v>31.678599999999999</v>
      </c>
      <c r="FF12" s="5">
        <v>31.678599999999999</v>
      </c>
      <c r="FG12" s="5">
        <v>41.445750000000004</v>
      </c>
      <c r="FH12" s="5">
        <v>37.205125000000002</v>
      </c>
      <c r="FI12" s="5">
        <v>33.039442946833788</v>
      </c>
      <c r="FK12" s="5">
        <v>396.94004622187344</v>
      </c>
      <c r="FL12" s="5">
        <v>32.662430468750003</v>
      </c>
      <c r="FM12" s="5">
        <v>396.94004622187344</v>
      </c>
      <c r="FN12" s="5">
        <v>33.039442946833788</v>
      </c>
      <c r="FP12" s="17">
        <v>396.94004622187344</v>
      </c>
      <c r="FQ12" s="5">
        <v>32.662430468750003</v>
      </c>
      <c r="FR12" s="17">
        <v>396.94004622187344</v>
      </c>
      <c r="FS12" s="5">
        <v>33.039442946833788</v>
      </c>
    </row>
    <row r="13" spans="1:175" ht="13" customHeight="1" x14ac:dyDescent="0.15">
      <c r="A13" s="289"/>
      <c r="B13" s="47">
        <v>39</v>
      </c>
      <c r="C13" s="166">
        <f>Anchor!L226</f>
        <v>5331.0209999999997</v>
      </c>
      <c r="D13" s="166">
        <f>Anchor!M226</f>
        <v>39.072099999999999</v>
      </c>
      <c r="E13" s="166">
        <f>Anchor!N226</f>
        <v>48.004600000000003</v>
      </c>
      <c r="F13" s="166">
        <f>Anchor!O226</f>
        <v>45.409100000000002</v>
      </c>
      <c r="G13" s="167">
        <f>('Summary (Full)'!$B$34*D13+'Summary (Full)'!$B$35*E13+'Summary (Full)'!$B$36*F13)/'Summary (Full)'!$B$37</f>
        <v>40.026443749999999</v>
      </c>
      <c r="H13" s="166">
        <f>Anchor!P226</f>
        <v>22.605599999999999</v>
      </c>
      <c r="I13" s="166">
        <f>Anchor!Q226</f>
        <v>16.465199999999999</v>
      </c>
      <c r="J13" s="166">
        <f>Anchor!R226</f>
        <v>86.937799999999996</v>
      </c>
      <c r="K13" s="166">
        <f>Anchor!S226</f>
        <v>84.797399999999996</v>
      </c>
      <c r="L13" s="166">
        <f>Anchor!T226</f>
        <v>38.022799999999997</v>
      </c>
      <c r="M13" s="166">
        <f>Anchor!U226</f>
        <v>41.037199999999999</v>
      </c>
      <c r="N13" s="166">
        <f>Anchor!V226</f>
        <v>39.066200000000002</v>
      </c>
      <c r="O13" s="166">
        <f>Anchor!W226</f>
        <v>47.997700000000002</v>
      </c>
      <c r="P13" s="166">
        <f>Anchor!X226</f>
        <v>45.389000000000003</v>
      </c>
      <c r="Q13" s="168">
        <f>10*LOG10(1/(('Summary (Full)'!$B$41/10^(N13/10)+'Summary (Full)'!$B$42/10^(O13/10)+'Summary (Full)'!$B$43/10^(P13/10))/'Summary (Full)'!$B$44))</f>
        <v>40.451762647086042</v>
      </c>
      <c r="R13" s="166">
        <f>Anchor!Y226</f>
        <v>20815.7</v>
      </c>
      <c r="S13" s="166">
        <f>Anchor!Z226</f>
        <v>9.6891999999999996</v>
      </c>
      <c r="U13" s="166">
        <f>Test!L226</f>
        <v>5331.0209999999997</v>
      </c>
      <c r="V13" s="166">
        <f>Test!M226</f>
        <v>39.072099999999999</v>
      </c>
      <c r="W13" s="166">
        <f>Test!N226</f>
        <v>48.004600000000003</v>
      </c>
      <c r="X13" s="166">
        <f>Test!O226</f>
        <v>45.409100000000002</v>
      </c>
      <c r="Y13" s="166">
        <f>('Summary (Full)'!$B$34*V13+'Summary (Full)'!$B$35*W13+'Summary (Full)'!$B$36*X13)/'Summary (Full)'!$B$37</f>
        <v>40.026443749999999</v>
      </c>
      <c r="Z13" s="166">
        <f>Test!P226</f>
        <v>22.605599999999999</v>
      </c>
      <c r="AA13" s="166">
        <f>Test!Q226</f>
        <v>16.465199999999999</v>
      </c>
      <c r="AB13" s="166">
        <f>Test!R226</f>
        <v>86.937799999999996</v>
      </c>
      <c r="AC13" s="166">
        <f>Test!S226</f>
        <v>84.797399999999996</v>
      </c>
      <c r="AD13" s="166">
        <f>Test!T226</f>
        <v>38.022799999999997</v>
      </c>
      <c r="AE13" s="166">
        <f>Test!U226</f>
        <v>41.037199999999999</v>
      </c>
      <c r="AF13" s="166">
        <f>Test!V226</f>
        <v>39.066200000000002</v>
      </c>
      <c r="AG13" s="166">
        <f>Test!W226</f>
        <v>47.997700000000002</v>
      </c>
      <c r="AH13" s="166">
        <f>Test!X226</f>
        <v>45.389000000000003</v>
      </c>
      <c r="AI13" s="166">
        <f>10*LOG10(1/(('Summary (Full)'!$B$41/10^(AF13/10)+'Summary (Full)'!$B$42/10^(AG13/10)+'Summary (Full)'!$B$43/10^(AH13/10))/'Summary (Full)'!$B$44))</f>
        <v>40.451762647086042</v>
      </c>
      <c r="AJ13" s="166">
        <f>Test!Y226</f>
        <v>20815.7</v>
      </c>
      <c r="AK13" s="166">
        <f>Test!Z226</f>
        <v>9.6891999999999996</v>
      </c>
      <c r="AL13" s="166">
        <f t="shared" si="2"/>
        <v>1</v>
      </c>
      <c r="AM13" s="166">
        <f t="shared" si="2"/>
        <v>1</v>
      </c>
      <c r="AO13" s="294" t="s">
        <v>28</v>
      </c>
      <c r="AP13" s="212" cm="1">
        <f t="array" ref="AP13">bdRateExtend($C12:$C15,D12:D15,$U12:$U15,V12:V15)</f>
        <v>0</v>
      </c>
      <c r="AQ13" s="212"/>
      <c r="AR13" s="212"/>
      <c r="AS13" s="212"/>
      <c r="AT13" s="212" cm="1">
        <f t="array" ref="AT13">bdRateExtend($C12:$C15,H12:H15,$U12:$U15,Z12:Z15)</f>
        <v>0</v>
      </c>
      <c r="AU13" s="212"/>
      <c r="AV13" s="212" cm="1">
        <f t="array" ref="AV13">bdRateExtend($C12:$C15,I12:I15,$U12:$U15,AA12:AA15)</f>
        <v>0</v>
      </c>
      <c r="AW13" s="212"/>
      <c r="AX13" s="212" cm="1">
        <f t="array" ref="AX13">bdRateExtend($C12:$C15,J12:J15,$U12:$U15,AB12:AB15,"None", FALSE,1)</f>
        <v>0</v>
      </c>
      <c r="AY13" s="215"/>
      <c r="AZ13" s="326" cm="1">
        <f t="array" ref="AZ13">testVMAFRange($C12:$C15,J12:J15,$U12:$U15,AB12:AB15)</f>
        <v>0</v>
      </c>
      <c r="BA13" s="252"/>
      <c r="CL13" s="17">
        <v>435.0763</v>
      </c>
      <c r="CM13" s="17">
        <v>32.028100000000002</v>
      </c>
      <c r="CN13" s="17">
        <v>32.028100000000002</v>
      </c>
      <c r="CO13" s="17">
        <v>41.703800000000001</v>
      </c>
      <c r="CP13" s="17">
        <v>37.489899999999999</v>
      </c>
      <c r="CQ13" s="17">
        <v>32.974193750000005</v>
      </c>
      <c r="CR13" s="17">
        <v>11.3969</v>
      </c>
      <c r="CS13" s="17">
        <v>10.3392</v>
      </c>
      <c r="CT13" s="17">
        <v>23.337299999999999</v>
      </c>
      <c r="CU13" s="17">
        <v>22.324100000000001</v>
      </c>
      <c r="CV13" s="17">
        <v>28.185700000000001</v>
      </c>
      <c r="CW13" s="17">
        <v>34.736899999999999</v>
      </c>
      <c r="CX13" s="17">
        <v>32.002299999999998</v>
      </c>
      <c r="CY13" s="17">
        <v>41.688000000000002</v>
      </c>
      <c r="CZ13" s="17">
        <v>37.457000000000001</v>
      </c>
      <c r="DA13" s="17">
        <v>33.356893753632562</v>
      </c>
      <c r="DB13" s="17">
        <v>1419.9</v>
      </c>
      <c r="DC13" s="17">
        <v>0.69169999999999998</v>
      </c>
      <c r="DE13" s="17">
        <v>495.15422708769825</v>
      </c>
      <c r="DF13" s="5">
        <v>11.931050000000001</v>
      </c>
      <c r="DG13" s="5"/>
      <c r="DH13" s="17">
        <v>437.6729498279181</v>
      </c>
      <c r="DI13" s="5">
        <v>10.3856</v>
      </c>
      <c r="DJ13" s="5"/>
      <c r="DK13" s="5">
        <v>661.10342639523469</v>
      </c>
      <c r="DL13" s="5">
        <v>39.653599999999997</v>
      </c>
      <c r="DM13" s="5">
        <v>661.10342639523469</v>
      </c>
      <c r="DN13" s="5">
        <v>38.134100000000004</v>
      </c>
      <c r="DO13" s="5">
        <v>437.6729498279181</v>
      </c>
      <c r="DP13" s="5">
        <v>28.280762500000002</v>
      </c>
      <c r="DQ13" s="5">
        <v>437.6729498279181</v>
      </c>
      <c r="DR13" s="5">
        <v>34.773274999999998</v>
      </c>
      <c r="DS13" s="5">
        <v>435.0763</v>
      </c>
      <c r="DT13" s="5">
        <v>32.002299999999998</v>
      </c>
      <c r="DU13" s="5">
        <v>32.002299999999998</v>
      </c>
      <c r="DV13" s="5">
        <v>41.688000000000002</v>
      </c>
      <c r="DW13" s="5">
        <v>37.457000000000001</v>
      </c>
      <c r="DX13" s="5">
        <v>33.356893753632562</v>
      </c>
      <c r="DZ13" s="17">
        <v>435.0763</v>
      </c>
      <c r="EA13" s="17">
        <v>32.028100000000002</v>
      </c>
      <c r="EB13" s="17">
        <v>32.028100000000002</v>
      </c>
      <c r="EC13" s="17">
        <v>41.703800000000001</v>
      </c>
      <c r="ED13" s="17">
        <v>37.489899999999999</v>
      </c>
      <c r="EE13" s="17">
        <v>32.974193750000005</v>
      </c>
      <c r="EF13" s="17">
        <v>11.3969</v>
      </c>
      <c r="EG13" s="17">
        <v>10.3392</v>
      </c>
      <c r="EH13" s="17">
        <v>23.337299999999999</v>
      </c>
      <c r="EI13" s="17">
        <v>22.324100000000001</v>
      </c>
      <c r="EJ13" s="17">
        <v>28.185700000000001</v>
      </c>
      <c r="EK13" s="17">
        <v>34.736899999999999</v>
      </c>
      <c r="EL13" s="17">
        <v>32.002299999999998</v>
      </c>
      <c r="EM13" s="17">
        <v>41.688000000000002</v>
      </c>
      <c r="EN13" s="17">
        <v>37.457000000000001</v>
      </c>
      <c r="EO13" s="17">
        <v>33.356893753632562</v>
      </c>
      <c r="EP13" s="17">
        <v>1419.9</v>
      </c>
      <c r="EQ13" s="17">
        <v>0.69169999999999998</v>
      </c>
      <c r="ER13" s="17">
        <v>495.15422708769825</v>
      </c>
      <c r="ES13" s="5">
        <v>11.931050000000001</v>
      </c>
      <c r="ET13" s="5">
        <v>437.6729498279181</v>
      </c>
      <c r="EU13" s="5">
        <v>10.3856</v>
      </c>
      <c r="EV13" s="8">
        <v>661.10342639523469</v>
      </c>
      <c r="EW13" s="8">
        <v>39.653599999999997</v>
      </c>
      <c r="EX13" s="8">
        <v>661.10342639523469</v>
      </c>
      <c r="EY13" s="8">
        <v>38.134100000000004</v>
      </c>
      <c r="EZ13" s="8">
        <v>437.6729498279181</v>
      </c>
      <c r="FA13" s="8">
        <v>28.280762500000002</v>
      </c>
      <c r="FB13" s="8">
        <v>437.6729498279181</v>
      </c>
      <c r="FC13" s="8">
        <v>34.773274999999998</v>
      </c>
      <c r="FD13" s="5">
        <v>435.0763</v>
      </c>
      <c r="FE13" s="5">
        <v>32.002299999999998</v>
      </c>
      <c r="FF13" s="5">
        <v>32.002299999999998</v>
      </c>
      <c r="FG13" s="5">
        <v>41.688000000000002</v>
      </c>
      <c r="FH13" s="5">
        <v>37.457000000000001</v>
      </c>
      <c r="FI13" s="5">
        <v>33.356893753632562</v>
      </c>
      <c r="FK13" s="5">
        <v>437.6729498279181</v>
      </c>
      <c r="FL13" s="5">
        <v>33.001985937500002</v>
      </c>
      <c r="FM13" s="5">
        <v>435.0763</v>
      </c>
      <c r="FN13" s="5">
        <v>33.356893753632562</v>
      </c>
      <c r="FP13" s="17">
        <v>437.6729498279181</v>
      </c>
      <c r="FQ13" s="5">
        <v>33.001985937500002</v>
      </c>
      <c r="FR13" s="17">
        <v>435.0763</v>
      </c>
      <c r="FS13" s="5">
        <v>33.356893753632562</v>
      </c>
    </row>
    <row r="14" spans="1:175" x14ac:dyDescent="0.15">
      <c r="A14" s="289"/>
      <c r="B14" s="47">
        <v>47</v>
      </c>
      <c r="C14" s="166">
        <f>Anchor!L227</f>
        <v>3207.5088000000001</v>
      </c>
      <c r="D14" s="166">
        <f>Anchor!M227</f>
        <v>38.141500000000001</v>
      </c>
      <c r="E14" s="166">
        <f>Anchor!N227</f>
        <v>46.95</v>
      </c>
      <c r="F14" s="166">
        <f>Anchor!O227</f>
        <v>44.005499999999998</v>
      </c>
      <c r="G14" s="167">
        <f>('Summary (Full)'!$B$34*D14+'Summary (Full)'!$B$35*E14+'Summary (Full)'!$B$36*F14)/'Summary (Full)'!$B$37</f>
        <v>39.058531250000001</v>
      </c>
      <c r="H14" s="166">
        <f>Anchor!P227</f>
        <v>20.209800000000001</v>
      </c>
      <c r="I14" s="166">
        <f>Anchor!Q227</f>
        <v>15.4162</v>
      </c>
      <c r="J14" s="166">
        <f>Anchor!R227</f>
        <v>78.275800000000004</v>
      </c>
      <c r="K14" s="166">
        <f>Anchor!S227</f>
        <v>76.171400000000006</v>
      </c>
      <c r="L14" s="166">
        <f>Anchor!T227</f>
        <v>36.194400000000002</v>
      </c>
      <c r="M14" s="166">
        <f>Anchor!U227</f>
        <v>40.097299999999997</v>
      </c>
      <c r="N14" s="166">
        <f>Anchor!V227</f>
        <v>38.131300000000003</v>
      </c>
      <c r="O14" s="166">
        <f>Anchor!W227</f>
        <v>46.940199999999997</v>
      </c>
      <c r="P14" s="166">
        <f>Anchor!X227</f>
        <v>43.980800000000002</v>
      </c>
      <c r="Q14" s="168">
        <f>10*LOG10(1/(('Summary (Full)'!$B$41/10^(N14/10)+'Summary (Full)'!$B$42/10^(O14/10)+'Summary (Full)'!$B$43/10^(P14/10))/'Summary (Full)'!$B$44))</f>
        <v>39.48658306499722</v>
      </c>
      <c r="R14" s="166">
        <f>Anchor!Y227</f>
        <v>15368.9</v>
      </c>
      <c r="S14" s="166">
        <f>Anchor!Z227</f>
        <v>8.7152999999999992</v>
      </c>
      <c r="U14" s="166">
        <f>Test!L227</f>
        <v>3207.5088000000001</v>
      </c>
      <c r="V14" s="166">
        <f>Test!M227</f>
        <v>38.141500000000001</v>
      </c>
      <c r="W14" s="166">
        <f>Test!N227</f>
        <v>46.95</v>
      </c>
      <c r="X14" s="166">
        <f>Test!O227</f>
        <v>44.005499999999998</v>
      </c>
      <c r="Y14" s="166">
        <f>('Summary (Full)'!$B$34*V14+'Summary (Full)'!$B$35*W14+'Summary (Full)'!$B$36*X14)/'Summary (Full)'!$B$37</f>
        <v>39.058531250000001</v>
      </c>
      <c r="Z14" s="166">
        <f>Test!P227</f>
        <v>20.209800000000001</v>
      </c>
      <c r="AA14" s="166">
        <f>Test!Q227</f>
        <v>15.4162</v>
      </c>
      <c r="AB14" s="166">
        <f>Test!R227</f>
        <v>78.275800000000004</v>
      </c>
      <c r="AC14" s="166">
        <f>Test!S227</f>
        <v>76.171400000000006</v>
      </c>
      <c r="AD14" s="166">
        <f>Test!T227</f>
        <v>36.194400000000002</v>
      </c>
      <c r="AE14" s="166">
        <f>Test!U227</f>
        <v>40.097299999999997</v>
      </c>
      <c r="AF14" s="166">
        <f>Test!V227</f>
        <v>38.131300000000003</v>
      </c>
      <c r="AG14" s="166">
        <f>Test!W227</f>
        <v>46.940199999999997</v>
      </c>
      <c r="AH14" s="166">
        <f>Test!X227</f>
        <v>43.980800000000002</v>
      </c>
      <c r="AI14" s="166">
        <f>10*LOG10(1/(('Summary (Full)'!$B$41/10^(AF14/10)+'Summary (Full)'!$B$42/10^(AG14/10)+'Summary (Full)'!$B$43/10^(AH14/10))/'Summary (Full)'!$B$44))</f>
        <v>39.48658306499722</v>
      </c>
      <c r="AJ14" s="166">
        <f>Test!Y227</f>
        <v>15368.9</v>
      </c>
      <c r="AK14" s="166">
        <f>Test!Z227</f>
        <v>8.7152999999999992</v>
      </c>
      <c r="AL14" s="166">
        <f t="shared" si="2"/>
        <v>1</v>
      </c>
      <c r="AM14" s="166">
        <f t="shared" si="2"/>
        <v>1</v>
      </c>
      <c r="AO14" s="294"/>
      <c r="AP14" s="212"/>
      <c r="AQ14" s="212"/>
      <c r="AR14" s="212"/>
      <c r="AS14" s="212"/>
      <c r="AT14" s="212"/>
      <c r="AU14" s="212"/>
      <c r="AV14" s="212"/>
      <c r="AW14" s="212"/>
      <c r="AX14" s="212"/>
      <c r="AY14" s="215"/>
      <c r="AZ14" s="326"/>
      <c r="BA14" s="252"/>
      <c r="CL14" s="17">
        <v>479.08230241352067</v>
      </c>
      <c r="CM14" s="17">
        <v>32.366</v>
      </c>
      <c r="CN14" s="17">
        <v>32.366</v>
      </c>
      <c r="CO14" s="17">
        <v>42.010449999999999</v>
      </c>
      <c r="CP14" s="17">
        <v>37.94735</v>
      </c>
      <c r="CQ14" s="17">
        <v>33.317612500000003</v>
      </c>
      <c r="CR14" s="17">
        <v>11.7791</v>
      </c>
      <c r="CS14" s="17">
        <v>10.6066</v>
      </c>
      <c r="CT14" s="17">
        <v>31.079950000000004</v>
      </c>
      <c r="CU14" s="17">
        <v>29.798000000000002</v>
      </c>
      <c r="CV14" s="17">
        <v>28.626350000000002</v>
      </c>
      <c r="CW14" s="17">
        <v>35.047899999999998</v>
      </c>
      <c r="CX14" s="17">
        <v>32.331649999999996</v>
      </c>
      <c r="CY14" s="17">
        <v>41.995899999999999</v>
      </c>
      <c r="CZ14" s="17">
        <v>37.918999999999997</v>
      </c>
      <c r="DA14" s="17">
        <v>33.693692838800914</v>
      </c>
      <c r="DB14" s="17">
        <v>1756.85</v>
      </c>
      <c r="DC14" s="17">
        <v>0.98754999999999993</v>
      </c>
      <c r="DE14" s="17">
        <v>528.23603345176878</v>
      </c>
      <c r="DF14" s="5">
        <v>12.198125000000001</v>
      </c>
      <c r="DG14" s="5"/>
      <c r="DH14" s="17">
        <v>479.08230241352067</v>
      </c>
      <c r="DI14" s="5">
        <v>10.6066</v>
      </c>
      <c r="DJ14" s="5"/>
      <c r="DK14" s="5">
        <v>722.41395449184347</v>
      </c>
      <c r="DL14" s="5">
        <v>41.951650000000001</v>
      </c>
      <c r="DM14" s="5">
        <v>722.41395449184347</v>
      </c>
      <c r="DN14" s="5">
        <v>40.348649999999999</v>
      </c>
      <c r="DO14" s="5">
        <v>479.08230241352067</v>
      </c>
      <c r="DP14" s="5">
        <v>28.626350000000002</v>
      </c>
      <c r="DQ14" s="5">
        <v>463.66309999999999</v>
      </c>
      <c r="DR14" s="5">
        <v>34.950699999999998</v>
      </c>
      <c r="DS14" s="5">
        <v>479.08230241352067</v>
      </c>
      <c r="DT14" s="5">
        <v>32.331649999999996</v>
      </c>
      <c r="DU14" s="5">
        <v>32.331649999999996</v>
      </c>
      <c r="DV14" s="5">
        <v>41.995899999999999</v>
      </c>
      <c r="DW14" s="5">
        <v>37.918999999999997</v>
      </c>
      <c r="DX14" s="5">
        <v>33.693692838800914</v>
      </c>
      <c r="DZ14" s="17">
        <v>479.08230241352067</v>
      </c>
      <c r="EA14" s="17">
        <v>32.366</v>
      </c>
      <c r="EB14" s="17">
        <v>32.366</v>
      </c>
      <c r="EC14" s="17">
        <v>42.010449999999999</v>
      </c>
      <c r="ED14" s="17">
        <v>37.94735</v>
      </c>
      <c r="EE14" s="17">
        <v>33.317612500000003</v>
      </c>
      <c r="EF14" s="17">
        <v>11.7791</v>
      </c>
      <c r="EG14" s="17">
        <v>10.6066</v>
      </c>
      <c r="EH14" s="17">
        <v>31.079950000000004</v>
      </c>
      <c r="EI14" s="17">
        <v>29.798000000000002</v>
      </c>
      <c r="EJ14" s="17">
        <v>28.626350000000002</v>
      </c>
      <c r="EK14" s="17">
        <v>35.047899999999998</v>
      </c>
      <c r="EL14" s="17">
        <v>32.331649999999996</v>
      </c>
      <c r="EM14" s="17">
        <v>41.995899999999999</v>
      </c>
      <c r="EN14" s="17">
        <v>37.918999999999997</v>
      </c>
      <c r="EO14" s="17">
        <v>33.693692838800914</v>
      </c>
      <c r="EP14" s="17">
        <v>1756.85</v>
      </c>
      <c r="EQ14" s="17">
        <v>0.98754999999999993</v>
      </c>
      <c r="ER14" s="17">
        <v>528.23603345176878</v>
      </c>
      <c r="ES14" s="5">
        <v>12.198125000000001</v>
      </c>
      <c r="ET14" s="5">
        <v>479.08230241352067</v>
      </c>
      <c r="EU14" s="5">
        <v>10.6066</v>
      </c>
      <c r="EV14" s="8">
        <v>722.41395449184347</v>
      </c>
      <c r="EW14" s="8">
        <v>41.951650000000001</v>
      </c>
      <c r="EX14" s="8">
        <v>722.41395449184347</v>
      </c>
      <c r="EY14" s="8">
        <v>40.348649999999999</v>
      </c>
      <c r="EZ14" s="8">
        <v>479.08230241352067</v>
      </c>
      <c r="FA14" s="8">
        <v>28.626350000000002</v>
      </c>
      <c r="FB14" s="8">
        <v>463.66309999999999</v>
      </c>
      <c r="FC14" s="8">
        <v>34.950699999999998</v>
      </c>
      <c r="FD14" s="5">
        <v>479.08230241352067</v>
      </c>
      <c r="FE14" s="5">
        <v>32.331649999999996</v>
      </c>
      <c r="FF14" s="5">
        <v>32.331649999999996</v>
      </c>
      <c r="FG14" s="5">
        <v>41.995899999999999</v>
      </c>
      <c r="FH14" s="5">
        <v>37.918999999999997</v>
      </c>
      <c r="FI14" s="5">
        <v>33.693692838800914</v>
      </c>
      <c r="FK14" s="5">
        <v>479.08230241352067</v>
      </c>
      <c r="FL14" s="5">
        <v>33.317612500000003</v>
      </c>
      <c r="FM14" s="5">
        <v>479.08230241352067</v>
      </c>
      <c r="FN14" s="5">
        <v>33.693692838800914</v>
      </c>
      <c r="FP14" s="17">
        <v>479.08230241352067</v>
      </c>
      <c r="FQ14" s="5">
        <v>33.317612500000003</v>
      </c>
      <c r="FR14" s="17">
        <v>479.08230241352067</v>
      </c>
      <c r="FS14" s="5">
        <v>33.693692838800914</v>
      </c>
    </row>
    <row r="15" spans="1:175" ht="13" customHeight="1" x14ac:dyDescent="0.15">
      <c r="A15" s="289"/>
      <c r="B15" s="47">
        <v>55</v>
      </c>
      <c r="C15" s="166">
        <f>Anchor!L228</f>
        <v>1968.4648</v>
      </c>
      <c r="D15" s="166">
        <f>Anchor!M228</f>
        <v>36.874200000000002</v>
      </c>
      <c r="E15" s="166">
        <f>Anchor!N228</f>
        <v>45.651699999999998</v>
      </c>
      <c r="F15" s="166">
        <f>Anchor!O228</f>
        <v>42.399299999999997</v>
      </c>
      <c r="G15" s="167">
        <f>('Summary (Full)'!$B$34*D15+'Summary (Full)'!$B$35*E15+'Summary (Full)'!$B$36*F15)/'Summary (Full)'!$B$37</f>
        <v>37.768112500000008</v>
      </c>
      <c r="H15" s="166">
        <f>Anchor!P228</f>
        <v>17.6767</v>
      </c>
      <c r="I15" s="166">
        <f>Anchor!Q228</f>
        <v>14.1473</v>
      </c>
      <c r="J15" s="166">
        <f>Anchor!R228</f>
        <v>66.558199999999999</v>
      </c>
      <c r="K15" s="166">
        <f>Anchor!S228</f>
        <v>64.622100000000003</v>
      </c>
      <c r="L15" s="166">
        <f>Anchor!T228</f>
        <v>34.140500000000003</v>
      </c>
      <c r="M15" s="166">
        <f>Anchor!U228</f>
        <v>38.908700000000003</v>
      </c>
      <c r="N15" s="166">
        <f>Anchor!V228</f>
        <v>36.858800000000002</v>
      </c>
      <c r="O15" s="166">
        <f>Anchor!W228</f>
        <v>45.64</v>
      </c>
      <c r="P15" s="166">
        <f>Anchor!X228</f>
        <v>42.3735</v>
      </c>
      <c r="Q15" s="168">
        <f>10*LOG10(1/(('Summary (Full)'!$B$41/10^(N15/10)+'Summary (Full)'!$B$42/10^(O15/10)+'Summary (Full)'!$B$43/10^(P15/10))/'Summary (Full)'!$B$44))</f>
        <v>38.192694233708771</v>
      </c>
      <c r="R15" s="166">
        <f>Anchor!Y228</f>
        <v>11241.1</v>
      </c>
      <c r="S15" s="166">
        <f>Anchor!Z228</f>
        <v>7.0278999999999998</v>
      </c>
      <c r="U15" s="166">
        <f>Test!L228</f>
        <v>1968.4648</v>
      </c>
      <c r="V15" s="166">
        <f>Test!M228</f>
        <v>36.874200000000002</v>
      </c>
      <c r="W15" s="166">
        <f>Test!N228</f>
        <v>45.651699999999998</v>
      </c>
      <c r="X15" s="166">
        <f>Test!O228</f>
        <v>42.399299999999997</v>
      </c>
      <c r="Y15" s="166">
        <f>('Summary (Full)'!$B$34*V15+'Summary (Full)'!$B$35*W15+'Summary (Full)'!$B$36*X15)/'Summary (Full)'!$B$37</f>
        <v>37.768112500000008</v>
      </c>
      <c r="Z15" s="166">
        <f>Test!P228</f>
        <v>17.6767</v>
      </c>
      <c r="AA15" s="166">
        <f>Test!Q228</f>
        <v>14.1473</v>
      </c>
      <c r="AB15" s="166">
        <f>Test!R228</f>
        <v>66.558199999999999</v>
      </c>
      <c r="AC15" s="166">
        <f>Test!S228</f>
        <v>64.622100000000003</v>
      </c>
      <c r="AD15" s="166">
        <f>Test!T228</f>
        <v>34.140500000000003</v>
      </c>
      <c r="AE15" s="166">
        <f>Test!U228</f>
        <v>38.908700000000003</v>
      </c>
      <c r="AF15" s="166">
        <f>Test!V228</f>
        <v>36.858800000000002</v>
      </c>
      <c r="AG15" s="166">
        <f>Test!W228</f>
        <v>45.64</v>
      </c>
      <c r="AH15" s="166">
        <f>Test!X228</f>
        <v>42.3735</v>
      </c>
      <c r="AI15" s="166">
        <f>10*LOG10(1/(('Summary (Full)'!$B$41/10^(AF15/10)+'Summary (Full)'!$B$42/10^(AG15/10)+'Summary (Full)'!$B$43/10^(AH15/10))/'Summary (Full)'!$B$44))</f>
        <v>38.192694233708771</v>
      </c>
      <c r="AJ15" s="166">
        <f>Test!Y228</f>
        <v>11241.1</v>
      </c>
      <c r="AK15" s="166">
        <f>Test!Z228</f>
        <v>7.0278999999999998</v>
      </c>
      <c r="AL15" s="166">
        <f t="shared" si="2"/>
        <v>1</v>
      </c>
      <c r="AM15" s="166">
        <f t="shared" si="2"/>
        <v>1</v>
      </c>
      <c r="AO15" s="294" t="s">
        <v>29</v>
      </c>
      <c r="AP15" s="212" cm="1">
        <f t="array" ref="AP15">bdRateExtend($C13:$C16,D13:D16,$U13:$U16,V13:V16)</f>
        <v>0</v>
      </c>
      <c r="AQ15" s="212"/>
      <c r="AR15" s="212"/>
      <c r="AS15" s="212"/>
      <c r="AT15" s="212" cm="1">
        <f t="array" ref="AT15">bdRateExtend($C13:$C16,H13:H16,$U13:$U16,Z13:Z16)</f>
        <v>0</v>
      </c>
      <c r="AU15" s="212"/>
      <c r="AV15" s="212" cm="1">
        <f t="array" ref="AV15">bdRateExtend($C13:$C16,I13:I16,$U13:$U16,AA13:AA16)</f>
        <v>0</v>
      </c>
      <c r="AW15" s="212"/>
      <c r="AX15" s="212" cm="1">
        <f t="array" ref="AX15">bdRateExtend($C13:$C16,J13:J16,$U13:$U16,AB13:AB16,"None", FALSE,1)</f>
        <v>0</v>
      </c>
      <c r="AY15" s="215"/>
      <c r="AZ15" s="326" cm="1">
        <f t="array" ref="AZ15">testVMAFRange($C13:$C16,J13:J16,$U13:$U16,AB13:AB16)</f>
        <v>0</v>
      </c>
      <c r="BA15" s="252"/>
      <c r="CL15" s="17">
        <v>524.40949932153967</v>
      </c>
      <c r="CM15" s="17">
        <v>32.689149999999998</v>
      </c>
      <c r="CN15" s="17">
        <v>32.689149999999998</v>
      </c>
      <c r="CO15" s="17">
        <v>42.261587499999997</v>
      </c>
      <c r="CP15" s="17">
        <v>38.222137500000002</v>
      </c>
      <c r="CQ15" s="17">
        <v>33.633239062500003</v>
      </c>
      <c r="CR15" s="17">
        <v>12.1242</v>
      </c>
      <c r="CS15" s="17">
        <v>10.8276</v>
      </c>
      <c r="CT15" s="17">
        <v>33.193437500000002</v>
      </c>
      <c r="CU15" s="17">
        <v>31.831450000000004</v>
      </c>
      <c r="CV15" s="17">
        <v>28.971937499999999</v>
      </c>
      <c r="CW15" s="17">
        <v>35.322524999999999</v>
      </c>
      <c r="CX15" s="17">
        <v>32.657287500000002</v>
      </c>
      <c r="CY15" s="17">
        <v>42.247124999999997</v>
      </c>
      <c r="CZ15" s="17">
        <v>38.193975000000002</v>
      </c>
      <c r="DA15" s="17">
        <v>34.01430272020454</v>
      </c>
      <c r="DB15" s="17">
        <v>1850.0374999999999</v>
      </c>
      <c r="DC15" s="17">
        <v>1.0471625</v>
      </c>
      <c r="DE15" s="17">
        <v>563.52807220898023</v>
      </c>
      <c r="DF15" s="5">
        <v>12.465199999999999</v>
      </c>
      <c r="DG15" s="5"/>
      <c r="DH15" s="17">
        <v>524.40949932153967</v>
      </c>
      <c r="DI15" s="5">
        <v>10.8276</v>
      </c>
      <c r="DJ15" s="5"/>
      <c r="DK15" s="5">
        <v>789.41040207609058</v>
      </c>
      <c r="DL15" s="5">
        <v>44.249699999999997</v>
      </c>
      <c r="DM15" s="5">
        <v>789.41040207609058</v>
      </c>
      <c r="DN15" s="5">
        <v>42.563200000000002</v>
      </c>
      <c r="DO15" s="5">
        <v>524.40949932153967</v>
      </c>
      <c r="DP15" s="5">
        <v>28.971937499999999</v>
      </c>
      <c r="DQ15" s="5">
        <v>479.08230241352067</v>
      </c>
      <c r="DR15" s="5">
        <v>35.047899999999998</v>
      </c>
      <c r="DS15" s="5">
        <v>524.40949932153967</v>
      </c>
      <c r="DT15" s="5">
        <v>32.657287500000002</v>
      </c>
      <c r="DU15" s="5">
        <v>32.657287500000002</v>
      </c>
      <c r="DV15" s="5">
        <v>42.247124999999997</v>
      </c>
      <c r="DW15" s="5">
        <v>38.193975000000002</v>
      </c>
      <c r="DX15" s="5">
        <v>34.01430272020454</v>
      </c>
      <c r="DZ15" s="17">
        <v>524.40949932153967</v>
      </c>
      <c r="EA15" s="17">
        <v>32.689149999999998</v>
      </c>
      <c r="EB15" s="17">
        <v>32.689149999999998</v>
      </c>
      <c r="EC15" s="17">
        <v>42.261587499999997</v>
      </c>
      <c r="ED15" s="17">
        <v>38.222137500000002</v>
      </c>
      <c r="EE15" s="17">
        <v>33.633239062500003</v>
      </c>
      <c r="EF15" s="17">
        <v>12.1242</v>
      </c>
      <c r="EG15" s="17">
        <v>10.8276</v>
      </c>
      <c r="EH15" s="17">
        <v>33.193437500000002</v>
      </c>
      <c r="EI15" s="17">
        <v>31.831450000000004</v>
      </c>
      <c r="EJ15" s="17">
        <v>28.971937499999999</v>
      </c>
      <c r="EK15" s="17">
        <v>35.322524999999999</v>
      </c>
      <c r="EL15" s="17">
        <v>32.657287500000002</v>
      </c>
      <c r="EM15" s="17">
        <v>42.247124999999997</v>
      </c>
      <c r="EN15" s="17">
        <v>38.193975000000002</v>
      </c>
      <c r="EO15" s="17">
        <v>34.01430272020454</v>
      </c>
      <c r="EP15" s="17">
        <v>1850.0374999999999</v>
      </c>
      <c r="EQ15" s="17">
        <v>1.0471625</v>
      </c>
      <c r="ER15" s="17">
        <v>563.52807220898023</v>
      </c>
      <c r="ES15" s="5">
        <v>12.465199999999999</v>
      </c>
      <c r="ET15" s="5">
        <v>524.40949932153967</v>
      </c>
      <c r="EU15" s="5">
        <v>10.8276</v>
      </c>
      <c r="EV15" s="8">
        <v>789.41040207609058</v>
      </c>
      <c r="EW15" s="8">
        <v>44.249699999999997</v>
      </c>
      <c r="EX15" s="8">
        <v>789.41040207609058</v>
      </c>
      <c r="EY15" s="8">
        <v>42.563200000000002</v>
      </c>
      <c r="EZ15" s="8">
        <v>524.40949932153967</v>
      </c>
      <c r="FA15" s="8">
        <v>28.971937499999999</v>
      </c>
      <c r="FB15" s="8">
        <v>479.08230241352067</v>
      </c>
      <c r="FC15" s="8">
        <v>35.047899999999998</v>
      </c>
      <c r="FD15" s="5">
        <v>524.40949932153967</v>
      </c>
      <c r="FE15" s="5">
        <v>32.657287500000002</v>
      </c>
      <c r="FF15" s="5">
        <v>32.657287500000002</v>
      </c>
      <c r="FG15" s="5">
        <v>42.247124999999997</v>
      </c>
      <c r="FH15" s="5">
        <v>38.193975000000002</v>
      </c>
      <c r="FI15" s="5">
        <v>34.01430272020454</v>
      </c>
      <c r="FK15" s="5">
        <v>524.40949932153967</v>
      </c>
      <c r="FL15" s="5">
        <v>33.633239062500003</v>
      </c>
      <c r="FM15" s="5">
        <v>524.40949932153967</v>
      </c>
      <c r="FN15" s="5">
        <v>34.01430272020454</v>
      </c>
      <c r="FP15" s="17">
        <v>524.40949932153967</v>
      </c>
      <c r="FQ15" s="5">
        <v>33.633239062500003</v>
      </c>
      <c r="FR15" s="17">
        <v>524.40949932153967</v>
      </c>
      <c r="FS15" s="5">
        <v>34.01430272020454</v>
      </c>
    </row>
    <row r="16" spans="1:175" ht="14" thickBot="1" x14ac:dyDescent="0.2">
      <c r="A16" s="289"/>
      <c r="B16" s="47">
        <v>63</v>
      </c>
      <c r="C16" s="166">
        <f>Anchor!L229</f>
        <v>998.39850000000001</v>
      </c>
      <c r="D16" s="166">
        <f>Anchor!M229</f>
        <v>34.598599999999998</v>
      </c>
      <c r="E16" s="166">
        <f>Anchor!N229</f>
        <v>43.878599999999999</v>
      </c>
      <c r="F16" s="166">
        <f>Anchor!O229</f>
        <v>40.201099999999997</v>
      </c>
      <c r="G16" s="167">
        <f>('Summary (Full)'!$B$34*D16+'Summary (Full)'!$B$35*E16+'Summary (Full)'!$B$36*F16)/'Summary (Full)'!$B$37</f>
        <v>35.528756249999994</v>
      </c>
      <c r="H16" s="166">
        <f>Anchor!P229</f>
        <v>14.4153</v>
      </c>
      <c r="I16" s="166">
        <f>Anchor!Q229</f>
        <v>12.289099999999999</v>
      </c>
      <c r="J16" s="166">
        <f>Anchor!R229</f>
        <v>48.220199999999998</v>
      </c>
      <c r="K16" s="166">
        <f>Anchor!S229</f>
        <v>46.617199999999997</v>
      </c>
      <c r="L16" s="166">
        <f>Anchor!T229</f>
        <v>31.164899999999999</v>
      </c>
      <c r="M16" s="166">
        <f>Anchor!U229</f>
        <v>37.022500000000001</v>
      </c>
      <c r="N16" s="166">
        <f>Anchor!V229</f>
        <v>34.5608</v>
      </c>
      <c r="O16" s="166">
        <f>Anchor!W229</f>
        <v>43.864400000000003</v>
      </c>
      <c r="P16" s="166">
        <f>Anchor!X229</f>
        <v>40.173000000000002</v>
      </c>
      <c r="Q16" s="168">
        <f>10*LOG10(1/(('Summary (Full)'!$B$41/10^(N16/10)+'Summary (Full)'!$B$42/10^(O16/10)+'Summary (Full)'!$B$43/10^(P16/10))/'Summary (Full)'!$B$44))</f>
        <v>35.915647010223552</v>
      </c>
      <c r="R16" s="166">
        <f>Anchor!Y229</f>
        <v>7057.6</v>
      </c>
      <c r="S16" s="166">
        <f>Anchor!Z229</f>
        <v>5.5061</v>
      </c>
      <c r="U16" s="166">
        <f>Test!L229</f>
        <v>998.39850000000001</v>
      </c>
      <c r="V16" s="166">
        <f>Test!M229</f>
        <v>34.598599999999998</v>
      </c>
      <c r="W16" s="166">
        <f>Test!N229</f>
        <v>43.878599999999999</v>
      </c>
      <c r="X16" s="166">
        <f>Test!O229</f>
        <v>40.201099999999997</v>
      </c>
      <c r="Y16" s="166">
        <f>('Summary (Full)'!$B$34*V16+'Summary (Full)'!$B$35*W16+'Summary (Full)'!$B$36*X16)/'Summary (Full)'!$B$37</f>
        <v>35.528756249999994</v>
      </c>
      <c r="Z16" s="166">
        <f>Test!P229</f>
        <v>14.4153</v>
      </c>
      <c r="AA16" s="166">
        <f>Test!Q229</f>
        <v>12.289099999999999</v>
      </c>
      <c r="AB16" s="166">
        <f>Test!R229</f>
        <v>48.220199999999998</v>
      </c>
      <c r="AC16" s="166">
        <f>Test!S229</f>
        <v>46.617199999999997</v>
      </c>
      <c r="AD16" s="166">
        <f>Test!T229</f>
        <v>31.164899999999999</v>
      </c>
      <c r="AE16" s="166">
        <f>Test!U229</f>
        <v>37.022500000000001</v>
      </c>
      <c r="AF16" s="166">
        <f>Test!V229</f>
        <v>34.5608</v>
      </c>
      <c r="AG16" s="166">
        <f>Test!W229</f>
        <v>43.864400000000003</v>
      </c>
      <c r="AH16" s="166">
        <f>Test!X229</f>
        <v>40.173000000000002</v>
      </c>
      <c r="AI16" s="166">
        <f>10*LOG10(1/(('Summary (Full)'!$B$41/10^(AF16/10)+'Summary (Full)'!$B$42/10^(AG16/10)+'Summary (Full)'!$B$43/10^(AH16/10))/'Summary (Full)'!$B$44))</f>
        <v>35.915647010223552</v>
      </c>
      <c r="AJ16" s="166">
        <f>Test!Y229</f>
        <v>7057.6</v>
      </c>
      <c r="AK16" s="166">
        <f>Test!Z229</f>
        <v>5.5061</v>
      </c>
      <c r="AL16" s="166">
        <f t="shared" si="2"/>
        <v>1</v>
      </c>
      <c r="AM16" s="166">
        <f t="shared" si="2"/>
        <v>1</v>
      </c>
      <c r="AO16" s="303"/>
      <c r="AP16" s="213"/>
      <c r="AQ16" s="213"/>
      <c r="AR16" s="213"/>
      <c r="AS16" s="213"/>
      <c r="AT16" s="213"/>
      <c r="AU16" s="213"/>
      <c r="AV16" s="213"/>
      <c r="AW16" s="213"/>
      <c r="AX16" s="213"/>
      <c r="AY16" s="228"/>
      <c r="AZ16" s="327"/>
      <c r="BA16" s="280"/>
      <c r="BR16" s="5"/>
      <c r="BS16" s="5"/>
      <c r="BT16" s="5"/>
      <c r="BV16" s="5"/>
      <c r="BX16" s="5"/>
      <c r="BZ16" s="5"/>
      <c r="CB16" s="5"/>
      <c r="CD16" s="5"/>
      <c r="CL16" s="17">
        <v>574.02521778251128</v>
      </c>
      <c r="CM16" s="17">
        <v>33.012299999999996</v>
      </c>
      <c r="CN16" s="17">
        <v>33.012299999999996</v>
      </c>
      <c r="CO16" s="17">
        <v>42.512725000000003</v>
      </c>
      <c r="CP16" s="17">
        <v>38.496925000000005</v>
      </c>
      <c r="CQ16" s="17">
        <v>33.948865625000003</v>
      </c>
      <c r="CR16" s="17">
        <v>12.4693</v>
      </c>
      <c r="CS16" s="17">
        <v>11.0486</v>
      </c>
      <c r="CT16" s="17">
        <v>35.306925</v>
      </c>
      <c r="CU16" s="17">
        <v>33.864900000000006</v>
      </c>
      <c r="CV16" s="17">
        <v>29.317525</v>
      </c>
      <c r="CW16" s="17">
        <v>35.597149999999999</v>
      </c>
      <c r="CX16" s="17">
        <v>32.982925000000002</v>
      </c>
      <c r="CY16" s="17">
        <v>42.498350000000002</v>
      </c>
      <c r="CZ16" s="17">
        <v>38.46895</v>
      </c>
      <c r="DA16" s="17">
        <v>34.334912601608167</v>
      </c>
      <c r="DB16" s="17">
        <v>1943.2249999999999</v>
      </c>
      <c r="DC16" s="17">
        <v>1.1067750000000001</v>
      </c>
      <c r="DE16" s="17">
        <v>601.17801145151418</v>
      </c>
      <c r="DF16" s="5">
        <v>12.732275</v>
      </c>
      <c r="DG16" s="5"/>
      <c r="DH16" s="17">
        <v>574.02521778251128</v>
      </c>
      <c r="DI16" s="5">
        <v>11.0486</v>
      </c>
      <c r="DJ16" s="5"/>
      <c r="DK16" s="5">
        <v>862.62007956958826</v>
      </c>
      <c r="DL16" s="5">
        <v>46.547750000000001</v>
      </c>
      <c r="DM16" s="5">
        <v>862.62007956958826</v>
      </c>
      <c r="DN16" s="5">
        <v>44.777749999999997</v>
      </c>
      <c r="DO16" s="5">
        <v>574.02521778251128</v>
      </c>
      <c r="DP16" s="5">
        <v>29.317525</v>
      </c>
      <c r="DQ16" s="5">
        <v>524.40949932153967</v>
      </c>
      <c r="DR16" s="5">
        <v>35.322524999999999</v>
      </c>
      <c r="DS16" s="5">
        <v>574.02521778251128</v>
      </c>
      <c r="DT16" s="5">
        <v>32.982925000000002</v>
      </c>
      <c r="DU16" s="5">
        <v>32.982925000000002</v>
      </c>
      <c r="DV16" s="5">
        <v>42.498350000000002</v>
      </c>
      <c r="DW16" s="5">
        <v>38.46895</v>
      </c>
      <c r="DX16" s="5">
        <v>34.334912601608167</v>
      </c>
      <c r="DZ16" s="17">
        <v>574.02521778251128</v>
      </c>
      <c r="EA16" s="17">
        <v>33.012299999999996</v>
      </c>
      <c r="EB16" s="17">
        <v>33.012299999999996</v>
      </c>
      <c r="EC16" s="17">
        <v>42.512725000000003</v>
      </c>
      <c r="ED16" s="17">
        <v>38.496925000000005</v>
      </c>
      <c r="EE16" s="17">
        <v>33.948865625000003</v>
      </c>
      <c r="EF16" s="17">
        <v>12.4693</v>
      </c>
      <c r="EG16" s="17">
        <v>11.0486</v>
      </c>
      <c r="EH16" s="17">
        <v>35.306925</v>
      </c>
      <c r="EI16" s="17">
        <v>33.864900000000006</v>
      </c>
      <c r="EJ16" s="17">
        <v>29.317525</v>
      </c>
      <c r="EK16" s="17">
        <v>35.597149999999999</v>
      </c>
      <c r="EL16" s="17">
        <v>32.982925000000002</v>
      </c>
      <c r="EM16" s="17">
        <v>42.498350000000002</v>
      </c>
      <c r="EN16" s="17">
        <v>38.46895</v>
      </c>
      <c r="EO16" s="17">
        <v>34.334912601608167</v>
      </c>
      <c r="EP16" s="17">
        <v>1943.2249999999999</v>
      </c>
      <c r="EQ16" s="17">
        <v>1.1067750000000001</v>
      </c>
      <c r="ER16" s="17">
        <v>601.17801145151418</v>
      </c>
      <c r="ES16" s="5">
        <v>12.732275</v>
      </c>
      <c r="ET16" s="5">
        <v>574.02521778251128</v>
      </c>
      <c r="EU16" s="5">
        <v>11.0486</v>
      </c>
      <c r="EV16" s="8">
        <v>862.62007956958826</v>
      </c>
      <c r="EW16" s="8">
        <v>46.547750000000001</v>
      </c>
      <c r="EX16" s="8">
        <v>862.62007956958826</v>
      </c>
      <c r="EY16" s="8">
        <v>44.777749999999997</v>
      </c>
      <c r="EZ16" s="8">
        <v>574.02521778251128</v>
      </c>
      <c r="FA16" s="8">
        <v>29.317525</v>
      </c>
      <c r="FB16" s="8">
        <v>524.40949932153967</v>
      </c>
      <c r="FC16" s="8">
        <v>35.322524999999999</v>
      </c>
      <c r="FD16" s="5">
        <v>574.02521778251128</v>
      </c>
      <c r="FE16" s="5">
        <v>32.982925000000002</v>
      </c>
      <c r="FF16" s="5">
        <v>32.982925000000002</v>
      </c>
      <c r="FG16" s="5">
        <v>42.498350000000002</v>
      </c>
      <c r="FH16" s="5">
        <v>38.46895</v>
      </c>
      <c r="FI16" s="5">
        <v>34.334912601608167</v>
      </c>
      <c r="FK16" s="5">
        <v>574.02521778251128</v>
      </c>
      <c r="FL16" s="5">
        <v>33.948865625000003</v>
      </c>
      <c r="FM16" s="5">
        <v>574.02521778251128</v>
      </c>
      <c r="FN16" s="5">
        <v>34.334912601608167</v>
      </c>
      <c r="FP16" s="17">
        <v>574.02521778251128</v>
      </c>
      <c r="FQ16" s="5">
        <v>33.948865625000003</v>
      </c>
      <c r="FR16" s="17">
        <v>574.02521778251128</v>
      </c>
      <c r="FS16" s="5">
        <v>34.334912601608167</v>
      </c>
    </row>
    <row r="17" spans="1:175" ht="13" customHeight="1" x14ac:dyDescent="0.15">
      <c r="A17" s="289" t="s">
        <v>8</v>
      </c>
      <c r="B17" s="47">
        <v>23</v>
      </c>
      <c r="C17" s="166">
        <f>Anchor!L230</f>
        <v>11843.687400000001</v>
      </c>
      <c r="D17" s="166">
        <f>Anchor!M230</f>
        <v>39.863900000000001</v>
      </c>
      <c r="E17" s="166">
        <f>Anchor!N230</f>
        <v>48.985799999999998</v>
      </c>
      <c r="F17" s="166">
        <f>Anchor!O230</f>
        <v>46.716099999999997</v>
      </c>
      <c r="G17" s="167">
        <f>('Summary (Full)'!$B$34*D17+'Summary (Full)'!$B$35*E17+'Summary (Full)'!$B$36*F17)/'Summary (Full)'!$B$37</f>
        <v>40.862281250000002</v>
      </c>
      <c r="H17" s="166">
        <f>Anchor!P230</f>
        <v>25.371200000000002</v>
      </c>
      <c r="I17" s="166">
        <f>Anchor!Q230</f>
        <v>17.5001</v>
      </c>
      <c r="J17" s="166">
        <f>Anchor!R230</f>
        <v>94.047799999999995</v>
      </c>
      <c r="K17" s="166">
        <f>Anchor!S230</f>
        <v>91.907200000000003</v>
      </c>
      <c r="L17" s="166">
        <f>Anchor!T230</f>
        <v>39.979900000000001</v>
      </c>
      <c r="M17" s="166">
        <f>Anchor!U230</f>
        <v>41.892400000000002</v>
      </c>
      <c r="N17" s="166">
        <f>Anchor!V230</f>
        <v>39.857199999999999</v>
      </c>
      <c r="O17" s="166">
        <f>Anchor!W230</f>
        <v>48.979799999999997</v>
      </c>
      <c r="P17" s="166">
        <f>Anchor!X230</f>
        <v>46.698500000000003</v>
      </c>
      <c r="Q17" s="168">
        <f>10*LOG10(1/(('Summary (Full)'!$B$41/10^(N17/10)+'Summary (Full)'!$B$42/10^(O17/10)+'Summary (Full)'!$B$43/10^(P17/10))/'Summary (Full)'!$B$44))</f>
        <v>41.274495057418996</v>
      </c>
      <c r="R17" s="166">
        <f>Anchor!Y230</f>
        <v>14086</v>
      </c>
      <c r="S17" s="166">
        <f>Anchor!Z230</f>
        <v>7.4640000000000004</v>
      </c>
      <c r="U17" s="166">
        <f>Test!L230</f>
        <v>11843.687400000001</v>
      </c>
      <c r="V17" s="166">
        <f>Test!M230</f>
        <v>39.863900000000001</v>
      </c>
      <c r="W17" s="166">
        <f>Test!N230</f>
        <v>48.985799999999998</v>
      </c>
      <c r="X17" s="166">
        <f>Test!O230</f>
        <v>46.716099999999997</v>
      </c>
      <c r="Y17" s="166">
        <f>('Summary (Full)'!$B$34*V17+'Summary (Full)'!$B$35*W17+'Summary (Full)'!$B$36*X17)/'Summary (Full)'!$B$37</f>
        <v>40.862281250000002</v>
      </c>
      <c r="Z17" s="166">
        <f>Test!P230</f>
        <v>25.371200000000002</v>
      </c>
      <c r="AA17" s="166">
        <f>Test!Q230</f>
        <v>17.5001</v>
      </c>
      <c r="AB17" s="166">
        <f>Test!R230</f>
        <v>94.047799999999995</v>
      </c>
      <c r="AC17" s="166">
        <f>Test!S230</f>
        <v>91.907200000000003</v>
      </c>
      <c r="AD17" s="166">
        <f>Test!T230</f>
        <v>39.979900000000001</v>
      </c>
      <c r="AE17" s="166">
        <f>Test!U230</f>
        <v>41.892400000000002</v>
      </c>
      <c r="AF17" s="166">
        <f>Test!V230</f>
        <v>39.857199999999999</v>
      </c>
      <c r="AG17" s="166">
        <f>Test!W230</f>
        <v>48.979799999999997</v>
      </c>
      <c r="AH17" s="166">
        <f>Test!X230</f>
        <v>46.698500000000003</v>
      </c>
      <c r="AI17" s="166">
        <f>10*LOG10(1/(('Summary (Full)'!$B$41/10^(AF17/10)+'Summary (Full)'!$B$42/10^(AG17/10)+'Summary (Full)'!$B$43/10^(AH17/10))/'Summary (Full)'!$B$44))</f>
        <v>41.274495057418996</v>
      </c>
      <c r="AJ17" s="166">
        <f>Test!Y230</f>
        <v>14086</v>
      </c>
      <c r="AK17" s="166">
        <f>Test!Z230</f>
        <v>7.4640000000000004</v>
      </c>
      <c r="AL17" s="166">
        <f t="shared" si="2"/>
        <v>1</v>
      </c>
      <c r="AM17" s="166">
        <f t="shared" si="2"/>
        <v>1</v>
      </c>
      <c r="AO17" s="293" t="s">
        <v>27</v>
      </c>
      <c r="AP17" s="211" cm="1">
        <f t="array" ref="AP17">bdRateExtend($C17:$C20,D17:D20,$U17:$U20,V17:V20)</f>
        <v>0</v>
      </c>
      <c r="AQ17" s="211" cm="1">
        <f t="array" ref="AQ17">bdRateExtend($C17:$C22,D17:D22,$U17:$U22,V17:V22)</f>
        <v>0</v>
      </c>
      <c r="AR17" s="211" cm="1">
        <f t="array" ref="AR17">bdRateExtend($C17:$C22,E17:E22,$U17:$U22,W17:W22)</f>
        <v>0</v>
      </c>
      <c r="AS17" s="211" cm="1">
        <f t="array" ref="AS17">bdRateExtend($C17:$C22,F17:F22,$U17:$U22,X17:X22)</f>
        <v>0</v>
      </c>
      <c r="AT17" s="211" cm="1">
        <f t="array" ref="AT17">bdRateExtend($C17:$C20,H17:H20,$U17:$U20,Z17:Z20)</f>
        <v>0</v>
      </c>
      <c r="AU17" s="211" cm="1">
        <f t="array" ref="AU17">bdRateExtend($C17:$C22,H17:H22,$U17:$U22,Z17:Z22)</f>
        <v>0</v>
      </c>
      <c r="AV17" s="211" cm="1">
        <f t="array" ref="AV17">bdRateExtend($C17:$C20,I17:I20,$U17:$U20,AA17:AA20)</f>
        <v>0</v>
      </c>
      <c r="AW17" s="211" cm="1">
        <f t="array" ref="AW17">bdRateExtend($C17:$C22,I17:I22,$U17:$U22,AA17:AA22)</f>
        <v>0</v>
      </c>
      <c r="AX17" s="211" cm="1">
        <f t="array" ref="AX17">bdRateExtend($C17:$C20,J17:J20,$U17:$U20,AB17:AB20,"None", FALSE,1)</f>
        <v>0</v>
      </c>
      <c r="AY17" s="214" cm="1">
        <f t="array" ref="AY17">bdRateExtend($C17:$C22,J17:J22,$U17:$U22,AB17:AB22,"None", FALSE,TRUE)</f>
        <v>0</v>
      </c>
      <c r="AZ17" s="325" cm="1">
        <f t="array" ref="AZ17">testVMAFRange($C17:$C20,J17:J20,$U17:$U20,AB17:AB20)</f>
        <v>0</v>
      </c>
      <c r="BA17" s="251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628.33520574390832</v>
      </c>
      <c r="CM17" s="17">
        <v>33.335450000000002</v>
      </c>
      <c r="CN17" s="17">
        <v>33.335450000000002</v>
      </c>
      <c r="CO17" s="17">
        <v>42.763862500000002</v>
      </c>
      <c r="CP17" s="17">
        <v>38.7717125</v>
      </c>
      <c r="CQ17" s="17">
        <v>34.264492187500004</v>
      </c>
      <c r="CR17" s="17">
        <v>12.814399999999999</v>
      </c>
      <c r="CS17" s="17">
        <v>11.269600000000001</v>
      </c>
      <c r="CT17" s="17">
        <v>37.420412500000005</v>
      </c>
      <c r="CU17" s="17">
        <v>35.898350000000001</v>
      </c>
      <c r="CV17" s="17">
        <v>29.6631125</v>
      </c>
      <c r="CW17" s="17">
        <v>35.871775</v>
      </c>
      <c r="CX17" s="17">
        <v>33.308562500000001</v>
      </c>
      <c r="CY17" s="17">
        <v>42.749575</v>
      </c>
      <c r="CZ17" s="17">
        <v>38.743925000000004</v>
      </c>
      <c r="DA17" s="17">
        <v>34.655522483011794</v>
      </c>
      <c r="DB17" s="17">
        <v>2036.4124999999999</v>
      </c>
      <c r="DC17" s="17">
        <v>1.1663874999999999</v>
      </c>
      <c r="DE17" s="17">
        <v>641.34338514154479</v>
      </c>
      <c r="DF17" s="5">
        <v>12.99935</v>
      </c>
      <c r="DG17" s="5"/>
      <c r="DH17" s="17">
        <v>628.33520574390832</v>
      </c>
      <c r="DI17" s="5">
        <v>11.269600000000001</v>
      </c>
      <c r="DJ17" s="5"/>
      <c r="DK17" s="5">
        <v>942.61919999999998</v>
      </c>
      <c r="DL17" s="5">
        <v>48.845799999999997</v>
      </c>
      <c r="DM17" s="5">
        <v>942.61919999999998</v>
      </c>
      <c r="DN17" s="5">
        <v>46.9923</v>
      </c>
      <c r="DO17" s="5">
        <v>628.33520574390832</v>
      </c>
      <c r="DP17" s="5">
        <v>29.6631125</v>
      </c>
      <c r="DQ17" s="5">
        <v>574.02521778251128</v>
      </c>
      <c r="DR17" s="5">
        <v>35.597149999999999</v>
      </c>
      <c r="DS17" s="5">
        <v>628.33520574390832</v>
      </c>
      <c r="DT17" s="5">
        <v>33.308562500000001</v>
      </c>
      <c r="DU17" s="5">
        <v>33.308562500000001</v>
      </c>
      <c r="DV17" s="5">
        <v>42.749575</v>
      </c>
      <c r="DW17" s="5">
        <v>38.743925000000004</v>
      </c>
      <c r="DX17" s="5">
        <v>34.655522483011794</v>
      </c>
      <c r="DZ17" s="17">
        <v>628.33520574390832</v>
      </c>
      <c r="EA17" s="17">
        <v>33.335450000000002</v>
      </c>
      <c r="EB17" s="17">
        <v>33.335450000000002</v>
      </c>
      <c r="EC17" s="17">
        <v>42.763862500000002</v>
      </c>
      <c r="ED17" s="17">
        <v>38.7717125</v>
      </c>
      <c r="EE17" s="17">
        <v>34.264492187500004</v>
      </c>
      <c r="EF17" s="17">
        <v>12.814399999999999</v>
      </c>
      <c r="EG17" s="17">
        <v>11.269600000000001</v>
      </c>
      <c r="EH17" s="17">
        <v>37.420412500000005</v>
      </c>
      <c r="EI17" s="17">
        <v>35.898350000000001</v>
      </c>
      <c r="EJ17" s="17">
        <v>29.6631125</v>
      </c>
      <c r="EK17" s="17">
        <v>35.871775</v>
      </c>
      <c r="EL17" s="17">
        <v>33.308562500000001</v>
      </c>
      <c r="EM17" s="17">
        <v>42.749575</v>
      </c>
      <c r="EN17" s="17">
        <v>38.743925000000004</v>
      </c>
      <c r="EO17" s="17">
        <v>34.655522483011794</v>
      </c>
      <c r="EP17" s="17">
        <v>2036.4124999999999</v>
      </c>
      <c r="EQ17" s="17">
        <v>1.1663874999999999</v>
      </c>
      <c r="ER17" s="17">
        <v>641.34338514154479</v>
      </c>
      <c r="ES17" s="5">
        <v>12.99935</v>
      </c>
      <c r="ET17" s="5">
        <v>628.33520574390832</v>
      </c>
      <c r="EU17" s="5">
        <v>11.269600000000001</v>
      </c>
      <c r="EV17" s="8">
        <v>942.61919999999998</v>
      </c>
      <c r="EW17" s="8">
        <v>48.845799999999997</v>
      </c>
      <c r="EX17" s="8">
        <v>942.61919999999998</v>
      </c>
      <c r="EY17" s="8">
        <v>46.9923</v>
      </c>
      <c r="EZ17" s="8">
        <v>628.33520574390832</v>
      </c>
      <c r="FA17" s="8">
        <v>29.6631125</v>
      </c>
      <c r="FB17" s="8">
        <v>574.02521778251128</v>
      </c>
      <c r="FC17" s="8">
        <v>35.597149999999999</v>
      </c>
      <c r="FD17" s="5">
        <v>628.33520574390832</v>
      </c>
      <c r="FE17" s="5">
        <v>33.308562500000001</v>
      </c>
      <c r="FF17" s="5">
        <v>33.308562500000001</v>
      </c>
      <c r="FG17" s="5">
        <v>42.749575</v>
      </c>
      <c r="FH17" s="5">
        <v>38.743925000000004</v>
      </c>
      <c r="FI17" s="5">
        <v>34.655522483011794</v>
      </c>
      <c r="FK17" s="5">
        <v>628.33520574390832</v>
      </c>
      <c r="FL17" s="5">
        <v>34.264492187500004</v>
      </c>
      <c r="FM17" s="5">
        <v>628.33520574390832</v>
      </c>
      <c r="FN17" s="5">
        <v>34.655522483011794</v>
      </c>
      <c r="FP17" s="17">
        <v>628.33520574390832</v>
      </c>
      <c r="FQ17" s="5">
        <v>34.264492187500004</v>
      </c>
      <c r="FR17" s="17">
        <v>628.33520574390832</v>
      </c>
      <c r="FS17" s="5">
        <v>34.655522483011794</v>
      </c>
    </row>
    <row r="18" spans="1:175" x14ac:dyDescent="0.15">
      <c r="A18" s="289"/>
      <c r="B18" s="47">
        <v>31</v>
      </c>
      <c r="C18" s="166">
        <f>Anchor!L231</f>
        <v>6751.7111000000004</v>
      </c>
      <c r="D18" s="166">
        <f>Anchor!M231</f>
        <v>39.358699999999999</v>
      </c>
      <c r="E18" s="166">
        <f>Anchor!N231</f>
        <v>48.358199999999997</v>
      </c>
      <c r="F18" s="166">
        <f>Anchor!O231</f>
        <v>45.7986</v>
      </c>
      <c r="G18" s="167">
        <f>('Summary (Full)'!$B$34*D18+'Summary (Full)'!$B$35*E18+'Summary (Full)'!$B$36*F18)/'Summary (Full)'!$B$37</f>
        <v>40.323662499999998</v>
      </c>
      <c r="H18" s="166">
        <f>Anchor!P231</f>
        <v>23.5762</v>
      </c>
      <c r="I18" s="166">
        <f>Anchor!Q231</f>
        <v>16.835100000000001</v>
      </c>
      <c r="J18" s="166">
        <f>Anchor!R231</f>
        <v>89.749899999999997</v>
      </c>
      <c r="K18" s="166">
        <f>Anchor!S231</f>
        <v>87.475200000000001</v>
      </c>
      <c r="L18" s="166">
        <f>Anchor!T231</f>
        <v>38.691800000000001</v>
      </c>
      <c r="M18" s="166">
        <f>Anchor!U231</f>
        <v>41.3369</v>
      </c>
      <c r="N18" s="166">
        <f>Anchor!V231</f>
        <v>39.353200000000001</v>
      </c>
      <c r="O18" s="166">
        <f>Anchor!W231</f>
        <v>48.351999999999997</v>
      </c>
      <c r="P18" s="166">
        <f>Anchor!X231</f>
        <v>45.780200000000001</v>
      </c>
      <c r="Q18" s="168">
        <f>10*LOG10(1/(('Summary (Full)'!$B$41/10^(N18/10)+'Summary (Full)'!$B$42/10^(O18/10)+'Summary (Full)'!$B$43/10^(P18/10))/'Summary (Full)'!$B$44))</f>
        <v>40.746232958587541</v>
      </c>
      <c r="R18" s="166">
        <f>Anchor!Y231</f>
        <v>10998.7</v>
      </c>
      <c r="S18" s="166">
        <f>Anchor!Z231</f>
        <v>6.7202999999999999</v>
      </c>
      <c r="U18" s="166">
        <f>Test!L231</f>
        <v>6751.7111000000004</v>
      </c>
      <c r="V18" s="166">
        <f>Test!M231</f>
        <v>39.358699999999999</v>
      </c>
      <c r="W18" s="166">
        <f>Test!N231</f>
        <v>48.358199999999997</v>
      </c>
      <c r="X18" s="166">
        <f>Test!O231</f>
        <v>45.7986</v>
      </c>
      <c r="Y18" s="166">
        <f>('Summary (Full)'!$B$34*V18+'Summary (Full)'!$B$35*W18+'Summary (Full)'!$B$36*X18)/'Summary (Full)'!$B$37</f>
        <v>40.323662499999998</v>
      </c>
      <c r="Z18" s="166">
        <f>Test!P231</f>
        <v>23.5762</v>
      </c>
      <c r="AA18" s="166">
        <f>Test!Q231</f>
        <v>16.835100000000001</v>
      </c>
      <c r="AB18" s="166">
        <f>Test!R231</f>
        <v>89.749899999999997</v>
      </c>
      <c r="AC18" s="166">
        <f>Test!S231</f>
        <v>87.475200000000001</v>
      </c>
      <c r="AD18" s="166">
        <f>Test!T231</f>
        <v>38.691800000000001</v>
      </c>
      <c r="AE18" s="166">
        <f>Test!U231</f>
        <v>41.3369</v>
      </c>
      <c r="AF18" s="166">
        <f>Test!V231</f>
        <v>39.353200000000001</v>
      </c>
      <c r="AG18" s="166">
        <f>Test!W231</f>
        <v>48.351999999999997</v>
      </c>
      <c r="AH18" s="166">
        <f>Test!X231</f>
        <v>45.780200000000001</v>
      </c>
      <c r="AI18" s="166">
        <f>10*LOG10(1/(('Summary (Full)'!$B$41/10^(AF18/10)+'Summary (Full)'!$B$42/10^(AG18/10)+'Summary (Full)'!$B$43/10^(AH18/10))/'Summary (Full)'!$B$44))</f>
        <v>40.746232958587541</v>
      </c>
      <c r="AJ18" s="166">
        <f>Test!Y231</f>
        <v>10998.7</v>
      </c>
      <c r="AK18" s="166">
        <f>Test!Z231</f>
        <v>6.7202999999999999</v>
      </c>
      <c r="AL18" s="166">
        <f t="shared" si="2"/>
        <v>1</v>
      </c>
      <c r="AM18" s="166">
        <f t="shared" si="2"/>
        <v>1</v>
      </c>
      <c r="AO18" s="294"/>
      <c r="AP18" s="212"/>
      <c r="AQ18" s="212"/>
      <c r="AR18" s="212"/>
      <c r="AS18" s="212"/>
      <c r="AT18" s="212"/>
      <c r="AU18" s="212"/>
      <c r="AV18" s="212"/>
      <c r="AW18" s="212"/>
      <c r="AX18" s="212"/>
      <c r="AY18" s="215"/>
      <c r="AZ18" s="326"/>
      <c r="BA18" s="252"/>
      <c r="BR18" s="5"/>
      <c r="BS18" s="5"/>
      <c r="BT18" s="5"/>
      <c r="BV18" s="5"/>
      <c r="BX18" s="5"/>
      <c r="BZ18" s="5"/>
      <c r="CB18" s="5"/>
      <c r="CD18" s="5"/>
      <c r="CL18" s="17">
        <v>687.78359999999998</v>
      </c>
      <c r="CM18" s="17">
        <v>33.6586</v>
      </c>
      <c r="CN18" s="17">
        <v>33.6586</v>
      </c>
      <c r="CO18" s="17">
        <v>43.015000000000001</v>
      </c>
      <c r="CP18" s="17">
        <v>39.046500000000002</v>
      </c>
      <c r="CQ18" s="17">
        <v>34.580118750000004</v>
      </c>
      <c r="CR18" s="17">
        <v>13.1595</v>
      </c>
      <c r="CS18" s="17">
        <v>11.490600000000001</v>
      </c>
      <c r="CT18" s="17">
        <v>39.533900000000003</v>
      </c>
      <c r="CU18" s="17">
        <v>37.931800000000003</v>
      </c>
      <c r="CV18" s="17">
        <v>30.008700000000001</v>
      </c>
      <c r="CW18" s="17">
        <v>36.1464</v>
      </c>
      <c r="CX18" s="17">
        <v>33.6342</v>
      </c>
      <c r="CY18" s="17">
        <v>43.000799999999998</v>
      </c>
      <c r="CZ18" s="17">
        <v>39.018900000000002</v>
      </c>
      <c r="DA18" s="17">
        <v>34.97613236441542</v>
      </c>
      <c r="DB18" s="17">
        <v>2129.6</v>
      </c>
      <c r="DC18" s="17">
        <v>1.226</v>
      </c>
      <c r="DE18" s="17">
        <v>684.1922522610264</v>
      </c>
      <c r="DF18" s="5">
        <v>13.266425</v>
      </c>
      <c r="DG18" s="5"/>
      <c r="DH18" s="17">
        <v>733.31904986349173</v>
      </c>
      <c r="DI18" s="5">
        <v>11.664687500000001</v>
      </c>
      <c r="DJ18" s="5"/>
      <c r="DK18" s="5">
        <v>1003.5799984414192</v>
      </c>
      <c r="DL18" s="5">
        <v>50.521062499999999</v>
      </c>
      <c r="DM18" s="5">
        <v>1003.5799984414192</v>
      </c>
      <c r="DN18" s="5">
        <v>48.610612500000002</v>
      </c>
      <c r="DO18" s="5">
        <v>687.78359999999998</v>
      </c>
      <c r="DP18" s="5">
        <v>30.008700000000001</v>
      </c>
      <c r="DQ18" s="5">
        <v>628.33520574390832</v>
      </c>
      <c r="DR18" s="5">
        <v>35.871775</v>
      </c>
      <c r="DS18" s="5">
        <v>687.78359999999998</v>
      </c>
      <c r="DT18" s="5">
        <v>33.6342</v>
      </c>
      <c r="DU18" s="5">
        <v>33.6342</v>
      </c>
      <c r="DV18" s="5">
        <v>43.000799999999998</v>
      </c>
      <c r="DW18" s="5">
        <v>39.018900000000002</v>
      </c>
      <c r="DX18" s="5">
        <v>34.97613236441542</v>
      </c>
      <c r="DZ18" s="17">
        <v>687.78359999999998</v>
      </c>
      <c r="EA18" s="17">
        <v>33.6586</v>
      </c>
      <c r="EB18" s="17">
        <v>33.6586</v>
      </c>
      <c r="EC18" s="17">
        <v>43.015000000000001</v>
      </c>
      <c r="ED18" s="17">
        <v>39.046500000000002</v>
      </c>
      <c r="EE18" s="17">
        <v>34.580118750000004</v>
      </c>
      <c r="EF18" s="17">
        <v>13.1595</v>
      </c>
      <c r="EG18" s="17">
        <v>11.490600000000001</v>
      </c>
      <c r="EH18" s="17">
        <v>39.533900000000003</v>
      </c>
      <c r="EI18" s="17">
        <v>37.931800000000003</v>
      </c>
      <c r="EJ18" s="17">
        <v>30.008700000000001</v>
      </c>
      <c r="EK18" s="17">
        <v>36.1464</v>
      </c>
      <c r="EL18" s="17">
        <v>33.6342</v>
      </c>
      <c r="EM18" s="17">
        <v>43.000799999999998</v>
      </c>
      <c r="EN18" s="17">
        <v>39.018900000000002</v>
      </c>
      <c r="EO18" s="17">
        <v>34.97613236441542</v>
      </c>
      <c r="EP18" s="17">
        <v>2129.6</v>
      </c>
      <c r="EQ18" s="17">
        <v>1.226</v>
      </c>
      <c r="ER18" s="17">
        <v>684.1922522610264</v>
      </c>
      <c r="ES18" s="5">
        <v>13.266425</v>
      </c>
      <c r="ET18" s="5">
        <v>733.31904986349173</v>
      </c>
      <c r="EU18" s="5">
        <v>11.664687500000001</v>
      </c>
      <c r="EV18" s="8">
        <v>1003.5799984414192</v>
      </c>
      <c r="EW18" s="8">
        <v>50.521062499999999</v>
      </c>
      <c r="EX18" s="8">
        <v>1003.5799984414192</v>
      </c>
      <c r="EY18" s="8">
        <v>48.610612500000002</v>
      </c>
      <c r="EZ18" s="8">
        <v>687.78359999999998</v>
      </c>
      <c r="FA18" s="8">
        <v>30.008700000000001</v>
      </c>
      <c r="FB18" s="8">
        <v>628.33520574390832</v>
      </c>
      <c r="FC18" s="8">
        <v>35.871775</v>
      </c>
      <c r="FD18" s="5">
        <v>687.78359999999998</v>
      </c>
      <c r="FE18" s="5">
        <v>33.6342</v>
      </c>
      <c r="FF18" s="5">
        <v>33.6342</v>
      </c>
      <c r="FG18" s="5">
        <v>43.000799999999998</v>
      </c>
      <c r="FH18" s="5">
        <v>39.018900000000002</v>
      </c>
      <c r="FI18" s="5">
        <v>34.97613236441542</v>
      </c>
      <c r="FK18" s="5">
        <v>687.78359999999998</v>
      </c>
      <c r="FL18" s="5">
        <v>34.580118750000004</v>
      </c>
      <c r="FM18" s="5">
        <v>687.78359999999998</v>
      </c>
      <c r="FN18" s="5">
        <v>34.97613236441542</v>
      </c>
      <c r="FP18" s="17">
        <v>687.78359999999998</v>
      </c>
      <c r="FQ18" s="5">
        <v>34.580118750000004</v>
      </c>
      <c r="FR18" s="17">
        <v>687.78359999999998</v>
      </c>
      <c r="FS18" s="5">
        <v>34.97613236441542</v>
      </c>
    </row>
    <row r="19" spans="1:175" ht="13" customHeight="1" x14ac:dyDescent="0.15">
      <c r="A19" s="289"/>
      <c r="B19" s="47">
        <v>39</v>
      </c>
      <c r="C19" s="166">
        <f>Anchor!L232</f>
        <v>3930.3822</v>
      </c>
      <c r="D19" s="166">
        <f>Anchor!M232</f>
        <v>38.582000000000001</v>
      </c>
      <c r="E19" s="166">
        <f>Anchor!N232</f>
        <v>47.491199999999999</v>
      </c>
      <c r="F19" s="166">
        <f>Anchor!O232</f>
        <v>44.6098</v>
      </c>
      <c r="G19" s="167">
        <f>('Summary (Full)'!$B$34*D19+'Summary (Full)'!$B$35*E19+'Summary (Full)'!$B$36*F19)/'Summary (Full)'!$B$37</f>
        <v>39.515562500000001</v>
      </c>
      <c r="H19" s="166">
        <f>Anchor!P232</f>
        <v>21.336500000000001</v>
      </c>
      <c r="I19" s="166">
        <f>Anchor!Q232</f>
        <v>15.920299999999999</v>
      </c>
      <c r="J19" s="166">
        <f>Anchor!R232</f>
        <v>82.679000000000002</v>
      </c>
      <c r="K19" s="166">
        <f>Anchor!S232</f>
        <v>80.364800000000002</v>
      </c>
      <c r="L19" s="166">
        <f>Anchor!T232</f>
        <v>37.029600000000002</v>
      </c>
      <c r="M19" s="166">
        <f>Anchor!U232</f>
        <v>40.5486</v>
      </c>
      <c r="N19" s="166">
        <f>Anchor!V232</f>
        <v>38.573999999999998</v>
      </c>
      <c r="O19" s="166">
        <f>Anchor!W232</f>
        <v>47.482500000000002</v>
      </c>
      <c r="P19" s="166">
        <f>Anchor!X232</f>
        <v>44.587200000000003</v>
      </c>
      <c r="Q19" s="168">
        <f>10*LOG10(1/(('Summary (Full)'!$B$41/10^(N19/10)+'Summary (Full)'!$B$42/10^(O19/10)+'Summary (Full)'!$B$43/10^(P19/10))/'Summary (Full)'!$B$44))</f>
        <v>39.941763644740711</v>
      </c>
      <c r="R19" s="166">
        <f>Anchor!Y232</f>
        <v>9688.2999999999993</v>
      </c>
      <c r="S19" s="166">
        <f>Anchor!Z232</f>
        <v>5.9538000000000002</v>
      </c>
      <c r="U19" s="166">
        <f>Test!L232</f>
        <v>3930.3822</v>
      </c>
      <c r="V19" s="166">
        <f>Test!M232</f>
        <v>38.582000000000001</v>
      </c>
      <c r="W19" s="166">
        <f>Test!N232</f>
        <v>47.491199999999999</v>
      </c>
      <c r="X19" s="166">
        <f>Test!O232</f>
        <v>44.6098</v>
      </c>
      <c r="Y19" s="166">
        <f>('Summary (Full)'!$B$34*V19+'Summary (Full)'!$B$35*W19+'Summary (Full)'!$B$36*X19)/'Summary (Full)'!$B$37</f>
        <v>39.515562500000001</v>
      </c>
      <c r="Z19" s="166">
        <f>Test!P232</f>
        <v>21.336500000000001</v>
      </c>
      <c r="AA19" s="166">
        <f>Test!Q232</f>
        <v>15.920299999999999</v>
      </c>
      <c r="AB19" s="166">
        <f>Test!R232</f>
        <v>82.679000000000002</v>
      </c>
      <c r="AC19" s="166">
        <f>Test!S232</f>
        <v>80.364800000000002</v>
      </c>
      <c r="AD19" s="166">
        <f>Test!T232</f>
        <v>37.029600000000002</v>
      </c>
      <c r="AE19" s="166">
        <f>Test!U232</f>
        <v>40.5486</v>
      </c>
      <c r="AF19" s="166">
        <f>Test!V232</f>
        <v>38.573999999999998</v>
      </c>
      <c r="AG19" s="166">
        <f>Test!W232</f>
        <v>47.482500000000002</v>
      </c>
      <c r="AH19" s="166">
        <f>Test!X232</f>
        <v>44.587200000000003</v>
      </c>
      <c r="AI19" s="166">
        <f>10*LOG10(1/(('Summary (Full)'!$B$41/10^(AF19/10)+'Summary (Full)'!$B$42/10^(AG19/10)+'Summary (Full)'!$B$43/10^(AH19/10))/'Summary (Full)'!$B$44))</f>
        <v>39.941763644740711</v>
      </c>
      <c r="AJ19" s="166">
        <f>Test!Y232</f>
        <v>9688.2999999999993</v>
      </c>
      <c r="AK19" s="166">
        <f>Test!Z232</f>
        <v>5.9538000000000002</v>
      </c>
      <c r="AL19" s="166">
        <f t="shared" si="2"/>
        <v>1</v>
      </c>
      <c r="AM19" s="166">
        <f t="shared" si="2"/>
        <v>1</v>
      </c>
      <c r="AO19" s="294" t="s">
        <v>28</v>
      </c>
      <c r="AP19" s="212" cm="1">
        <f t="array" ref="AP19">bdRateExtend($C18:$C21,D18:D21,$U18:$U21,V18:V21)</f>
        <v>0</v>
      </c>
      <c r="AQ19" s="212"/>
      <c r="AR19" s="212"/>
      <c r="AS19" s="212"/>
      <c r="AT19" s="212" cm="1">
        <f t="array" ref="AT19">bdRateExtend($C18:$C21,H18:H21,$U18:$U21,Z18:Z21)</f>
        <v>0</v>
      </c>
      <c r="AU19" s="212"/>
      <c r="AV19" s="212" cm="1">
        <f t="array" ref="AV19">bdRateExtend($C18:$C21,I18:I21,$U18:$U21,AA18:AA21)</f>
        <v>0</v>
      </c>
      <c r="AW19" s="212"/>
      <c r="AX19" s="212" cm="1">
        <f t="array" ref="AX19">bdRateExtend($C18:$C21,J18:J21,$U18:$U21,AB18:AB21,"None", FALSE,1)</f>
        <v>0</v>
      </c>
      <c r="AY19" s="215"/>
      <c r="AZ19" s="326" cm="1">
        <f t="array" ref="AZ19">testVMAFRange($C18:$C21,J18:J21,$U18:$U21,AB18:AB21)</f>
        <v>0</v>
      </c>
      <c r="BA19" s="252"/>
      <c r="BR19" s="5"/>
      <c r="BS19" s="5"/>
      <c r="BT19" s="5"/>
      <c r="BV19" s="5"/>
      <c r="BX19" s="5"/>
      <c r="BZ19" s="5"/>
      <c r="CB19" s="5"/>
      <c r="CD19" s="5"/>
      <c r="CL19" s="17">
        <v>733.31904986349173</v>
      </c>
      <c r="CM19" s="17">
        <v>33.868837499999998</v>
      </c>
      <c r="CN19" s="17">
        <v>33.868837499999998</v>
      </c>
      <c r="CO19" s="17">
        <v>43.2057875</v>
      </c>
      <c r="CP19" s="17">
        <v>39.2473375</v>
      </c>
      <c r="CQ19" s="17">
        <v>34.788553125000007</v>
      </c>
      <c r="CR19" s="17">
        <v>13.4533375</v>
      </c>
      <c r="CS19" s="17">
        <v>11.664687500000001</v>
      </c>
      <c r="CT19" s="17">
        <v>41.201237500000005</v>
      </c>
      <c r="CU19" s="17">
        <v>39.536150000000006</v>
      </c>
      <c r="CV19" s="17">
        <v>30.261075000000002</v>
      </c>
      <c r="CW19" s="17">
        <v>36.333350000000003</v>
      </c>
      <c r="CX19" s="17">
        <v>33.844687499999999</v>
      </c>
      <c r="CY19" s="17">
        <v>43.191600000000001</v>
      </c>
      <c r="CZ19" s="17">
        <v>39.219574999999999</v>
      </c>
      <c r="DA19" s="17">
        <v>35.185443997505999</v>
      </c>
      <c r="DB19" s="17">
        <v>2196.5250000000001</v>
      </c>
      <c r="DC19" s="17">
        <v>1.2585625</v>
      </c>
      <c r="DE19" s="17">
        <v>777.97415501330772</v>
      </c>
      <c r="DF19" s="5">
        <v>13.818250000000001</v>
      </c>
      <c r="DG19" s="5"/>
      <c r="DH19" s="17">
        <v>781.86922295427587</v>
      </c>
      <c r="DI19" s="5">
        <v>11.838775</v>
      </c>
      <c r="DJ19" s="5"/>
      <c r="DK19" s="5">
        <v>1068.4832361484671</v>
      </c>
      <c r="DL19" s="5">
        <v>52.196325000000002</v>
      </c>
      <c r="DM19" s="5">
        <v>1068.4832361484671</v>
      </c>
      <c r="DN19" s="5">
        <v>50.228925000000004</v>
      </c>
      <c r="DO19" s="5">
        <v>733.31904986349173</v>
      </c>
      <c r="DP19" s="5">
        <v>30.261075000000002</v>
      </c>
      <c r="DQ19" s="5">
        <v>687.78359999999998</v>
      </c>
      <c r="DR19" s="5">
        <v>36.1464</v>
      </c>
      <c r="DS19" s="5">
        <v>733.31904986349173</v>
      </c>
      <c r="DT19" s="5">
        <v>33.844687499999999</v>
      </c>
      <c r="DU19" s="5">
        <v>33.844687499999999</v>
      </c>
      <c r="DV19" s="5">
        <v>43.191600000000001</v>
      </c>
      <c r="DW19" s="5">
        <v>39.219574999999999</v>
      </c>
      <c r="DX19" s="5">
        <v>35.185443997505999</v>
      </c>
      <c r="DZ19" s="17">
        <v>733.31904986349173</v>
      </c>
      <c r="EA19" s="17">
        <v>33.868837499999998</v>
      </c>
      <c r="EB19" s="17">
        <v>33.868837499999998</v>
      </c>
      <c r="EC19" s="17">
        <v>43.2057875</v>
      </c>
      <c r="ED19" s="17">
        <v>39.2473375</v>
      </c>
      <c r="EE19" s="17">
        <v>34.788553125000007</v>
      </c>
      <c r="EF19" s="17">
        <v>13.4533375</v>
      </c>
      <c r="EG19" s="17">
        <v>11.664687500000001</v>
      </c>
      <c r="EH19" s="17">
        <v>41.201237500000005</v>
      </c>
      <c r="EI19" s="17">
        <v>39.536150000000006</v>
      </c>
      <c r="EJ19" s="17">
        <v>30.261075000000002</v>
      </c>
      <c r="EK19" s="17">
        <v>36.333350000000003</v>
      </c>
      <c r="EL19" s="17">
        <v>33.844687499999999</v>
      </c>
      <c r="EM19" s="17">
        <v>43.191600000000001</v>
      </c>
      <c r="EN19" s="17">
        <v>39.219574999999999</v>
      </c>
      <c r="EO19" s="17">
        <v>35.185443997505999</v>
      </c>
      <c r="EP19" s="17">
        <v>2196.5250000000001</v>
      </c>
      <c r="EQ19" s="17">
        <v>1.2585625</v>
      </c>
      <c r="ER19" s="17">
        <v>777.97415501330772</v>
      </c>
      <c r="ES19" s="5">
        <v>13.818250000000001</v>
      </c>
      <c r="ET19" s="5">
        <v>781.86922295427587</v>
      </c>
      <c r="EU19" s="5">
        <v>11.838775</v>
      </c>
      <c r="EV19" s="8">
        <v>1068.4832361484671</v>
      </c>
      <c r="EW19" s="8">
        <v>52.196325000000002</v>
      </c>
      <c r="EX19" s="8">
        <v>1068.4832361484671</v>
      </c>
      <c r="EY19" s="8">
        <v>50.228925000000004</v>
      </c>
      <c r="EZ19" s="8">
        <v>733.31904986349173</v>
      </c>
      <c r="FA19" s="8">
        <v>30.261075000000002</v>
      </c>
      <c r="FB19" s="8">
        <v>687.78359999999998</v>
      </c>
      <c r="FC19" s="8">
        <v>36.1464</v>
      </c>
      <c r="FD19" s="5">
        <v>733.31904986349173</v>
      </c>
      <c r="FE19" s="5">
        <v>33.844687499999999</v>
      </c>
      <c r="FF19" s="5">
        <v>33.844687499999999</v>
      </c>
      <c r="FG19" s="5">
        <v>43.191600000000001</v>
      </c>
      <c r="FH19" s="5">
        <v>39.219574999999999</v>
      </c>
      <c r="FI19" s="5">
        <v>35.185443997505999</v>
      </c>
      <c r="FK19" s="5">
        <v>733.31904986349173</v>
      </c>
      <c r="FL19" s="5">
        <v>34.788553125000007</v>
      </c>
      <c r="FM19" s="5">
        <v>733.31904986349173</v>
      </c>
      <c r="FN19" s="5">
        <v>35.185443997505999</v>
      </c>
      <c r="FP19" s="17">
        <v>733.31904986349173</v>
      </c>
      <c r="FQ19" s="5">
        <v>34.788553125000007</v>
      </c>
      <c r="FR19" s="17">
        <v>733.31904986349173</v>
      </c>
      <c r="FS19" s="5">
        <v>35.185443997505999</v>
      </c>
    </row>
    <row r="20" spans="1:175" x14ac:dyDescent="0.15">
      <c r="A20" s="289"/>
      <c r="B20" s="47">
        <v>47</v>
      </c>
      <c r="C20" s="166">
        <f>Anchor!L233</f>
        <v>2377.3814000000002</v>
      </c>
      <c r="D20" s="166">
        <f>Anchor!M233</f>
        <v>37.478099999999998</v>
      </c>
      <c r="E20" s="166">
        <f>Anchor!N233</f>
        <v>46.365400000000001</v>
      </c>
      <c r="F20" s="166">
        <f>Anchor!O233</f>
        <v>43.165799999999997</v>
      </c>
      <c r="G20" s="167">
        <f>('Summary (Full)'!$B$34*D20+'Summary (Full)'!$B$35*E20+'Summary (Full)'!$B$36*F20)/'Summary (Full)'!$B$37</f>
        <v>38.389037500000001</v>
      </c>
      <c r="H20" s="166">
        <f>Anchor!P233</f>
        <v>18.860299999999999</v>
      </c>
      <c r="I20" s="166">
        <f>Anchor!Q233</f>
        <v>14.7537</v>
      </c>
      <c r="J20" s="166">
        <f>Anchor!R233</f>
        <v>72.568600000000004</v>
      </c>
      <c r="K20" s="166">
        <f>Anchor!S233</f>
        <v>70.327200000000005</v>
      </c>
      <c r="L20" s="166">
        <f>Anchor!T233</f>
        <v>35.078600000000002</v>
      </c>
      <c r="M20" s="166">
        <f>Anchor!U233</f>
        <v>39.503500000000003</v>
      </c>
      <c r="N20" s="166">
        <f>Anchor!V233</f>
        <v>37.464599999999997</v>
      </c>
      <c r="O20" s="166">
        <f>Anchor!W233</f>
        <v>46.354700000000001</v>
      </c>
      <c r="P20" s="166">
        <f>Anchor!X233</f>
        <v>43.139699999999998</v>
      </c>
      <c r="Q20" s="168">
        <f>10*LOG10(1/(('Summary (Full)'!$B$41/10^(N20/10)+'Summary (Full)'!$B$42/10^(O20/10)+'Summary (Full)'!$B$43/10^(P20/10))/'Summary (Full)'!$B$44))</f>
        <v>38.811763367618155</v>
      </c>
      <c r="R20" s="166">
        <f>Anchor!Y233</f>
        <v>7157.2</v>
      </c>
      <c r="S20" s="166">
        <f>Anchor!Z233</f>
        <v>4.6651999999999996</v>
      </c>
      <c r="U20" s="166">
        <f>Test!L233</f>
        <v>2377.3814000000002</v>
      </c>
      <c r="V20" s="166">
        <f>Test!M233</f>
        <v>37.478099999999998</v>
      </c>
      <c r="W20" s="166">
        <f>Test!N233</f>
        <v>46.365400000000001</v>
      </c>
      <c r="X20" s="166">
        <f>Test!O233</f>
        <v>43.165799999999997</v>
      </c>
      <c r="Y20" s="166">
        <f>('Summary (Full)'!$B$34*V20+'Summary (Full)'!$B$35*W20+'Summary (Full)'!$B$36*X20)/'Summary (Full)'!$B$37</f>
        <v>38.389037500000001</v>
      </c>
      <c r="Z20" s="166">
        <f>Test!P233</f>
        <v>18.860299999999999</v>
      </c>
      <c r="AA20" s="166">
        <f>Test!Q233</f>
        <v>14.7537</v>
      </c>
      <c r="AB20" s="166">
        <f>Test!R233</f>
        <v>72.568600000000004</v>
      </c>
      <c r="AC20" s="166">
        <f>Test!S233</f>
        <v>70.327200000000005</v>
      </c>
      <c r="AD20" s="166">
        <f>Test!T233</f>
        <v>35.078600000000002</v>
      </c>
      <c r="AE20" s="166">
        <f>Test!U233</f>
        <v>39.503500000000003</v>
      </c>
      <c r="AF20" s="166">
        <f>Test!V233</f>
        <v>37.464599999999997</v>
      </c>
      <c r="AG20" s="166">
        <f>Test!W233</f>
        <v>46.354700000000001</v>
      </c>
      <c r="AH20" s="166">
        <f>Test!X233</f>
        <v>43.139699999999998</v>
      </c>
      <c r="AI20" s="166">
        <f>10*LOG10(1/(('Summary (Full)'!$B$41/10^(AF20/10)+'Summary (Full)'!$B$42/10^(AG20/10)+'Summary (Full)'!$B$43/10^(AH20/10))/'Summary (Full)'!$B$44))</f>
        <v>38.811763367618155</v>
      </c>
      <c r="AJ20" s="166">
        <f>Test!Y233</f>
        <v>7157.2</v>
      </c>
      <c r="AK20" s="166">
        <f>Test!Z233</f>
        <v>4.6651999999999996</v>
      </c>
      <c r="AL20" s="166">
        <f t="shared" si="2"/>
        <v>1</v>
      </c>
      <c r="AM20" s="166">
        <f t="shared" si="2"/>
        <v>1</v>
      </c>
      <c r="AO20" s="294"/>
      <c r="AP20" s="212"/>
      <c r="AQ20" s="212"/>
      <c r="AR20" s="212"/>
      <c r="AS20" s="212"/>
      <c r="AT20" s="212"/>
      <c r="AU20" s="212"/>
      <c r="AV20" s="212"/>
      <c r="AW20" s="212"/>
      <c r="AX20" s="212"/>
      <c r="AY20" s="215"/>
      <c r="AZ20" s="326"/>
      <c r="BA20" s="252"/>
      <c r="BR20" s="5"/>
      <c r="BS20" s="5"/>
      <c r="BT20" s="5"/>
      <c r="BV20" s="5"/>
      <c r="BX20" s="5"/>
      <c r="BZ20" s="5"/>
      <c r="CB20" s="5"/>
      <c r="CD20" s="5"/>
      <c r="CL20" s="17">
        <v>781.86922295427587</v>
      </c>
      <c r="CM20" s="17">
        <v>34.079075000000003</v>
      </c>
      <c r="CN20" s="17">
        <v>34.079075000000003</v>
      </c>
      <c r="CO20" s="17">
        <v>43.396574999999999</v>
      </c>
      <c r="CP20" s="17">
        <v>39.448174999999999</v>
      </c>
      <c r="CQ20" s="17">
        <v>34.996987500000003</v>
      </c>
      <c r="CR20" s="17">
        <v>13.747174999999999</v>
      </c>
      <c r="CS20" s="17">
        <v>11.838775</v>
      </c>
      <c r="CT20" s="17">
        <v>42.868575</v>
      </c>
      <c r="CU20" s="17">
        <v>41.140500000000003</v>
      </c>
      <c r="CV20" s="17">
        <v>30.513450000000002</v>
      </c>
      <c r="CW20" s="17">
        <v>36.520299999999999</v>
      </c>
      <c r="CX20" s="17">
        <v>34.055174999999998</v>
      </c>
      <c r="CY20" s="17">
        <v>43.382399999999997</v>
      </c>
      <c r="CZ20" s="17">
        <v>39.420250000000003</v>
      </c>
      <c r="DA20" s="17">
        <v>35.394755630596578</v>
      </c>
      <c r="DB20" s="17">
        <v>2263.4499999999998</v>
      </c>
      <c r="DC20" s="17">
        <v>1.2911250000000001</v>
      </c>
      <c r="DE20" s="17">
        <v>829.21023694854932</v>
      </c>
      <c r="DF20" s="5">
        <v>14.103</v>
      </c>
      <c r="DG20" s="5"/>
      <c r="DH20" s="17">
        <v>833.63371225242338</v>
      </c>
      <c r="DI20" s="5">
        <v>12.012862500000001</v>
      </c>
      <c r="DJ20" s="5"/>
      <c r="DK20" s="5">
        <v>1137.5838774221468</v>
      </c>
      <c r="DL20" s="5">
        <v>53.871587499999997</v>
      </c>
      <c r="DM20" s="5">
        <v>1137.5838774221468</v>
      </c>
      <c r="DN20" s="5">
        <v>51.847237499999999</v>
      </c>
      <c r="DO20" s="5">
        <v>789.41040207609058</v>
      </c>
      <c r="DP20" s="5">
        <v>30.557749999999999</v>
      </c>
      <c r="DQ20" s="5">
        <v>733.31904986349173</v>
      </c>
      <c r="DR20" s="5">
        <v>36.333350000000003</v>
      </c>
      <c r="DS20" s="5">
        <v>781.86922295427587</v>
      </c>
      <c r="DT20" s="5">
        <v>34.055174999999998</v>
      </c>
      <c r="DU20" s="5">
        <v>34.055174999999998</v>
      </c>
      <c r="DV20" s="5">
        <v>43.382399999999997</v>
      </c>
      <c r="DW20" s="5">
        <v>39.420250000000003</v>
      </c>
      <c r="DX20" s="5">
        <v>35.394755630596578</v>
      </c>
      <c r="DZ20" s="17">
        <v>781.86922295427587</v>
      </c>
      <c r="EA20" s="17">
        <v>34.079075000000003</v>
      </c>
      <c r="EB20" s="17">
        <v>34.079075000000003</v>
      </c>
      <c r="EC20" s="17">
        <v>43.396574999999999</v>
      </c>
      <c r="ED20" s="17">
        <v>39.448174999999999</v>
      </c>
      <c r="EE20" s="17">
        <v>34.996987500000003</v>
      </c>
      <c r="EF20" s="17">
        <v>13.747174999999999</v>
      </c>
      <c r="EG20" s="17">
        <v>11.838775</v>
      </c>
      <c r="EH20" s="17">
        <v>42.868575</v>
      </c>
      <c r="EI20" s="17">
        <v>41.140500000000003</v>
      </c>
      <c r="EJ20" s="17">
        <v>30.513450000000002</v>
      </c>
      <c r="EK20" s="17">
        <v>36.520299999999999</v>
      </c>
      <c r="EL20" s="17">
        <v>34.055174999999998</v>
      </c>
      <c r="EM20" s="17">
        <v>43.382399999999997</v>
      </c>
      <c r="EN20" s="17">
        <v>39.420250000000003</v>
      </c>
      <c r="EO20" s="17">
        <v>35.394755630596578</v>
      </c>
      <c r="EP20" s="17">
        <v>2263.4499999999998</v>
      </c>
      <c r="EQ20" s="17">
        <v>1.2911250000000001</v>
      </c>
      <c r="ER20" s="17">
        <v>829.21023694854932</v>
      </c>
      <c r="ES20" s="5">
        <v>14.103</v>
      </c>
      <c r="ET20" s="5">
        <v>833.63371225242338</v>
      </c>
      <c r="EU20" s="5">
        <v>12.012862500000001</v>
      </c>
      <c r="EV20" s="8">
        <v>1137.5838774221468</v>
      </c>
      <c r="EW20" s="8">
        <v>53.871587499999997</v>
      </c>
      <c r="EX20" s="8">
        <v>1137.5838774221468</v>
      </c>
      <c r="EY20" s="8">
        <v>51.847237499999999</v>
      </c>
      <c r="EZ20" s="8">
        <v>789.41040207609058</v>
      </c>
      <c r="FA20" s="8">
        <v>30.557749999999999</v>
      </c>
      <c r="FB20" s="8">
        <v>733.31904986349173</v>
      </c>
      <c r="FC20" s="8">
        <v>36.333350000000003</v>
      </c>
      <c r="FD20" s="5">
        <v>781.86922295427587</v>
      </c>
      <c r="FE20" s="5">
        <v>34.055174999999998</v>
      </c>
      <c r="FF20" s="5">
        <v>34.055174999999998</v>
      </c>
      <c r="FG20" s="5">
        <v>43.382399999999997</v>
      </c>
      <c r="FH20" s="5">
        <v>39.420250000000003</v>
      </c>
      <c r="FI20" s="5">
        <v>35.394755630596578</v>
      </c>
      <c r="FK20" s="5">
        <v>781.86922295427587</v>
      </c>
      <c r="FL20" s="5">
        <v>34.996987500000003</v>
      </c>
      <c r="FM20" s="5">
        <v>781.86922295427587</v>
      </c>
      <c r="FN20" s="5">
        <v>35.394755630596578</v>
      </c>
      <c r="FP20" s="17">
        <v>781.86922295427587</v>
      </c>
      <c r="FQ20" s="5">
        <v>34.996987500000003</v>
      </c>
      <c r="FR20" s="17">
        <v>781.86922295427587</v>
      </c>
      <c r="FS20" s="5">
        <v>35.394755630596578</v>
      </c>
    </row>
    <row r="21" spans="1:175" ht="13" customHeight="1" x14ac:dyDescent="0.15">
      <c r="A21" s="289"/>
      <c r="B21" s="47">
        <v>55</v>
      </c>
      <c r="C21" s="166">
        <f>Anchor!L234</f>
        <v>1451.5637999999999</v>
      </c>
      <c r="D21" s="166">
        <f>Anchor!M234</f>
        <v>36.047800000000002</v>
      </c>
      <c r="E21" s="166">
        <f>Anchor!N234</f>
        <v>44.998899999999999</v>
      </c>
      <c r="F21" s="166">
        <f>Anchor!O234</f>
        <v>41.497300000000003</v>
      </c>
      <c r="G21" s="167">
        <f>('Summary (Full)'!$B$34*D21+'Summary (Full)'!$B$35*E21+'Summary (Full)'!$B$36*F21)/'Summary (Full)'!$B$37</f>
        <v>36.947837500000006</v>
      </c>
      <c r="H21" s="166">
        <f>Anchor!P234</f>
        <v>16.338200000000001</v>
      </c>
      <c r="I21" s="166">
        <f>Anchor!Q234</f>
        <v>13.4092</v>
      </c>
      <c r="J21" s="166">
        <f>Anchor!R234</f>
        <v>59.668500000000002</v>
      </c>
      <c r="K21" s="166">
        <f>Anchor!S234</f>
        <v>57.712899999999998</v>
      </c>
      <c r="L21" s="166">
        <f>Anchor!T234</f>
        <v>32.975999999999999</v>
      </c>
      <c r="M21" s="166">
        <f>Anchor!U234</f>
        <v>38.197400000000002</v>
      </c>
      <c r="N21" s="166">
        <f>Anchor!V234</f>
        <v>36.029200000000003</v>
      </c>
      <c r="O21" s="166">
        <f>Anchor!W234</f>
        <v>44.985799999999998</v>
      </c>
      <c r="P21" s="166">
        <f>Anchor!X234</f>
        <v>41.470399999999998</v>
      </c>
      <c r="Q21" s="168">
        <f>10*LOG10(1/(('Summary (Full)'!$B$41/10^(N21/10)+'Summary (Full)'!$B$42/10^(O21/10)+'Summary (Full)'!$B$43/10^(P21/10))/'Summary (Full)'!$B$44))</f>
        <v>37.36353361803819</v>
      </c>
      <c r="R21" s="166">
        <f>Anchor!Y234</f>
        <v>5882.8</v>
      </c>
      <c r="S21" s="166">
        <f>Anchor!Z234</f>
        <v>4.1871</v>
      </c>
      <c r="U21" s="166">
        <f>Test!L234</f>
        <v>1451.5637999999999</v>
      </c>
      <c r="V21" s="166">
        <f>Test!M234</f>
        <v>36.047800000000002</v>
      </c>
      <c r="W21" s="166">
        <f>Test!N234</f>
        <v>44.998899999999999</v>
      </c>
      <c r="X21" s="166">
        <f>Test!O234</f>
        <v>41.497300000000003</v>
      </c>
      <c r="Y21" s="166">
        <f>('Summary (Full)'!$B$34*V21+'Summary (Full)'!$B$35*W21+'Summary (Full)'!$B$36*X21)/'Summary (Full)'!$B$37</f>
        <v>36.947837500000006</v>
      </c>
      <c r="Z21" s="166">
        <f>Test!P234</f>
        <v>16.338200000000001</v>
      </c>
      <c r="AA21" s="166">
        <f>Test!Q234</f>
        <v>13.4092</v>
      </c>
      <c r="AB21" s="166">
        <f>Test!R234</f>
        <v>59.668500000000002</v>
      </c>
      <c r="AC21" s="166">
        <f>Test!S234</f>
        <v>57.712899999999998</v>
      </c>
      <c r="AD21" s="166">
        <f>Test!T234</f>
        <v>32.975999999999999</v>
      </c>
      <c r="AE21" s="166">
        <f>Test!U234</f>
        <v>38.197400000000002</v>
      </c>
      <c r="AF21" s="166">
        <f>Test!V234</f>
        <v>36.029200000000003</v>
      </c>
      <c r="AG21" s="166">
        <f>Test!W234</f>
        <v>44.985799999999998</v>
      </c>
      <c r="AH21" s="166">
        <f>Test!X234</f>
        <v>41.470399999999998</v>
      </c>
      <c r="AI21" s="166">
        <f>10*LOG10(1/(('Summary (Full)'!$B$41/10^(AF21/10)+'Summary (Full)'!$B$42/10^(AG21/10)+'Summary (Full)'!$B$43/10^(AH21/10))/'Summary (Full)'!$B$44))</f>
        <v>37.36353361803819</v>
      </c>
      <c r="AJ21" s="166">
        <f>Test!Y234</f>
        <v>5882.8</v>
      </c>
      <c r="AK21" s="166">
        <f>Test!Z234</f>
        <v>4.1871</v>
      </c>
      <c r="AL21" s="166">
        <f t="shared" si="2"/>
        <v>1</v>
      </c>
      <c r="AM21" s="166">
        <f t="shared" si="2"/>
        <v>1</v>
      </c>
      <c r="AO21" s="294" t="s">
        <v>29</v>
      </c>
      <c r="AP21" s="212" cm="1">
        <f t="array" ref="AP21">bdRateExtend($C19:$C22,D19:D22,$U19:$U22,V19:V22)</f>
        <v>0</v>
      </c>
      <c r="AQ21" s="212"/>
      <c r="AR21" s="212"/>
      <c r="AS21" s="212"/>
      <c r="AT21" s="212" cm="1">
        <f t="array" ref="AT21">bdRateExtend($C19:$C22,H19:H22,$U19:$U22,Z19:Z22)</f>
        <v>0</v>
      </c>
      <c r="AU21" s="212"/>
      <c r="AV21" s="212" cm="1">
        <f t="array" ref="AV21">bdRateExtend($C19:$C22,I19:I22,$U19:$U22,AA19:AA22)</f>
        <v>0</v>
      </c>
      <c r="AW21" s="212"/>
      <c r="AX21" s="212" cm="1">
        <f t="array" ref="AX21">bdRateExtend($C19:$C22,J19:J22,$U19:$U22,AB19:AB22,"None", FALSE,1)</f>
        <v>0</v>
      </c>
      <c r="AY21" s="215"/>
      <c r="AZ21" s="326" cm="1">
        <f t="array" ref="AZ21">testVMAFRange($C19:$C22,J19:J22,$U19:$U22,AB19:AB22)</f>
        <v>0</v>
      </c>
      <c r="BA21" s="252"/>
      <c r="BR21" s="5"/>
      <c r="BS21" s="5"/>
      <c r="BT21" s="5"/>
      <c r="BV21" s="5"/>
      <c r="BX21" s="5"/>
      <c r="BZ21" s="5"/>
      <c r="CB21" s="5"/>
      <c r="CD21" s="5"/>
      <c r="CL21" s="17">
        <v>833.63371225242338</v>
      </c>
      <c r="CM21" s="17">
        <v>34.289312500000001</v>
      </c>
      <c r="CN21" s="17">
        <v>34.289312500000001</v>
      </c>
      <c r="CO21" s="17">
        <v>43.587362499999998</v>
      </c>
      <c r="CP21" s="17">
        <v>39.649012499999998</v>
      </c>
      <c r="CQ21" s="17">
        <v>35.205421874999999</v>
      </c>
      <c r="CR21" s="17">
        <v>14.041012499999999</v>
      </c>
      <c r="CS21" s="17">
        <v>12.012862500000001</v>
      </c>
      <c r="CT21" s="17">
        <v>44.535912500000002</v>
      </c>
      <c r="CU21" s="17">
        <v>42.74485</v>
      </c>
      <c r="CV21" s="17">
        <v>30.765825000000003</v>
      </c>
      <c r="CW21" s="17">
        <v>36.707250000000002</v>
      </c>
      <c r="CX21" s="17">
        <v>34.265662499999998</v>
      </c>
      <c r="CY21" s="17">
        <v>43.5732</v>
      </c>
      <c r="CZ21" s="17">
        <v>39.620925</v>
      </c>
      <c r="DA21" s="17">
        <v>35.604067263687163</v>
      </c>
      <c r="DB21" s="17">
        <v>2330.375</v>
      </c>
      <c r="DC21" s="17">
        <v>1.3236874999999999</v>
      </c>
      <c r="DE21" s="17">
        <v>883.82064189331197</v>
      </c>
      <c r="DF21" s="5">
        <v>14.38775</v>
      </c>
      <c r="DG21" s="5"/>
      <c r="DH21" s="17">
        <v>888.82532500502009</v>
      </c>
      <c r="DI21" s="5">
        <v>12.18695</v>
      </c>
      <c r="DJ21" s="5"/>
      <c r="DK21" s="5">
        <v>1211.153375541578</v>
      </c>
      <c r="DL21" s="5">
        <v>55.546849999999999</v>
      </c>
      <c r="DM21" s="5">
        <v>1211.153375541578</v>
      </c>
      <c r="DN21" s="5">
        <v>53.46555</v>
      </c>
      <c r="DO21" s="5">
        <v>862.62007956958826</v>
      </c>
      <c r="DP21" s="5">
        <v>30.920224999999999</v>
      </c>
      <c r="DQ21" s="5">
        <v>781.86922295427587</v>
      </c>
      <c r="DR21" s="5">
        <v>36.520299999999999</v>
      </c>
      <c r="DS21" s="5">
        <v>833.63371225242338</v>
      </c>
      <c r="DT21" s="5">
        <v>34.265662499999998</v>
      </c>
      <c r="DU21" s="5">
        <v>34.265662499999998</v>
      </c>
      <c r="DV21" s="5">
        <v>43.5732</v>
      </c>
      <c r="DW21" s="5">
        <v>39.620925</v>
      </c>
      <c r="DX21" s="5">
        <v>35.604067263687163</v>
      </c>
      <c r="DZ21" s="17">
        <v>833.63371225242338</v>
      </c>
      <c r="EA21" s="17">
        <v>34.289312500000001</v>
      </c>
      <c r="EB21" s="17">
        <v>34.289312500000001</v>
      </c>
      <c r="EC21" s="17">
        <v>43.587362499999998</v>
      </c>
      <c r="ED21" s="17">
        <v>39.649012499999998</v>
      </c>
      <c r="EE21" s="17">
        <v>35.205421874999999</v>
      </c>
      <c r="EF21" s="17">
        <v>14.041012499999999</v>
      </c>
      <c r="EG21" s="17">
        <v>12.012862500000001</v>
      </c>
      <c r="EH21" s="17">
        <v>44.535912500000002</v>
      </c>
      <c r="EI21" s="17">
        <v>42.74485</v>
      </c>
      <c r="EJ21" s="17">
        <v>30.765825000000003</v>
      </c>
      <c r="EK21" s="17">
        <v>36.707250000000002</v>
      </c>
      <c r="EL21" s="17">
        <v>34.265662499999998</v>
      </c>
      <c r="EM21" s="17">
        <v>43.5732</v>
      </c>
      <c r="EN21" s="17">
        <v>39.620925</v>
      </c>
      <c r="EO21" s="17">
        <v>35.604067263687163</v>
      </c>
      <c r="EP21" s="17">
        <v>2330.375</v>
      </c>
      <c r="EQ21" s="17">
        <v>1.3236874999999999</v>
      </c>
      <c r="ER21" s="17">
        <v>883.82064189331197</v>
      </c>
      <c r="ES21" s="5">
        <v>14.38775</v>
      </c>
      <c r="ET21" s="5">
        <v>888.82532500502009</v>
      </c>
      <c r="EU21" s="5">
        <v>12.18695</v>
      </c>
      <c r="EV21" s="8">
        <v>1211.153375541578</v>
      </c>
      <c r="EW21" s="8">
        <v>55.546849999999999</v>
      </c>
      <c r="EX21" s="8">
        <v>1211.153375541578</v>
      </c>
      <c r="EY21" s="8">
        <v>53.46555</v>
      </c>
      <c r="EZ21" s="8">
        <v>862.62007956958826</v>
      </c>
      <c r="FA21" s="8">
        <v>30.920224999999999</v>
      </c>
      <c r="FB21" s="8">
        <v>781.86922295427587</v>
      </c>
      <c r="FC21" s="8">
        <v>36.520299999999999</v>
      </c>
      <c r="FD21" s="5">
        <v>833.63371225242338</v>
      </c>
      <c r="FE21" s="5">
        <v>34.265662499999998</v>
      </c>
      <c r="FF21" s="5">
        <v>34.265662499999998</v>
      </c>
      <c r="FG21" s="5">
        <v>43.5732</v>
      </c>
      <c r="FH21" s="5">
        <v>39.620925</v>
      </c>
      <c r="FI21" s="5">
        <v>35.604067263687163</v>
      </c>
      <c r="FK21" s="5">
        <v>833.63371225242338</v>
      </c>
      <c r="FL21" s="5">
        <v>35.205421874999999</v>
      </c>
      <c r="FM21" s="5">
        <v>833.63371225242338</v>
      </c>
      <c r="FN21" s="5">
        <v>35.604067263687163</v>
      </c>
      <c r="FP21" s="17">
        <v>833.63371225242338</v>
      </c>
      <c r="FQ21" s="5">
        <v>35.205421874999999</v>
      </c>
      <c r="FR21" s="17">
        <v>833.63371225242338</v>
      </c>
      <c r="FS21" s="5">
        <v>35.604067263687163</v>
      </c>
    </row>
    <row r="22" spans="1:175" ht="14" thickBot="1" x14ac:dyDescent="0.2">
      <c r="A22" s="289"/>
      <c r="B22" s="47">
        <v>63</v>
      </c>
      <c r="C22" s="166">
        <f>Anchor!L235</f>
        <v>725.29690000000005</v>
      </c>
      <c r="D22" s="166">
        <f>Anchor!M235</f>
        <v>33.617699999999999</v>
      </c>
      <c r="E22" s="166">
        <f>Anchor!N235</f>
        <v>43.122300000000003</v>
      </c>
      <c r="F22" s="166">
        <f>Anchor!O235</f>
        <v>39.303199999999997</v>
      </c>
      <c r="G22" s="167">
        <f>('Summary (Full)'!$B$34*D22+'Summary (Full)'!$B$35*E22+'Summary (Full)'!$B$36*F22)/'Summary (Full)'!$B$37</f>
        <v>34.567081249999994</v>
      </c>
      <c r="H22" s="166">
        <f>Anchor!P235</f>
        <v>13.1747</v>
      </c>
      <c r="I22" s="166">
        <f>Anchor!Q235</f>
        <v>11.5274</v>
      </c>
      <c r="J22" s="166">
        <f>Anchor!R235</f>
        <v>41.232599999999998</v>
      </c>
      <c r="K22" s="166">
        <f>Anchor!S235</f>
        <v>39.730699999999999</v>
      </c>
      <c r="L22" s="166">
        <f>Anchor!T235</f>
        <v>30.014600000000002</v>
      </c>
      <c r="M22" s="166">
        <f>Anchor!U235</f>
        <v>36.195599999999999</v>
      </c>
      <c r="N22" s="166">
        <f>Anchor!V235</f>
        <v>33.575200000000002</v>
      </c>
      <c r="O22" s="166">
        <f>Anchor!W235</f>
        <v>43.107500000000002</v>
      </c>
      <c r="P22" s="166">
        <f>Anchor!X235</f>
        <v>39.272799999999997</v>
      </c>
      <c r="Q22" s="168">
        <f>10*LOG10(1/(('Summary (Full)'!$B$41/10^(N22/10)+'Summary (Full)'!$B$42/10^(O22/10)+'Summary (Full)'!$B$43/10^(P22/10))/'Summary (Full)'!$B$44))</f>
        <v>34.941304423507027</v>
      </c>
      <c r="R22" s="166">
        <f>Anchor!Y235</f>
        <v>3729.7</v>
      </c>
      <c r="S22" s="166">
        <f>Anchor!Z235</f>
        <v>3.3675000000000002</v>
      </c>
      <c r="U22" s="166">
        <f>Test!L235</f>
        <v>725.29690000000005</v>
      </c>
      <c r="V22" s="166">
        <f>Test!M235</f>
        <v>33.617699999999999</v>
      </c>
      <c r="W22" s="166">
        <f>Test!N235</f>
        <v>43.122300000000003</v>
      </c>
      <c r="X22" s="166">
        <f>Test!O235</f>
        <v>39.303199999999997</v>
      </c>
      <c r="Y22" s="166">
        <f>('Summary (Full)'!$B$34*V22+'Summary (Full)'!$B$35*W22+'Summary (Full)'!$B$36*X22)/'Summary (Full)'!$B$37</f>
        <v>34.567081249999994</v>
      </c>
      <c r="Z22" s="166">
        <f>Test!P235</f>
        <v>13.1747</v>
      </c>
      <c r="AA22" s="166">
        <f>Test!Q235</f>
        <v>11.5274</v>
      </c>
      <c r="AB22" s="166">
        <f>Test!R235</f>
        <v>41.232599999999998</v>
      </c>
      <c r="AC22" s="166">
        <f>Test!S235</f>
        <v>39.730699999999999</v>
      </c>
      <c r="AD22" s="166">
        <f>Test!T235</f>
        <v>30.014600000000002</v>
      </c>
      <c r="AE22" s="166">
        <f>Test!U235</f>
        <v>36.195599999999999</v>
      </c>
      <c r="AF22" s="166">
        <f>Test!V235</f>
        <v>33.575200000000002</v>
      </c>
      <c r="AG22" s="166">
        <f>Test!W235</f>
        <v>43.107500000000002</v>
      </c>
      <c r="AH22" s="166">
        <f>Test!X235</f>
        <v>39.272799999999997</v>
      </c>
      <c r="AI22" s="166">
        <f>10*LOG10(1/(('Summary (Full)'!$B$41/10^(AF22/10)+'Summary (Full)'!$B$42/10^(AG22/10)+'Summary (Full)'!$B$43/10^(AH22/10))/'Summary (Full)'!$B$44))</f>
        <v>34.941304423507027</v>
      </c>
      <c r="AJ22" s="166">
        <f>Test!Y235</f>
        <v>3729.7</v>
      </c>
      <c r="AK22" s="166">
        <f>Test!Z235</f>
        <v>3.3675000000000002</v>
      </c>
      <c r="AL22" s="166">
        <f t="shared" si="2"/>
        <v>1</v>
      </c>
      <c r="AM22" s="166">
        <f t="shared" si="2"/>
        <v>1</v>
      </c>
      <c r="AO22" s="30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8"/>
      <c r="AZ22" s="327"/>
      <c r="BA22" s="280"/>
      <c r="BR22" s="5"/>
      <c r="BS22" s="5"/>
      <c r="BT22" s="5"/>
      <c r="BV22" s="5"/>
      <c r="BX22" s="5"/>
      <c r="BZ22" s="5"/>
      <c r="CB22" s="5"/>
      <c r="CD22" s="5"/>
      <c r="CL22" s="17">
        <v>942.61919999999998</v>
      </c>
      <c r="CM22" s="17">
        <v>34.726500000000001</v>
      </c>
      <c r="CN22" s="17">
        <v>34.726500000000001</v>
      </c>
      <c r="CO22" s="17">
        <v>43.869100000000003</v>
      </c>
      <c r="CP22" s="17">
        <v>40.119100000000003</v>
      </c>
      <c r="CQ22" s="17">
        <v>35.634950000000003</v>
      </c>
      <c r="CR22" s="17">
        <v>14.466900000000001</v>
      </c>
      <c r="CS22" s="17">
        <v>12.3164</v>
      </c>
      <c r="CT22" s="17">
        <v>48.845799999999997</v>
      </c>
      <c r="CU22" s="17">
        <v>46.9923</v>
      </c>
      <c r="CV22" s="17">
        <v>31.282699999999998</v>
      </c>
      <c r="CW22" s="17">
        <v>37.053899999999999</v>
      </c>
      <c r="CX22" s="17">
        <v>34.704500000000003</v>
      </c>
      <c r="CY22" s="17">
        <v>43.856699999999996</v>
      </c>
      <c r="CZ22" s="17">
        <v>40.093800000000002</v>
      </c>
      <c r="DA22" s="17">
        <v>36.040965279503489</v>
      </c>
      <c r="DB22" s="17">
        <v>4116.8999999999996</v>
      </c>
      <c r="DC22" s="17">
        <v>2.2852000000000001</v>
      </c>
      <c r="DE22" s="17">
        <v>942.02759714021067</v>
      </c>
      <c r="DF22" s="5">
        <v>14.672499999999999</v>
      </c>
      <c r="DG22" s="5"/>
      <c r="DH22" s="17">
        <v>947.6709575908626</v>
      </c>
      <c r="DI22" s="5">
        <v>12.3610375</v>
      </c>
      <c r="DJ22" s="5"/>
      <c r="DK22" s="5">
        <v>1289.4807391344646</v>
      </c>
      <c r="DL22" s="5">
        <v>57.222112500000001</v>
      </c>
      <c r="DM22" s="5">
        <v>1289.4807391344646</v>
      </c>
      <c r="DN22" s="5">
        <v>55.083862500000002</v>
      </c>
      <c r="DO22" s="5">
        <v>942.61919999999998</v>
      </c>
      <c r="DP22" s="5">
        <v>31.282699999999998</v>
      </c>
      <c r="DQ22" s="5">
        <v>833.63371225242338</v>
      </c>
      <c r="DR22" s="5">
        <v>36.707250000000002</v>
      </c>
      <c r="DS22" s="5">
        <v>942.61919999999998</v>
      </c>
      <c r="DT22" s="5">
        <v>34.704500000000003</v>
      </c>
      <c r="DU22" s="5">
        <v>34.704500000000003</v>
      </c>
      <c r="DV22" s="5">
        <v>43.856699999999996</v>
      </c>
      <c r="DW22" s="5">
        <v>40.093800000000002</v>
      </c>
      <c r="DX22" s="5">
        <v>36.040965279503489</v>
      </c>
      <c r="DZ22" s="17">
        <v>942.61919999999998</v>
      </c>
      <c r="EA22" s="17">
        <v>34.726500000000001</v>
      </c>
      <c r="EB22" s="17">
        <v>34.726500000000001</v>
      </c>
      <c r="EC22" s="17">
        <v>43.869100000000003</v>
      </c>
      <c r="ED22" s="17">
        <v>40.119100000000003</v>
      </c>
      <c r="EE22" s="17">
        <v>35.634950000000003</v>
      </c>
      <c r="EF22" s="17">
        <v>14.466900000000001</v>
      </c>
      <c r="EG22" s="17">
        <v>12.3164</v>
      </c>
      <c r="EH22" s="17">
        <v>48.845799999999997</v>
      </c>
      <c r="EI22" s="17">
        <v>46.9923</v>
      </c>
      <c r="EJ22" s="17">
        <v>31.282699999999998</v>
      </c>
      <c r="EK22" s="17">
        <v>37.053899999999999</v>
      </c>
      <c r="EL22" s="17">
        <v>34.704500000000003</v>
      </c>
      <c r="EM22" s="17">
        <v>43.856699999999996</v>
      </c>
      <c r="EN22" s="17">
        <v>40.093800000000002</v>
      </c>
      <c r="EO22" s="17">
        <v>36.040965279503489</v>
      </c>
      <c r="EP22" s="17">
        <v>4116.8999999999996</v>
      </c>
      <c r="EQ22" s="17">
        <v>2.2852000000000001</v>
      </c>
      <c r="ER22" s="17">
        <v>942.02759714021067</v>
      </c>
      <c r="ES22" s="5">
        <v>14.672499999999999</v>
      </c>
      <c r="ET22" s="5">
        <v>947.6709575908626</v>
      </c>
      <c r="EU22" s="5">
        <v>12.3610375</v>
      </c>
      <c r="EV22" s="8">
        <v>1289.4807391344646</v>
      </c>
      <c r="EW22" s="8">
        <v>57.222112500000001</v>
      </c>
      <c r="EX22" s="8">
        <v>1289.4807391344646</v>
      </c>
      <c r="EY22" s="8">
        <v>55.083862500000002</v>
      </c>
      <c r="EZ22" s="8">
        <v>942.61919999999998</v>
      </c>
      <c r="FA22" s="8">
        <v>31.282699999999998</v>
      </c>
      <c r="FB22" s="8">
        <v>833.63371225242338</v>
      </c>
      <c r="FC22" s="8">
        <v>36.707250000000002</v>
      </c>
      <c r="FD22" s="5">
        <v>942.61919999999998</v>
      </c>
      <c r="FE22" s="5">
        <v>34.704500000000003</v>
      </c>
      <c r="FF22" s="5">
        <v>34.704500000000003</v>
      </c>
      <c r="FG22" s="5">
        <v>43.856699999999996</v>
      </c>
      <c r="FH22" s="5">
        <v>40.093800000000002</v>
      </c>
      <c r="FI22" s="5">
        <v>36.040965279503489</v>
      </c>
      <c r="FK22" s="5">
        <v>862.62007956958826</v>
      </c>
      <c r="FL22" s="5">
        <v>35.320490625000005</v>
      </c>
      <c r="FM22" s="5">
        <v>862.62007956958826</v>
      </c>
      <c r="FN22" s="5">
        <v>35.721096503761707</v>
      </c>
      <c r="FP22" s="17">
        <v>862.62007956958826</v>
      </c>
      <c r="FQ22" s="5">
        <v>35.320490625000005</v>
      </c>
      <c r="FR22" s="17">
        <v>862.62007956958826</v>
      </c>
      <c r="FS22" s="5">
        <v>35.721096503761707</v>
      </c>
    </row>
    <row r="23" spans="1:175" ht="13" customHeight="1" x14ac:dyDescent="0.15">
      <c r="A23" s="290" t="s">
        <v>19</v>
      </c>
      <c r="B23" s="47">
        <v>23</v>
      </c>
      <c r="C23" s="166">
        <f>Anchor!L236</f>
        <v>7052.8424999999997</v>
      </c>
      <c r="D23" s="166">
        <f>Anchor!M236</f>
        <v>39.282800000000002</v>
      </c>
      <c r="E23" s="166">
        <f>Anchor!N236</f>
        <v>48.2864</v>
      </c>
      <c r="F23" s="166">
        <f>Anchor!O236</f>
        <v>45.513800000000003</v>
      </c>
      <c r="G23" s="167">
        <f>('Summary (Full)'!$B$34*D23+'Summary (Full)'!$B$35*E23+'Summary (Full)'!$B$36*F23)/'Summary (Full)'!$B$37</f>
        <v>40.234962499999995</v>
      </c>
      <c r="H23" s="166">
        <f>Anchor!P236</f>
        <v>23.769600000000001</v>
      </c>
      <c r="I23" s="166">
        <f>Anchor!Q236</f>
        <v>16.838100000000001</v>
      </c>
      <c r="J23" s="166">
        <f>Anchor!R236</f>
        <v>89.069299999999998</v>
      </c>
      <c r="K23" s="166">
        <f>Anchor!S236</f>
        <v>86.695099999999996</v>
      </c>
      <c r="L23" s="166">
        <f>Anchor!T236</f>
        <v>38.612400000000001</v>
      </c>
      <c r="M23" s="166">
        <f>Anchor!U236</f>
        <v>41.264000000000003</v>
      </c>
      <c r="N23" s="166">
        <f>Anchor!V236</f>
        <v>39.278300000000002</v>
      </c>
      <c r="O23" s="166">
        <f>Anchor!W236</f>
        <v>48.279699999999998</v>
      </c>
      <c r="P23" s="166">
        <f>Anchor!X236</f>
        <v>45.495899999999999</v>
      </c>
      <c r="Q23" s="168">
        <f>10*LOG10(1/(('Summary (Full)'!$B$41/10^(N23/10)+'Summary (Full)'!$B$42/10^(O23/10)+'Summary (Full)'!$B$43/10^(P23/10))/'Summary (Full)'!$B$44))</f>
        <v>40.660203757900433</v>
      </c>
      <c r="R23" s="166">
        <f>Anchor!Y236</f>
        <v>10187</v>
      </c>
      <c r="S23" s="166">
        <f>Anchor!Z236</f>
        <v>4.1429</v>
      </c>
      <c r="U23" s="166">
        <f>Test!L236</f>
        <v>7052.8424999999997</v>
      </c>
      <c r="V23" s="166">
        <f>Test!M236</f>
        <v>39.282800000000002</v>
      </c>
      <c r="W23" s="166">
        <f>Test!N236</f>
        <v>48.2864</v>
      </c>
      <c r="X23" s="166">
        <f>Test!O236</f>
        <v>45.513800000000003</v>
      </c>
      <c r="Y23" s="166">
        <f>('Summary (Full)'!$B$34*V23+'Summary (Full)'!$B$35*W23+'Summary (Full)'!$B$36*X23)/'Summary (Full)'!$B$37</f>
        <v>40.234962499999995</v>
      </c>
      <c r="Z23" s="166">
        <f>Test!P236</f>
        <v>23.769600000000001</v>
      </c>
      <c r="AA23" s="166">
        <f>Test!Q236</f>
        <v>16.838100000000001</v>
      </c>
      <c r="AB23" s="166">
        <f>Test!R236</f>
        <v>89.069299999999998</v>
      </c>
      <c r="AC23" s="166">
        <f>Test!S236</f>
        <v>86.695099999999996</v>
      </c>
      <c r="AD23" s="166">
        <f>Test!T236</f>
        <v>38.612400000000001</v>
      </c>
      <c r="AE23" s="166">
        <f>Test!U236</f>
        <v>41.264000000000003</v>
      </c>
      <c r="AF23" s="166">
        <f>Test!V236</f>
        <v>39.278300000000002</v>
      </c>
      <c r="AG23" s="166">
        <f>Test!W236</f>
        <v>48.279699999999998</v>
      </c>
      <c r="AH23" s="166">
        <f>Test!X236</f>
        <v>45.495899999999999</v>
      </c>
      <c r="AI23" s="166">
        <f>10*LOG10(1/(('Summary (Full)'!$B$41/10^(AF23/10)+'Summary (Full)'!$B$42/10^(AG23/10)+'Summary (Full)'!$B$43/10^(AH23/10))/'Summary (Full)'!$B$44))</f>
        <v>40.660203757900433</v>
      </c>
      <c r="AJ23" s="166">
        <f>Test!Y236</f>
        <v>10187</v>
      </c>
      <c r="AK23" s="166">
        <f>Test!Z236</f>
        <v>4.1429</v>
      </c>
      <c r="AL23" s="166">
        <f t="shared" si="2"/>
        <v>1</v>
      </c>
      <c r="AM23" s="166">
        <f t="shared" si="2"/>
        <v>1</v>
      </c>
      <c r="AO23" s="293" t="s">
        <v>27</v>
      </c>
      <c r="AP23" s="211" cm="1">
        <f t="array" ref="AP23">bdRateExtend($C23:$C26,D23:D26,$U23:$U26,V23:V26)</f>
        <v>0</v>
      </c>
      <c r="AQ23" s="211" cm="1">
        <f t="array" ref="AQ23">bdRateExtend($C23:$C28,D23:D28,$U23:$U28,V23:V28)</f>
        <v>0</v>
      </c>
      <c r="AR23" s="211" cm="1">
        <f t="array" ref="AR23">bdRateExtend($C23:$C28,E23:E28,$U23:$U28,W23:W28)</f>
        <v>0</v>
      </c>
      <c r="AS23" s="211" cm="1">
        <f t="array" ref="AS23">bdRateExtend($C23:$C28,F23:F28,$U23:$U28,X23:X28)</f>
        <v>0</v>
      </c>
      <c r="AT23" s="211" cm="1">
        <f t="array" ref="AT23">bdRateExtend($C23:$C26,H23:H26,$U23:$U26,Z23:Z26)</f>
        <v>0</v>
      </c>
      <c r="AU23" s="211" cm="1">
        <f t="array" ref="AU23">bdRateExtend($C23:$C28,H23:H28,$U23:$U28,Z23:Z28)</f>
        <v>0</v>
      </c>
      <c r="AV23" s="211" cm="1">
        <f t="array" ref="AV23">bdRateExtend($C23:$C26,I23:I26,$U23:$U26,AA23:AA26)</f>
        <v>0</v>
      </c>
      <c r="AW23" s="211" cm="1">
        <f t="array" ref="AW23">bdRateExtend($C23:$C28,I23:I28,$U23:$U28,AA23:AA28)</f>
        <v>0</v>
      </c>
      <c r="AX23" s="211" cm="1">
        <f t="array" ref="AX23">bdRateExtend($C23:$C26,J23:J26,$U23:$U26,AB23:AB26,"None", FALSE,1)</f>
        <v>0</v>
      </c>
      <c r="AY23" s="214" cm="1">
        <f t="array" ref="AY23">bdRateExtend($C23:$C28,J23:J28,$U23:$U28,AB23:AB28,"None", FALSE,TRUE)</f>
        <v>0</v>
      </c>
      <c r="AZ23" s="325" cm="1">
        <f t="array" ref="AZ23">testVMAFRange($C23:$C26,J23:J26,$U23:$U26,AB23:AB26)</f>
        <v>0</v>
      </c>
      <c r="BA23" s="251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1003.5799984414192</v>
      </c>
      <c r="CM23" s="17">
        <v>34.926437499999999</v>
      </c>
      <c r="CN23" s="17">
        <v>34.926437499999999</v>
      </c>
      <c r="CO23" s="17">
        <v>44.054137500000003</v>
      </c>
      <c r="CP23" s="17">
        <v>40.323</v>
      </c>
      <c r="CQ23" s="17">
        <v>35.834203906250004</v>
      </c>
      <c r="CR23" s="17">
        <v>14.773875</v>
      </c>
      <c r="CS23" s="17">
        <v>12.4909625</v>
      </c>
      <c r="CT23" s="17">
        <v>50.521062499999999</v>
      </c>
      <c r="CU23" s="17">
        <v>48.610612500000002</v>
      </c>
      <c r="CV23" s="17">
        <v>31.543025</v>
      </c>
      <c r="CW23" s="17">
        <v>37.2318</v>
      </c>
      <c r="CX23" s="17">
        <v>34.904900000000005</v>
      </c>
      <c r="CY23" s="17">
        <v>44.041637499999993</v>
      </c>
      <c r="CZ23" s="17">
        <v>40.297400000000003</v>
      </c>
      <c r="DA23" s="17">
        <v>36.24114219518286</v>
      </c>
      <c r="DB23" s="17">
        <v>4239.0625</v>
      </c>
      <c r="DC23" s="17">
        <v>2.3269250000000001</v>
      </c>
      <c r="DE23" s="17">
        <v>1004.0679655011746</v>
      </c>
      <c r="DF23" s="5">
        <v>14.95725</v>
      </c>
      <c r="DG23" s="5"/>
      <c r="DH23" s="17">
        <v>1010.4125283065143</v>
      </c>
      <c r="DI23" s="5">
        <v>12.535125000000001</v>
      </c>
      <c r="DJ23" s="5"/>
      <c r="DK23" s="5">
        <v>1372.8736675115531</v>
      </c>
      <c r="DL23" s="5">
        <v>58.897374999999997</v>
      </c>
      <c r="DM23" s="5">
        <v>1372.8736675115531</v>
      </c>
      <c r="DN23" s="5">
        <v>56.702174999999997</v>
      </c>
      <c r="DO23" s="5">
        <v>1003.5799984414192</v>
      </c>
      <c r="DP23" s="5">
        <v>31.543025</v>
      </c>
      <c r="DQ23" s="5">
        <v>888.82532500502009</v>
      </c>
      <c r="DR23" s="5">
        <v>36.894199999999998</v>
      </c>
      <c r="DS23" s="5">
        <v>1003.5799984414192</v>
      </c>
      <c r="DT23" s="5">
        <v>34.904900000000005</v>
      </c>
      <c r="DU23" s="5">
        <v>34.904900000000005</v>
      </c>
      <c r="DV23" s="5">
        <v>44.041637499999993</v>
      </c>
      <c r="DW23" s="5">
        <v>40.297400000000003</v>
      </c>
      <c r="DX23" s="5">
        <v>36.24114219518286</v>
      </c>
      <c r="DZ23" s="17">
        <v>1003.5799984414192</v>
      </c>
      <c r="EA23" s="17">
        <v>34.926437499999999</v>
      </c>
      <c r="EB23" s="17">
        <v>34.926437499999999</v>
      </c>
      <c r="EC23" s="17">
        <v>44.054137500000003</v>
      </c>
      <c r="ED23" s="17">
        <v>40.323</v>
      </c>
      <c r="EE23" s="17">
        <v>35.834203906250004</v>
      </c>
      <c r="EF23" s="17">
        <v>14.773875</v>
      </c>
      <c r="EG23" s="17">
        <v>12.4909625</v>
      </c>
      <c r="EH23" s="17">
        <v>50.521062499999999</v>
      </c>
      <c r="EI23" s="17">
        <v>48.610612500000002</v>
      </c>
      <c r="EJ23" s="17">
        <v>31.543025</v>
      </c>
      <c r="EK23" s="17">
        <v>37.2318</v>
      </c>
      <c r="EL23" s="17">
        <v>34.904900000000005</v>
      </c>
      <c r="EM23" s="17">
        <v>44.041637499999993</v>
      </c>
      <c r="EN23" s="17">
        <v>40.297400000000003</v>
      </c>
      <c r="EO23" s="17">
        <v>36.24114219518286</v>
      </c>
      <c r="EP23" s="17">
        <v>4239.0625</v>
      </c>
      <c r="EQ23" s="17">
        <v>2.3269250000000001</v>
      </c>
      <c r="ER23" s="17">
        <v>1004.0679655011746</v>
      </c>
      <c r="ES23" s="5">
        <v>14.95725</v>
      </c>
      <c r="ET23" s="5">
        <v>1010.4125283065143</v>
      </c>
      <c r="EU23" s="5">
        <v>12.535125000000001</v>
      </c>
      <c r="EV23" s="8">
        <v>1372.8736675115531</v>
      </c>
      <c r="EW23" s="8">
        <v>58.897374999999997</v>
      </c>
      <c r="EX23" s="8">
        <v>1372.8736675115531</v>
      </c>
      <c r="EY23" s="8">
        <v>56.702174999999997</v>
      </c>
      <c r="EZ23" s="8">
        <v>1003.5799984414192</v>
      </c>
      <c r="FA23" s="8">
        <v>31.543025</v>
      </c>
      <c r="FB23" s="8">
        <v>888.82532500502009</v>
      </c>
      <c r="FC23" s="8">
        <v>36.894199999999998</v>
      </c>
      <c r="FD23" s="5">
        <v>1003.5799984414192</v>
      </c>
      <c r="FE23" s="5">
        <v>34.904900000000005</v>
      </c>
      <c r="FF23" s="5">
        <v>34.904900000000005</v>
      </c>
      <c r="FG23" s="5">
        <v>44.041637499999993</v>
      </c>
      <c r="FH23" s="5">
        <v>40.297400000000003</v>
      </c>
      <c r="FI23" s="5">
        <v>36.24114219518286</v>
      </c>
      <c r="FK23" s="5">
        <v>942.61919999999998</v>
      </c>
      <c r="FL23" s="5">
        <v>35.634950000000003</v>
      </c>
      <c r="FM23" s="5">
        <v>942.61919999999998</v>
      </c>
      <c r="FN23" s="5">
        <v>36.040965279503489</v>
      </c>
      <c r="FP23" s="17">
        <v>942.61919999999998</v>
      </c>
      <c r="FQ23" s="5">
        <v>35.634950000000003</v>
      </c>
      <c r="FR23" s="17">
        <v>942.61919999999998</v>
      </c>
      <c r="FS23" s="5">
        <v>36.040965279503489</v>
      </c>
    </row>
    <row r="24" spans="1:175" x14ac:dyDescent="0.15">
      <c r="A24" s="290"/>
      <c r="B24" s="47">
        <v>31</v>
      </c>
      <c r="C24" s="166">
        <f>Anchor!L237</f>
        <v>4269.5618000000004</v>
      </c>
      <c r="D24" s="166">
        <f>Anchor!M237</f>
        <v>38.619399999999999</v>
      </c>
      <c r="E24" s="166">
        <f>Anchor!N237</f>
        <v>47.552199999999999</v>
      </c>
      <c r="F24" s="166">
        <f>Anchor!O237</f>
        <v>44.502000000000002</v>
      </c>
      <c r="G24" s="167">
        <f>('Summary (Full)'!$B$34*D24+'Summary (Full)'!$B$35*E24+'Summary (Full)'!$B$36*F24)/'Summary (Full)'!$B$37</f>
        <v>39.545362499999996</v>
      </c>
      <c r="H24" s="166">
        <f>Anchor!P237</f>
        <v>21.747</v>
      </c>
      <c r="I24" s="166">
        <f>Anchor!Q237</f>
        <v>16.041799999999999</v>
      </c>
      <c r="J24" s="166">
        <f>Anchor!R237</f>
        <v>83.063100000000006</v>
      </c>
      <c r="K24" s="166">
        <f>Anchor!S237</f>
        <v>80.551500000000004</v>
      </c>
      <c r="L24" s="166">
        <f>Anchor!T237</f>
        <v>37.154499999999999</v>
      </c>
      <c r="M24" s="166">
        <f>Anchor!U237</f>
        <v>40.593899999999998</v>
      </c>
      <c r="N24" s="166">
        <f>Anchor!V237</f>
        <v>38.612099999999998</v>
      </c>
      <c r="O24" s="166">
        <f>Anchor!W237</f>
        <v>47.543599999999998</v>
      </c>
      <c r="P24" s="166">
        <f>Anchor!X237</f>
        <v>44.480400000000003</v>
      </c>
      <c r="Q24" s="168">
        <f>10*LOG10(1/(('Summary (Full)'!$B$41/10^(N24/10)+'Summary (Full)'!$B$42/10^(O24/10)+'Summary (Full)'!$B$43/10^(P24/10))/'Summary (Full)'!$B$44))</f>
        <v>39.972117747584484</v>
      </c>
      <c r="R24" s="166">
        <f>Anchor!Y237</f>
        <v>6902.8</v>
      </c>
      <c r="S24" s="166">
        <f>Anchor!Z237</f>
        <v>3.6461999999999999</v>
      </c>
      <c r="U24" s="166">
        <f>Test!L237</f>
        <v>4269.5618000000004</v>
      </c>
      <c r="V24" s="166">
        <f>Test!M237</f>
        <v>38.619399999999999</v>
      </c>
      <c r="W24" s="166">
        <f>Test!N237</f>
        <v>47.552199999999999</v>
      </c>
      <c r="X24" s="166">
        <f>Test!O237</f>
        <v>44.502000000000002</v>
      </c>
      <c r="Y24" s="166">
        <f>('Summary (Full)'!$B$34*V24+'Summary (Full)'!$B$35*W24+'Summary (Full)'!$B$36*X24)/'Summary (Full)'!$B$37</f>
        <v>39.545362499999996</v>
      </c>
      <c r="Z24" s="166">
        <f>Test!P237</f>
        <v>21.747</v>
      </c>
      <c r="AA24" s="166">
        <f>Test!Q237</f>
        <v>16.041799999999999</v>
      </c>
      <c r="AB24" s="166">
        <f>Test!R237</f>
        <v>83.063100000000006</v>
      </c>
      <c r="AC24" s="166">
        <f>Test!S237</f>
        <v>80.551500000000004</v>
      </c>
      <c r="AD24" s="166">
        <f>Test!T237</f>
        <v>37.154499999999999</v>
      </c>
      <c r="AE24" s="166">
        <f>Test!U237</f>
        <v>40.593899999999998</v>
      </c>
      <c r="AF24" s="166">
        <f>Test!V237</f>
        <v>38.612099999999998</v>
      </c>
      <c r="AG24" s="166">
        <f>Test!W237</f>
        <v>47.543599999999998</v>
      </c>
      <c r="AH24" s="166">
        <f>Test!X237</f>
        <v>44.480400000000003</v>
      </c>
      <c r="AI24" s="166">
        <f>10*LOG10(1/(('Summary (Full)'!$B$41/10^(AF24/10)+'Summary (Full)'!$B$42/10^(AG24/10)+'Summary (Full)'!$B$43/10^(AH24/10))/'Summary (Full)'!$B$44))</f>
        <v>39.972117747584484</v>
      </c>
      <c r="AJ24" s="166">
        <f>Test!Y237</f>
        <v>6902.8</v>
      </c>
      <c r="AK24" s="166">
        <f>Test!Z237</f>
        <v>3.6461999999999999</v>
      </c>
      <c r="AL24" s="166">
        <f t="shared" si="2"/>
        <v>1</v>
      </c>
      <c r="AM24" s="166">
        <f t="shared" si="2"/>
        <v>1</v>
      </c>
      <c r="AO24" s="294"/>
      <c r="AP24" s="212"/>
      <c r="AQ24" s="212"/>
      <c r="AR24" s="212"/>
      <c r="AS24" s="212"/>
      <c r="AT24" s="212"/>
      <c r="AU24" s="212"/>
      <c r="AV24" s="212"/>
      <c r="AW24" s="212"/>
      <c r="AX24" s="212"/>
      <c r="AY24" s="215"/>
      <c r="AZ24" s="326"/>
      <c r="BA24" s="252"/>
      <c r="BR24" s="5"/>
      <c r="BS24" s="5"/>
      <c r="BT24" s="5"/>
      <c r="BV24" s="5"/>
      <c r="BX24" s="5"/>
      <c r="BZ24" s="5"/>
      <c r="CB24" s="5"/>
      <c r="CD24" s="5"/>
      <c r="CL24" s="17">
        <v>1068.4832361484671</v>
      </c>
      <c r="CM24" s="17">
        <v>35.126375000000003</v>
      </c>
      <c r="CN24" s="17">
        <v>35.126375000000003</v>
      </c>
      <c r="CO24" s="17">
        <v>44.239175000000003</v>
      </c>
      <c r="CP24" s="17">
        <v>40.526900000000005</v>
      </c>
      <c r="CQ24" s="17">
        <v>36.033457812500004</v>
      </c>
      <c r="CR24" s="17">
        <v>15.08085</v>
      </c>
      <c r="CS24" s="17">
        <v>12.665524999999999</v>
      </c>
      <c r="CT24" s="17">
        <v>52.196325000000002</v>
      </c>
      <c r="CU24" s="17">
        <v>50.228925000000004</v>
      </c>
      <c r="CV24" s="17">
        <v>31.803349999999998</v>
      </c>
      <c r="CW24" s="17">
        <v>37.409700000000001</v>
      </c>
      <c r="CX24" s="17">
        <v>35.1053</v>
      </c>
      <c r="CY24" s="17">
        <v>44.226574999999997</v>
      </c>
      <c r="CZ24" s="17">
        <v>40.501000000000005</v>
      </c>
      <c r="DA24" s="17">
        <v>36.441319110862231</v>
      </c>
      <c r="DB24" s="17">
        <v>4361.2249999999995</v>
      </c>
      <c r="DC24" s="17">
        <v>2.3686500000000001</v>
      </c>
      <c r="DE24" s="17">
        <v>1070.194209178369</v>
      </c>
      <c r="DF24" s="5">
        <v>15.242000000000001</v>
      </c>
      <c r="DG24" s="5"/>
      <c r="DH24" s="17">
        <v>1077.3079719084633</v>
      </c>
      <c r="DI24" s="5">
        <v>12.7092125</v>
      </c>
      <c r="DJ24" s="5"/>
      <c r="DK24" s="5">
        <v>1461.659759425133</v>
      </c>
      <c r="DL24" s="5">
        <v>60.572637499999999</v>
      </c>
      <c r="DM24" s="5">
        <v>1461.659759425133</v>
      </c>
      <c r="DN24" s="5">
        <v>58.320487499999999</v>
      </c>
      <c r="DO24" s="5">
        <v>1068.4832361484671</v>
      </c>
      <c r="DP24" s="5">
        <v>31.803349999999998</v>
      </c>
      <c r="DQ24" s="5">
        <v>947.6709575908626</v>
      </c>
      <c r="DR24" s="5">
        <v>37.081150000000001</v>
      </c>
      <c r="DS24" s="5">
        <v>1068.4832361484671</v>
      </c>
      <c r="DT24" s="5">
        <v>35.1053</v>
      </c>
      <c r="DU24" s="5">
        <v>35.1053</v>
      </c>
      <c r="DV24" s="5">
        <v>44.226574999999997</v>
      </c>
      <c r="DW24" s="5">
        <v>40.501000000000005</v>
      </c>
      <c r="DX24" s="5">
        <v>36.441319110862231</v>
      </c>
      <c r="DZ24" s="17">
        <v>1068.4832361484671</v>
      </c>
      <c r="EA24" s="17">
        <v>35.126375000000003</v>
      </c>
      <c r="EB24" s="17">
        <v>35.126375000000003</v>
      </c>
      <c r="EC24" s="17">
        <v>44.239175000000003</v>
      </c>
      <c r="ED24" s="17">
        <v>40.526900000000005</v>
      </c>
      <c r="EE24" s="17">
        <v>36.033457812500004</v>
      </c>
      <c r="EF24" s="17">
        <v>15.08085</v>
      </c>
      <c r="EG24" s="17">
        <v>12.665524999999999</v>
      </c>
      <c r="EH24" s="17">
        <v>52.196325000000002</v>
      </c>
      <c r="EI24" s="17">
        <v>50.228925000000004</v>
      </c>
      <c r="EJ24" s="17">
        <v>31.803349999999998</v>
      </c>
      <c r="EK24" s="17">
        <v>37.409700000000001</v>
      </c>
      <c r="EL24" s="17">
        <v>35.1053</v>
      </c>
      <c r="EM24" s="17">
        <v>44.226574999999997</v>
      </c>
      <c r="EN24" s="17">
        <v>40.501000000000005</v>
      </c>
      <c r="EO24" s="17">
        <v>36.441319110862231</v>
      </c>
      <c r="EP24" s="17">
        <v>4361.2249999999995</v>
      </c>
      <c r="EQ24" s="17">
        <v>2.3686500000000001</v>
      </c>
      <c r="ER24" s="17">
        <v>1070.194209178369</v>
      </c>
      <c r="ES24" s="5">
        <v>15.242000000000001</v>
      </c>
      <c r="ET24" s="5">
        <v>1077.3079719084633</v>
      </c>
      <c r="EU24" s="5">
        <v>12.7092125</v>
      </c>
      <c r="EV24" s="8">
        <v>1461.659759425133</v>
      </c>
      <c r="EW24" s="8">
        <v>60.572637499999999</v>
      </c>
      <c r="EX24" s="8">
        <v>1461.659759425133</v>
      </c>
      <c r="EY24" s="8">
        <v>58.320487499999999</v>
      </c>
      <c r="EZ24" s="8">
        <v>1068.4832361484671</v>
      </c>
      <c r="FA24" s="8">
        <v>31.803349999999998</v>
      </c>
      <c r="FB24" s="8">
        <v>947.6709575908626</v>
      </c>
      <c r="FC24" s="8">
        <v>37.081150000000001</v>
      </c>
      <c r="FD24" s="5">
        <v>1068.4832361484671</v>
      </c>
      <c r="FE24" s="5">
        <v>35.1053</v>
      </c>
      <c r="FF24" s="5">
        <v>35.1053</v>
      </c>
      <c r="FG24" s="5">
        <v>44.226574999999997</v>
      </c>
      <c r="FH24" s="5">
        <v>40.501000000000005</v>
      </c>
      <c r="FI24" s="5">
        <v>36.441319110862231</v>
      </c>
      <c r="FK24" s="5">
        <v>1003.5799984414192</v>
      </c>
      <c r="FL24" s="5">
        <v>35.834203906250004</v>
      </c>
      <c r="FM24" s="5">
        <v>1003.5799984414192</v>
      </c>
      <c r="FN24" s="5">
        <v>36.24114219518286</v>
      </c>
      <c r="FP24" s="17">
        <v>1003.5799984414192</v>
      </c>
      <c r="FQ24" s="5">
        <v>35.834203906250004</v>
      </c>
      <c r="FR24" s="17">
        <v>1003.5799984414192</v>
      </c>
      <c r="FS24" s="5">
        <v>36.24114219518286</v>
      </c>
    </row>
    <row r="25" spans="1:175" ht="13" customHeight="1" x14ac:dyDescent="0.15">
      <c r="A25" s="290"/>
      <c r="B25" s="47">
        <v>39</v>
      </c>
      <c r="C25" s="166">
        <f>Anchor!L238</f>
        <v>2578.2856999999999</v>
      </c>
      <c r="D25" s="166">
        <f>Anchor!M238</f>
        <v>37.642600000000002</v>
      </c>
      <c r="E25" s="166">
        <f>Anchor!N238</f>
        <v>46.574800000000003</v>
      </c>
      <c r="F25" s="166">
        <f>Anchor!O238</f>
        <v>43.240200000000002</v>
      </c>
      <c r="G25" s="167">
        <f>('Summary (Full)'!$B$34*D25+'Summary (Full)'!$B$35*E25+'Summary (Full)'!$B$36*F25)/'Summary (Full)'!$B$37</f>
        <v>38.550712499999996</v>
      </c>
      <c r="H25" s="166">
        <f>Anchor!P238</f>
        <v>19.403099999999998</v>
      </c>
      <c r="I25" s="166">
        <f>Anchor!Q238</f>
        <v>14.9855</v>
      </c>
      <c r="J25" s="166">
        <f>Anchor!R238</f>
        <v>74.044399999999996</v>
      </c>
      <c r="K25" s="166">
        <f>Anchor!S238</f>
        <v>71.549700000000001</v>
      </c>
      <c r="L25" s="166">
        <f>Anchor!T238</f>
        <v>35.3658</v>
      </c>
      <c r="M25" s="166">
        <f>Anchor!U238</f>
        <v>39.667499999999997</v>
      </c>
      <c r="N25" s="166">
        <f>Anchor!V238</f>
        <v>37.629899999999999</v>
      </c>
      <c r="O25" s="166">
        <f>Anchor!W238</f>
        <v>46.563600000000001</v>
      </c>
      <c r="P25" s="166">
        <f>Anchor!X238</f>
        <v>43.215000000000003</v>
      </c>
      <c r="Q25" s="168">
        <f>10*LOG10(1/(('Summary (Full)'!$B$41/10^(N25/10)+'Summary (Full)'!$B$42/10^(O25/10)+'Summary (Full)'!$B$43/10^(P25/10))/'Summary (Full)'!$B$44))</f>
        <v>38.972743551346717</v>
      </c>
      <c r="R25" s="166">
        <f>Anchor!Y238</f>
        <v>6337</v>
      </c>
      <c r="S25" s="166">
        <f>Anchor!Z238</f>
        <v>3.2223000000000002</v>
      </c>
      <c r="U25" s="166">
        <f>Test!L238</f>
        <v>2578.2856999999999</v>
      </c>
      <c r="V25" s="166">
        <f>Test!M238</f>
        <v>37.642600000000002</v>
      </c>
      <c r="W25" s="166">
        <f>Test!N238</f>
        <v>46.574800000000003</v>
      </c>
      <c r="X25" s="166">
        <f>Test!O238</f>
        <v>43.240200000000002</v>
      </c>
      <c r="Y25" s="166">
        <f>('Summary (Full)'!$B$34*V25+'Summary (Full)'!$B$35*W25+'Summary (Full)'!$B$36*X25)/'Summary (Full)'!$B$37</f>
        <v>38.550712499999996</v>
      </c>
      <c r="Z25" s="166">
        <f>Test!P238</f>
        <v>19.403099999999998</v>
      </c>
      <c r="AA25" s="166">
        <f>Test!Q238</f>
        <v>14.9855</v>
      </c>
      <c r="AB25" s="166">
        <f>Test!R238</f>
        <v>74.044399999999996</v>
      </c>
      <c r="AC25" s="166">
        <f>Test!S238</f>
        <v>71.549700000000001</v>
      </c>
      <c r="AD25" s="166">
        <f>Test!T238</f>
        <v>35.3658</v>
      </c>
      <c r="AE25" s="166">
        <f>Test!U238</f>
        <v>39.667499999999997</v>
      </c>
      <c r="AF25" s="166">
        <f>Test!V238</f>
        <v>37.629899999999999</v>
      </c>
      <c r="AG25" s="166">
        <f>Test!W238</f>
        <v>46.563600000000001</v>
      </c>
      <c r="AH25" s="166">
        <f>Test!X238</f>
        <v>43.215000000000003</v>
      </c>
      <c r="AI25" s="166">
        <f>10*LOG10(1/(('Summary (Full)'!$B$41/10^(AF25/10)+'Summary (Full)'!$B$42/10^(AG25/10)+'Summary (Full)'!$B$43/10^(AH25/10))/'Summary (Full)'!$B$44))</f>
        <v>38.972743551346717</v>
      </c>
      <c r="AJ25" s="166">
        <f>Test!Y238</f>
        <v>6337</v>
      </c>
      <c r="AK25" s="166">
        <f>Test!Z238</f>
        <v>3.2223000000000002</v>
      </c>
      <c r="AL25" s="166">
        <f t="shared" si="2"/>
        <v>1</v>
      </c>
      <c r="AM25" s="166">
        <f t="shared" si="2"/>
        <v>1</v>
      </c>
      <c r="AO25" s="294" t="s">
        <v>28</v>
      </c>
      <c r="AP25" s="212" cm="1">
        <f t="array" ref="AP25">bdRateExtend($C24:$C27,D24:D27,$U24:$U27,V24:V27)</f>
        <v>0</v>
      </c>
      <c r="AQ25" s="212"/>
      <c r="AR25" s="212"/>
      <c r="AS25" s="212"/>
      <c r="AT25" s="212" cm="1">
        <f t="array" ref="AT25">bdRateExtend($C24:$C27,H24:H27,$U24:$U27,Z24:Z27)</f>
        <v>0</v>
      </c>
      <c r="AU25" s="212"/>
      <c r="AV25" s="212" cm="1">
        <f t="array" ref="AV25">bdRateExtend($C24:$C27,I24:I27,$U24:$U27,AA24:AA27)</f>
        <v>0</v>
      </c>
      <c r="AW25" s="212"/>
      <c r="AX25" s="212" cm="1">
        <f t="array" ref="AX25">bdRateExtend($C24:$C27,J24:J27,$U24:$U27,AB24:AB27,"None", FALSE,1)</f>
        <v>0</v>
      </c>
      <c r="AY25" s="215"/>
      <c r="AZ25" s="326" cm="1">
        <f t="array" ref="AZ25">testVMAFRange($C24:$C27,J24:J27,$U24:$U27,AB24:AB27)</f>
        <v>0</v>
      </c>
      <c r="BA25" s="252"/>
      <c r="BR25" s="5"/>
      <c r="BS25" s="5"/>
      <c r="BT25" s="5"/>
      <c r="BV25" s="5"/>
      <c r="BX25" s="5"/>
      <c r="BZ25" s="5"/>
      <c r="CB25" s="5"/>
      <c r="CD25" s="5"/>
      <c r="CL25" s="17">
        <v>1137.5838774221468</v>
      </c>
      <c r="CM25" s="17">
        <v>35.3263125</v>
      </c>
      <c r="CN25" s="17">
        <v>35.3263125</v>
      </c>
      <c r="CO25" s="17">
        <v>44.424212500000003</v>
      </c>
      <c r="CP25" s="17">
        <v>40.730800000000002</v>
      </c>
      <c r="CQ25" s="17">
        <v>36.232711718750004</v>
      </c>
      <c r="CR25" s="17">
        <v>15.387824999999999</v>
      </c>
      <c r="CS25" s="17">
        <v>12.840087499999999</v>
      </c>
      <c r="CT25" s="17">
        <v>53.871587499999997</v>
      </c>
      <c r="CU25" s="17">
        <v>51.847237499999999</v>
      </c>
      <c r="CV25" s="17">
        <v>32.063674999999996</v>
      </c>
      <c r="CW25" s="17">
        <v>37.587600000000002</v>
      </c>
      <c r="CX25" s="17">
        <v>35.305700000000002</v>
      </c>
      <c r="CY25" s="17">
        <v>44.411512500000001</v>
      </c>
      <c r="CZ25" s="17">
        <v>40.704599999999999</v>
      </c>
      <c r="DA25" s="17">
        <v>36.641496026541603</v>
      </c>
      <c r="DB25" s="17">
        <v>4483.3874999999998</v>
      </c>
      <c r="DC25" s="17">
        <v>2.4103750000000002</v>
      </c>
      <c r="DE25" s="17">
        <v>1140.6754171140569</v>
      </c>
      <c r="DF25" s="5">
        <v>15.52675</v>
      </c>
      <c r="DG25" s="5"/>
      <c r="DH25" s="17">
        <v>1148.6323</v>
      </c>
      <c r="DI25" s="5">
        <v>12.8833</v>
      </c>
      <c r="DJ25" s="5"/>
      <c r="DK25" s="5">
        <v>1556.1877999999999</v>
      </c>
      <c r="DL25" s="5">
        <v>62.247900000000001</v>
      </c>
      <c r="DM25" s="5">
        <v>1556.1877999999999</v>
      </c>
      <c r="DN25" s="5">
        <v>59.938800000000001</v>
      </c>
      <c r="DO25" s="5">
        <v>1137.5838774221468</v>
      </c>
      <c r="DP25" s="5">
        <v>32.063674999999996</v>
      </c>
      <c r="DQ25" s="5">
        <v>1010.4125283065143</v>
      </c>
      <c r="DR25" s="5">
        <v>37.268100000000004</v>
      </c>
      <c r="DS25" s="5">
        <v>1137.5838774221468</v>
      </c>
      <c r="DT25" s="5">
        <v>35.305700000000002</v>
      </c>
      <c r="DU25" s="5">
        <v>35.305700000000002</v>
      </c>
      <c r="DV25" s="5">
        <v>44.411512500000001</v>
      </c>
      <c r="DW25" s="5">
        <v>40.704599999999999</v>
      </c>
      <c r="DX25" s="5">
        <v>36.641496026541603</v>
      </c>
      <c r="DZ25" s="17">
        <v>1137.5838774221468</v>
      </c>
      <c r="EA25" s="17">
        <v>35.3263125</v>
      </c>
      <c r="EB25" s="17">
        <v>35.3263125</v>
      </c>
      <c r="EC25" s="17">
        <v>44.424212500000003</v>
      </c>
      <c r="ED25" s="17">
        <v>40.730800000000002</v>
      </c>
      <c r="EE25" s="17">
        <v>36.232711718750004</v>
      </c>
      <c r="EF25" s="17">
        <v>15.387824999999999</v>
      </c>
      <c r="EG25" s="17">
        <v>12.840087499999999</v>
      </c>
      <c r="EH25" s="17">
        <v>53.871587499999997</v>
      </c>
      <c r="EI25" s="17">
        <v>51.847237499999999</v>
      </c>
      <c r="EJ25" s="17">
        <v>32.063674999999996</v>
      </c>
      <c r="EK25" s="17">
        <v>37.587600000000002</v>
      </c>
      <c r="EL25" s="17">
        <v>35.305700000000002</v>
      </c>
      <c r="EM25" s="17">
        <v>44.411512500000001</v>
      </c>
      <c r="EN25" s="17">
        <v>40.704599999999999</v>
      </c>
      <c r="EO25" s="17">
        <v>36.641496026541603</v>
      </c>
      <c r="EP25" s="17">
        <v>4483.3874999999998</v>
      </c>
      <c r="EQ25" s="17">
        <v>2.4103750000000002</v>
      </c>
      <c r="ER25" s="17">
        <v>1140.6754171140569</v>
      </c>
      <c r="ES25" s="5">
        <v>15.52675</v>
      </c>
      <c r="ET25" s="5">
        <v>1148.6323</v>
      </c>
      <c r="EU25" s="5">
        <v>12.8833</v>
      </c>
      <c r="EV25" s="8">
        <v>1556.1877999999999</v>
      </c>
      <c r="EW25" s="8">
        <v>62.247900000000001</v>
      </c>
      <c r="EX25" s="8">
        <v>1556.1877999999999</v>
      </c>
      <c r="EY25" s="8">
        <v>59.938800000000001</v>
      </c>
      <c r="EZ25" s="8">
        <v>1137.5838774221468</v>
      </c>
      <c r="FA25" s="8">
        <v>32.063674999999996</v>
      </c>
      <c r="FB25" s="8">
        <v>1010.4125283065143</v>
      </c>
      <c r="FC25" s="8">
        <v>37.268100000000004</v>
      </c>
      <c r="FD25" s="5">
        <v>1137.5838774221468</v>
      </c>
      <c r="FE25" s="5">
        <v>35.305700000000002</v>
      </c>
      <c r="FF25" s="5">
        <v>35.305700000000002</v>
      </c>
      <c r="FG25" s="5">
        <v>44.411512500000001</v>
      </c>
      <c r="FH25" s="5">
        <v>40.704599999999999</v>
      </c>
      <c r="FI25" s="5">
        <v>36.641496026541603</v>
      </c>
      <c r="FK25" s="5">
        <v>1068.4832361484671</v>
      </c>
      <c r="FL25" s="5">
        <v>36.033457812500004</v>
      </c>
      <c r="FM25" s="5">
        <v>1068.4832361484671</v>
      </c>
      <c r="FN25" s="5">
        <v>36.441319110862231</v>
      </c>
      <c r="FP25" s="17">
        <v>1068.4832361484671</v>
      </c>
      <c r="FQ25" s="5">
        <v>36.033457812500004</v>
      </c>
      <c r="FR25" s="17">
        <v>1068.4832361484671</v>
      </c>
      <c r="FS25" s="5">
        <v>36.441319110862231</v>
      </c>
    </row>
    <row r="26" spans="1:175" x14ac:dyDescent="0.15">
      <c r="A26" s="290"/>
      <c r="B26" s="47">
        <v>47</v>
      </c>
      <c r="C26" s="166">
        <f>Anchor!L239</f>
        <v>1556.1877999999999</v>
      </c>
      <c r="D26" s="166">
        <f>Anchor!M239</f>
        <v>36.326000000000001</v>
      </c>
      <c r="E26" s="166">
        <f>Anchor!N239</f>
        <v>45.349400000000003</v>
      </c>
      <c r="F26" s="166">
        <f>Anchor!O239</f>
        <v>41.750300000000003</v>
      </c>
      <c r="G26" s="167">
        <f>('Summary (Full)'!$B$34*D26+'Summary (Full)'!$B$35*E26+'Summary (Full)'!$B$36*F26)/'Summary (Full)'!$B$37</f>
        <v>37.228981250000004</v>
      </c>
      <c r="H26" s="166">
        <f>Anchor!P239</f>
        <v>16.922699999999999</v>
      </c>
      <c r="I26" s="166">
        <f>Anchor!Q239</f>
        <v>13.712899999999999</v>
      </c>
      <c r="J26" s="166">
        <f>Anchor!R239</f>
        <v>62.247900000000001</v>
      </c>
      <c r="K26" s="166">
        <f>Anchor!S239</f>
        <v>59.938800000000001</v>
      </c>
      <c r="L26" s="166">
        <f>Anchor!T239</f>
        <v>33.365299999999998</v>
      </c>
      <c r="M26" s="166">
        <f>Anchor!U239</f>
        <v>38.4771</v>
      </c>
      <c r="N26" s="166">
        <f>Anchor!V239</f>
        <v>36.307699999999997</v>
      </c>
      <c r="O26" s="166">
        <f>Anchor!W239</f>
        <v>45.336199999999998</v>
      </c>
      <c r="P26" s="166">
        <f>Anchor!X239</f>
        <v>41.7226</v>
      </c>
      <c r="Q26" s="168">
        <f>10*LOG10(1/(('Summary (Full)'!$B$41/10^(N26/10)+'Summary (Full)'!$B$42/10^(O26/10)+'Summary (Full)'!$B$43/10^(P26/10))/'Summary (Full)'!$B$44))</f>
        <v>37.642380604938459</v>
      </c>
      <c r="R26" s="166">
        <f>Anchor!Y239</f>
        <v>5094.2</v>
      </c>
      <c r="S26" s="166">
        <f>Anchor!Z239</f>
        <v>2.6190000000000002</v>
      </c>
      <c r="U26" s="166">
        <f>Test!L239</f>
        <v>1556.1877999999999</v>
      </c>
      <c r="V26" s="166">
        <f>Test!M239</f>
        <v>36.326000000000001</v>
      </c>
      <c r="W26" s="166">
        <f>Test!N239</f>
        <v>45.349400000000003</v>
      </c>
      <c r="X26" s="166">
        <f>Test!O239</f>
        <v>41.750300000000003</v>
      </c>
      <c r="Y26" s="166">
        <f>('Summary (Full)'!$B$34*V26+'Summary (Full)'!$B$35*W26+'Summary (Full)'!$B$36*X26)/'Summary (Full)'!$B$37</f>
        <v>37.228981250000004</v>
      </c>
      <c r="Z26" s="166">
        <f>Test!P239</f>
        <v>16.922699999999999</v>
      </c>
      <c r="AA26" s="166">
        <f>Test!Q239</f>
        <v>13.712899999999999</v>
      </c>
      <c r="AB26" s="166">
        <f>Test!R239</f>
        <v>62.247900000000001</v>
      </c>
      <c r="AC26" s="166">
        <f>Test!S239</f>
        <v>59.938800000000001</v>
      </c>
      <c r="AD26" s="166">
        <f>Test!T239</f>
        <v>33.365299999999998</v>
      </c>
      <c r="AE26" s="166">
        <f>Test!U239</f>
        <v>38.4771</v>
      </c>
      <c r="AF26" s="166">
        <f>Test!V239</f>
        <v>36.307699999999997</v>
      </c>
      <c r="AG26" s="166">
        <f>Test!W239</f>
        <v>45.336199999999998</v>
      </c>
      <c r="AH26" s="166">
        <f>Test!X239</f>
        <v>41.7226</v>
      </c>
      <c r="AI26" s="166">
        <f>10*LOG10(1/(('Summary (Full)'!$B$41/10^(AF26/10)+'Summary (Full)'!$B$42/10^(AG26/10)+'Summary (Full)'!$B$43/10^(AH26/10))/'Summary (Full)'!$B$44))</f>
        <v>37.642380604938459</v>
      </c>
      <c r="AJ26" s="166">
        <f>Test!Y239</f>
        <v>5094.2</v>
      </c>
      <c r="AK26" s="166">
        <f>Test!Z239</f>
        <v>2.6190000000000002</v>
      </c>
      <c r="AL26" s="166">
        <f t="shared" si="2"/>
        <v>1</v>
      </c>
      <c r="AM26" s="166">
        <f t="shared" si="2"/>
        <v>1</v>
      </c>
      <c r="AO26" s="294"/>
      <c r="AP26" s="212"/>
      <c r="AQ26" s="212"/>
      <c r="AR26" s="212"/>
      <c r="AS26" s="212"/>
      <c r="AT26" s="212"/>
      <c r="AU26" s="212"/>
      <c r="AV26" s="212"/>
      <c r="AW26" s="212"/>
      <c r="AX26" s="212"/>
      <c r="AY26" s="215"/>
      <c r="AZ26" s="326"/>
      <c r="BA26" s="252"/>
      <c r="BR26" s="5"/>
      <c r="BS26" s="5"/>
      <c r="BT26" s="5"/>
      <c r="BV26" s="5"/>
      <c r="BX26" s="5"/>
      <c r="BZ26" s="5"/>
      <c r="CB26" s="5"/>
      <c r="CD26" s="5"/>
      <c r="CL26" s="17">
        <v>1211.153375541578</v>
      </c>
      <c r="CM26" s="17">
        <v>35.526250000000005</v>
      </c>
      <c r="CN26" s="17">
        <v>35.526250000000005</v>
      </c>
      <c r="CO26" s="17">
        <v>44.609250000000003</v>
      </c>
      <c r="CP26" s="17">
        <v>40.934700000000007</v>
      </c>
      <c r="CQ26" s="17">
        <v>36.431965625000004</v>
      </c>
      <c r="CR26" s="17">
        <v>15.694800000000001</v>
      </c>
      <c r="CS26" s="17">
        <v>13.01465</v>
      </c>
      <c r="CT26" s="17">
        <v>55.546849999999999</v>
      </c>
      <c r="CU26" s="17">
        <v>53.46555</v>
      </c>
      <c r="CV26" s="17">
        <v>32.323999999999998</v>
      </c>
      <c r="CW26" s="17">
        <v>37.765500000000003</v>
      </c>
      <c r="CX26" s="17">
        <v>35.506100000000004</v>
      </c>
      <c r="CY26" s="17">
        <v>44.596449999999997</v>
      </c>
      <c r="CZ26" s="17">
        <v>40.908200000000001</v>
      </c>
      <c r="DA26" s="17">
        <v>36.841672942220974</v>
      </c>
      <c r="DB26" s="17">
        <v>4605.5499999999993</v>
      </c>
      <c r="DC26" s="17">
        <v>2.4521000000000002</v>
      </c>
      <c r="DE26" s="17">
        <v>1215.7983999999999</v>
      </c>
      <c r="DF26" s="5">
        <v>15.811500000000001</v>
      </c>
      <c r="DG26" s="5"/>
      <c r="DH26" s="17">
        <v>1289.4807391344646</v>
      </c>
      <c r="DI26" s="5">
        <v>13.1892125</v>
      </c>
      <c r="DJ26" s="5"/>
      <c r="DK26" s="5">
        <v>1657.5652578927359</v>
      </c>
      <c r="DL26" s="5">
        <v>63.722462499999999</v>
      </c>
      <c r="DM26" s="5">
        <v>1657.5652578927359</v>
      </c>
      <c r="DN26" s="5">
        <v>61.390162500000002</v>
      </c>
      <c r="DO26" s="5">
        <v>1211.153375541578</v>
      </c>
      <c r="DP26" s="5">
        <v>32.323999999999998</v>
      </c>
      <c r="DQ26" s="5">
        <v>1077.3079719084633</v>
      </c>
      <c r="DR26" s="5">
        <v>37.45505</v>
      </c>
      <c r="DS26" s="5">
        <v>1211.153375541578</v>
      </c>
      <c r="DT26" s="5">
        <v>35.506100000000004</v>
      </c>
      <c r="DU26" s="5">
        <v>35.506100000000004</v>
      </c>
      <c r="DV26" s="5">
        <v>44.596449999999997</v>
      </c>
      <c r="DW26" s="5">
        <v>40.908200000000001</v>
      </c>
      <c r="DX26" s="5">
        <v>36.841672942220974</v>
      </c>
      <c r="DZ26" s="17">
        <v>1211.153375541578</v>
      </c>
      <c r="EA26" s="17">
        <v>35.526250000000005</v>
      </c>
      <c r="EB26" s="17">
        <v>35.526250000000005</v>
      </c>
      <c r="EC26" s="17">
        <v>44.609250000000003</v>
      </c>
      <c r="ED26" s="17">
        <v>40.934700000000007</v>
      </c>
      <c r="EE26" s="17">
        <v>36.431965625000004</v>
      </c>
      <c r="EF26" s="17">
        <v>15.694800000000001</v>
      </c>
      <c r="EG26" s="17">
        <v>13.01465</v>
      </c>
      <c r="EH26" s="17">
        <v>55.546849999999999</v>
      </c>
      <c r="EI26" s="17">
        <v>53.46555</v>
      </c>
      <c r="EJ26" s="17">
        <v>32.323999999999998</v>
      </c>
      <c r="EK26" s="17">
        <v>37.765500000000003</v>
      </c>
      <c r="EL26" s="17">
        <v>35.506100000000004</v>
      </c>
      <c r="EM26" s="17">
        <v>44.596449999999997</v>
      </c>
      <c r="EN26" s="17">
        <v>40.908200000000001</v>
      </c>
      <c r="EO26" s="17">
        <v>36.841672942220974</v>
      </c>
      <c r="EP26" s="17">
        <v>4605.5499999999993</v>
      </c>
      <c r="EQ26" s="17">
        <v>2.4521000000000002</v>
      </c>
      <c r="ER26" s="17">
        <v>1215.7983999999999</v>
      </c>
      <c r="ES26" s="5">
        <v>15.811500000000001</v>
      </c>
      <c r="ET26" s="5">
        <v>1289.4807391344646</v>
      </c>
      <c r="EU26" s="5">
        <v>13.1892125</v>
      </c>
      <c r="EV26" s="8">
        <v>1657.5652578927359</v>
      </c>
      <c r="EW26" s="8">
        <v>63.722462499999999</v>
      </c>
      <c r="EX26" s="8">
        <v>1657.5652578927359</v>
      </c>
      <c r="EY26" s="8">
        <v>61.390162500000002</v>
      </c>
      <c r="EZ26" s="8">
        <v>1211.153375541578</v>
      </c>
      <c r="FA26" s="8">
        <v>32.323999999999998</v>
      </c>
      <c r="FB26" s="8">
        <v>1077.3079719084633</v>
      </c>
      <c r="FC26" s="8">
        <v>37.45505</v>
      </c>
      <c r="FD26" s="5">
        <v>1211.153375541578</v>
      </c>
      <c r="FE26" s="5">
        <v>35.506100000000004</v>
      </c>
      <c r="FF26" s="5">
        <v>35.506100000000004</v>
      </c>
      <c r="FG26" s="5">
        <v>44.596449999999997</v>
      </c>
      <c r="FH26" s="5">
        <v>40.908200000000001</v>
      </c>
      <c r="FI26" s="5">
        <v>36.841672942220974</v>
      </c>
      <c r="FK26" s="5">
        <v>1137.5838774221468</v>
      </c>
      <c r="FL26" s="5">
        <v>36.232711718750004</v>
      </c>
      <c r="FM26" s="5">
        <v>1137.5838774221468</v>
      </c>
      <c r="FN26" s="5">
        <v>36.641496026541603</v>
      </c>
      <c r="FP26" s="17">
        <v>1137.5838774221468</v>
      </c>
      <c r="FQ26" s="5">
        <v>36.232711718750004</v>
      </c>
      <c r="FR26" s="17">
        <v>1137.5838774221468</v>
      </c>
      <c r="FS26" s="5">
        <v>36.641496026541603</v>
      </c>
    </row>
    <row r="27" spans="1:175" ht="13" customHeight="1" x14ac:dyDescent="0.15">
      <c r="A27" s="290"/>
      <c r="B27" s="47">
        <v>55</v>
      </c>
      <c r="C27" s="166">
        <f>Anchor!L240</f>
        <v>942.61919999999998</v>
      </c>
      <c r="D27" s="166">
        <f>Anchor!M240</f>
        <v>34.726500000000001</v>
      </c>
      <c r="E27" s="166">
        <f>Anchor!N240</f>
        <v>43.869100000000003</v>
      </c>
      <c r="F27" s="166">
        <f>Anchor!O240</f>
        <v>40.119100000000003</v>
      </c>
      <c r="G27" s="167">
        <f>('Summary (Full)'!$B$34*D27+'Summary (Full)'!$B$35*E27+'Summary (Full)'!$B$36*F27)/'Summary (Full)'!$B$37</f>
        <v>35.634950000000003</v>
      </c>
      <c r="H27" s="166">
        <f>Anchor!P240</f>
        <v>14.466900000000001</v>
      </c>
      <c r="I27" s="166">
        <f>Anchor!Q240</f>
        <v>12.3164</v>
      </c>
      <c r="J27" s="166">
        <f>Anchor!R240</f>
        <v>48.845799999999997</v>
      </c>
      <c r="K27" s="166">
        <f>Anchor!S240</f>
        <v>46.9923</v>
      </c>
      <c r="L27" s="166">
        <f>Anchor!T240</f>
        <v>31.282699999999998</v>
      </c>
      <c r="M27" s="166">
        <f>Anchor!U240</f>
        <v>37.053899999999999</v>
      </c>
      <c r="N27" s="166">
        <f>Anchor!V240</f>
        <v>34.704500000000003</v>
      </c>
      <c r="O27" s="166">
        <f>Anchor!W240</f>
        <v>43.856699999999996</v>
      </c>
      <c r="P27" s="166">
        <f>Anchor!X240</f>
        <v>40.093800000000002</v>
      </c>
      <c r="Q27" s="168">
        <f>10*LOG10(1/(('Summary (Full)'!$B$41/10^(N27/10)+'Summary (Full)'!$B$42/10^(O27/10)+'Summary (Full)'!$B$43/10^(P27/10))/'Summary (Full)'!$B$44))</f>
        <v>36.040965279503489</v>
      </c>
      <c r="R27" s="166">
        <f>Anchor!Y240</f>
        <v>4116.8999999999996</v>
      </c>
      <c r="S27" s="166">
        <f>Anchor!Z240</f>
        <v>2.2852000000000001</v>
      </c>
      <c r="U27" s="166">
        <f>Test!L240</f>
        <v>942.61919999999998</v>
      </c>
      <c r="V27" s="166">
        <f>Test!M240</f>
        <v>34.726500000000001</v>
      </c>
      <c r="W27" s="166">
        <f>Test!N240</f>
        <v>43.869100000000003</v>
      </c>
      <c r="X27" s="166">
        <f>Test!O240</f>
        <v>40.119100000000003</v>
      </c>
      <c r="Y27" s="166">
        <f>('Summary (Full)'!$B$34*V27+'Summary (Full)'!$B$35*W27+'Summary (Full)'!$B$36*X27)/'Summary (Full)'!$B$37</f>
        <v>35.634950000000003</v>
      </c>
      <c r="Z27" s="166">
        <f>Test!P240</f>
        <v>14.466900000000001</v>
      </c>
      <c r="AA27" s="166">
        <f>Test!Q240</f>
        <v>12.3164</v>
      </c>
      <c r="AB27" s="166">
        <f>Test!R240</f>
        <v>48.845799999999997</v>
      </c>
      <c r="AC27" s="166">
        <f>Test!S240</f>
        <v>46.9923</v>
      </c>
      <c r="AD27" s="166">
        <f>Test!T240</f>
        <v>31.282699999999998</v>
      </c>
      <c r="AE27" s="166">
        <f>Test!U240</f>
        <v>37.053899999999999</v>
      </c>
      <c r="AF27" s="166">
        <f>Test!V240</f>
        <v>34.704500000000003</v>
      </c>
      <c r="AG27" s="166">
        <f>Test!W240</f>
        <v>43.856699999999996</v>
      </c>
      <c r="AH27" s="166">
        <f>Test!X240</f>
        <v>40.093800000000002</v>
      </c>
      <c r="AI27" s="166">
        <f>10*LOG10(1/(('Summary (Full)'!$B$41/10^(AF27/10)+'Summary (Full)'!$B$42/10^(AG27/10)+'Summary (Full)'!$B$43/10^(AH27/10))/'Summary (Full)'!$B$44))</f>
        <v>36.040965279503489</v>
      </c>
      <c r="AJ27" s="166">
        <f>Test!Y240</f>
        <v>4116.8999999999996</v>
      </c>
      <c r="AK27" s="166">
        <f>Test!Z240</f>
        <v>2.2852000000000001</v>
      </c>
      <c r="AL27" s="166">
        <f t="shared" si="2"/>
        <v>1</v>
      </c>
      <c r="AM27" s="166">
        <f t="shared" si="2"/>
        <v>1</v>
      </c>
      <c r="AO27" s="294" t="s">
        <v>29</v>
      </c>
      <c r="AP27" s="212" cm="1">
        <f t="array" ref="AP27">bdRateExtend($C25:$C28,D25:D28,$U25:$U28,V25:V28)</f>
        <v>0</v>
      </c>
      <c r="AQ27" s="212"/>
      <c r="AR27" s="212"/>
      <c r="AS27" s="212"/>
      <c r="AT27" s="212" cm="1">
        <f t="array" ref="AT27">bdRateExtend($C25:$C28,H25:H28,$U25:$U28,Z25:Z28)</f>
        <v>0</v>
      </c>
      <c r="AU27" s="212"/>
      <c r="AV27" s="212" cm="1">
        <f t="array" ref="AV27">bdRateExtend($C25:$C28,I25:I28,$U25:$U28,AA25:AA28)</f>
        <v>0</v>
      </c>
      <c r="AW27" s="212"/>
      <c r="AX27" s="212" cm="1">
        <f t="array" ref="AX27">bdRateExtend($C25:$C28,J25:J28,$U25:$U28,AB25:AB28,"None", FALSE,1)</f>
        <v>0</v>
      </c>
      <c r="AY27" s="215"/>
      <c r="AZ27" s="326" cm="1">
        <f t="array" ref="AZ27">testVMAFRange($C25:$C28,J25:J28,$U25:$U28,AB25:AB28)</f>
        <v>0</v>
      </c>
      <c r="BA27" s="252"/>
      <c r="BR27" s="5"/>
      <c r="BS27" s="5"/>
      <c r="BT27" s="5"/>
      <c r="BV27" s="5"/>
      <c r="BX27" s="5"/>
      <c r="BZ27" s="5"/>
      <c r="CB27" s="5"/>
      <c r="CD27" s="5"/>
      <c r="CL27" s="17">
        <v>1289.4807391344646</v>
      </c>
      <c r="CM27" s="17">
        <v>35.726187500000002</v>
      </c>
      <c r="CN27" s="17">
        <v>35.726187500000002</v>
      </c>
      <c r="CO27" s="17">
        <v>44.794287500000003</v>
      </c>
      <c r="CP27" s="17">
        <v>41.138600000000004</v>
      </c>
      <c r="CQ27" s="17">
        <v>36.631219531250004</v>
      </c>
      <c r="CR27" s="17">
        <v>16.001774999999999</v>
      </c>
      <c r="CS27" s="17">
        <v>13.1892125</v>
      </c>
      <c r="CT27" s="17">
        <v>57.222112500000001</v>
      </c>
      <c r="CU27" s="17">
        <v>55.083862500000002</v>
      </c>
      <c r="CV27" s="17">
        <v>32.584325</v>
      </c>
      <c r="CW27" s="17">
        <v>37.943399999999997</v>
      </c>
      <c r="CX27" s="17">
        <v>35.706499999999998</v>
      </c>
      <c r="CY27" s="17">
        <v>44.781387499999994</v>
      </c>
      <c r="CZ27" s="17">
        <v>41.111800000000002</v>
      </c>
      <c r="DA27" s="17">
        <v>37.041849857900345</v>
      </c>
      <c r="DB27" s="17">
        <v>4727.7124999999996</v>
      </c>
      <c r="DC27" s="17">
        <v>2.4938250000000002</v>
      </c>
      <c r="DE27" s="17">
        <v>1389.0322020099325</v>
      </c>
      <c r="DF27" s="5">
        <v>16.4271125</v>
      </c>
      <c r="DG27" s="5"/>
      <c r="DH27" s="17">
        <v>1372.8736675115531</v>
      </c>
      <c r="DI27" s="5">
        <v>13.363775</v>
      </c>
      <c r="DJ27" s="5"/>
      <c r="DK27" s="5">
        <v>1765.546924460537</v>
      </c>
      <c r="DL27" s="5">
        <v>65.197024999999996</v>
      </c>
      <c r="DM27" s="5">
        <v>1765.546924460537</v>
      </c>
      <c r="DN27" s="5">
        <v>62.841525000000004</v>
      </c>
      <c r="DO27" s="5">
        <v>1289.4807391344646</v>
      </c>
      <c r="DP27" s="5">
        <v>32.584325</v>
      </c>
      <c r="DQ27" s="5">
        <v>1148.6323</v>
      </c>
      <c r="DR27" s="5">
        <v>37.642000000000003</v>
      </c>
      <c r="DS27" s="5">
        <v>1289.4807391344646</v>
      </c>
      <c r="DT27" s="5">
        <v>35.706499999999998</v>
      </c>
      <c r="DU27" s="5">
        <v>35.706499999999998</v>
      </c>
      <c r="DV27" s="5">
        <v>44.781387499999994</v>
      </c>
      <c r="DW27" s="5">
        <v>41.111800000000002</v>
      </c>
      <c r="DX27" s="5">
        <v>37.041849857900345</v>
      </c>
      <c r="DZ27" s="17">
        <v>1289.4807391344646</v>
      </c>
      <c r="EA27" s="17">
        <v>35.726187500000002</v>
      </c>
      <c r="EB27" s="17">
        <v>35.726187500000002</v>
      </c>
      <c r="EC27" s="17">
        <v>44.794287500000003</v>
      </c>
      <c r="ED27" s="17">
        <v>41.138600000000004</v>
      </c>
      <c r="EE27" s="17">
        <v>36.631219531250004</v>
      </c>
      <c r="EF27" s="17">
        <v>16.001774999999999</v>
      </c>
      <c r="EG27" s="17">
        <v>13.1892125</v>
      </c>
      <c r="EH27" s="17">
        <v>57.222112500000001</v>
      </c>
      <c r="EI27" s="17">
        <v>55.083862500000002</v>
      </c>
      <c r="EJ27" s="17">
        <v>32.584325</v>
      </c>
      <c r="EK27" s="17">
        <v>37.943399999999997</v>
      </c>
      <c r="EL27" s="17">
        <v>35.706499999999998</v>
      </c>
      <c r="EM27" s="17">
        <v>44.781387499999994</v>
      </c>
      <c r="EN27" s="17">
        <v>41.111800000000002</v>
      </c>
      <c r="EO27" s="17">
        <v>37.041849857900345</v>
      </c>
      <c r="EP27" s="17">
        <v>4727.7124999999996</v>
      </c>
      <c r="EQ27" s="17">
        <v>2.4938250000000002</v>
      </c>
      <c r="ER27" s="17">
        <v>1389.0322020099325</v>
      </c>
      <c r="ES27" s="5">
        <v>16.4271125</v>
      </c>
      <c r="ET27" s="5">
        <v>1372.8736675115531</v>
      </c>
      <c r="EU27" s="5">
        <v>13.363775</v>
      </c>
      <c r="EV27" s="8">
        <v>1765.546924460537</v>
      </c>
      <c r="EW27" s="8">
        <v>65.197024999999996</v>
      </c>
      <c r="EX27" s="8">
        <v>1765.546924460537</v>
      </c>
      <c r="EY27" s="8">
        <v>62.841525000000004</v>
      </c>
      <c r="EZ27" s="8">
        <v>1289.4807391344646</v>
      </c>
      <c r="FA27" s="8">
        <v>32.584325</v>
      </c>
      <c r="FB27" s="8">
        <v>1148.6323</v>
      </c>
      <c r="FC27" s="8">
        <v>37.642000000000003</v>
      </c>
      <c r="FD27" s="5">
        <v>1289.4807391344646</v>
      </c>
      <c r="FE27" s="5">
        <v>35.706499999999998</v>
      </c>
      <c r="FF27" s="5">
        <v>35.706499999999998</v>
      </c>
      <c r="FG27" s="5">
        <v>44.781387499999994</v>
      </c>
      <c r="FH27" s="5">
        <v>41.111800000000002</v>
      </c>
      <c r="FI27" s="5">
        <v>37.041849857900345</v>
      </c>
      <c r="FK27" s="5">
        <v>1211.153375541578</v>
      </c>
      <c r="FL27" s="5">
        <v>36.431965625000004</v>
      </c>
      <c r="FM27" s="5">
        <v>1211.153375541578</v>
      </c>
      <c r="FN27" s="5">
        <v>36.841672942220974</v>
      </c>
      <c r="FP27" s="17">
        <v>1211.153375541578</v>
      </c>
      <c r="FQ27" s="5">
        <v>36.431965625000004</v>
      </c>
      <c r="FR27" s="17">
        <v>1211.153375541578</v>
      </c>
      <c r="FS27" s="5">
        <v>36.841672942220974</v>
      </c>
    </row>
    <row r="28" spans="1:175" ht="14" thickBot="1" x14ac:dyDescent="0.2">
      <c r="A28" s="290"/>
      <c r="B28" s="47">
        <v>63</v>
      </c>
      <c r="C28" s="166">
        <f>Anchor!L241</f>
        <v>463.66309999999999</v>
      </c>
      <c r="D28" s="166">
        <f>Anchor!M241</f>
        <v>32.146700000000003</v>
      </c>
      <c r="E28" s="166">
        <f>Anchor!N241</f>
        <v>41.905900000000003</v>
      </c>
      <c r="F28" s="166">
        <f>Anchor!O241</f>
        <v>37.948700000000002</v>
      </c>
      <c r="G28" s="167">
        <f>('Summary (Full)'!$B$34*D28+'Summary (Full)'!$B$35*E28+'Summary (Full)'!$B$36*F28)/'Summary (Full)'!$B$37</f>
        <v>33.119275000000002</v>
      </c>
      <c r="H28" s="166">
        <f>Anchor!P241</f>
        <v>11.5106</v>
      </c>
      <c r="I28" s="166">
        <f>Anchor!Q241</f>
        <v>10.456099999999999</v>
      </c>
      <c r="J28" s="166">
        <f>Anchor!R241</f>
        <v>30.461400000000001</v>
      </c>
      <c r="K28" s="166">
        <f>Anchor!S241</f>
        <v>29.2759</v>
      </c>
      <c r="L28" s="166">
        <f>Anchor!T241</f>
        <v>28.382899999999999</v>
      </c>
      <c r="M28" s="166">
        <f>Anchor!U241</f>
        <v>34.950699999999998</v>
      </c>
      <c r="N28" s="166">
        <f>Anchor!V241</f>
        <v>32.1021</v>
      </c>
      <c r="O28" s="166">
        <f>Anchor!W241</f>
        <v>41.8902</v>
      </c>
      <c r="P28" s="166">
        <f>Anchor!X241</f>
        <v>37.923000000000002</v>
      </c>
      <c r="Q28" s="168">
        <f>10*LOG10(1/(('Summary (Full)'!$B$41/10^(N28/10)+'Summary (Full)'!$B$42/10^(O28/10)+'Summary (Full)'!$B$43/10^(P28/10))/'Summary (Full)'!$B$44))</f>
        <v>33.482015073569215</v>
      </c>
      <c r="R28" s="166">
        <f>Anchor!Y241</f>
        <v>2779.6</v>
      </c>
      <c r="S28" s="166">
        <f>Anchor!Z241</f>
        <v>1.4509000000000001</v>
      </c>
      <c r="U28" s="166">
        <f>Test!L241</f>
        <v>463.66309999999999</v>
      </c>
      <c r="V28" s="166">
        <f>Test!M241</f>
        <v>32.146700000000003</v>
      </c>
      <c r="W28" s="166">
        <f>Test!N241</f>
        <v>41.905900000000003</v>
      </c>
      <c r="X28" s="166">
        <f>Test!O241</f>
        <v>37.948700000000002</v>
      </c>
      <c r="Y28" s="166">
        <f>('Summary (Full)'!$B$34*V28+'Summary (Full)'!$B$35*W28+'Summary (Full)'!$B$36*X28)/'Summary (Full)'!$B$37</f>
        <v>33.119275000000002</v>
      </c>
      <c r="Z28" s="166">
        <f>Test!P241</f>
        <v>11.5106</v>
      </c>
      <c r="AA28" s="166">
        <f>Test!Q241</f>
        <v>10.456099999999999</v>
      </c>
      <c r="AB28" s="166">
        <f>Test!R241</f>
        <v>30.461400000000001</v>
      </c>
      <c r="AC28" s="166">
        <f>Test!S241</f>
        <v>29.2759</v>
      </c>
      <c r="AD28" s="166">
        <f>Test!T241</f>
        <v>28.382899999999999</v>
      </c>
      <c r="AE28" s="166">
        <f>Test!U241</f>
        <v>34.950699999999998</v>
      </c>
      <c r="AF28" s="166">
        <f>Test!V241</f>
        <v>32.1021</v>
      </c>
      <c r="AG28" s="166">
        <f>Test!W241</f>
        <v>41.8902</v>
      </c>
      <c r="AH28" s="166">
        <f>Test!X241</f>
        <v>37.923000000000002</v>
      </c>
      <c r="AI28" s="166">
        <f>10*LOG10(1/(('Summary (Full)'!$B$41/10^(AF28/10)+'Summary (Full)'!$B$42/10^(AG28/10)+'Summary (Full)'!$B$43/10^(AH28/10))/'Summary (Full)'!$B$44))</f>
        <v>33.482015073569215</v>
      </c>
      <c r="AJ28" s="166">
        <f>Test!Y241</f>
        <v>2779.6</v>
      </c>
      <c r="AK28" s="166">
        <f>Test!Z241</f>
        <v>1.4509000000000001</v>
      </c>
      <c r="AL28" s="166">
        <f t="shared" si="2"/>
        <v>1</v>
      </c>
      <c r="AM28" s="166">
        <f t="shared" si="2"/>
        <v>1</v>
      </c>
      <c r="AO28" s="303"/>
      <c r="AP28" s="213"/>
      <c r="AQ28" s="213"/>
      <c r="AR28" s="213"/>
      <c r="AS28" s="213"/>
      <c r="AT28" s="213"/>
      <c r="AU28" s="213"/>
      <c r="AV28" s="213"/>
      <c r="AW28" s="213"/>
      <c r="AX28" s="213"/>
      <c r="AY28" s="228"/>
      <c r="AZ28" s="327"/>
      <c r="BA28" s="280"/>
      <c r="BR28" s="5"/>
      <c r="BS28" s="5"/>
      <c r="BT28" s="5"/>
      <c r="BV28" s="5"/>
      <c r="BX28" s="5"/>
      <c r="BZ28" s="5"/>
      <c r="CB28" s="5"/>
      <c r="CD28" s="5"/>
      <c r="CL28" s="17">
        <v>1372.8736675115531</v>
      </c>
      <c r="CM28" s="17">
        <v>35.926124999999999</v>
      </c>
      <c r="CN28" s="17">
        <v>35.926124999999999</v>
      </c>
      <c r="CO28" s="17">
        <v>44.979325000000003</v>
      </c>
      <c r="CP28" s="17">
        <v>41.342500000000001</v>
      </c>
      <c r="CQ28" s="17">
        <v>36.830473437500004</v>
      </c>
      <c r="CR28" s="17">
        <v>16.30875</v>
      </c>
      <c r="CS28" s="17">
        <v>13.363775</v>
      </c>
      <c r="CT28" s="17">
        <v>58.897374999999997</v>
      </c>
      <c r="CU28" s="17">
        <v>56.702174999999997</v>
      </c>
      <c r="CV28" s="17">
        <v>32.844650000000001</v>
      </c>
      <c r="CW28" s="17">
        <v>38.121299999999998</v>
      </c>
      <c r="CX28" s="17">
        <v>35.9069</v>
      </c>
      <c r="CY28" s="17">
        <v>44.966324999999998</v>
      </c>
      <c r="CZ28" s="17">
        <v>41.315399999999997</v>
      </c>
      <c r="DA28" s="17">
        <v>37.242026773579717</v>
      </c>
      <c r="DB28" s="17">
        <v>4849.875</v>
      </c>
      <c r="DC28" s="17">
        <v>2.5355500000000002</v>
      </c>
      <c r="DE28" s="17">
        <v>1479.8671980658319</v>
      </c>
      <c r="DF28" s="5">
        <v>16.732749999999999</v>
      </c>
      <c r="DG28" s="5"/>
      <c r="DH28" s="17">
        <v>1461.659759425133</v>
      </c>
      <c r="DI28" s="5">
        <v>13.538337499999999</v>
      </c>
      <c r="DJ28" s="5"/>
      <c r="DK28" s="5">
        <v>1880.5630291955483</v>
      </c>
      <c r="DL28" s="5">
        <v>66.671587500000001</v>
      </c>
      <c r="DM28" s="5">
        <v>1975.8334620413236</v>
      </c>
      <c r="DN28" s="5">
        <v>65.596837500000007</v>
      </c>
      <c r="DO28" s="5">
        <v>1372.8736675115531</v>
      </c>
      <c r="DP28" s="5">
        <v>32.844650000000001</v>
      </c>
      <c r="DQ28" s="5">
        <v>1289.4807391344646</v>
      </c>
      <c r="DR28" s="5">
        <v>37.943399999999997</v>
      </c>
      <c r="DS28" s="5">
        <v>1372.8736675115531</v>
      </c>
      <c r="DT28" s="5">
        <v>35.9069</v>
      </c>
      <c r="DU28" s="5">
        <v>35.9069</v>
      </c>
      <c r="DV28" s="5">
        <v>44.966324999999998</v>
      </c>
      <c r="DW28" s="5">
        <v>41.315399999999997</v>
      </c>
      <c r="DX28" s="5">
        <v>37.242026773579717</v>
      </c>
      <c r="DZ28" s="17">
        <v>1372.8736675115531</v>
      </c>
      <c r="EA28" s="17">
        <v>35.926124999999999</v>
      </c>
      <c r="EB28" s="17">
        <v>35.926124999999999</v>
      </c>
      <c r="EC28" s="17">
        <v>44.979325000000003</v>
      </c>
      <c r="ED28" s="17">
        <v>41.342500000000001</v>
      </c>
      <c r="EE28" s="17">
        <v>36.830473437500004</v>
      </c>
      <c r="EF28" s="17">
        <v>16.30875</v>
      </c>
      <c r="EG28" s="17">
        <v>13.363775</v>
      </c>
      <c r="EH28" s="17">
        <v>58.897374999999997</v>
      </c>
      <c r="EI28" s="17">
        <v>56.702174999999997</v>
      </c>
      <c r="EJ28" s="17">
        <v>32.844650000000001</v>
      </c>
      <c r="EK28" s="17">
        <v>38.121299999999998</v>
      </c>
      <c r="EL28" s="17">
        <v>35.9069</v>
      </c>
      <c r="EM28" s="17">
        <v>44.966324999999998</v>
      </c>
      <c r="EN28" s="17">
        <v>41.315399999999997</v>
      </c>
      <c r="EO28" s="17">
        <v>37.242026773579717</v>
      </c>
      <c r="EP28" s="17">
        <v>4849.875</v>
      </c>
      <c r="EQ28" s="17">
        <v>2.5355500000000002</v>
      </c>
      <c r="ER28" s="17">
        <v>1479.8671980658319</v>
      </c>
      <c r="ES28" s="5">
        <v>16.732749999999999</v>
      </c>
      <c r="ET28" s="5">
        <v>1461.659759425133</v>
      </c>
      <c r="EU28" s="5">
        <v>13.538337499999999</v>
      </c>
      <c r="EV28" s="8">
        <v>1880.5630291955483</v>
      </c>
      <c r="EW28" s="8">
        <v>66.671587500000001</v>
      </c>
      <c r="EX28" s="8">
        <v>1975.8334620413236</v>
      </c>
      <c r="EY28" s="8">
        <v>65.596837500000007</v>
      </c>
      <c r="EZ28" s="8">
        <v>1372.8736675115531</v>
      </c>
      <c r="FA28" s="8">
        <v>32.844650000000001</v>
      </c>
      <c r="FB28" s="8">
        <v>1289.4807391344646</v>
      </c>
      <c r="FC28" s="8">
        <v>37.943399999999997</v>
      </c>
      <c r="FD28" s="5">
        <v>1372.8736675115531</v>
      </c>
      <c r="FE28" s="5">
        <v>35.9069</v>
      </c>
      <c r="FF28" s="5">
        <v>35.9069</v>
      </c>
      <c r="FG28" s="5">
        <v>44.966324999999998</v>
      </c>
      <c r="FH28" s="5">
        <v>41.315399999999997</v>
      </c>
      <c r="FI28" s="5">
        <v>37.242026773579717</v>
      </c>
      <c r="FK28" s="5">
        <v>1289.4807391344646</v>
      </c>
      <c r="FL28" s="5">
        <v>36.631219531250004</v>
      </c>
      <c r="FM28" s="5">
        <v>1289.4807391344646</v>
      </c>
      <c r="FN28" s="5">
        <v>37.041849857900345</v>
      </c>
      <c r="FP28" s="17">
        <v>1289.4807391344646</v>
      </c>
      <c r="FQ28" s="5">
        <v>36.631219531250004</v>
      </c>
      <c r="FR28" s="17">
        <v>1289.4807391344646</v>
      </c>
      <c r="FS28" s="5">
        <v>37.041849857900345</v>
      </c>
    </row>
    <row r="29" spans="1:175" ht="13" customHeight="1" x14ac:dyDescent="0.15">
      <c r="A29" s="290" t="s">
        <v>9</v>
      </c>
      <c r="B29" s="47">
        <v>23</v>
      </c>
      <c r="C29" s="166">
        <f>Anchor!L242</f>
        <v>5062.0246999999999</v>
      </c>
      <c r="D29" s="166">
        <f>Anchor!M242</f>
        <v>38.592700000000001</v>
      </c>
      <c r="E29" s="166">
        <f>Anchor!N242</f>
        <v>47.619799999999998</v>
      </c>
      <c r="F29" s="166">
        <f>Anchor!O242</f>
        <v>44.384900000000002</v>
      </c>
      <c r="G29" s="167">
        <f>('Summary (Full)'!$B$34*D29+'Summary (Full)'!$B$35*E29+'Summary (Full)'!$B$36*F29)/'Summary (Full)'!$B$37</f>
        <v>39.518906250000001</v>
      </c>
      <c r="H29" s="166">
        <f>Anchor!P242</f>
        <v>22.448499999999999</v>
      </c>
      <c r="I29" s="166">
        <f>Anchor!Q242</f>
        <v>16.159800000000001</v>
      </c>
      <c r="J29" s="166">
        <f>Anchor!R242</f>
        <v>82.046899999999994</v>
      </c>
      <c r="K29" s="166">
        <f>Anchor!S242</f>
        <v>79.673400000000001</v>
      </c>
      <c r="L29" s="166">
        <f>Anchor!T242</f>
        <v>37.122</v>
      </c>
      <c r="M29" s="166">
        <f>Anchor!U242</f>
        <v>40.627200000000002</v>
      </c>
      <c r="N29" s="166">
        <f>Anchor!V242</f>
        <v>38.5869</v>
      </c>
      <c r="O29" s="166">
        <f>Anchor!W242</f>
        <v>47.612000000000002</v>
      </c>
      <c r="P29" s="166">
        <f>Anchor!X242</f>
        <v>44.366599999999998</v>
      </c>
      <c r="Q29" s="168">
        <f>10*LOG10(1/(('Summary (Full)'!$B$41/10^(N29/10)+'Summary (Full)'!$B$42/10^(O29/10)+'Summary (Full)'!$B$43/10^(P29/10))/'Summary (Full)'!$B$44))</f>
        <v>39.944335013178339</v>
      </c>
      <c r="R29" s="166">
        <f>Anchor!Y242</f>
        <v>6053.9</v>
      </c>
      <c r="S29" s="166">
        <f>Anchor!Z242</f>
        <v>2.0394000000000001</v>
      </c>
      <c r="U29" s="166">
        <f>Test!L242</f>
        <v>5062.0246999999999</v>
      </c>
      <c r="V29" s="166">
        <f>Test!M242</f>
        <v>38.592700000000001</v>
      </c>
      <c r="W29" s="166">
        <f>Test!N242</f>
        <v>47.619799999999998</v>
      </c>
      <c r="X29" s="166">
        <f>Test!O242</f>
        <v>44.384900000000002</v>
      </c>
      <c r="Y29" s="166">
        <f>('Summary (Full)'!$B$34*V29+'Summary (Full)'!$B$35*W29+'Summary (Full)'!$B$36*X29)/'Summary (Full)'!$B$37</f>
        <v>39.518906250000001</v>
      </c>
      <c r="Z29" s="166">
        <f>Test!P242</f>
        <v>22.448499999999999</v>
      </c>
      <c r="AA29" s="166">
        <f>Test!Q242</f>
        <v>16.159800000000001</v>
      </c>
      <c r="AB29" s="166">
        <f>Test!R242</f>
        <v>82.046899999999994</v>
      </c>
      <c r="AC29" s="166">
        <f>Test!S242</f>
        <v>79.673400000000001</v>
      </c>
      <c r="AD29" s="166">
        <f>Test!T242</f>
        <v>37.122</v>
      </c>
      <c r="AE29" s="166">
        <f>Test!U242</f>
        <v>40.627200000000002</v>
      </c>
      <c r="AF29" s="166">
        <f>Test!V242</f>
        <v>38.5869</v>
      </c>
      <c r="AG29" s="166">
        <f>Test!W242</f>
        <v>47.612000000000002</v>
      </c>
      <c r="AH29" s="166">
        <f>Test!X242</f>
        <v>44.366599999999998</v>
      </c>
      <c r="AI29" s="166">
        <f>10*LOG10(1/(('Summary (Full)'!$B$41/10^(AF29/10)+'Summary (Full)'!$B$42/10^(AG29/10)+'Summary (Full)'!$B$43/10^(AH29/10))/'Summary (Full)'!$B$44))</f>
        <v>39.944335013178339</v>
      </c>
      <c r="AJ29" s="166">
        <f>Test!Y242</f>
        <v>6053.9</v>
      </c>
      <c r="AK29" s="166">
        <f>Test!Z242</f>
        <v>2.0394000000000001</v>
      </c>
      <c r="AL29" s="166">
        <f t="shared" si="2"/>
        <v>1</v>
      </c>
      <c r="AM29" s="166">
        <f t="shared" si="2"/>
        <v>1</v>
      </c>
      <c r="AO29" s="293" t="s">
        <v>27</v>
      </c>
      <c r="AP29" s="211" cm="1">
        <f t="array" ref="AP29">bdRateExtend($C29:$C32,D29:D32,$U29:$U32,V29:V32)</f>
        <v>0</v>
      </c>
      <c r="AQ29" s="211" cm="1">
        <f t="array" ref="AQ29">bdRateExtend($C29:$C34,D29:D34,$U29:$U34,V29:V34)</f>
        <v>0</v>
      </c>
      <c r="AR29" s="211" cm="1">
        <f t="array" ref="AR29">bdRateExtend($C29:$C34,E29:E34,$U29:$U34,W29:W34)</f>
        <v>0</v>
      </c>
      <c r="AS29" s="211" cm="1">
        <f t="array" ref="AS29">bdRateExtend($C29:$C34,F29:F34,$U29:$U34,X29:X34)</f>
        <v>0</v>
      </c>
      <c r="AT29" s="211" cm="1">
        <f t="array" ref="AT29">bdRateExtend($C29:$C32,H29:H32,$U29:$U32,Z29:Z32)</f>
        <v>0</v>
      </c>
      <c r="AU29" s="211" cm="1">
        <f t="array" ref="AU29">bdRateExtend($C29:$C34,H29:H34,$U29:$U34,Z29:Z34)</f>
        <v>0</v>
      </c>
      <c r="AV29" s="211" cm="1">
        <f t="array" ref="AV29">bdRateExtend($C29:$C32,I29:I32,$U29:$U32,AA29:AA32)</f>
        <v>0</v>
      </c>
      <c r="AW29" s="211" cm="1">
        <f t="array" ref="AW29">bdRateExtend($C29:$C34,I29:I34,$U29:$U34,AA29:AA34)</f>
        <v>0</v>
      </c>
      <c r="AX29" s="211" cm="1">
        <f t="array" ref="AX29">bdRateExtend($C29:$C32,J29:J32,$U29:$U32,AB29:AB32,"None", FALSE,1)</f>
        <v>0</v>
      </c>
      <c r="AY29" s="214" cm="1">
        <f t="array" ref="AY29">bdRateExtend($C29:$C34,J29:J34,$U29:$U34,AB29:AB34,"None", FALSE,TRUE)</f>
        <v>0</v>
      </c>
      <c r="AZ29" s="325" cm="1">
        <f t="array" ref="AZ29">testVMAFRange($C29:$C32,J29:J32,$U29:$U32,AB29:AB32)</f>
        <v>0</v>
      </c>
      <c r="BA29" s="251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1461.659759425133</v>
      </c>
      <c r="CM29" s="17">
        <v>36.126062500000003</v>
      </c>
      <c r="CN29" s="17">
        <v>36.126062500000003</v>
      </c>
      <c r="CO29" s="17">
        <v>45.164362500000003</v>
      </c>
      <c r="CP29" s="17">
        <v>41.546400000000006</v>
      </c>
      <c r="CQ29" s="17">
        <v>37.029727343750004</v>
      </c>
      <c r="CR29" s="17">
        <v>16.615724999999998</v>
      </c>
      <c r="CS29" s="17">
        <v>13.538337499999999</v>
      </c>
      <c r="CT29" s="17">
        <v>60.572637499999999</v>
      </c>
      <c r="CU29" s="17">
        <v>58.320487499999999</v>
      </c>
      <c r="CV29" s="17">
        <v>33.104974999999996</v>
      </c>
      <c r="CW29" s="17">
        <v>38.299199999999999</v>
      </c>
      <c r="CX29" s="17">
        <v>36.107299999999995</v>
      </c>
      <c r="CY29" s="17">
        <v>45.151262500000001</v>
      </c>
      <c r="CZ29" s="17">
        <v>41.518999999999998</v>
      </c>
      <c r="DA29" s="17">
        <v>37.442203689259088</v>
      </c>
      <c r="DB29" s="17">
        <v>4972.0374999999995</v>
      </c>
      <c r="DC29" s="17">
        <v>2.5772750000000002</v>
      </c>
      <c r="DE29" s="17">
        <v>1576.6422986754917</v>
      </c>
      <c r="DF29" s="5">
        <v>17.038387499999999</v>
      </c>
      <c r="DG29" s="5"/>
      <c r="DH29" s="17">
        <v>1556.1877999999999</v>
      </c>
      <c r="DI29" s="5">
        <v>13.712899999999999</v>
      </c>
      <c r="DJ29" s="5"/>
      <c r="DK29" s="5">
        <v>2101.5183071797396</v>
      </c>
      <c r="DL29" s="5">
        <v>69.343575000000001</v>
      </c>
      <c r="DM29" s="5">
        <v>2101.5183071797396</v>
      </c>
      <c r="DN29" s="5">
        <v>67.173625000000001</v>
      </c>
      <c r="DO29" s="5">
        <v>1461.659759425133</v>
      </c>
      <c r="DP29" s="5">
        <v>33.104974999999996</v>
      </c>
      <c r="DQ29" s="5">
        <v>1372.8736675115531</v>
      </c>
      <c r="DR29" s="5">
        <v>38.121299999999998</v>
      </c>
      <c r="DS29" s="5">
        <v>1461.659759425133</v>
      </c>
      <c r="DT29" s="5">
        <v>36.107299999999995</v>
      </c>
      <c r="DU29" s="5">
        <v>36.107299999999995</v>
      </c>
      <c r="DV29" s="5">
        <v>45.151262500000001</v>
      </c>
      <c r="DW29" s="5">
        <v>41.518999999999998</v>
      </c>
      <c r="DX29" s="5">
        <v>37.442203689259088</v>
      </c>
      <c r="DZ29" s="17">
        <v>1461.659759425133</v>
      </c>
      <c r="EA29" s="17">
        <v>36.126062500000003</v>
      </c>
      <c r="EB29" s="17">
        <v>36.126062500000003</v>
      </c>
      <c r="EC29" s="17">
        <v>45.164362500000003</v>
      </c>
      <c r="ED29" s="17">
        <v>41.546400000000006</v>
      </c>
      <c r="EE29" s="17">
        <v>37.029727343750004</v>
      </c>
      <c r="EF29" s="17">
        <v>16.615724999999998</v>
      </c>
      <c r="EG29" s="17">
        <v>13.538337499999999</v>
      </c>
      <c r="EH29" s="17">
        <v>60.572637499999999</v>
      </c>
      <c r="EI29" s="17">
        <v>58.320487499999999</v>
      </c>
      <c r="EJ29" s="17">
        <v>33.104974999999996</v>
      </c>
      <c r="EK29" s="17">
        <v>38.299199999999999</v>
      </c>
      <c r="EL29" s="17">
        <v>36.107299999999995</v>
      </c>
      <c r="EM29" s="17">
        <v>45.151262500000001</v>
      </c>
      <c r="EN29" s="17">
        <v>41.518999999999998</v>
      </c>
      <c r="EO29" s="17">
        <v>37.442203689259088</v>
      </c>
      <c r="EP29" s="17">
        <v>4972.0374999999995</v>
      </c>
      <c r="EQ29" s="17">
        <v>2.5772750000000002</v>
      </c>
      <c r="ER29" s="17">
        <v>1576.6422986754917</v>
      </c>
      <c r="ES29" s="5">
        <v>17.038387499999999</v>
      </c>
      <c r="ET29" s="5">
        <v>1556.1877999999999</v>
      </c>
      <c r="EU29" s="5">
        <v>13.712899999999999</v>
      </c>
      <c r="EV29" s="8">
        <v>2101.5183071797396</v>
      </c>
      <c r="EW29" s="8">
        <v>69.343575000000001</v>
      </c>
      <c r="EX29" s="8">
        <v>2101.5183071797396</v>
      </c>
      <c r="EY29" s="8">
        <v>67.173625000000001</v>
      </c>
      <c r="EZ29" s="8">
        <v>1461.659759425133</v>
      </c>
      <c r="FA29" s="8">
        <v>33.104974999999996</v>
      </c>
      <c r="FB29" s="8">
        <v>1372.8736675115531</v>
      </c>
      <c r="FC29" s="8">
        <v>38.121299999999998</v>
      </c>
      <c r="FD29" s="5">
        <v>1461.659759425133</v>
      </c>
      <c r="FE29" s="5">
        <v>36.107299999999995</v>
      </c>
      <c r="FF29" s="5">
        <v>36.107299999999995</v>
      </c>
      <c r="FG29" s="5">
        <v>45.151262500000001</v>
      </c>
      <c r="FH29" s="5">
        <v>41.518999999999998</v>
      </c>
      <c r="FI29" s="5">
        <v>37.442203689259088</v>
      </c>
      <c r="FK29" s="5">
        <v>1372.8736675115531</v>
      </c>
      <c r="FL29" s="5">
        <v>36.830473437500004</v>
      </c>
      <c r="FM29" s="5">
        <v>1372.8736675115531</v>
      </c>
      <c r="FN29" s="5">
        <v>37.242026773579717</v>
      </c>
      <c r="FP29" s="17">
        <v>1372.8736675115531</v>
      </c>
      <c r="FQ29" s="5">
        <v>36.830473437500004</v>
      </c>
      <c r="FR29" s="17">
        <v>1372.8736675115531</v>
      </c>
      <c r="FS29" s="5">
        <v>37.242026773579717</v>
      </c>
    </row>
    <row r="30" spans="1:175" x14ac:dyDescent="0.15">
      <c r="A30" s="290"/>
      <c r="B30" s="47">
        <v>31</v>
      </c>
      <c r="C30" s="166">
        <f>Anchor!L243</f>
        <v>3151.1246000000001</v>
      </c>
      <c r="D30" s="166">
        <f>Anchor!M243</f>
        <v>37.839199999999998</v>
      </c>
      <c r="E30" s="166">
        <f>Anchor!N243</f>
        <v>46.837499999999999</v>
      </c>
      <c r="F30" s="166">
        <f>Anchor!O243</f>
        <v>43.383899999999997</v>
      </c>
      <c r="G30" s="167">
        <f>('Summary (Full)'!$B$34*D30+'Summary (Full)'!$B$35*E30+'Summary (Full)'!$B$36*F30)/'Summary (Full)'!$B$37</f>
        <v>38.748137499999999</v>
      </c>
      <c r="H30" s="166">
        <f>Anchor!P243</f>
        <v>20.319900000000001</v>
      </c>
      <c r="I30" s="166">
        <f>Anchor!Q243</f>
        <v>15.2974</v>
      </c>
      <c r="J30" s="166">
        <f>Anchor!R243</f>
        <v>74.999099999999999</v>
      </c>
      <c r="K30" s="166">
        <f>Anchor!S243</f>
        <v>72.543400000000005</v>
      </c>
      <c r="L30" s="166">
        <f>Anchor!T243</f>
        <v>35.694600000000001</v>
      </c>
      <c r="M30" s="166">
        <f>Anchor!U243</f>
        <v>39.898600000000002</v>
      </c>
      <c r="N30" s="166">
        <f>Anchor!V243</f>
        <v>37.828800000000001</v>
      </c>
      <c r="O30" s="166">
        <f>Anchor!W243</f>
        <v>46.827300000000001</v>
      </c>
      <c r="P30" s="166">
        <f>Anchor!X243</f>
        <v>43.361699999999999</v>
      </c>
      <c r="Q30" s="168">
        <f>10*LOG10(1/(('Summary (Full)'!$B$41/10^(N30/10)+'Summary (Full)'!$B$42/10^(O30/10)+'Summary (Full)'!$B$43/10^(P30/10))/'Summary (Full)'!$B$44))</f>
        <v>39.170215219470613</v>
      </c>
      <c r="R30" s="166">
        <f>Anchor!Y243</f>
        <v>4630</v>
      </c>
      <c r="S30" s="166">
        <f>Anchor!Z243</f>
        <v>1.9376</v>
      </c>
      <c r="U30" s="166">
        <f>Test!L243</f>
        <v>3151.1246000000001</v>
      </c>
      <c r="V30" s="166">
        <f>Test!M243</f>
        <v>37.839199999999998</v>
      </c>
      <c r="W30" s="166">
        <f>Test!N243</f>
        <v>46.837499999999999</v>
      </c>
      <c r="X30" s="166">
        <f>Test!O243</f>
        <v>43.383899999999997</v>
      </c>
      <c r="Y30" s="166">
        <f>('Summary (Full)'!$B$34*V30+'Summary (Full)'!$B$35*W30+'Summary (Full)'!$B$36*X30)/'Summary (Full)'!$B$37</f>
        <v>38.748137499999999</v>
      </c>
      <c r="Z30" s="166">
        <f>Test!P243</f>
        <v>20.319900000000001</v>
      </c>
      <c r="AA30" s="166">
        <f>Test!Q243</f>
        <v>15.2974</v>
      </c>
      <c r="AB30" s="166">
        <f>Test!R243</f>
        <v>74.999099999999999</v>
      </c>
      <c r="AC30" s="166">
        <f>Test!S243</f>
        <v>72.543400000000005</v>
      </c>
      <c r="AD30" s="166">
        <f>Test!T243</f>
        <v>35.694600000000001</v>
      </c>
      <c r="AE30" s="166">
        <f>Test!U243</f>
        <v>39.898600000000002</v>
      </c>
      <c r="AF30" s="166">
        <f>Test!V243</f>
        <v>37.828800000000001</v>
      </c>
      <c r="AG30" s="166">
        <f>Test!W243</f>
        <v>46.827300000000001</v>
      </c>
      <c r="AH30" s="166">
        <f>Test!X243</f>
        <v>43.361699999999999</v>
      </c>
      <c r="AI30" s="166">
        <f>10*LOG10(1/(('Summary (Full)'!$B$41/10^(AF30/10)+'Summary (Full)'!$B$42/10^(AG30/10)+'Summary (Full)'!$B$43/10^(AH30/10))/'Summary (Full)'!$B$44))</f>
        <v>39.170215219470613</v>
      </c>
      <c r="AJ30" s="166">
        <f>Test!Y243</f>
        <v>4630</v>
      </c>
      <c r="AK30" s="166">
        <f>Test!Z243</f>
        <v>1.9376</v>
      </c>
      <c r="AL30" s="166">
        <f t="shared" si="2"/>
        <v>1</v>
      </c>
      <c r="AM30" s="166">
        <f t="shared" si="2"/>
        <v>1</v>
      </c>
      <c r="AO30" s="294"/>
      <c r="AP30" s="212"/>
      <c r="AQ30" s="212"/>
      <c r="AR30" s="212"/>
      <c r="AS30" s="212"/>
      <c r="AT30" s="212"/>
      <c r="AU30" s="212"/>
      <c r="AV30" s="212"/>
      <c r="AW30" s="212"/>
      <c r="AX30" s="212"/>
      <c r="AY30" s="215"/>
      <c r="AZ30" s="326"/>
      <c r="BA30" s="252"/>
      <c r="BR30" s="5"/>
      <c r="BS30" s="5"/>
      <c r="BT30" s="5"/>
      <c r="BV30" s="5"/>
      <c r="BX30" s="5"/>
      <c r="BZ30" s="5"/>
      <c r="CB30" s="5"/>
      <c r="CD30" s="5"/>
      <c r="CL30" s="17">
        <v>1556.1877999999999</v>
      </c>
      <c r="CM30" s="17">
        <v>36.326000000000001</v>
      </c>
      <c r="CN30" s="17">
        <v>36.326000000000001</v>
      </c>
      <c r="CO30" s="17">
        <v>45.349400000000003</v>
      </c>
      <c r="CP30" s="17">
        <v>41.750300000000003</v>
      </c>
      <c r="CQ30" s="17">
        <v>37.228981250000004</v>
      </c>
      <c r="CR30" s="17">
        <v>16.922699999999999</v>
      </c>
      <c r="CS30" s="17">
        <v>13.712899999999999</v>
      </c>
      <c r="CT30" s="17">
        <v>62.247900000000001</v>
      </c>
      <c r="CU30" s="17">
        <v>59.938800000000001</v>
      </c>
      <c r="CV30" s="17">
        <v>33.365299999999998</v>
      </c>
      <c r="CW30" s="17">
        <v>38.4771</v>
      </c>
      <c r="CX30" s="17">
        <v>36.307699999999997</v>
      </c>
      <c r="CY30" s="17">
        <v>45.336199999999998</v>
      </c>
      <c r="CZ30" s="17">
        <v>41.7226</v>
      </c>
      <c r="DA30" s="17">
        <v>37.642380604938459</v>
      </c>
      <c r="DB30" s="17">
        <v>5094.2</v>
      </c>
      <c r="DC30" s="17">
        <v>2.6190000000000002</v>
      </c>
      <c r="DE30" s="17">
        <v>1679.7459537056061</v>
      </c>
      <c r="DF30" s="5">
        <v>17.344025000000002</v>
      </c>
      <c r="DG30" s="5"/>
      <c r="DH30" s="17">
        <v>1657.5652578927359</v>
      </c>
      <c r="DI30" s="5">
        <v>13.871974999999999</v>
      </c>
      <c r="DJ30" s="5"/>
      <c r="DK30" s="5">
        <v>2235.1980975404836</v>
      </c>
      <c r="DL30" s="5">
        <v>70.95608750000001</v>
      </c>
      <c r="DM30" s="5">
        <v>2235.1980975404836</v>
      </c>
      <c r="DN30" s="5">
        <v>68.75041250000001</v>
      </c>
      <c r="DO30" s="5">
        <v>1556.1877999999999</v>
      </c>
      <c r="DP30" s="5">
        <v>33.365299999999998</v>
      </c>
      <c r="DQ30" s="5">
        <v>1461.659759425133</v>
      </c>
      <c r="DR30" s="5">
        <v>38.299199999999999</v>
      </c>
      <c r="DS30" s="5">
        <v>1556.1877999999999</v>
      </c>
      <c r="DT30" s="5">
        <v>36.307699999999997</v>
      </c>
      <c r="DU30" s="5">
        <v>36.307699999999997</v>
      </c>
      <c r="DV30" s="5">
        <v>45.336199999999998</v>
      </c>
      <c r="DW30" s="5">
        <v>41.7226</v>
      </c>
      <c r="DX30" s="5">
        <v>37.642380604938459</v>
      </c>
      <c r="DZ30" s="17">
        <v>1556.1877999999999</v>
      </c>
      <c r="EA30" s="17">
        <v>36.326000000000001</v>
      </c>
      <c r="EB30" s="17">
        <v>36.326000000000001</v>
      </c>
      <c r="EC30" s="17">
        <v>45.349400000000003</v>
      </c>
      <c r="ED30" s="17">
        <v>41.750300000000003</v>
      </c>
      <c r="EE30" s="17">
        <v>37.228981250000004</v>
      </c>
      <c r="EF30" s="17">
        <v>16.922699999999999</v>
      </c>
      <c r="EG30" s="17">
        <v>13.712899999999999</v>
      </c>
      <c r="EH30" s="17">
        <v>62.247900000000001</v>
      </c>
      <c r="EI30" s="17">
        <v>59.938800000000001</v>
      </c>
      <c r="EJ30" s="17">
        <v>33.365299999999998</v>
      </c>
      <c r="EK30" s="17">
        <v>38.4771</v>
      </c>
      <c r="EL30" s="17">
        <v>36.307699999999997</v>
      </c>
      <c r="EM30" s="17">
        <v>45.336199999999998</v>
      </c>
      <c r="EN30" s="17">
        <v>41.7226</v>
      </c>
      <c r="EO30" s="17">
        <v>37.642380604938459</v>
      </c>
      <c r="EP30" s="17">
        <v>5094.2</v>
      </c>
      <c r="EQ30" s="17">
        <v>2.6190000000000002</v>
      </c>
      <c r="ER30" s="17">
        <v>1679.7459537056061</v>
      </c>
      <c r="ES30" s="5">
        <v>17.344025000000002</v>
      </c>
      <c r="ET30" s="5">
        <v>1657.5652578927359</v>
      </c>
      <c r="EU30" s="5">
        <v>13.871974999999999</v>
      </c>
      <c r="EV30" s="8">
        <v>2235.1980975404836</v>
      </c>
      <c r="EW30" s="8">
        <v>70.95608750000001</v>
      </c>
      <c r="EX30" s="8">
        <v>2235.1980975404836</v>
      </c>
      <c r="EY30" s="8">
        <v>68.75041250000001</v>
      </c>
      <c r="EZ30" s="8">
        <v>1556.1877999999999</v>
      </c>
      <c r="FA30" s="8">
        <v>33.365299999999998</v>
      </c>
      <c r="FB30" s="8">
        <v>1461.659759425133</v>
      </c>
      <c r="FC30" s="8">
        <v>38.299199999999999</v>
      </c>
      <c r="FD30" s="5">
        <v>1556.1877999999999</v>
      </c>
      <c r="FE30" s="5">
        <v>36.307699999999997</v>
      </c>
      <c r="FF30" s="5">
        <v>36.307699999999997</v>
      </c>
      <c r="FG30" s="5">
        <v>45.336199999999998</v>
      </c>
      <c r="FH30" s="5">
        <v>41.7226</v>
      </c>
      <c r="FI30" s="5">
        <v>37.642380604938459</v>
      </c>
      <c r="FK30" s="5">
        <v>1461.659759425133</v>
      </c>
      <c r="FL30" s="5">
        <v>37.029727343750004</v>
      </c>
      <c r="FM30" s="5">
        <v>1461.659759425133</v>
      </c>
      <c r="FN30" s="5">
        <v>37.442203689259088</v>
      </c>
      <c r="FP30" s="17">
        <v>1461.659759425133</v>
      </c>
      <c r="FQ30" s="5">
        <v>37.029727343750004</v>
      </c>
      <c r="FR30" s="17">
        <v>1461.659759425133</v>
      </c>
      <c r="FS30" s="5">
        <v>37.442203689259088</v>
      </c>
    </row>
    <row r="31" spans="1:175" ht="13" customHeight="1" x14ac:dyDescent="0.15">
      <c r="A31" s="290"/>
      <c r="B31" s="47">
        <v>39</v>
      </c>
      <c r="C31" s="166">
        <f>Anchor!L244</f>
        <v>1906.6214</v>
      </c>
      <c r="D31" s="166">
        <f>Anchor!M244</f>
        <v>36.753500000000003</v>
      </c>
      <c r="E31" s="166">
        <f>Anchor!N244</f>
        <v>45.792200000000001</v>
      </c>
      <c r="F31" s="166">
        <f>Anchor!O244</f>
        <v>42.139800000000001</v>
      </c>
      <c r="G31" s="167">
        <f>('Summary (Full)'!$B$34*D31+'Summary (Full)'!$B$35*E31+'Summary (Full)'!$B$36*F31)/'Summary (Full)'!$B$37</f>
        <v>37.6550625</v>
      </c>
      <c r="H31" s="166">
        <f>Anchor!P244</f>
        <v>17.955300000000001</v>
      </c>
      <c r="I31" s="166">
        <f>Anchor!Q244</f>
        <v>14.186299999999999</v>
      </c>
      <c r="J31" s="166">
        <f>Anchor!R244</f>
        <v>65.002700000000004</v>
      </c>
      <c r="K31" s="166">
        <f>Anchor!S244</f>
        <v>62.613799999999998</v>
      </c>
      <c r="L31" s="166">
        <f>Anchor!T244</f>
        <v>33.960099999999997</v>
      </c>
      <c r="M31" s="166">
        <f>Anchor!U244</f>
        <v>38.897300000000001</v>
      </c>
      <c r="N31" s="166">
        <f>Anchor!V244</f>
        <v>36.736699999999999</v>
      </c>
      <c r="O31" s="166">
        <f>Anchor!W244</f>
        <v>45.7791</v>
      </c>
      <c r="P31" s="166">
        <f>Anchor!X244</f>
        <v>42.1143</v>
      </c>
      <c r="Q31" s="168">
        <f>10*LOG10(1/(('Summary (Full)'!$B$41/10^(N31/10)+'Summary (Full)'!$B$42/10^(O31/10)+'Summary (Full)'!$B$43/10^(P31/10))/'Summary (Full)'!$B$44))</f>
        <v>38.069334375721844</v>
      </c>
      <c r="R31" s="166">
        <f>Anchor!Y244</f>
        <v>3350</v>
      </c>
      <c r="S31" s="166">
        <f>Anchor!Z244</f>
        <v>1.6771</v>
      </c>
      <c r="U31" s="166">
        <f>Test!L244</f>
        <v>1906.6214</v>
      </c>
      <c r="V31" s="166">
        <f>Test!M244</f>
        <v>36.753500000000003</v>
      </c>
      <c r="W31" s="166">
        <f>Test!N244</f>
        <v>45.792200000000001</v>
      </c>
      <c r="X31" s="166">
        <f>Test!O244</f>
        <v>42.139800000000001</v>
      </c>
      <c r="Y31" s="166">
        <f>('Summary (Full)'!$B$34*V31+'Summary (Full)'!$B$35*W31+'Summary (Full)'!$B$36*X31)/'Summary (Full)'!$B$37</f>
        <v>37.6550625</v>
      </c>
      <c r="Z31" s="166">
        <f>Test!P244</f>
        <v>17.955300000000001</v>
      </c>
      <c r="AA31" s="166">
        <f>Test!Q244</f>
        <v>14.186299999999999</v>
      </c>
      <c r="AB31" s="166">
        <f>Test!R244</f>
        <v>65.002700000000004</v>
      </c>
      <c r="AC31" s="166">
        <f>Test!S244</f>
        <v>62.613799999999998</v>
      </c>
      <c r="AD31" s="166">
        <f>Test!T244</f>
        <v>33.960099999999997</v>
      </c>
      <c r="AE31" s="166">
        <f>Test!U244</f>
        <v>38.897300000000001</v>
      </c>
      <c r="AF31" s="166">
        <f>Test!V244</f>
        <v>36.736699999999999</v>
      </c>
      <c r="AG31" s="166">
        <f>Test!W244</f>
        <v>45.7791</v>
      </c>
      <c r="AH31" s="166">
        <f>Test!X244</f>
        <v>42.1143</v>
      </c>
      <c r="AI31" s="166">
        <f>10*LOG10(1/(('Summary (Full)'!$B$41/10^(AF31/10)+'Summary (Full)'!$B$42/10^(AG31/10)+'Summary (Full)'!$B$43/10^(AH31/10))/'Summary (Full)'!$B$44))</f>
        <v>38.069334375721844</v>
      </c>
      <c r="AJ31" s="166">
        <f>Test!Y244</f>
        <v>3350</v>
      </c>
      <c r="AK31" s="166">
        <f>Test!Z244</f>
        <v>1.6771</v>
      </c>
      <c r="AL31" s="166">
        <f t="shared" si="2"/>
        <v>1</v>
      </c>
      <c r="AM31" s="166">
        <f t="shared" si="2"/>
        <v>1</v>
      </c>
      <c r="AO31" s="294" t="s">
        <v>28</v>
      </c>
      <c r="AP31" s="212" cm="1">
        <f t="array" ref="AP31">bdRateExtend($C30:$C33,D30:D33,$U30:$U33,V30:V33)</f>
        <v>0</v>
      </c>
      <c r="AQ31" s="212"/>
      <c r="AR31" s="212"/>
      <c r="AS31" s="212"/>
      <c r="AT31" s="212" cm="1">
        <f t="array" ref="AT31">bdRateExtend($C30:$C33,H30:H33,$U30:$U33,Z30:Z33)</f>
        <v>0</v>
      </c>
      <c r="AU31" s="212"/>
      <c r="AV31" s="212" cm="1">
        <f t="array" ref="AV31">bdRateExtend($C30:$C33,I30:I33,$U30:$U33,AA30:AA33)</f>
        <v>0</v>
      </c>
      <c r="AW31" s="212"/>
      <c r="AX31" s="212" cm="1">
        <f t="array" ref="AX31">bdRateExtend($C30:$C33,J30:J33,$U30:$U33,AB30:AB33,"None", FALSE,1)</f>
        <v>0</v>
      </c>
      <c r="AY31" s="215"/>
      <c r="AZ31" s="326" cm="1">
        <f t="array" ref="AZ31">testVMAFRange($C30:$C33,J30:J33,$U30:$U33,AB30:AB33)</f>
        <v>0</v>
      </c>
      <c r="BA31" s="252"/>
      <c r="BR31" s="5"/>
      <c r="BS31" s="5"/>
      <c r="BT31" s="5"/>
      <c r="BV31" s="5"/>
      <c r="BX31" s="5"/>
      <c r="BZ31" s="5"/>
      <c r="CB31" s="5"/>
      <c r="CD31" s="5"/>
      <c r="CL31" s="17">
        <v>1657.5652578927359</v>
      </c>
      <c r="CM31" s="17">
        <v>36.490575</v>
      </c>
      <c r="CN31" s="17">
        <v>36.490575</v>
      </c>
      <c r="CO31" s="17">
        <v>45.502575</v>
      </c>
      <c r="CP31" s="17">
        <v>41.9365375</v>
      </c>
      <c r="CQ31" s="17">
        <v>37.39419765625</v>
      </c>
      <c r="CR31" s="17">
        <v>17.232749999999999</v>
      </c>
      <c r="CS31" s="17">
        <v>13.871974999999999</v>
      </c>
      <c r="CT31" s="17">
        <v>63.722462499999999</v>
      </c>
      <c r="CU31" s="17">
        <v>61.390162500000002</v>
      </c>
      <c r="CV31" s="17">
        <v>33.615362499999996</v>
      </c>
      <c r="CW31" s="17">
        <v>38.625900000000001</v>
      </c>
      <c r="CX31" s="17">
        <v>36.472974999999998</v>
      </c>
      <c r="CY31" s="17">
        <v>45.489624999999997</v>
      </c>
      <c r="CZ31" s="17">
        <v>41.909149999999997</v>
      </c>
      <c r="DA31" s="17">
        <v>37.808675973239488</v>
      </c>
      <c r="DB31" s="17">
        <v>5249.5499999999993</v>
      </c>
      <c r="DC31" s="17">
        <v>2.6944125000000003</v>
      </c>
      <c r="DE31" s="17">
        <v>1789.5920154880332</v>
      </c>
      <c r="DF31" s="5">
        <v>17.649662500000002</v>
      </c>
      <c r="DG31" s="5"/>
      <c r="DH31" s="17">
        <v>1765.546924460537</v>
      </c>
      <c r="DI31" s="5">
        <v>14.03105</v>
      </c>
      <c r="DJ31" s="5"/>
      <c r="DK31" s="5">
        <v>2377.3814000000002</v>
      </c>
      <c r="DL31" s="5">
        <v>72.568600000000004</v>
      </c>
      <c r="DM31" s="5">
        <v>2377.3814000000002</v>
      </c>
      <c r="DN31" s="5">
        <v>70.327200000000005</v>
      </c>
      <c r="DO31" s="5">
        <v>1657.5652578927359</v>
      </c>
      <c r="DP31" s="5">
        <v>33.615362499999996</v>
      </c>
      <c r="DQ31" s="5">
        <v>1556.1877999999999</v>
      </c>
      <c r="DR31" s="5">
        <v>38.4771</v>
      </c>
      <c r="DS31" s="5">
        <v>1657.5652578927359</v>
      </c>
      <c r="DT31" s="5">
        <v>36.472974999999998</v>
      </c>
      <c r="DU31" s="5">
        <v>36.472974999999998</v>
      </c>
      <c r="DV31" s="5">
        <v>45.489624999999997</v>
      </c>
      <c r="DW31" s="5">
        <v>41.909149999999997</v>
      </c>
      <c r="DX31" s="5">
        <v>37.808675973239488</v>
      </c>
      <c r="DZ31" s="17">
        <v>1657.5652578927359</v>
      </c>
      <c r="EA31" s="17">
        <v>36.490575</v>
      </c>
      <c r="EB31" s="17">
        <v>36.490575</v>
      </c>
      <c r="EC31" s="17">
        <v>45.502575</v>
      </c>
      <c r="ED31" s="17">
        <v>41.9365375</v>
      </c>
      <c r="EE31" s="17">
        <v>37.39419765625</v>
      </c>
      <c r="EF31" s="17">
        <v>17.232749999999999</v>
      </c>
      <c r="EG31" s="17">
        <v>13.871974999999999</v>
      </c>
      <c r="EH31" s="17">
        <v>63.722462499999999</v>
      </c>
      <c r="EI31" s="17">
        <v>61.390162500000002</v>
      </c>
      <c r="EJ31" s="17">
        <v>33.615362499999996</v>
      </c>
      <c r="EK31" s="17">
        <v>38.625900000000001</v>
      </c>
      <c r="EL31" s="17">
        <v>36.472974999999998</v>
      </c>
      <c r="EM31" s="17">
        <v>45.489624999999997</v>
      </c>
      <c r="EN31" s="17">
        <v>41.909149999999997</v>
      </c>
      <c r="EO31" s="17">
        <v>37.808675973239488</v>
      </c>
      <c r="EP31" s="17">
        <v>5249.5499999999993</v>
      </c>
      <c r="EQ31" s="17">
        <v>2.6944125000000003</v>
      </c>
      <c r="ER31" s="17">
        <v>1789.5920154880332</v>
      </c>
      <c r="ES31" s="5">
        <v>17.649662500000002</v>
      </c>
      <c r="ET31" s="5">
        <v>1765.546924460537</v>
      </c>
      <c r="EU31" s="5">
        <v>14.03105</v>
      </c>
      <c r="EV31" s="8">
        <v>2377.3814000000002</v>
      </c>
      <c r="EW31" s="8">
        <v>72.568600000000004</v>
      </c>
      <c r="EX31" s="8">
        <v>2377.3814000000002</v>
      </c>
      <c r="EY31" s="8">
        <v>70.327200000000005</v>
      </c>
      <c r="EZ31" s="8">
        <v>1657.5652578927359</v>
      </c>
      <c r="FA31" s="8">
        <v>33.615362499999996</v>
      </c>
      <c r="FB31" s="8">
        <v>1556.1877999999999</v>
      </c>
      <c r="FC31" s="8">
        <v>38.4771</v>
      </c>
      <c r="FD31" s="5">
        <v>1657.5652578927359</v>
      </c>
      <c r="FE31" s="5">
        <v>36.472974999999998</v>
      </c>
      <c r="FF31" s="5">
        <v>36.472974999999998</v>
      </c>
      <c r="FG31" s="5">
        <v>45.489624999999997</v>
      </c>
      <c r="FH31" s="5">
        <v>41.909149999999997</v>
      </c>
      <c r="FI31" s="5">
        <v>37.808675973239488</v>
      </c>
      <c r="FK31" s="5">
        <v>1556.1877999999999</v>
      </c>
      <c r="FL31" s="5">
        <v>37.228981250000004</v>
      </c>
      <c r="FM31" s="5">
        <v>1556.1877999999999</v>
      </c>
      <c r="FN31" s="5">
        <v>37.642380604938459</v>
      </c>
      <c r="FP31" s="17">
        <v>1556.1877999999999</v>
      </c>
      <c r="FQ31" s="5">
        <v>37.228981250000004</v>
      </c>
      <c r="FR31" s="17">
        <v>1556.1877999999999</v>
      </c>
      <c r="FS31" s="5">
        <v>37.642380604938459</v>
      </c>
    </row>
    <row r="32" spans="1:175" x14ac:dyDescent="0.15">
      <c r="A32" s="290"/>
      <c r="B32" s="47">
        <v>47</v>
      </c>
      <c r="C32" s="166">
        <f>Anchor!L245</f>
        <v>1148.6323</v>
      </c>
      <c r="D32" s="166">
        <f>Anchor!M245</f>
        <v>35.340499999999999</v>
      </c>
      <c r="E32" s="166">
        <f>Anchor!N245</f>
        <v>44.5413</v>
      </c>
      <c r="F32" s="166">
        <f>Anchor!O245</f>
        <v>40.653199999999998</v>
      </c>
      <c r="G32" s="167">
        <f>('Summary (Full)'!$B$34*D32+'Summary (Full)'!$B$35*E32+'Summary (Full)'!$B$36*F32)/'Summary (Full)'!$B$37</f>
        <v>36.24759375</v>
      </c>
      <c r="H32" s="166">
        <f>Anchor!P245</f>
        <v>15.510199999999999</v>
      </c>
      <c r="I32" s="166">
        <f>Anchor!Q245</f>
        <v>12.8833</v>
      </c>
      <c r="J32" s="166">
        <f>Anchor!R245</f>
        <v>52.872599999999998</v>
      </c>
      <c r="K32" s="166">
        <f>Anchor!S245</f>
        <v>50.766599999999997</v>
      </c>
      <c r="L32" s="166">
        <f>Anchor!T245</f>
        <v>32.027700000000003</v>
      </c>
      <c r="M32" s="166">
        <f>Anchor!U245</f>
        <v>37.642000000000003</v>
      </c>
      <c r="N32" s="166">
        <f>Anchor!V245</f>
        <v>35.318100000000001</v>
      </c>
      <c r="O32" s="166">
        <f>Anchor!W245</f>
        <v>44.527200000000001</v>
      </c>
      <c r="P32" s="166">
        <f>Anchor!X245</f>
        <v>40.624299999999998</v>
      </c>
      <c r="Q32" s="168">
        <f>10*LOG10(1/(('Summary (Full)'!$B$41/10^(N32/10)+'Summary (Full)'!$B$42/10^(O32/10)+'Summary (Full)'!$B$43/10^(P32/10))/'Summary (Full)'!$B$44))</f>
        <v>36.650625429140064</v>
      </c>
      <c r="R32" s="166">
        <f>Anchor!Y245</f>
        <v>2665</v>
      </c>
      <c r="S32" s="166">
        <f>Anchor!Z245</f>
        <v>1.4864999999999999</v>
      </c>
      <c r="U32" s="166">
        <f>Test!L245</f>
        <v>1148.6323</v>
      </c>
      <c r="V32" s="166">
        <f>Test!M245</f>
        <v>35.340499999999999</v>
      </c>
      <c r="W32" s="166">
        <f>Test!N245</f>
        <v>44.5413</v>
      </c>
      <c r="X32" s="166">
        <f>Test!O245</f>
        <v>40.653199999999998</v>
      </c>
      <c r="Y32" s="166">
        <f>('Summary (Full)'!$B$34*V32+'Summary (Full)'!$B$35*W32+'Summary (Full)'!$B$36*X32)/'Summary (Full)'!$B$37</f>
        <v>36.24759375</v>
      </c>
      <c r="Z32" s="166">
        <f>Test!P245</f>
        <v>15.510199999999999</v>
      </c>
      <c r="AA32" s="166">
        <f>Test!Q245</f>
        <v>12.8833</v>
      </c>
      <c r="AB32" s="166">
        <f>Test!R245</f>
        <v>52.872599999999998</v>
      </c>
      <c r="AC32" s="166">
        <f>Test!S245</f>
        <v>50.766599999999997</v>
      </c>
      <c r="AD32" s="166">
        <f>Test!T245</f>
        <v>32.027700000000003</v>
      </c>
      <c r="AE32" s="166">
        <f>Test!U245</f>
        <v>37.642000000000003</v>
      </c>
      <c r="AF32" s="166">
        <f>Test!V245</f>
        <v>35.318100000000001</v>
      </c>
      <c r="AG32" s="166">
        <f>Test!W245</f>
        <v>44.527200000000001</v>
      </c>
      <c r="AH32" s="166">
        <f>Test!X245</f>
        <v>40.624299999999998</v>
      </c>
      <c r="AI32" s="166">
        <f>10*LOG10(1/(('Summary (Full)'!$B$41/10^(AF32/10)+'Summary (Full)'!$B$42/10^(AG32/10)+'Summary (Full)'!$B$43/10^(AH32/10))/'Summary (Full)'!$B$44))</f>
        <v>36.650625429140064</v>
      </c>
      <c r="AJ32" s="166">
        <f>Test!Y245</f>
        <v>2665</v>
      </c>
      <c r="AK32" s="166">
        <f>Test!Z245</f>
        <v>1.4864999999999999</v>
      </c>
      <c r="AL32" s="166">
        <f t="shared" si="2"/>
        <v>1</v>
      </c>
      <c r="AM32" s="166">
        <f t="shared" si="2"/>
        <v>1</v>
      </c>
      <c r="AO32" s="294"/>
      <c r="AP32" s="212"/>
      <c r="AQ32" s="212"/>
      <c r="AR32" s="212"/>
      <c r="AS32" s="212"/>
      <c r="AT32" s="212"/>
      <c r="AU32" s="212"/>
      <c r="AV32" s="212"/>
      <c r="AW32" s="212"/>
      <c r="AX32" s="212"/>
      <c r="AY32" s="215"/>
      <c r="AZ32" s="326"/>
      <c r="BA32" s="252"/>
      <c r="BR32" s="5"/>
      <c r="BS32" s="5"/>
      <c r="BT32" s="5"/>
      <c r="BV32" s="5"/>
      <c r="BX32" s="5"/>
      <c r="BZ32" s="5"/>
      <c r="CB32" s="5"/>
      <c r="CD32" s="5"/>
      <c r="CL32" s="17">
        <v>1765.546924460537</v>
      </c>
      <c r="CM32" s="17">
        <v>36.655149999999999</v>
      </c>
      <c r="CN32" s="17">
        <v>36.655149999999999</v>
      </c>
      <c r="CO32" s="17">
        <v>45.655750000000005</v>
      </c>
      <c r="CP32" s="17">
        <v>42.122775000000004</v>
      </c>
      <c r="CQ32" s="17">
        <v>37.559414062500004</v>
      </c>
      <c r="CR32" s="17">
        <v>17.5428</v>
      </c>
      <c r="CS32" s="17">
        <v>14.03105</v>
      </c>
      <c r="CT32" s="17">
        <v>65.197024999999996</v>
      </c>
      <c r="CU32" s="17">
        <v>62.841525000000004</v>
      </c>
      <c r="CV32" s="17">
        <v>33.865425000000002</v>
      </c>
      <c r="CW32" s="17">
        <v>38.774699999999996</v>
      </c>
      <c r="CX32" s="17">
        <v>36.638249999999999</v>
      </c>
      <c r="CY32" s="17">
        <v>45.643050000000002</v>
      </c>
      <c r="CZ32" s="17">
        <v>42.095700000000001</v>
      </c>
      <c r="DA32" s="17">
        <v>37.974971341540524</v>
      </c>
      <c r="DB32" s="17">
        <v>5404.9</v>
      </c>
      <c r="DC32" s="17">
        <v>2.769825</v>
      </c>
      <c r="DE32" s="17">
        <v>1906.6214</v>
      </c>
      <c r="DF32" s="5">
        <v>17.955300000000001</v>
      </c>
      <c r="DG32" s="5"/>
      <c r="DH32" s="17">
        <v>1880.5630291955483</v>
      </c>
      <c r="DI32" s="5">
        <v>14.190125</v>
      </c>
      <c r="DJ32" s="5"/>
      <c r="DK32" s="5">
        <v>2531.5753077594586</v>
      </c>
      <c r="DL32" s="5">
        <v>73.832400000000007</v>
      </c>
      <c r="DM32" s="5">
        <v>2531.5753077594586</v>
      </c>
      <c r="DN32" s="5">
        <v>71.581900000000005</v>
      </c>
      <c r="DO32" s="5">
        <v>1765.546924460537</v>
      </c>
      <c r="DP32" s="5">
        <v>33.865425000000002</v>
      </c>
      <c r="DQ32" s="5">
        <v>1657.5652578927359</v>
      </c>
      <c r="DR32" s="5">
        <v>38.625900000000001</v>
      </c>
      <c r="DS32" s="5">
        <v>1765.546924460537</v>
      </c>
      <c r="DT32" s="5">
        <v>36.638249999999999</v>
      </c>
      <c r="DU32" s="5">
        <v>36.638249999999999</v>
      </c>
      <c r="DV32" s="5">
        <v>45.643050000000002</v>
      </c>
      <c r="DW32" s="5">
        <v>42.095700000000001</v>
      </c>
      <c r="DX32" s="5">
        <v>37.974971341540524</v>
      </c>
      <c r="DZ32" s="17">
        <v>1765.546924460537</v>
      </c>
      <c r="EA32" s="17">
        <v>36.655149999999999</v>
      </c>
      <c r="EB32" s="17">
        <v>36.655149999999999</v>
      </c>
      <c r="EC32" s="17">
        <v>45.655750000000005</v>
      </c>
      <c r="ED32" s="17">
        <v>42.122775000000004</v>
      </c>
      <c r="EE32" s="17">
        <v>37.559414062500004</v>
      </c>
      <c r="EF32" s="17">
        <v>17.5428</v>
      </c>
      <c r="EG32" s="17">
        <v>14.03105</v>
      </c>
      <c r="EH32" s="17">
        <v>65.197024999999996</v>
      </c>
      <c r="EI32" s="17">
        <v>62.841525000000004</v>
      </c>
      <c r="EJ32" s="17">
        <v>33.865425000000002</v>
      </c>
      <c r="EK32" s="17">
        <v>38.774699999999996</v>
      </c>
      <c r="EL32" s="17">
        <v>36.638249999999999</v>
      </c>
      <c r="EM32" s="17">
        <v>45.643050000000002</v>
      </c>
      <c r="EN32" s="17">
        <v>42.095700000000001</v>
      </c>
      <c r="EO32" s="17">
        <v>37.974971341540524</v>
      </c>
      <c r="EP32" s="17">
        <v>5404.9</v>
      </c>
      <c r="EQ32" s="17">
        <v>2.769825</v>
      </c>
      <c r="ER32" s="17">
        <v>1906.6214</v>
      </c>
      <c r="ES32" s="5">
        <v>17.955300000000001</v>
      </c>
      <c r="ET32" s="5">
        <v>1880.5630291955483</v>
      </c>
      <c r="EU32" s="5">
        <v>14.190125</v>
      </c>
      <c r="EV32" s="8">
        <v>2531.5753077594586</v>
      </c>
      <c r="EW32" s="8">
        <v>73.832400000000007</v>
      </c>
      <c r="EX32" s="8">
        <v>2531.5753077594586</v>
      </c>
      <c r="EY32" s="8">
        <v>71.581900000000005</v>
      </c>
      <c r="EZ32" s="8">
        <v>1765.546924460537</v>
      </c>
      <c r="FA32" s="8">
        <v>33.865425000000002</v>
      </c>
      <c r="FB32" s="8">
        <v>1657.5652578927359</v>
      </c>
      <c r="FC32" s="8">
        <v>38.625900000000001</v>
      </c>
      <c r="FD32" s="5">
        <v>1765.546924460537</v>
      </c>
      <c r="FE32" s="5">
        <v>36.638249999999999</v>
      </c>
      <c r="FF32" s="5">
        <v>36.638249999999999</v>
      </c>
      <c r="FG32" s="5">
        <v>45.643050000000002</v>
      </c>
      <c r="FH32" s="5">
        <v>42.095700000000001</v>
      </c>
      <c r="FI32" s="5">
        <v>37.974971341540524</v>
      </c>
      <c r="FK32" s="5">
        <v>1657.5652578927359</v>
      </c>
      <c r="FL32" s="5">
        <v>37.39419765625</v>
      </c>
      <c r="FM32" s="5">
        <v>1657.5652578927359</v>
      </c>
      <c r="FN32" s="5">
        <v>37.808675973239488</v>
      </c>
      <c r="FP32" s="17">
        <v>1657.5652578927359</v>
      </c>
      <c r="FQ32" s="5">
        <v>37.39419765625</v>
      </c>
      <c r="FR32" s="17">
        <v>1657.5652578927359</v>
      </c>
      <c r="FS32" s="5">
        <v>37.808675973239488</v>
      </c>
    </row>
    <row r="33" spans="1:175" ht="13" customHeight="1" x14ac:dyDescent="0.15">
      <c r="A33" s="290"/>
      <c r="B33" s="47">
        <v>55</v>
      </c>
      <c r="C33" s="166">
        <f>Anchor!L246</f>
        <v>687.78359999999998</v>
      </c>
      <c r="D33" s="166">
        <f>Anchor!M246</f>
        <v>33.6586</v>
      </c>
      <c r="E33" s="166">
        <f>Anchor!N246</f>
        <v>43.015000000000001</v>
      </c>
      <c r="F33" s="166">
        <f>Anchor!O246</f>
        <v>39.046500000000002</v>
      </c>
      <c r="G33" s="167">
        <f>('Summary (Full)'!$B$34*D33+'Summary (Full)'!$B$35*E33+'Summary (Full)'!$B$36*F33)/'Summary (Full)'!$B$37</f>
        <v>34.580118750000004</v>
      </c>
      <c r="H33" s="166">
        <f>Anchor!P246</f>
        <v>13.1595</v>
      </c>
      <c r="I33" s="166">
        <f>Anchor!Q246</f>
        <v>11.490600000000001</v>
      </c>
      <c r="J33" s="166">
        <f>Anchor!R246</f>
        <v>39.533900000000003</v>
      </c>
      <c r="K33" s="166">
        <f>Anchor!S246</f>
        <v>37.931800000000003</v>
      </c>
      <c r="L33" s="166">
        <f>Anchor!T246</f>
        <v>30.008700000000001</v>
      </c>
      <c r="M33" s="166">
        <f>Anchor!U246</f>
        <v>36.1464</v>
      </c>
      <c r="N33" s="166">
        <f>Anchor!V246</f>
        <v>33.6342</v>
      </c>
      <c r="O33" s="166">
        <f>Anchor!W246</f>
        <v>43.000799999999998</v>
      </c>
      <c r="P33" s="166">
        <f>Anchor!X246</f>
        <v>39.018900000000002</v>
      </c>
      <c r="Q33" s="168">
        <f>10*LOG10(1/(('Summary (Full)'!$B$41/10^(N33/10)+'Summary (Full)'!$B$42/10^(O33/10)+'Summary (Full)'!$B$43/10^(P33/10))/'Summary (Full)'!$B$44))</f>
        <v>34.97613236441542</v>
      </c>
      <c r="R33" s="166">
        <f>Anchor!Y246</f>
        <v>2129.6</v>
      </c>
      <c r="S33" s="166">
        <f>Anchor!Z246</f>
        <v>1.226</v>
      </c>
      <c r="U33" s="166">
        <f>Test!L246</f>
        <v>687.78359999999998</v>
      </c>
      <c r="V33" s="166">
        <f>Test!M246</f>
        <v>33.6586</v>
      </c>
      <c r="W33" s="166">
        <f>Test!N246</f>
        <v>43.015000000000001</v>
      </c>
      <c r="X33" s="166">
        <f>Test!O246</f>
        <v>39.046500000000002</v>
      </c>
      <c r="Y33" s="166">
        <f>('Summary (Full)'!$B$34*V33+'Summary (Full)'!$B$35*W33+'Summary (Full)'!$B$36*X33)/'Summary (Full)'!$B$37</f>
        <v>34.580118750000004</v>
      </c>
      <c r="Z33" s="166">
        <f>Test!P246</f>
        <v>13.1595</v>
      </c>
      <c r="AA33" s="166">
        <f>Test!Q246</f>
        <v>11.490600000000001</v>
      </c>
      <c r="AB33" s="166">
        <f>Test!R246</f>
        <v>39.533900000000003</v>
      </c>
      <c r="AC33" s="166">
        <f>Test!S246</f>
        <v>37.931800000000003</v>
      </c>
      <c r="AD33" s="166">
        <f>Test!T246</f>
        <v>30.008700000000001</v>
      </c>
      <c r="AE33" s="166">
        <f>Test!U246</f>
        <v>36.1464</v>
      </c>
      <c r="AF33" s="166">
        <f>Test!V246</f>
        <v>33.6342</v>
      </c>
      <c r="AG33" s="166">
        <f>Test!W246</f>
        <v>43.000799999999998</v>
      </c>
      <c r="AH33" s="166">
        <f>Test!X246</f>
        <v>39.018900000000002</v>
      </c>
      <c r="AI33" s="166">
        <f>10*LOG10(1/(('Summary (Full)'!$B$41/10^(AF33/10)+'Summary (Full)'!$B$42/10^(AG33/10)+'Summary (Full)'!$B$43/10^(AH33/10))/'Summary (Full)'!$B$44))</f>
        <v>34.97613236441542</v>
      </c>
      <c r="AJ33" s="166">
        <f>Test!Y246</f>
        <v>2129.6</v>
      </c>
      <c r="AK33" s="166">
        <f>Test!Z246</f>
        <v>1.226</v>
      </c>
      <c r="AL33" s="166">
        <f t="shared" si="2"/>
        <v>1</v>
      </c>
      <c r="AM33" s="166">
        <f t="shared" si="2"/>
        <v>1</v>
      </c>
      <c r="AO33" s="294" t="s">
        <v>29</v>
      </c>
      <c r="AP33" s="212" cm="1">
        <f t="array" ref="AP33">bdRateExtend($C31:$C34,D31:D34,$U31:$U34,V31:V34)</f>
        <v>0</v>
      </c>
      <c r="AQ33" s="212"/>
      <c r="AR33" s="212"/>
      <c r="AS33" s="212"/>
      <c r="AT33" s="212" cm="1">
        <f t="array" ref="AT33">bdRateExtend($C31:$C34,H31:H34,$U31:$U34,Z31:Z34)</f>
        <v>0</v>
      </c>
      <c r="AU33" s="212"/>
      <c r="AV33" s="212" cm="1">
        <f t="array" ref="AV33">bdRateExtend($C31:$C34,I31:I34,$U31:$U34,AA31:AA34)</f>
        <v>0</v>
      </c>
      <c r="AW33" s="212"/>
      <c r="AX33" s="212" cm="1">
        <f t="array" ref="AX33">bdRateExtend($C31:$C34,J31:J34,$U31:$U34,AB31:AB34,"None", FALSE,1)</f>
        <v>0</v>
      </c>
      <c r="AY33" s="215"/>
      <c r="AZ33" s="326" cm="1">
        <f t="array" ref="AZ33">testVMAFRange($C31:$C34,J31:J34,$U31:$U34,AB31:AB34)</f>
        <v>0</v>
      </c>
      <c r="BA33" s="252"/>
      <c r="BR33" s="5"/>
      <c r="BS33" s="5"/>
      <c r="BT33" s="5"/>
      <c r="BV33" s="5"/>
      <c r="BX33" s="5"/>
      <c r="BZ33" s="5"/>
      <c r="CB33" s="5"/>
      <c r="CD33" s="5"/>
      <c r="CL33" s="17">
        <v>1880.5630291955483</v>
      </c>
      <c r="CM33" s="17">
        <v>36.819724999999998</v>
      </c>
      <c r="CN33" s="17">
        <v>36.819724999999998</v>
      </c>
      <c r="CO33" s="17">
        <v>45.808925000000002</v>
      </c>
      <c r="CP33" s="17">
        <v>42.309012500000001</v>
      </c>
      <c r="CQ33" s="17">
        <v>37.72463046875</v>
      </c>
      <c r="CR33" s="17">
        <v>17.85285</v>
      </c>
      <c r="CS33" s="17">
        <v>14.190125</v>
      </c>
      <c r="CT33" s="17">
        <v>66.671587500000001</v>
      </c>
      <c r="CU33" s="17">
        <v>64.292887500000006</v>
      </c>
      <c r="CV33" s="17">
        <v>34.1154875</v>
      </c>
      <c r="CW33" s="17">
        <v>38.923499999999997</v>
      </c>
      <c r="CX33" s="17">
        <v>36.803525</v>
      </c>
      <c r="CY33" s="17">
        <v>45.796475000000001</v>
      </c>
      <c r="CZ33" s="17">
        <v>42.282250000000005</v>
      </c>
      <c r="DA33" s="17">
        <v>38.14126670984156</v>
      </c>
      <c r="DB33" s="17">
        <v>5560.25</v>
      </c>
      <c r="DC33" s="17">
        <v>2.8452375000000001</v>
      </c>
      <c r="DE33" s="17">
        <v>2030.2036412510147</v>
      </c>
      <c r="DF33" s="5">
        <v>18.250875000000001</v>
      </c>
      <c r="DG33" s="5"/>
      <c r="DH33" s="17">
        <v>2003.0718287805994</v>
      </c>
      <c r="DI33" s="5">
        <v>14.3492</v>
      </c>
      <c r="DJ33" s="5"/>
      <c r="DK33" s="5">
        <v>2695.7700345671897</v>
      </c>
      <c r="DL33" s="5">
        <v>75.09620000000001</v>
      </c>
      <c r="DM33" s="5">
        <v>2695.7700345671897</v>
      </c>
      <c r="DN33" s="5">
        <v>72.836600000000004</v>
      </c>
      <c r="DO33" s="5">
        <v>1880.5630291955483</v>
      </c>
      <c r="DP33" s="5">
        <v>34.1154875</v>
      </c>
      <c r="DQ33" s="5">
        <v>1765.546924460537</v>
      </c>
      <c r="DR33" s="5">
        <v>38.774699999999996</v>
      </c>
      <c r="DS33" s="5">
        <v>1880.5630291955483</v>
      </c>
      <c r="DT33" s="5">
        <v>36.803525</v>
      </c>
      <c r="DU33" s="5">
        <v>36.803525</v>
      </c>
      <c r="DV33" s="5">
        <v>45.796475000000001</v>
      </c>
      <c r="DW33" s="5">
        <v>42.282250000000005</v>
      </c>
      <c r="DX33" s="5">
        <v>38.14126670984156</v>
      </c>
      <c r="DZ33" s="17">
        <v>1880.5630291955483</v>
      </c>
      <c r="EA33" s="17">
        <v>36.819724999999998</v>
      </c>
      <c r="EB33" s="17">
        <v>36.819724999999998</v>
      </c>
      <c r="EC33" s="17">
        <v>45.808925000000002</v>
      </c>
      <c r="ED33" s="17">
        <v>42.309012500000001</v>
      </c>
      <c r="EE33" s="17">
        <v>37.72463046875</v>
      </c>
      <c r="EF33" s="17">
        <v>17.85285</v>
      </c>
      <c r="EG33" s="17">
        <v>14.190125</v>
      </c>
      <c r="EH33" s="17">
        <v>66.671587500000001</v>
      </c>
      <c r="EI33" s="17">
        <v>64.292887500000006</v>
      </c>
      <c r="EJ33" s="17">
        <v>34.1154875</v>
      </c>
      <c r="EK33" s="17">
        <v>38.923499999999997</v>
      </c>
      <c r="EL33" s="17">
        <v>36.803525</v>
      </c>
      <c r="EM33" s="17">
        <v>45.796475000000001</v>
      </c>
      <c r="EN33" s="17">
        <v>42.282250000000005</v>
      </c>
      <c r="EO33" s="17">
        <v>38.14126670984156</v>
      </c>
      <c r="EP33" s="17">
        <v>5560.25</v>
      </c>
      <c r="EQ33" s="17">
        <v>2.8452375000000001</v>
      </c>
      <c r="ER33" s="17">
        <v>2030.2036412510147</v>
      </c>
      <c r="ES33" s="5">
        <v>18.250875000000001</v>
      </c>
      <c r="ET33" s="5">
        <v>2003.0718287805994</v>
      </c>
      <c r="EU33" s="5">
        <v>14.3492</v>
      </c>
      <c r="EV33" s="8">
        <v>2695.7700345671897</v>
      </c>
      <c r="EW33" s="8">
        <v>75.09620000000001</v>
      </c>
      <c r="EX33" s="8">
        <v>2695.7700345671897</v>
      </c>
      <c r="EY33" s="8">
        <v>72.836600000000004</v>
      </c>
      <c r="EZ33" s="8">
        <v>1880.5630291955483</v>
      </c>
      <c r="FA33" s="8">
        <v>34.1154875</v>
      </c>
      <c r="FB33" s="8">
        <v>1765.546924460537</v>
      </c>
      <c r="FC33" s="8">
        <v>38.774699999999996</v>
      </c>
      <c r="FD33" s="5">
        <v>1880.5630291955483</v>
      </c>
      <c r="FE33" s="5">
        <v>36.803525</v>
      </c>
      <c r="FF33" s="5">
        <v>36.803525</v>
      </c>
      <c r="FG33" s="5">
        <v>45.796475000000001</v>
      </c>
      <c r="FH33" s="5">
        <v>42.282250000000005</v>
      </c>
      <c r="FI33" s="5">
        <v>38.14126670984156</v>
      </c>
      <c r="FK33" s="5">
        <v>1765.546924460537</v>
      </c>
      <c r="FL33" s="5">
        <v>37.559414062500004</v>
      </c>
      <c r="FM33" s="5">
        <v>1765.546924460537</v>
      </c>
      <c r="FN33" s="5">
        <v>37.974971341540524</v>
      </c>
      <c r="FP33" s="17">
        <v>1765.546924460537</v>
      </c>
      <c r="FQ33" s="5">
        <v>37.559414062500004</v>
      </c>
      <c r="FR33" s="17">
        <v>1765.546924460537</v>
      </c>
      <c r="FS33" s="5">
        <v>37.974971341540524</v>
      </c>
    </row>
    <row r="34" spans="1:175" ht="14" thickBot="1" x14ac:dyDescent="0.2">
      <c r="A34" s="290"/>
      <c r="B34" s="47">
        <v>63</v>
      </c>
      <c r="C34" s="166">
        <f>Anchor!L247</f>
        <v>333.70940000000002</v>
      </c>
      <c r="D34" s="166">
        <f>Anchor!M247</f>
        <v>31.073399999999999</v>
      </c>
      <c r="E34" s="166">
        <f>Anchor!N247</f>
        <v>41.005899999999997</v>
      </c>
      <c r="F34" s="166">
        <f>Anchor!O247</f>
        <v>36.848199999999999</v>
      </c>
      <c r="G34" s="167">
        <f>('Summary (Full)'!$B$34*D34+'Summary (Full)'!$B$35*E34+'Summary (Full)'!$B$36*F34)/'Summary (Full)'!$B$37</f>
        <v>32.055106250000001</v>
      </c>
      <c r="H34" s="166">
        <f>Anchor!P247</f>
        <v>10.3987</v>
      </c>
      <c r="I34" s="166">
        <f>Anchor!Q247</f>
        <v>9.7225999999999999</v>
      </c>
      <c r="J34" s="166">
        <f>Anchor!R247</f>
        <v>22.626000000000001</v>
      </c>
      <c r="K34" s="166">
        <f>Anchor!S247</f>
        <v>21.664200000000001</v>
      </c>
      <c r="L34" s="166">
        <f>Anchor!T247</f>
        <v>27.244</v>
      </c>
      <c r="M34" s="166">
        <f>Anchor!U247</f>
        <v>33.949399999999997</v>
      </c>
      <c r="N34" s="166">
        <f>Anchor!V247</f>
        <v>31.0291</v>
      </c>
      <c r="O34" s="166">
        <f>Anchor!W247</f>
        <v>40.991</v>
      </c>
      <c r="P34" s="166">
        <f>Anchor!X247</f>
        <v>36.819099999999999</v>
      </c>
      <c r="Q34" s="168">
        <f>10*LOG10(1/(('Summary (Full)'!$B$41/10^(N34/10)+'Summary (Full)'!$B$42/10^(O34/10)+'Summary (Full)'!$B$43/10^(P34/10))/'Summary (Full)'!$B$44))</f>
        <v>32.411253313186414</v>
      </c>
      <c r="R34" s="166">
        <f>Anchor!Y247</f>
        <v>1384.1</v>
      </c>
      <c r="S34" s="166">
        <f>Anchor!Z247</f>
        <v>0.74909999999999999</v>
      </c>
      <c r="U34" s="166">
        <f>Test!L247</f>
        <v>333.70940000000002</v>
      </c>
      <c r="V34" s="166">
        <f>Test!M247</f>
        <v>31.073399999999999</v>
      </c>
      <c r="W34" s="166">
        <f>Test!N247</f>
        <v>41.005899999999997</v>
      </c>
      <c r="X34" s="166">
        <f>Test!O247</f>
        <v>36.848199999999999</v>
      </c>
      <c r="Y34" s="166">
        <f>('Summary (Full)'!$B$34*V34+'Summary (Full)'!$B$35*W34+'Summary (Full)'!$B$36*X34)/'Summary (Full)'!$B$37</f>
        <v>32.055106250000001</v>
      </c>
      <c r="Z34" s="166">
        <f>Test!P247</f>
        <v>10.3987</v>
      </c>
      <c r="AA34" s="166">
        <f>Test!Q247</f>
        <v>9.7225999999999999</v>
      </c>
      <c r="AB34" s="166">
        <f>Test!R247</f>
        <v>22.626000000000001</v>
      </c>
      <c r="AC34" s="166">
        <f>Test!S247</f>
        <v>21.664200000000001</v>
      </c>
      <c r="AD34" s="166">
        <f>Test!T247</f>
        <v>27.244</v>
      </c>
      <c r="AE34" s="166">
        <f>Test!U247</f>
        <v>33.949399999999997</v>
      </c>
      <c r="AF34" s="166">
        <f>Test!V247</f>
        <v>31.0291</v>
      </c>
      <c r="AG34" s="166">
        <f>Test!W247</f>
        <v>40.991</v>
      </c>
      <c r="AH34" s="166">
        <f>Test!X247</f>
        <v>36.819099999999999</v>
      </c>
      <c r="AI34" s="166">
        <f>10*LOG10(1/(('Summary (Full)'!$B$41/10^(AF34/10)+'Summary (Full)'!$B$42/10^(AG34/10)+'Summary (Full)'!$B$43/10^(AH34/10))/'Summary (Full)'!$B$44))</f>
        <v>32.411253313186414</v>
      </c>
      <c r="AJ34" s="166">
        <f>Test!Y247</f>
        <v>1384.1</v>
      </c>
      <c r="AK34" s="166">
        <f>Test!Z247</f>
        <v>0.74909999999999999</v>
      </c>
      <c r="AL34" s="166">
        <f t="shared" si="2"/>
        <v>1</v>
      </c>
      <c r="AM34" s="166">
        <f t="shared" si="2"/>
        <v>1</v>
      </c>
      <c r="AO34" s="303"/>
      <c r="AP34" s="213"/>
      <c r="AQ34" s="213"/>
      <c r="AR34" s="213"/>
      <c r="AS34" s="213"/>
      <c r="AT34" s="213"/>
      <c r="AU34" s="213"/>
      <c r="AV34" s="213"/>
      <c r="AW34" s="213"/>
      <c r="AX34" s="213"/>
      <c r="AY34" s="228"/>
      <c r="AZ34" s="327"/>
      <c r="BA34" s="280"/>
      <c r="BR34" s="5"/>
      <c r="BS34" s="5"/>
      <c r="BT34" s="5"/>
      <c r="BV34" s="5"/>
      <c r="BX34" s="5"/>
      <c r="BZ34" s="5"/>
      <c r="CB34" s="5"/>
      <c r="CD34" s="5"/>
      <c r="CL34" s="17">
        <v>2101.5183071797396</v>
      </c>
      <c r="CM34" s="17">
        <v>37.120525000000001</v>
      </c>
      <c r="CN34" s="17">
        <v>37.120525000000001</v>
      </c>
      <c r="CO34" s="17">
        <v>46.023775000000001</v>
      </c>
      <c r="CP34" s="17">
        <v>42.748674999999999</v>
      </c>
      <c r="CQ34" s="17">
        <v>38.028737500000005</v>
      </c>
      <c r="CR34" s="17">
        <v>18.229775</v>
      </c>
      <c r="CS34" s="17">
        <v>14.417574999999999</v>
      </c>
      <c r="CT34" s="17">
        <v>69.343575000000001</v>
      </c>
      <c r="CU34" s="17">
        <v>67.173625000000001</v>
      </c>
      <c r="CV34" s="17">
        <v>34.552950000000003</v>
      </c>
      <c r="CW34" s="17">
        <v>39.176974999999999</v>
      </c>
      <c r="CX34" s="17">
        <v>37.10575</v>
      </c>
      <c r="CY34" s="17">
        <v>46.012475000000002</v>
      </c>
      <c r="CZ34" s="17">
        <v>42.722375</v>
      </c>
      <c r="DA34" s="17">
        <v>38.449705930223161</v>
      </c>
      <c r="DB34" s="17">
        <v>6838.6</v>
      </c>
      <c r="DC34" s="17">
        <v>4.5456749999999992</v>
      </c>
      <c r="DE34" s="17">
        <v>2161.7961620219298</v>
      </c>
      <c r="DF34" s="5">
        <v>18.54645</v>
      </c>
      <c r="DG34" s="5"/>
      <c r="DH34" s="17">
        <v>2133.5614329134232</v>
      </c>
      <c r="DI34" s="5">
        <v>14.508274999999999</v>
      </c>
      <c r="DJ34" s="5"/>
      <c r="DK34" s="5">
        <v>2870.6142207170278</v>
      </c>
      <c r="DL34" s="5">
        <v>76.36</v>
      </c>
      <c r="DM34" s="5">
        <v>2870.6142207170278</v>
      </c>
      <c r="DN34" s="5">
        <v>74.091300000000004</v>
      </c>
      <c r="DO34" s="5">
        <v>2003.0718287805994</v>
      </c>
      <c r="DP34" s="5">
        <v>34.365549999999999</v>
      </c>
      <c r="DQ34" s="5">
        <v>1880.5630291955483</v>
      </c>
      <c r="DR34" s="5">
        <v>38.923499999999997</v>
      </c>
      <c r="DS34" s="5">
        <v>2101.5183071797396</v>
      </c>
      <c r="DT34" s="5">
        <v>37.10575</v>
      </c>
      <c r="DU34" s="5">
        <v>37.10575</v>
      </c>
      <c r="DV34" s="5">
        <v>46.012475000000002</v>
      </c>
      <c r="DW34" s="5">
        <v>42.722375</v>
      </c>
      <c r="DX34" s="5">
        <v>38.449705930223161</v>
      </c>
      <c r="DZ34" s="17">
        <v>2101.5183071797396</v>
      </c>
      <c r="EA34" s="17">
        <v>37.120525000000001</v>
      </c>
      <c r="EB34" s="17">
        <v>37.120525000000001</v>
      </c>
      <c r="EC34" s="17">
        <v>46.023775000000001</v>
      </c>
      <c r="ED34" s="17">
        <v>42.748674999999999</v>
      </c>
      <c r="EE34" s="17">
        <v>38.028737500000005</v>
      </c>
      <c r="EF34" s="17">
        <v>18.229775</v>
      </c>
      <c r="EG34" s="17">
        <v>14.417574999999999</v>
      </c>
      <c r="EH34" s="17">
        <v>69.343575000000001</v>
      </c>
      <c r="EI34" s="17">
        <v>67.173625000000001</v>
      </c>
      <c r="EJ34" s="17">
        <v>34.552950000000003</v>
      </c>
      <c r="EK34" s="17">
        <v>39.176974999999999</v>
      </c>
      <c r="EL34" s="17">
        <v>37.10575</v>
      </c>
      <c r="EM34" s="17">
        <v>46.012475000000002</v>
      </c>
      <c r="EN34" s="17">
        <v>42.722375</v>
      </c>
      <c r="EO34" s="17">
        <v>38.449705930223161</v>
      </c>
      <c r="EP34" s="17">
        <v>6838.6</v>
      </c>
      <c r="EQ34" s="17">
        <v>4.5456749999999992</v>
      </c>
      <c r="ER34" s="17">
        <v>2161.7961620219298</v>
      </c>
      <c r="ES34" s="5">
        <v>18.54645</v>
      </c>
      <c r="ET34" s="5">
        <v>2133.5614329134232</v>
      </c>
      <c r="EU34" s="5">
        <v>14.508274999999999</v>
      </c>
      <c r="EV34" s="8">
        <v>2870.6142207170278</v>
      </c>
      <c r="EW34" s="8">
        <v>76.36</v>
      </c>
      <c r="EX34" s="8">
        <v>2870.6142207170278</v>
      </c>
      <c r="EY34" s="8">
        <v>74.091300000000004</v>
      </c>
      <c r="EZ34" s="8">
        <v>2003.0718287805994</v>
      </c>
      <c r="FA34" s="8">
        <v>34.365549999999999</v>
      </c>
      <c r="FB34" s="8">
        <v>1880.5630291955483</v>
      </c>
      <c r="FC34" s="8">
        <v>38.923499999999997</v>
      </c>
      <c r="FD34" s="5">
        <v>2101.5183071797396</v>
      </c>
      <c r="FE34" s="5">
        <v>37.10575</v>
      </c>
      <c r="FF34" s="5">
        <v>37.10575</v>
      </c>
      <c r="FG34" s="5">
        <v>46.012475000000002</v>
      </c>
      <c r="FH34" s="5">
        <v>42.722375</v>
      </c>
      <c r="FI34" s="5">
        <v>38.449705930223161</v>
      </c>
      <c r="FK34" s="5">
        <v>1880.5630291955483</v>
      </c>
      <c r="FL34" s="5">
        <v>37.72463046875</v>
      </c>
      <c r="FM34" s="5">
        <v>1880.5630291955483</v>
      </c>
      <c r="FN34" s="5">
        <v>38.14126670984156</v>
      </c>
      <c r="FP34" s="17">
        <v>1880.5630291955483</v>
      </c>
      <c r="FQ34" s="5">
        <v>37.72463046875</v>
      </c>
      <c r="FR34" s="17">
        <v>1880.5630291955483</v>
      </c>
      <c r="FS34" s="5">
        <v>38.14126670984156</v>
      </c>
    </row>
    <row r="35" spans="1:175" ht="13" customHeight="1" x14ac:dyDescent="0.15">
      <c r="A35" s="290" t="s">
        <v>20</v>
      </c>
      <c r="B35" s="47">
        <v>23</v>
      </c>
      <c r="C35" s="166">
        <f>Anchor!L248</f>
        <v>3187.0664999999999</v>
      </c>
      <c r="D35" s="166">
        <f>Anchor!M248</f>
        <v>36.970999999999997</v>
      </c>
      <c r="E35" s="166">
        <f>Anchor!N248</f>
        <v>46.395000000000003</v>
      </c>
      <c r="F35" s="166">
        <f>Anchor!O248</f>
        <v>42.498399999999997</v>
      </c>
      <c r="G35" s="167">
        <f>('Summary (Full)'!$B$34*D35+'Summary (Full)'!$B$35*E35+'Summary (Full)'!$B$36*F35)/'Summary (Full)'!$B$37</f>
        <v>37.905462499999992</v>
      </c>
      <c r="H35" s="166">
        <f>Anchor!P248</f>
        <v>20.085999999999999</v>
      </c>
      <c r="I35" s="166">
        <f>Anchor!Q248</f>
        <v>14.7539</v>
      </c>
      <c r="J35" s="166">
        <f>Anchor!R248</f>
        <v>62.69</v>
      </c>
      <c r="K35" s="166">
        <f>Anchor!S248</f>
        <v>60.623600000000003</v>
      </c>
      <c r="L35" s="166">
        <f>Anchor!T248</f>
        <v>34.106499999999997</v>
      </c>
      <c r="M35" s="166">
        <f>Anchor!U248</f>
        <v>39.372300000000003</v>
      </c>
      <c r="N35" s="166">
        <f>Anchor!V248</f>
        <v>36.963500000000003</v>
      </c>
      <c r="O35" s="166">
        <f>Anchor!W248</f>
        <v>46.3857</v>
      </c>
      <c r="P35" s="166">
        <f>Anchor!X248</f>
        <v>42.478000000000002</v>
      </c>
      <c r="Q35" s="168">
        <f>10*LOG10(1/(('Summary (Full)'!$B$41/10^(N35/10)+'Summary (Full)'!$B$42/10^(O35/10)+'Summary (Full)'!$B$43/10^(P35/10))/'Summary (Full)'!$B$44))</f>
        <v>38.315296408881508</v>
      </c>
      <c r="R35" s="166">
        <f>Anchor!Y248</f>
        <v>3876.9</v>
      </c>
      <c r="S35" s="166">
        <f>Anchor!Z248</f>
        <v>1.3991</v>
      </c>
      <c r="U35" s="166">
        <f>Test!L248</f>
        <v>3187.0664999999999</v>
      </c>
      <c r="V35" s="166">
        <f>Test!M248</f>
        <v>36.970999999999997</v>
      </c>
      <c r="W35" s="166">
        <f>Test!N248</f>
        <v>46.395000000000003</v>
      </c>
      <c r="X35" s="166">
        <f>Test!O248</f>
        <v>42.498399999999997</v>
      </c>
      <c r="Y35" s="166">
        <f>('Summary (Full)'!$B$34*V35+'Summary (Full)'!$B$35*W35+'Summary (Full)'!$B$36*X35)/'Summary (Full)'!$B$37</f>
        <v>37.905462499999992</v>
      </c>
      <c r="Z35" s="166">
        <f>Test!P248</f>
        <v>20.085999999999999</v>
      </c>
      <c r="AA35" s="166">
        <f>Test!Q248</f>
        <v>14.7539</v>
      </c>
      <c r="AB35" s="166">
        <f>Test!R248</f>
        <v>62.69</v>
      </c>
      <c r="AC35" s="166">
        <f>Test!S248</f>
        <v>60.623600000000003</v>
      </c>
      <c r="AD35" s="166">
        <f>Test!T248</f>
        <v>34.106499999999997</v>
      </c>
      <c r="AE35" s="166">
        <f>Test!U248</f>
        <v>39.372300000000003</v>
      </c>
      <c r="AF35" s="166">
        <f>Test!V248</f>
        <v>36.963500000000003</v>
      </c>
      <c r="AG35" s="166">
        <f>Test!W248</f>
        <v>46.3857</v>
      </c>
      <c r="AH35" s="166">
        <f>Test!X248</f>
        <v>42.478000000000002</v>
      </c>
      <c r="AI35" s="166">
        <f>10*LOG10(1/(('Summary (Full)'!$B$41/10^(AF35/10)+'Summary (Full)'!$B$42/10^(AG35/10)+'Summary (Full)'!$B$43/10^(AH35/10))/'Summary (Full)'!$B$44))</f>
        <v>38.315296408881508</v>
      </c>
      <c r="AJ35" s="166">
        <f>Test!Y248</f>
        <v>3876.9</v>
      </c>
      <c r="AK35" s="166">
        <f>Test!Z248</f>
        <v>1.3991</v>
      </c>
      <c r="AL35" s="166">
        <f t="shared" si="2"/>
        <v>1</v>
      </c>
      <c r="AM35" s="166">
        <f t="shared" si="2"/>
        <v>1</v>
      </c>
      <c r="AO35" s="293" t="s">
        <v>27</v>
      </c>
      <c r="AP35" s="211" cm="1">
        <f t="array" ref="AP35">bdRateExtend($C35:$C38,D35:D38,$U35:$U38,V35:V38)</f>
        <v>0</v>
      </c>
      <c r="AQ35" s="211" cm="1">
        <f t="array" ref="AQ35">bdRateExtend($C35:$C40,D35:D40,$U35:$U40,V35:V40)</f>
        <v>0</v>
      </c>
      <c r="AR35" s="211" cm="1">
        <f t="array" ref="AR35">bdRateExtend($C35:$C40,E35:E40,$U35:$U40,W35:W40)</f>
        <v>0</v>
      </c>
      <c r="AS35" s="211" cm="1">
        <f t="array" ref="AS35">bdRateExtend($C35:$C40,F35:F40,$U35:$U40,X35:X40)</f>
        <v>0</v>
      </c>
      <c r="AT35" s="211" cm="1">
        <f t="array" ref="AT35">bdRateExtend($C35:$C38,H35:H38,$U35:$U38,Z35:Z38)</f>
        <v>0</v>
      </c>
      <c r="AU35" s="211" cm="1">
        <f t="array" ref="AU35">bdRateExtend($C35:$C40,H35:H40,$U35:$U40,Z35:Z40)</f>
        <v>0</v>
      </c>
      <c r="AV35" s="211" cm="1">
        <f t="array" ref="AV35">bdRateExtend($C35:$C38,I35:I38,$U35:$U38,AA35:AA38)</f>
        <v>0</v>
      </c>
      <c r="AW35" s="211" cm="1">
        <f t="array" ref="AW35">bdRateExtend($C35:$C40,I35:I40,$U35:$U40,AA35:AA40)</f>
        <v>0</v>
      </c>
      <c r="AX35" s="211" cm="1">
        <f t="array" ref="AX35">bdRateExtend($C35:$C38,J35:J38,$U35:$U38,AB35:AB38,"None", FALSE,1)</f>
        <v>0</v>
      </c>
      <c r="AY35" s="214" cm="1">
        <f t="array" ref="AY35">bdRateExtend($C35:$C40,J35:J40,$U35:$U40,AB35:AB40,"None", FALSE,TRUE)</f>
        <v>0</v>
      </c>
      <c r="AZ35" s="325" cm="1">
        <f t="array" ref="AZ35">testVMAFRange($C35:$C38,J35:J38,$U35:$U38,AB35:AB38)</f>
        <v>0</v>
      </c>
      <c r="BA35" s="251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2235.1980975404836</v>
      </c>
      <c r="CM35" s="17">
        <v>37.299312499999999</v>
      </c>
      <c r="CN35" s="17">
        <v>37.299312499999999</v>
      </c>
      <c r="CO35" s="17">
        <v>46.194587499999997</v>
      </c>
      <c r="CP35" s="17">
        <v>42.957237499999998</v>
      </c>
      <c r="CQ35" s="17">
        <v>38.208887500000003</v>
      </c>
      <c r="CR35" s="17">
        <v>18.545037499999999</v>
      </c>
      <c r="CS35" s="17">
        <v>14.585637500000001</v>
      </c>
      <c r="CT35" s="17">
        <v>70.95608750000001</v>
      </c>
      <c r="CU35" s="17">
        <v>68.75041250000001</v>
      </c>
      <c r="CV35" s="17">
        <v>34.815775000000002</v>
      </c>
      <c r="CW35" s="17">
        <v>39.340237500000001</v>
      </c>
      <c r="CX35" s="17">
        <v>37.285174999999995</v>
      </c>
      <c r="CY35" s="17">
        <v>46.183587500000002</v>
      </c>
      <c r="CZ35" s="17">
        <v>42.931037499999995</v>
      </c>
      <c r="DA35" s="17">
        <v>38.630734648920658</v>
      </c>
      <c r="DB35" s="17">
        <v>6997.9</v>
      </c>
      <c r="DC35" s="17">
        <v>4.6054374999999999</v>
      </c>
      <c r="DE35" s="17">
        <v>2272.5517490736875</v>
      </c>
      <c r="DF35" s="5">
        <v>18.782999999999998</v>
      </c>
      <c r="DG35" s="5"/>
      <c r="DH35" s="17">
        <v>2272.5517490736875</v>
      </c>
      <c r="DI35" s="5">
        <v>14.667349999999999</v>
      </c>
      <c r="DJ35" s="5"/>
      <c r="DK35" s="5">
        <v>3056.7985764801547</v>
      </c>
      <c r="DL35" s="5">
        <v>77.623800000000003</v>
      </c>
      <c r="DM35" s="5">
        <v>3056.7985764801547</v>
      </c>
      <c r="DN35" s="5">
        <v>75.346000000000004</v>
      </c>
      <c r="DO35" s="5">
        <v>2235.1980975404836</v>
      </c>
      <c r="DP35" s="5">
        <v>34.815775000000002</v>
      </c>
      <c r="DQ35" s="5">
        <v>2003.0718287805994</v>
      </c>
      <c r="DR35" s="5">
        <v>39.072299999999998</v>
      </c>
      <c r="DS35" s="5">
        <v>2235.1980975404836</v>
      </c>
      <c r="DT35" s="5">
        <v>37.285174999999995</v>
      </c>
      <c r="DU35" s="5">
        <v>37.285174999999995</v>
      </c>
      <c r="DV35" s="5">
        <v>46.183587500000002</v>
      </c>
      <c r="DW35" s="5">
        <v>42.931037499999995</v>
      </c>
      <c r="DX35" s="5">
        <v>38.630734648920658</v>
      </c>
      <c r="DZ35" s="17">
        <v>2235.1980975404836</v>
      </c>
      <c r="EA35" s="17">
        <v>37.299312499999999</v>
      </c>
      <c r="EB35" s="17">
        <v>37.299312499999999</v>
      </c>
      <c r="EC35" s="17">
        <v>46.194587499999997</v>
      </c>
      <c r="ED35" s="17">
        <v>42.957237499999998</v>
      </c>
      <c r="EE35" s="17">
        <v>38.208887500000003</v>
      </c>
      <c r="EF35" s="17">
        <v>18.545037499999999</v>
      </c>
      <c r="EG35" s="17">
        <v>14.585637500000001</v>
      </c>
      <c r="EH35" s="17">
        <v>70.95608750000001</v>
      </c>
      <c r="EI35" s="17">
        <v>68.75041250000001</v>
      </c>
      <c r="EJ35" s="17">
        <v>34.815775000000002</v>
      </c>
      <c r="EK35" s="17">
        <v>39.340237500000001</v>
      </c>
      <c r="EL35" s="17">
        <v>37.285174999999995</v>
      </c>
      <c r="EM35" s="17">
        <v>46.183587500000002</v>
      </c>
      <c r="EN35" s="17">
        <v>42.931037499999995</v>
      </c>
      <c r="EO35" s="17">
        <v>38.630734648920658</v>
      </c>
      <c r="EP35" s="17">
        <v>6997.9</v>
      </c>
      <c r="EQ35" s="17">
        <v>4.6054374999999999</v>
      </c>
      <c r="ER35" s="17">
        <v>2272.5517490736875</v>
      </c>
      <c r="ES35" s="5">
        <v>18.782999999999998</v>
      </c>
      <c r="ET35" s="5">
        <v>2272.5517490736875</v>
      </c>
      <c r="EU35" s="5">
        <v>14.667349999999999</v>
      </c>
      <c r="EV35" s="8">
        <v>3056.7985764801547</v>
      </c>
      <c r="EW35" s="8">
        <v>77.623800000000003</v>
      </c>
      <c r="EX35" s="8">
        <v>3056.7985764801547</v>
      </c>
      <c r="EY35" s="8">
        <v>75.346000000000004</v>
      </c>
      <c r="EZ35" s="8">
        <v>2235.1980975404836</v>
      </c>
      <c r="FA35" s="8">
        <v>34.815775000000002</v>
      </c>
      <c r="FB35" s="8">
        <v>2003.0718287805994</v>
      </c>
      <c r="FC35" s="8">
        <v>39.072299999999998</v>
      </c>
      <c r="FD35" s="5">
        <v>2235.1980975404836</v>
      </c>
      <c r="FE35" s="5">
        <v>37.285174999999995</v>
      </c>
      <c r="FF35" s="5">
        <v>37.285174999999995</v>
      </c>
      <c r="FG35" s="5">
        <v>46.183587500000002</v>
      </c>
      <c r="FH35" s="5">
        <v>42.931037499999995</v>
      </c>
      <c r="FI35" s="5">
        <v>38.630734648920658</v>
      </c>
      <c r="FK35" s="5">
        <v>2101.5183071797396</v>
      </c>
      <c r="FL35" s="5">
        <v>38.028737500000005</v>
      </c>
      <c r="FM35" s="5">
        <v>2101.5183071797396</v>
      </c>
      <c r="FN35" s="5">
        <v>38.449705930223161</v>
      </c>
      <c r="FP35" s="17">
        <v>2101.5183071797396</v>
      </c>
      <c r="FQ35" s="5">
        <v>38.028737500000005</v>
      </c>
      <c r="FR35" s="17">
        <v>2101.5183071797396</v>
      </c>
      <c r="FS35" s="5">
        <v>38.449705930223161</v>
      </c>
    </row>
    <row r="36" spans="1:175" x14ac:dyDescent="0.15">
      <c r="A36" s="290"/>
      <c r="B36" s="47">
        <v>31</v>
      </c>
      <c r="C36" s="166">
        <f>Anchor!L249</f>
        <v>2007.0329999999999</v>
      </c>
      <c r="D36" s="166">
        <f>Anchor!M249</f>
        <v>36.2134</v>
      </c>
      <c r="E36" s="166">
        <f>Anchor!N249</f>
        <v>45.556100000000001</v>
      </c>
      <c r="F36" s="166">
        <f>Anchor!O249</f>
        <v>41.5657</v>
      </c>
      <c r="G36" s="167">
        <f>('Summary (Full)'!$B$34*D36+'Summary (Full)'!$B$35*E36+'Summary (Full)'!$B$36*F36)/'Summary (Full)'!$B$37</f>
        <v>37.131837499999996</v>
      </c>
      <c r="H36" s="166">
        <f>Anchor!P249</f>
        <v>18.0335</v>
      </c>
      <c r="I36" s="166">
        <f>Anchor!Q249</f>
        <v>13.924099999999999</v>
      </c>
      <c r="J36" s="166">
        <f>Anchor!R249</f>
        <v>54.973599999999998</v>
      </c>
      <c r="K36" s="166">
        <f>Anchor!S249</f>
        <v>52.930500000000002</v>
      </c>
      <c r="L36" s="166">
        <f>Anchor!T249</f>
        <v>33.034999999999997</v>
      </c>
      <c r="M36" s="166">
        <f>Anchor!U249</f>
        <v>38.609200000000001</v>
      </c>
      <c r="N36" s="166">
        <f>Anchor!V249</f>
        <v>36.200200000000002</v>
      </c>
      <c r="O36" s="166">
        <f>Anchor!W249</f>
        <v>45.544400000000003</v>
      </c>
      <c r="P36" s="166">
        <f>Anchor!X249</f>
        <v>41.5411</v>
      </c>
      <c r="Q36" s="168">
        <f>10*LOG10(1/(('Summary (Full)'!$B$41/10^(N36/10)+'Summary (Full)'!$B$42/10^(O36/10)+'Summary (Full)'!$B$43/10^(P36/10))/'Summary (Full)'!$B$44))</f>
        <v>37.538651633510021</v>
      </c>
      <c r="R36" s="166">
        <f>Anchor!Y249</f>
        <v>3159.1</v>
      </c>
      <c r="S36" s="166">
        <f>Anchor!Z249</f>
        <v>1.1992</v>
      </c>
      <c r="U36" s="166">
        <f>Test!L249</f>
        <v>2007.0329999999999</v>
      </c>
      <c r="V36" s="166">
        <f>Test!M249</f>
        <v>36.2134</v>
      </c>
      <c r="W36" s="166">
        <f>Test!N249</f>
        <v>45.556100000000001</v>
      </c>
      <c r="X36" s="166">
        <f>Test!O249</f>
        <v>41.5657</v>
      </c>
      <c r="Y36" s="166">
        <f>('Summary (Full)'!$B$34*V36+'Summary (Full)'!$B$35*W36+'Summary (Full)'!$B$36*X36)/'Summary (Full)'!$B$37</f>
        <v>37.131837499999996</v>
      </c>
      <c r="Z36" s="166">
        <f>Test!P249</f>
        <v>18.0335</v>
      </c>
      <c r="AA36" s="166">
        <f>Test!Q249</f>
        <v>13.924099999999999</v>
      </c>
      <c r="AB36" s="166">
        <f>Test!R249</f>
        <v>54.973599999999998</v>
      </c>
      <c r="AC36" s="166">
        <f>Test!S249</f>
        <v>52.930500000000002</v>
      </c>
      <c r="AD36" s="166">
        <f>Test!T249</f>
        <v>33.034999999999997</v>
      </c>
      <c r="AE36" s="166">
        <f>Test!U249</f>
        <v>38.609200000000001</v>
      </c>
      <c r="AF36" s="166">
        <f>Test!V249</f>
        <v>36.200200000000002</v>
      </c>
      <c r="AG36" s="166">
        <f>Test!W249</f>
        <v>45.544400000000003</v>
      </c>
      <c r="AH36" s="166">
        <f>Test!X249</f>
        <v>41.5411</v>
      </c>
      <c r="AI36" s="166">
        <f>10*LOG10(1/(('Summary (Full)'!$B$41/10^(AF36/10)+'Summary (Full)'!$B$42/10^(AG36/10)+'Summary (Full)'!$B$43/10^(AH36/10))/'Summary (Full)'!$B$44))</f>
        <v>37.538651633510021</v>
      </c>
      <c r="AJ36" s="166">
        <f>Test!Y249</f>
        <v>3159.1</v>
      </c>
      <c r="AK36" s="166">
        <f>Test!Z249</f>
        <v>1.1992</v>
      </c>
      <c r="AL36" s="166">
        <f t="shared" si="2"/>
        <v>1</v>
      </c>
      <c r="AM36" s="166">
        <f t="shared" si="2"/>
        <v>1</v>
      </c>
      <c r="AO36" s="294"/>
      <c r="AP36" s="212"/>
      <c r="AQ36" s="212"/>
      <c r="AR36" s="212"/>
      <c r="AS36" s="212"/>
      <c r="AT36" s="212"/>
      <c r="AU36" s="212"/>
      <c r="AV36" s="212"/>
      <c r="AW36" s="212"/>
      <c r="AX36" s="212"/>
      <c r="AY36" s="215"/>
      <c r="AZ36" s="326"/>
      <c r="BA36" s="252"/>
      <c r="BR36" s="5"/>
      <c r="BS36" s="5"/>
      <c r="BT36" s="5"/>
      <c r="BV36" s="5"/>
      <c r="BX36" s="5"/>
      <c r="BZ36" s="5"/>
      <c r="CB36" s="5"/>
      <c r="CD36" s="5"/>
      <c r="CL36" s="17">
        <v>2377.3814000000002</v>
      </c>
      <c r="CM36" s="17">
        <v>37.478099999999998</v>
      </c>
      <c r="CN36" s="17">
        <v>37.478099999999998</v>
      </c>
      <c r="CO36" s="17">
        <v>46.365400000000001</v>
      </c>
      <c r="CP36" s="17">
        <v>43.165799999999997</v>
      </c>
      <c r="CQ36" s="17">
        <v>38.389037500000001</v>
      </c>
      <c r="CR36" s="17">
        <v>18.860299999999999</v>
      </c>
      <c r="CS36" s="17">
        <v>14.7537</v>
      </c>
      <c r="CT36" s="17">
        <v>72.568600000000004</v>
      </c>
      <c r="CU36" s="17">
        <v>70.327200000000005</v>
      </c>
      <c r="CV36" s="17">
        <v>35.078600000000002</v>
      </c>
      <c r="CW36" s="17">
        <v>39.503500000000003</v>
      </c>
      <c r="CX36" s="17">
        <v>37.464599999999997</v>
      </c>
      <c r="CY36" s="17">
        <v>46.354700000000001</v>
      </c>
      <c r="CZ36" s="17">
        <v>43.139699999999998</v>
      </c>
      <c r="DA36" s="17">
        <v>38.811763367618155</v>
      </c>
      <c r="DB36" s="17">
        <v>7157.2</v>
      </c>
      <c r="DC36" s="17">
        <v>4.6651999999999996</v>
      </c>
      <c r="DE36" s="17">
        <v>2420.5965539814092</v>
      </c>
      <c r="DF36" s="5">
        <v>19.093049999999998</v>
      </c>
      <c r="DG36" s="5"/>
      <c r="DH36" s="17">
        <v>2420.5965539814092</v>
      </c>
      <c r="DI36" s="5">
        <v>14.826425</v>
      </c>
      <c r="DJ36" s="5"/>
      <c r="DK36" s="5">
        <v>3255.058610709842</v>
      </c>
      <c r="DL36" s="5">
        <v>78.887600000000006</v>
      </c>
      <c r="DM36" s="5">
        <v>3255.058610709842</v>
      </c>
      <c r="DN36" s="5">
        <v>76.600700000000003</v>
      </c>
      <c r="DO36" s="5">
        <v>2377.3814000000002</v>
      </c>
      <c r="DP36" s="5">
        <v>35.078600000000002</v>
      </c>
      <c r="DQ36" s="5">
        <v>2235.1980975404836</v>
      </c>
      <c r="DR36" s="5">
        <v>39.340237500000001</v>
      </c>
      <c r="DS36" s="5">
        <v>2377.3814000000002</v>
      </c>
      <c r="DT36" s="5">
        <v>37.464599999999997</v>
      </c>
      <c r="DU36" s="5">
        <v>37.464599999999997</v>
      </c>
      <c r="DV36" s="5">
        <v>46.354700000000001</v>
      </c>
      <c r="DW36" s="5">
        <v>43.139699999999998</v>
      </c>
      <c r="DX36" s="5">
        <v>38.811763367618155</v>
      </c>
      <c r="DZ36" s="17">
        <v>2377.3814000000002</v>
      </c>
      <c r="EA36" s="17">
        <v>37.478099999999998</v>
      </c>
      <c r="EB36" s="17">
        <v>37.478099999999998</v>
      </c>
      <c r="EC36" s="17">
        <v>46.365400000000001</v>
      </c>
      <c r="ED36" s="17">
        <v>43.165799999999997</v>
      </c>
      <c r="EE36" s="17">
        <v>38.389037500000001</v>
      </c>
      <c r="EF36" s="17">
        <v>18.860299999999999</v>
      </c>
      <c r="EG36" s="17">
        <v>14.7537</v>
      </c>
      <c r="EH36" s="17">
        <v>72.568600000000004</v>
      </c>
      <c r="EI36" s="17">
        <v>70.327200000000005</v>
      </c>
      <c r="EJ36" s="17">
        <v>35.078600000000002</v>
      </c>
      <c r="EK36" s="17">
        <v>39.503500000000003</v>
      </c>
      <c r="EL36" s="17">
        <v>37.464599999999997</v>
      </c>
      <c r="EM36" s="17">
        <v>46.354700000000001</v>
      </c>
      <c r="EN36" s="17">
        <v>43.139699999999998</v>
      </c>
      <c r="EO36" s="17">
        <v>38.811763367618155</v>
      </c>
      <c r="EP36" s="17">
        <v>7157.2</v>
      </c>
      <c r="EQ36" s="17">
        <v>4.6651999999999996</v>
      </c>
      <c r="ER36" s="17">
        <v>2420.5965539814092</v>
      </c>
      <c r="ES36" s="5">
        <v>19.093049999999998</v>
      </c>
      <c r="ET36" s="5">
        <v>2420.5965539814092</v>
      </c>
      <c r="EU36" s="5">
        <v>14.826425</v>
      </c>
      <c r="EV36" s="8">
        <v>3255.058610709842</v>
      </c>
      <c r="EW36" s="8">
        <v>78.887600000000006</v>
      </c>
      <c r="EX36" s="8">
        <v>3255.058610709842</v>
      </c>
      <c r="EY36" s="8">
        <v>76.600700000000003</v>
      </c>
      <c r="EZ36" s="8">
        <v>2377.3814000000002</v>
      </c>
      <c r="FA36" s="8">
        <v>35.078600000000002</v>
      </c>
      <c r="FB36" s="8">
        <v>2235.1980975404836</v>
      </c>
      <c r="FC36" s="8">
        <v>39.340237500000001</v>
      </c>
      <c r="FD36" s="5">
        <v>2377.3814000000002</v>
      </c>
      <c r="FE36" s="5">
        <v>37.464599999999997</v>
      </c>
      <c r="FF36" s="5">
        <v>37.464599999999997</v>
      </c>
      <c r="FG36" s="5">
        <v>46.354700000000001</v>
      </c>
      <c r="FH36" s="5">
        <v>43.139699999999998</v>
      </c>
      <c r="FI36" s="5">
        <v>38.811763367618155</v>
      </c>
      <c r="FK36" s="5">
        <v>2235.1980975404836</v>
      </c>
      <c r="FL36" s="5">
        <v>38.208887500000003</v>
      </c>
      <c r="FM36" s="5">
        <v>2235.1980975404836</v>
      </c>
      <c r="FN36" s="5">
        <v>38.630734648920658</v>
      </c>
      <c r="FP36" s="17">
        <v>2235.1980975404836</v>
      </c>
      <c r="FQ36" s="5">
        <v>38.208887500000003</v>
      </c>
      <c r="FR36" s="17">
        <v>2235.1980975404836</v>
      </c>
      <c r="FS36" s="5">
        <v>38.630734648920658</v>
      </c>
    </row>
    <row r="37" spans="1:175" ht="13" customHeight="1" x14ac:dyDescent="0.15">
      <c r="A37" s="290"/>
      <c r="B37" s="47">
        <v>39</v>
      </c>
      <c r="C37" s="166">
        <f>Anchor!L250</f>
        <v>1215.7983999999999</v>
      </c>
      <c r="D37" s="166">
        <f>Anchor!M250</f>
        <v>35.108699999999999</v>
      </c>
      <c r="E37" s="166">
        <f>Anchor!N250</f>
        <v>44.518500000000003</v>
      </c>
      <c r="F37" s="166">
        <f>Anchor!O250</f>
        <v>40.391399999999997</v>
      </c>
      <c r="G37" s="167">
        <f>('Summary (Full)'!$B$34*D37+'Summary (Full)'!$B$35*E37+'Summary (Full)'!$B$36*F37)/'Summary (Full)'!$B$37</f>
        <v>36.026981249999999</v>
      </c>
      <c r="H37" s="166">
        <f>Anchor!P250</f>
        <v>15.811500000000001</v>
      </c>
      <c r="I37" s="166">
        <f>Anchor!Q250</f>
        <v>12.863</v>
      </c>
      <c r="J37" s="166">
        <f>Anchor!R250</f>
        <v>45.218800000000002</v>
      </c>
      <c r="K37" s="166">
        <f>Anchor!S250</f>
        <v>43.310699999999997</v>
      </c>
      <c r="L37" s="166">
        <f>Anchor!T250</f>
        <v>31.624099999999999</v>
      </c>
      <c r="M37" s="166">
        <f>Anchor!U250</f>
        <v>37.576500000000003</v>
      </c>
      <c r="N37" s="166">
        <f>Anchor!V250</f>
        <v>35.0886</v>
      </c>
      <c r="O37" s="166">
        <f>Anchor!W250</f>
        <v>44.505299999999998</v>
      </c>
      <c r="P37" s="166">
        <f>Anchor!X250</f>
        <v>40.3611</v>
      </c>
      <c r="Q37" s="168">
        <f>10*LOG10(1/(('Summary (Full)'!$B$41/10^(N37/10)+'Summary (Full)'!$B$42/10^(O37/10)+'Summary (Full)'!$B$43/10^(P37/10))/'Summary (Full)'!$B$44))</f>
        <v>36.424377356507222</v>
      </c>
      <c r="R37" s="166">
        <f>Anchor!Y250</f>
        <v>2329.1999999999998</v>
      </c>
      <c r="S37" s="166">
        <f>Anchor!Z250</f>
        <v>1.0085999999999999</v>
      </c>
      <c r="U37" s="166">
        <f>Test!L250</f>
        <v>1215.7983999999999</v>
      </c>
      <c r="V37" s="166">
        <f>Test!M250</f>
        <v>35.108699999999999</v>
      </c>
      <c r="W37" s="166">
        <f>Test!N250</f>
        <v>44.518500000000003</v>
      </c>
      <c r="X37" s="166">
        <f>Test!O250</f>
        <v>40.391399999999997</v>
      </c>
      <c r="Y37" s="166">
        <f>('Summary (Full)'!$B$34*V37+'Summary (Full)'!$B$35*W37+'Summary (Full)'!$B$36*X37)/'Summary (Full)'!$B$37</f>
        <v>36.026981249999999</v>
      </c>
      <c r="Z37" s="166">
        <f>Test!P250</f>
        <v>15.811500000000001</v>
      </c>
      <c r="AA37" s="166">
        <f>Test!Q250</f>
        <v>12.863</v>
      </c>
      <c r="AB37" s="166">
        <f>Test!R250</f>
        <v>45.218800000000002</v>
      </c>
      <c r="AC37" s="166">
        <f>Test!S250</f>
        <v>43.310699999999997</v>
      </c>
      <c r="AD37" s="166">
        <f>Test!T250</f>
        <v>31.624099999999999</v>
      </c>
      <c r="AE37" s="166">
        <f>Test!U250</f>
        <v>37.576500000000003</v>
      </c>
      <c r="AF37" s="166">
        <f>Test!V250</f>
        <v>35.0886</v>
      </c>
      <c r="AG37" s="166">
        <f>Test!W250</f>
        <v>44.505299999999998</v>
      </c>
      <c r="AH37" s="166">
        <f>Test!X250</f>
        <v>40.3611</v>
      </c>
      <c r="AI37" s="166">
        <f>10*LOG10(1/(('Summary (Full)'!$B$41/10^(AF37/10)+'Summary (Full)'!$B$42/10^(AG37/10)+'Summary (Full)'!$B$43/10^(AH37/10))/'Summary (Full)'!$B$44))</f>
        <v>36.424377356507222</v>
      </c>
      <c r="AJ37" s="166">
        <f>Test!Y250</f>
        <v>2329.1999999999998</v>
      </c>
      <c r="AK37" s="166">
        <f>Test!Z250</f>
        <v>1.0085999999999999</v>
      </c>
      <c r="AL37" s="166">
        <f t="shared" si="2"/>
        <v>1</v>
      </c>
      <c r="AM37" s="166">
        <f t="shared" si="2"/>
        <v>1</v>
      </c>
      <c r="AO37" s="294" t="s">
        <v>28</v>
      </c>
      <c r="AP37" s="212" cm="1">
        <f t="array" ref="AP37">bdRateExtend($C36:$C39,D36:D39,$U36:$U39,V36:V39)</f>
        <v>0</v>
      </c>
      <c r="AQ37" s="212"/>
      <c r="AR37" s="212"/>
      <c r="AS37" s="212"/>
      <c r="AT37" s="212" cm="1">
        <f t="array" ref="AT37">bdRateExtend($C36:$C39,H36:H39,$U36:$U39,Z36:Z39)</f>
        <v>0</v>
      </c>
      <c r="AU37" s="212"/>
      <c r="AV37" s="212" cm="1">
        <f t="array" ref="AV37">bdRateExtend($C36:$C39,I36:I39,$U36:$U39,AA36:AA39)</f>
        <v>0</v>
      </c>
      <c r="AW37" s="212"/>
      <c r="AX37" s="212" cm="1">
        <f t="array" ref="AX37">bdRateExtend($C36:$C39,J36:J39,$U36:$U39,AB36:AB39,"None", FALSE,1)</f>
        <v>0</v>
      </c>
      <c r="AY37" s="215"/>
      <c r="AZ37" s="326" cm="1">
        <f t="array" ref="AZ37">testVMAFRange($C36:$C39,J36:J39,$U36:$U39,AB36:AB39)</f>
        <v>0</v>
      </c>
      <c r="BA37" s="252"/>
      <c r="BR37" s="5"/>
      <c r="BS37" s="5"/>
      <c r="BT37" s="5"/>
      <c r="BV37" s="5"/>
      <c r="BX37" s="5"/>
      <c r="BZ37" s="5"/>
      <c r="CB37" s="5"/>
      <c r="CD37" s="5"/>
      <c r="CL37" s="17">
        <v>2531.5753077594586</v>
      </c>
      <c r="CM37" s="17">
        <v>37.616087499999999</v>
      </c>
      <c r="CN37" s="17">
        <v>37.616087499999999</v>
      </c>
      <c r="CO37" s="17">
        <v>46.506124999999997</v>
      </c>
      <c r="CP37" s="17">
        <v>43.346299999999999</v>
      </c>
      <c r="CQ37" s="17">
        <v>38.529853125000002</v>
      </c>
      <c r="CR37" s="17">
        <v>19.169824999999999</v>
      </c>
      <c r="CS37" s="17">
        <v>14.899525000000001</v>
      </c>
      <c r="CT37" s="17">
        <v>73.832400000000007</v>
      </c>
      <c r="CU37" s="17">
        <v>71.581900000000005</v>
      </c>
      <c r="CV37" s="17">
        <v>35.322475000000004</v>
      </c>
      <c r="CW37" s="17">
        <v>39.634137500000001</v>
      </c>
      <c r="CX37" s="17">
        <v>37.603274999999996</v>
      </c>
      <c r="CY37" s="17">
        <v>46.495674999999999</v>
      </c>
      <c r="CZ37" s="17">
        <v>43.320637499999997</v>
      </c>
      <c r="DA37" s="17">
        <v>38.953013402258478</v>
      </c>
      <c r="DB37" s="17">
        <v>7473.5874999999996</v>
      </c>
      <c r="DC37" s="17">
        <v>4.8262749999999999</v>
      </c>
      <c r="DE37" s="17">
        <v>2578.2856999999999</v>
      </c>
      <c r="DF37" s="5">
        <v>19.403099999999998</v>
      </c>
      <c r="DG37" s="5"/>
      <c r="DH37" s="17">
        <v>2578.2856999999999</v>
      </c>
      <c r="DI37" s="5">
        <v>14.9855</v>
      </c>
      <c r="DJ37" s="5"/>
      <c r="DK37" s="5">
        <v>3466.1775364200457</v>
      </c>
      <c r="DL37" s="5">
        <v>80.151399999999995</v>
      </c>
      <c r="DM37" s="5">
        <v>3466.1775364200457</v>
      </c>
      <c r="DN37" s="5">
        <v>77.855400000000003</v>
      </c>
      <c r="DO37" s="5">
        <v>2531.5753077594586</v>
      </c>
      <c r="DP37" s="5">
        <v>35.322475000000004</v>
      </c>
      <c r="DQ37" s="5">
        <v>2377.3814000000002</v>
      </c>
      <c r="DR37" s="5">
        <v>39.503500000000003</v>
      </c>
      <c r="DS37" s="5">
        <v>2531.5753077594586</v>
      </c>
      <c r="DT37" s="5">
        <v>37.603274999999996</v>
      </c>
      <c r="DU37" s="5">
        <v>37.603274999999996</v>
      </c>
      <c r="DV37" s="5">
        <v>46.495674999999999</v>
      </c>
      <c r="DW37" s="5">
        <v>43.320637499999997</v>
      </c>
      <c r="DX37" s="5">
        <v>38.953013402258478</v>
      </c>
      <c r="DZ37" s="17">
        <v>2531.5753077594586</v>
      </c>
      <c r="EA37" s="17">
        <v>37.616087499999999</v>
      </c>
      <c r="EB37" s="17">
        <v>37.616087499999999</v>
      </c>
      <c r="EC37" s="17">
        <v>46.506124999999997</v>
      </c>
      <c r="ED37" s="17">
        <v>43.346299999999999</v>
      </c>
      <c r="EE37" s="17">
        <v>38.529853125000002</v>
      </c>
      <c r="EF37" s="17">
        <v>19.169824999999999</v>
      </c>
      <c r="EG37" s="17">
        <v>14.899525000000001</v>
      </c>
      <c r="EH37" s="17">
        <v>73.832400000000007</v>
      </c>
      <c r="EI37" s="17">
        <v>71.581900000000005</v>
      </c>
      <c r="EJ37" s="17">
        <v>35.322475000000004</v>
      </c>
      <c r="EK37" s="17">
        <v>39.634137500000001</v>
      </c>
      <c r="EL37" s="17">
        <v>37.603274999999996</v>
      </c>
      <c r="EM37" s="17">
        <v>46.495674999999999</v>
      </c>
      <c r="EN37" s="17">
        <v>43.320637499999997</v>
      </c>
      <c r="EO37" s="17">
        <v>38.953013402258478</v>
      </c>
      <c r="EP37" s="17">
        <v>7473.5874999999996</v>
      </c>
      <c r="EQ37" s="17">
        <v>4.8262749999999999</v>
      </c>
      <c r="ER37" s="17">
        <v>2578.2856999999999</v>
      </c>
      <c r="ES37" s="5">
        <v>19.403099999999998</v>
      </c>
      <c r="ET37" s="5">
        <v>2578.2856999999999</v>
      </c>
      <c r="EU37" s="5">
        <v>14.9855</v>
      </c>
      <c r="EV37" s="8">
        <v>3466.1775364200457</v>
      </c>
      <c r="EW37" s="8">
        <v>80.151399999999995</v>
      </c>
      <c r="EX37" s="8">
        <v>3466.1775364200457</v>
      </c>
      <c r="EY37" s="8">
        <v>77.855400000000003</v>
      </c>
      <c r="EZ37" s="8">
        <v>2531.5753077594586</v>
      </c>
      <c r="FA37" s="8">
        <v>35.322475000000004</v>
      </c>
      <c r="FB37" s="8">
        <v>2377.3814000000002</v>
      </c>
      <c r="FC37" s="8">
        <v>39.503500000000003</v>
      </c>
      <c r="FD37" s="5">
        <v>2531.5753077594586</v>
      </c>
      <c r="FE37" s="5">
        <v>37.603274999999996</v>
      </c>
      <c r="FF37" s="5">
        <v>37.603274999999996</v>
      </c>
      <c r="FG37" s="5">
        <v>46.495674999999999</v>
      </c>
      <c r="FH37" s="5">
        <v>43.320637499999997</v>
      </c>
      <c r="FI37" s="5">
        <v>38.953013402258478</v>
      </c>
      <c r="FK37" s="5">
        <v>2377.3814000000002</v>
      </c>
      <c r="FL37" s="5">
        <v>38.389037500000001</v>
      </c>
      <c r="FM37" s="5">
        <v>2377.3814000000002</v>
      </c>
      <c r="FN37" s="5">
        <v>38.811763367618155</v>
      </c>
      <c r="FP37" s="17">
        <v>2377.3814000000002</v>
      </c>
      <c r="FQ37" s="5">
        <v>38.389037500000001</v>
      </c>
      <c r="FR37" s="17">
        <v>2377.3814000000002</v>
      </c>
      <c r="FS37" s="5">
        <v>38.811763367618155</v>
      </c>
    </row>
    <row r="38" spans="1:175" x14ac:dyDescent="0.15">
      <c r="A38" s="290"/>
      <c r="B38" s="47">
        <v>47</v>
      </c>
      <c r="C38" s="166">
        <f>Anchor!L251</f>
        <v>729.90390000000002</v>
      </c>
      <c r="D38" s="166">
        <f>Anchor!M251</f>
        <v>33.681800000000003</v>
      </c>
      <c r="E38" s="166">
        <f>Anchor!N251</f>
        <v>43.226900000000001</v>
      </c>
      <c r="F38" s="166">
        <f>Anchor!O251</f>
        <v>38.9529</v>
      </c>
      <c r="G38" s="167">
        <f>('Summary (Full)'!$B$34*D38+'Summary (Full)'!$B$35*E38+'Summary (Full)'!$B$36*F38)/'Summary (Full)'!$B$37</f>
        <v>34.607812500000001</v>
      </c>
      <c r="H38" s="166">
        <f>Anchor!P251</f>
        <v>13.5335</v>
      </c>
      <c r="I38" s="166">
        <f>Anchor!Q251</f>
        <v>11.6242</v>
      </c>
      <c r="J38" s="166">
        <f>Anchor!R251</f>
        <v>34.2485</v>
      </c>
      <c r="K38" s="166">
        <f>Anchor!S251</f>
        <v>32.718899999999998</v>
      </c>
      <c r="L38" s="166">
        <f>Anchor!T251</f>
        <v>29.961099999999998</v>
      </c>
      <c r="M38" s="166">
        <f>Anchor!U251</f>
        <v>36.263500000000001</v>
      </c>
      <c r="N38" s="166">
        <f>Anchor!V251</f>
        <v>33.656500000000001</v>
      </c>
      <c r="O38" s="166">
        <f>Anchor!W251</f>
        <v>43.211199999999998</v>
      </c>
      <c r="P38" s="166">
        <f>Anchor!X251</f>
        <v>38.917999999999999</v>
      </c>
      <c r="Q38" s="168">
        <f>10*LOG10(1/(('Summary (Full)'!$B$41/10^(N38/10)+'Summary (Full)'!$B$42/10^(O38/10)+'Summary (Full)'!$B$43/10^(P38/10))/'Summary (Full)'!$B$44))</f>
        <v>34.99505844493941</v>
      </c>
      <c r="R38" s="166">
        <f>Anchor!Y251</f>
        <v>1851.5</v>
      </c>
      <c r="S38" s="166">
        <f>Anchor!Z251</f>
        <v>0.9073</v>
      </c>
      <c r="U38" s="166">
        <f>Test!L251</f>
        <v>729.90390000000002</v>
      </c>
      <c r="V38" s="166">
        <f>Test!M251</f>
        <v>33.681800000000003</v>
      </c>
      <c r="W38" s="166">
        <f>Test!N251</f>
        <v>43.226900000000001</v>
      </c>
      <c r="X38" s="166">
        <f>Test!O251</f>
        <v>38.9529</v>
      </c>
      <c r="Y38" s="166">
        <f>('Summary (Full)'!$B$34*V38+'Summary (Full)'!$B$35*W38+'Summary (Full)'!$B$36*X38)/'Summary (Full)'!$B$37</f>
        <v>34.607812500000001</v>
      </c>
      <c r="Z38" s="166">
        <f>Test!P251</f>
        <v>13.5335</v>
      </c>
      <c r="AA38" s="166">
        <f>Test!Q251</f>
        <v>11.6242</v>
      </c>
      <c r="AB38" s="166">
        <f>Test!R251</f>
        <v>34.2485</v>
      </c>
      <c r="AC38" s="166">
        <f>Test!S251</f>
        <v>32.718899999999998</v>
      </c>
      <c r="AD38" s="166">
        <f>Test!T251</f>
        <v>29.961099999999998</v>
      </c>
      <c r="AE38" s="166">
        <f>Test!U251</f>
        <v>36.263500000000001</v>
      </c>
      <c r="AF38" s="166">
        <f>Test!V251</f>
        <v>33.656500000000001</v>
      </c>
      <c r="AG38" s="166">
        <f>Test!W251</f>
        <v>43.211199999999998</v>
      </c>
      <c r="AH38" s="166">
        <f>Test!X251</f>
        <v>38.917999999999999</v>
      </c>
      <c r="AI38" s="166">
        <f>10*LOG10(1/(('Summary (Full)'!$B$41/10^(AF38/10)+'Summary (Full)'!$B$42/10^(AG38/10)+'Summary (Full)'!$B$43/10^(AH38/10))/'Summary (Full)'!$B$44))</f>
        <v>34.99505844493941</v>
      </c>
      <c r="AJ38" s="166">
        <f>Test!Y251</f>
        <v>1851.5</v>
      </c>
      <c r="AK38" s="166">
        <f>Test!Z251</f>
        <v>0.9073</v>
      </c>
      <c r="AL38" s="166">
        <f t="shared" si="2"/>
        <v>1</v>
      </c>
      <c r="AM38" s="166">
        <f t="shared" si="2"/>
        <v>1</v>
      </c>
      <c r="AO38" s="294"/>
      <c r="AP38" s="212"/>
      <c r="AQ38" s="212"/>
      <c r="AR38" s="212"/>
      <c r="AS38" s="212"/>
      <c r="AT38" s="212"/>
      <c r="AU38" s="212"/>
      <c r="AV38" s="212"/>
      <c r="AW38" s="212"/>
      <c r="AX38" s="212"/>
      <c r="AY38" s="215"/>
      <c r="AZ38" s="326"/>
      <c r="BA38" s="252"/>
      <c r="BR38" s="5"/>
      <c r="BS38" s="5"/>
      <c r="BT38" s="5"/>
      <c r="BV38" s="5"/>
      <c r="BX38" s="5"/>
      <c r="BZ38" s="5"/>
      <c r="CB38" s="5"/>
      <c r="CD38" s="5"/>
      <c r="CL38" s="17">
        <v>2695.7700345671897</v>
      </c>
      <c r="CM38" s="17">
        <v>37.754075</v>
      </c>
      <c r="CN38" s="17">
        <v>37.754075</v>
      </c>
      <c r="CO38" s="17">
        <v>46.646850000000001</v>
      </c>
      <c r="CP38" s="17">
        <v>43.526799999999994</v>
      </c>
      <c r="CQ38" s="17">
        <v>38.670668750000004</v>
      </c>
      <c r="CR38" s="17">
        <v>19.47935</v>
      </c>
      <c r="CS38" s="17">
        <v>15.045349999999999</v>
      </c>
      <c r="CT38" s="17">
        <v>75.09620000000001</v>
      </c>
      <c r="CU38" s="17">
        <v>72.836600000000004</v>
      </c>
      <c r="CV38" s="17">
        <v>35.56635</v>
      </c>
      <c r="CW38" s="17">
        <v>39.764775</v>
      </c>
      <c r="CX38" s="17">
        <v>37.741949999999996</v>
      </c>
      <c r="CY38" s="17">
        <v>46.636650000000003</v>
      </c>
      <c r="CZ38" s="17">
        <v>43.501575000000003</v>
      </c>
      <c r="DA38" s="17">
        <v>39.094263436898792</v>
      </c>
      <c r="DB38" s="17">
        <v>7789.9749999999995</v>
      </c>
      <c r="DC38" s="17">
        <v>4.9873499999999993</v>
      </c>
      <c r="DE38" s="17">
        <v>2746.0761288575181</v>
      </c>
      <c r="DF38" s="5">
        <v>19.696087499999997</v>
      </c>
      <c r="DG38" s="5"/>
      <c r="DH38" s="17">
        <v>2746.0761288575181</v>
      </c>
      <c r="DI38" s="5">
        <v>15.117537499999999</v>
      </c>
      <c r="DJ38" s="5"/>
      <c r="DK38" s="5">
        <v>3690.9893648160514</v>
      </c>
      <c r="DL38" s="5">
        <v>81.415199999999999</v>
      </c>
      <c r="DM38" s="5">
        <v>3690.9893648160514</v>
      </c>
      <c r="DN38" s="5">
        <v>79.110100000000003</v>
      </c>
      <c r="DO38" s="5">
        <v>2695.7700345671897</v>
      </c>
      <c r="DP38" s="5">
        <v>35.56635</v>
      </c>
      <c r="DQ38" s="5">
        <v>2531.5753077594586</v>
      </c>
      <c r="DR38" s="5">
        <v>39.634137500000001</v>
      </c>
      <c r="DS38" s="5">
        <v>2695.7700345671897</v>
      </c>
      <c r="DT38" s="5">
        <v>37.741949999999996</v>
      </c>
      <c r="DU38" s="5">
        <v>37.741949999999996</v>
      </c>
      <c r="DV38" s="5">
        <v>46.636650000000003</v>
      </c>
      <c r="DW38" s="5">
        <v>43.501575000000003</v>
      </c>
      <c r="DX38" s="5">
        <v>39.094263436898792</v>
      </c>
      <c r="DZ38" s="17">
        <v>2695.7700345671897</v>
      </c>
      <c r="EA38" s="17">
        <v>37.754075</v>
      </c>
      <c r="EB38" s="17">
        <v>37.754075</v>
      </c>
      <c r="EC38" s="17">
        <v>46.646850000000001</v>
      </c>
      <c r="ED38" s="17">
        <v>43.526799999999994</v>
      </c>
      <c r="EE38" s="17">
        <v>38.670668750000004</v>
      </c>
      <c r="EF38" s="17">
        <v>19.47935</v>
      </c>
      <c r="EG38" s="17">
        <v>15.045349999999999</v>
      </c>
      <c r="EH38" s="17">
        <v>75.09620000000001</v>
      </c>
      <c r="EI38" s="17">
        <v>72.836600000000004</v>
      </c>
      <c r="EJ38" s="17">
        <v>35.56635</v>
      </c>
      <c r="EK38" s="17">
        <v>39.764775</v>
      </c>
      <c r="EL38" s="17">
        <v>37.741949999999996</v>
      </c>
      <c r="EM38" s="17">
        <v>46.636650000000003</v>
      </c>
      <c r="EN38" s="17">
        <v>43.501575000000003</v>
      </c>
      <c r="EO38" s="17">
        <v>39.094263436898792</v>
      </c>
      <c r="EP38" s="17">
        <v>7789.9749999999995</v>
      </c>
      <c r="EQ38" s="17">
        <v>4.9873499999999993</v>
      </c>
      <c r="ER38" s="17">
        <v>2746.0761288575181</v>
      </c>
      <c r="ES38" s="5">
        <v>19.696087499999997</v>
      </c>
      <c r="ET38" s="5">
        <v>2746.0761288575181</v>
      </c>
      <c r="EU38" s="5">
        <v>15.117537499999999</v>
      </c>
      <c r="EV38" s="8">
        <v>3690.9893648160514</v>
      </c>
      <c r="EW38" s="8">
        <v>81.415199999999999</v>
      </c>
      <c r="EX38" s="8">
        <v>3690.9893648160514</v>
      </c>
      <c r="EY38" s="8">
        <v>79.110100000000003</v>
      </c>
      <c r="EZ38" s="8">
        <v>2695.7700345671897</v>
      </c>
      <c r="FA38" s="8">
        <v>35.56635</v>
      </c>
      <c r="FB38" s="8">
        <v>2531.5753077594586</v>
      </c>
      <c r="FC38" s="8">
        <v>39.634137500000001</v>
      </c>
      <c r="FD38" s="5">
        <v>2695.7700345671897</v>
      </c>
      <c r="FE38" s="5">
        <v>37.741949999999996</v>
      </c>
      <c r="FF38" s="5">
        <v>37.741949999999996</v>
      </c>
      <c r="FG38" s="5">
        <v>46.636650000000003</v>
      </c>
      <c r="FH38" s="5">
        <v>43.501575000000003</v>
      </c>
      <c r="FI38" s="5">
        <v>39.094263436898792</v>
      </c>
      <c r="FK38" s="5">
        <v>2531.5753077594586</v>
      </c>
      <c r="FL38" s="5">
        <v>38.529853125000002</v>
      </c>
      <c r="FM38" s="5">
        <v>2531.5753077594586</v>
      </c>
      <c r="FN38" s="5">
        <v>38.953013402258478</v>
      </c>
      <c r="FP38" s="17">
        <v>2531.5753077594586</v>
      </c>
      <c r="FQ38" s="5">
        <v>38.529853125000002</v>
      </c>
      <c r="FR38" s="17">
        <v>2531.5753077594586</v>
      </c>
      <c r="FS38" s="5">
        <v>38.953013402258478</v>
      </c>
    </row>
    <row r="39" spans="1:175" ht="13" customHeight="1" x14ac:dyDescent="0.15">
      <c r="A39" s="290"/>
      <c r="B39" s="47">
        <v>55</v>
      </c>
      <c r="C39" s="166">
        <f>Anchor!L252</f>
        <v>435.0763</v>
      </c>
      <c r="D39" s="166">
        <f>Anchor!M252</f>
        <v>32.028100000000002</v>
      </c>
      <c r="E39" s="166">
        <f>Anchor!N252</f>
        <v>41.703800000000001</v>
      </c>
      <c r="F39" s="166">
        <f>Anchor!O252</f>
        <v>37.489899999999999</v>
      </c>
      <c r="G39" s="167">
        <f>('Summary (Full)'!$B$34*D39+'Summary (Full)'!$B$35*E39+'Summary (Full)'!$B$36*F39)/'Summary (Full)'!$B$37</f>
        <v>32.974193750000005</v>
      </c>
      <c r="H39" s="166">
        <f>Anchor!P252</f>
        <v>11.3969</v>
      </c>
      <c r="I39" s="166">
        <f>Anchor!Q252</f>
        <v>10.3392</v>
      </c>
      <c r="J39" s="166">
        <f>Anchor!R252</f>
        <v>23.337299999999999</v>
      </c>
      <c r="K39" s="166">
        <f>Anchor!S252</f>
        <v>22.324100000000001</v>
      </c>
      <c r="L39" s="166">
        <f>Anchor!T252</f>
        <v>28.185700000000001</v>
      </c>
      <c r="M39" s="166">
        <f>Anchor!U252</f>
        <v>34.736899999999999</v>
      </c>
      <c r="N39" s="166">
        <f>Anchor!V252</f>
        <v>32.002299999999998</v>
      </c>
      <c r="O39" s="166">
        <f>Anchor!W252</f>
        <v>41.688000000000002</v>
      </c>
      <c r="P39" s="166">
        <f>Anchor!X252</f>
        <v>37.457000000000001</v>
      </c>
      <c r="Q39" s="168">
        <f>10*LOG10(1/(('Summary (Full)'!$B$41/10^(N39/10)+'Summary (Full)'!$B$42/10^(O39/10)+'Summary (Full)'!$B$43/10^(P39/10))/'Summary (Full)'!$B$44))</f>
        <v>33.356893753632562</v>
      </c>
      <c r="R39" s="166">
        <f>Anchor!Y252</f>
        <v>1419.9</v>
      </c>
      <c r="S39" s="166">
        <f>Anchor!Z252</f>
        <v>0.69169999999999998</v>
      </c>
      <c r="U39" s="166">
        <f>Test!L252</f>
        <v>435.0763</v>
      </c>
      <c r="V39" s="166">
        <f>Test!M252</f>
        <v>32.028100000000002</v>
      </c>
      <c r="W39" s="166">
        <f>Test!N252</f>
        <v>41.703800000000001</v>
      </c>
      <c r="X39" s="166">
        <f>Test!O252</f>
        <v>37.489899999999999</v>
      </c>
      <c r="Y39" s="166">
        <f>('Summary (Full)'!$B$34*V39+'Summary (Full)'!$B$35*W39+'Summary (Full)'!$B$36*X39)/'Summary (Full)'!$B$37</f>
        <v>32.974193750000005</v>
      </c>
      <c r="Z39" s="166">
        <f>Test!P252</f>
        <v>11.3969</v>
      </c>
      <c r="AA39" s="166">
        <f>Test!Q252</f>
        <v>10.3392</v>
      </c>
      <c r="AB39" s="166">
        <f>Test!R252</f>
        <v>23.337299999999999</v>
      </c>
      <c r="AC39" s="166">
        <f>Test!S252</f>
        <v>22.324100000000001</v>
      </c>
      <c r="AD39" s="166">
        <f>Test!T252</f>
        <v>28.185700000000001</v>
      </c>
      <c r="AE39" s="166">
        <f>Test!U252</f>
        <v>34.736899999999999</v>
      </c>
      <c r="AF39" s="166">
        <f>Test!V252</f>
        <v>32.002299999999998</v>
      </c>
      <c r="AG39" s="166">
        <f>Test!W252</f>
        <v>41.688000000000002</v>
      </c>
      <c r="AH39" s="166">
        <f>Test!X252</f>
        <v>37.457000000000001</v>
      </c>
      <c r="AI39" s="166">
        <f>10*LOG10(1/(('Summary (Full)'!$B$41/10^(AF39/10)+'Summary (Full)'!$B$42/10^(AG39/10)+'Summary (Full)'!$B$43/10^(AH39/10))/'Summary (Full)'!$B$44))</f>
        <v>33.356893753632562</v>
      </c>
      <c r="AJ39" s="166">
        <f>Test!Y252</f>
        <v>1419.9</v>
      </c>
      <c r="AK39" s="166">
        <f>Test!Z252</f>
        <v>0.69169999999999998</v>
      </c>
      <c r="AL39" s="166">
        <f t="shared" si="2"/>
        <v>1</v>
      </c>
      <c r="AM39" s="166">
        <f t="shared" si="2"/>
        <v>1</v>
      </c>
      <c r="AO39" s="294" t="s">
        <v>29</v>
      </c>
      <c r="AP39" s="212" cm="1">
        <f t="array" ref="AP39">bdRateExtend($C37:$C40,D37:D40,$U37:$U40,V37:V40)</f>
        <v>0</v>
      </c>
      <c r="AQ39" s="212"/>
      <c r="AR39" s="212"/>
      <c r="AS39" s="212"/>
      <c r="AT39" s="212" cm="1">
        <f t="array" ref="AT39">bdRateExtend($C37:$C40,H37:H40,$U37:$U40,Z37:Z40)</f>
        <v>0</v>
      </c>
      <c r="AU39" s="212"/>
      <c r="AV39" s="212" cm="1">
        <f t="array" ref="AV39">bdRateExtend($C37:$C40,I37:I40,$U37:$U40,AA37:AA40)</f>
        <v>0</v>
      </c>
      <c r="AW39" s="212"/>
      <c r="AX39" s="212" cm="1">
        <f t="array" ref="AX39">bdRateExtend($C37:$C40,J37:J40,$U37:$U40,AB37:AB40,"None", FALSE,1)</f>
        <v>0</v>
      </c>
      <c r="AY39" s="215"/>
      <c r="AZ39" s="326" cm="1">
        <f t="array" ref="AZ39">testVMAFRange($C37:$C40,J37:J40,$U37:$U40,AB37:AB40)</f>
        <v>0</v>
      </c>
      <c r="BA39" s="252"/>
      <c r="BR39" s="5"/>
      <c r="BS39" s="5"/>
      <c r="BT39" s="5"/>
      <c r="BV39" s="5"/>
      <c r="BX39" s="5"/>
      <c r="BZ39" s="5"/>
      <c r="CB39" s="5"/>
      <c r="CD39" s="5"/>
      <c r="CL39" s="17">
        <v>2870.6142207170278</v>
      </c>
      <c r="CM39" s="17">
        <v>37.892062500000002</v>
      </c>
      <c r="CN39" s="17">
        <v>37.892062500000002</v>
      </c>
      <c r="CO39" s="17">
        <v>46.787575000000004</v>
      </c>
      <c r="CP39" s="17">
        <v>43.707299999999996</v>
      </c>
      <c r="CQ39" s="17">
        <v>38.811484374999999</v>
      </c>
      <c r="CR39" s="17">
        <v>19.788875000000001</v>
      </c>
      <c r="CS39" s="17">
        <v>15.191174999999999</v>
      </c>
      <c r="CT39" s="17">
        <v>76.36</v>
      </c>
      <c r="CU39" s="17">
        <v>74.091300000000004</v>
      </c>
      <c r="CV39" s="17">
        <v>35.810225000000003</v>
      </c>
      <c r="CW39" s="17">
        <v>39.895412499999999</v>
      </c>
      <c r="CX39" s="17">
        <v>37.880624999999995</v>
      </c>
      <c r="CY39" s="17">
        <v>46.777625</v>
      </c>
      <c r="CZ39" s="17">
        <v>43.682512500000001</v>
      </c>
      <c r="DA39" s="17">
        <v>39.235513471539115</v>
      </c>
      <c r="DB39" s="17">
        <v>8106.3624999999993</v>
      </c>
      <c r="DC39" s="17">
        <v>5.1484249999999996</v>
      </c>
      <c r="DE39" s="17">
        <v>2924.7860721878474</v>
      </c>
      <c r="DF39" s="5">
        <v>19.989075</v>
      </c>
      <c r="DG39" s="5"/>
      <c r="DH39" s="17">
        <v>2924.7860721878474</v>
      </c>
      <c r="DI39" s="5">
        <v>15.249575</v>
      </c>
      <c r="DJ39" s="5"/>
      <c r="DK39" s="5">
        <v>3930.3822</v>
      </c>
      <c r="DL39" s="5">
        <v>82.679000000000002</v>
      </c>
      <c r="DM39" s="5">
        <v>3930.3822</v>
      </c>
      <c r="DN39" s="5">
        <v>80.364800000000002</v>
      </c>
      <c r="DO39" s="5">
        <v>2870.6142207170278</v>
      </c>
      <c r="DP39" s="5">
        <v>35.810225000000003</v>
      </c>
      <c r="DQ39" s="5">
        <v>2695.7700345671897</v>
      </c>
      <c r="DR39" s="5">
        <v>39.764775</v>
      </c>
      <c r="DS39" s="5">
        <v>2870.6142207170278</v>
      </c>
      <c r="DT39" s="5">
        <v>37.880624999999995</v>
      </c>
      <c r="DU39" s="5">
        <v>37.880624999999995</v>
      </c>
      <c r="DV39" s="5">
        <v>46.777625</v>
      </c>
      <c r="DW39" s="5">
        <v>43.682512500000001</v>
      </c>
      <c r="DX39" s="5">
        <v>39.235513471539115</v>
      </c>
      <c r="DZ39" s="17">
        <v>2870.6142207170278</v>
      </c>
      <c r="EA39" s="17">
        <v>37.892062500000002</v>
      </c>
      <c r="EB39" s="17">
        <v>37.892062500000002</v>
      </c>
      <c r="EC39" s="17">
        <v>46.787575000000004</v>
      </c>
      <c r="ED39" s="17">
        <v>43.707299999999996</v>
      </c>
      <c r="EE39" s="17">
        <v>38.811484374999999</v>
      </c>
      <c r="EF39" s="17">
        <v>19.788875000000001</v>
      </c>
      <c r="EG39" s="17">
        <v>15.191174999999999</v>
      </c>
      <c r="EH39" s="17">
        <v>76.36</v>
      </c>
      <c r="EI39" s="17">
        <v>74.091300000000004</v>
      </c>
      <c r="EJ39" s="17">
        <v>35.810225000000003</v>
      </c>
      <c r="EK39" s="17">
        <v>39.895412499999999</v>
      </c>
      <c r="EL39" s="17">
        <v>37.880624999999995</v>
      </c>
      <c r="EM39" s="17">
        <v>46.777625</v>
      </c>
      <c r="EN39" s="17">
        <v>43.682512500000001</v>
      </c>
      <c r="EO39" s="17">
        <v>39.235513471539115</v>
      </c>
      <c r="EP39" s="17">
        <v>8106.3624999999993</v>
      </c>
      <c r="EQ39" s="17">
        <v>5.1484249999999996</v>
      </c>
      <c r="ER39" s="17">
        <v>2924.7860721878474</v>
      </c>
      <c r="ES39" s="5">
        <v>19.989075</v>
      </c>
      <c r="ET39" s="5">
        <v>2924.7860721878474</v>
      </c>
      <c r="EU39" s="5">
        <v>15.249575</v>
      </c>
      <c r="EV39" s="8">
        <v>3930.3822</v>
      </c>
      <c r="EW39" s="8">
        <v>82.679000000000002</v>
      </c>
      <c r="EX39" s="8">
        <v>3930.3822</v>
      </c>
      <c r="EY39" s="8">
        <v>80.364800000000002</v>
      </c>
      <c r="EZ39" s="8">
        <v>2870.6142207170278</v>
      </c>
      <c r="FA39" s="8">
        <v>35.810225000000003</v>
      </c>
      <c r="FB39" s="8">
        <v>2695.7700345671897</v>
      </c>
      <c r="FC39" s="8">
        <v>39.764775</v>
      </c>
      <c r="FD39" s="5">
        <v>2870.6142207170278</v>
      </c>
      <c r="FE39" s="5">
        <v>37.880624999999995</v>
      </c>
      <c r="FF39" s="5">
        <v>37.880624999999995</v>
      </c>
      <c r="FG39" s="5">
        <v>46.777625</v>
      </c>
      <c r="FH39" s="5">
        <v>43.682512500000001</v>
      </c>
      <c r="FI39" s="5">
        <v>39.235513471539115</v>
      </c>
      <c r="FK39" s="5">
        <v>2695.7700345671897</v>
      </c>
      <c r="FL39" s="5">
        <v>38.670668750000004</v>
      </c>
      <c r="FM39" s="5">
        <v>2695.7700345671897</v>
      </c>
      <c r="FN39" s="5">
        <v>39.094263436898792</v>
      </c>
      <c r="FP39" s="17">
        <v>2695.7700345671897</v>
      </c>
      <c r="FQ39" s="5">
        <v>38.670668750000004</v>
      </c>
      <c r="FR39" s="17">
        <v>2695.7700345671897</v>
      </c>
      <c r="FS39" s="5">
        <v>39.094263436898792</v>
      </c>
    </row>
    <row r="40" spans="1:175" ht="14" thickBot="1" x14ac:dyDescent="0.2">
      <c r="A40" s="290"/>
      <c r="B40" s="47">
        <v>63</v>
      </c>
      <c r="C40" s="166">
        <f>Anchor!L253</f>
        <v>208.85329999999999</v>
      </c>
      <c r="D40" s="166">
        <f>Anchor!M253</f>
        <v>29.46</v>
      </c>
      <c r="E40" s="166">
        <f>Anchor!N253</f>
        <v>39.765700000000002</v>
      </c>
      <c r="F40" s="166">
        <f>Anchor!O253</f>
        <v>35.475700000000003</v>
      </c>
      <c r="G40" s="167">
        <f>('Summary (Full)'!$B$34*D40+'Summary (Full)'!$B$35*E40+'Summary (Full)'!$B$36*F40)/'Summary (Full)'!$B$37</f>
        <v>30.4800875</v>
      </c>
      <c r="H40" s="166">
        <f>Anchor!P253</f>
        <v>8.9619</v>
      </c>
      <c r="I40" s="166">
        <f>Anchor!Q253</f>
        <v>8.7418999999999993</v>
      </c>
      <c r="J40" s="166">
        <f>Anchor!R253</f>
        <v>8.2990999999999993</v>
      </c>
      <c r="K40" s="166">
        <f>Anchor!S253</f>
        <v>7.9429999999999996</v>
      </c>
      <c r="L40" s="166">
        <f>Anchor!T253</f>
        <v>25.607500000000002</v>
      </c>
      <c r="M40" s="166">
        <f>Anchor!U253</f>
        <v>32.522599999999997</v>
      </c>
      <c r="N40" s="166">
        <f>Anchor!V253</f>
        <v>29.412700000000001</v>
      </c>
      <c r="O40" s="166">
        <f>Anchor!W253</f>
        <v>39.75</v>
      </c>
      <c r="P40" s="166">
        <f>Anchor!X253</f>
        <v>35.442</v>
      </c>
      <c r="Q40" s="168">
        <f>10*LOG10(1/(('Summary (Full)'!$B$41/10^(N40/10)+'Summary (Full)'!$B$42/10^(O40/10)+'Summary (Full)'!$B$43/10^(P40/10))/'Summary (Full)'!$B$44))</f>
        <v>30.817287299242366</v>
      </c>
      <c r="R40" s="166">
        <f>Anchor!Y253</f>
        <v>811.9</v>
      </c>
      <c r="S40" s="166">
        <f>Anchor!Z253</f>
        <v>0.43790000000000001</v>
      </c>
      <c r="U40" s="166">
        <f>Test!L253</f>
        <v>208.85329999999999</v>
      </c>
      <c r="V40" s="166">
        <f>Test!M253</f>
        <v>29.46</v>
      </c>
      <c r="W40" s="166">
        <f>Test!N253</f>
        <v>39.765700000000002</v>
      </c>
      <c r="X40" s="166">
        <f>Test!O253</f>
        <v>35.475700000000003</v>
      </c>
      <c r="Y40" s="166">
        <f>('Summary (Full)'!$B$34*V40+'Summary (Full)'!$B$35*W40+'Summary (Full)'!$B$36*X40)/'Summary (Full)'!$B$37</f>
        <v>30.4800875</v>
      </c>
      <c r="Z40" s="166">
        <f>Test!P253</f>
        <v>8.9619</v>
      </c>
      <c r="AA40" s="166">
        <f>Test!Q253</f>
        <v>8.7418999999999993</v>
      </c>
      <c r="AB40" s="166">
        <f>Test!R253</f>
        <v>8.2990999999999993</v>
      </c>
      <c r="AC40" s="166">
        <f>Test!S253</f>
        <v>7.9429999999999996</v>
      </c>
      <c r="AD40" s="166">
        <f>Test!T253</f>
        <v>25.607500000000002</v>
      </c>
      <c r="AE40" s="166">
        <f>Test!U253</f>
        <v>32.522599999999997</v>
      </c>
      <c r="AF40" s="166">
        <f>Test!V253</f>
        <v>29.412700000000001</v>
      </c>
      <c r="AG40" s="166">
        <f>Test!W253</f>
        <v>39.75</v>
      </c>
      <c r="AH40" s="166">
        <f>Test!X253</f>
        <v>35.442</v>
      </c>
      <c r="AI40" s="166">
        <f>10*LOG10(1/(('Summary (Full)'!$B$41/10^(AF40/10)+'Summary (Full)'!$B$42/10^(AG40/10)+'Summary (Full)'!$B$43/10^(AH40/10))/'Summary (Full)'!$B$44))</f>
        <v>30.817287299242366</v>
      </c>
      <c r="AJ40" s="166">
        <f>Test!Y253</f>
        <v>811.9</v>
      </c>
      <c r="AK40" s="166">
        <f>Test!Z253</f>
        <v>0.43790000000000001</v>
      </c>
      <c r="AL40" s="166">
        <f t="shared" si="2"/>
        <v>1</v>
      </c>
      <c r="AM40" s="166">
        <f t="shared" si="2"/>
        <v>1</v>
      </c>
      <c r="AO40" s="303"/>
      <c r="AP40" s="213"/>
      <c r="AQ40" s="213"/>
      <c r="AR40" s="213"/>
      <c r="AS40" s="213"/>
      <c r="AT40" s="213"/>
      <c r="AU40" s="213"/>
      <c r="AV40" s="213"/>
      <c r="AW40" s="213"/>
      <c r="AX40" s="213"/>
      <c r="AY40" s="228"/>
      <c r="AZ40" s="327"/>
      <c r="BA40" s="280"/>
      <c r="BR40" s="5"/>
      <c r="BS40" s="5"/>
      <c r="BT40" s="5"/>
      <c r="BV40" s="5"/>
      <c r="BX40" s="5"/>
      <c r="BZ40" s="5"/>
      <c r="CB40" s="5"/>
      <c r="CD40" s="5"/>
      <c r="CL40" s="17">
        <v>3056.7985764801547</v>
      </c>
      <c r="CM40" s="17">
        <v>38.030050000000003</v>
      </c>
      <c r="CN40" s="17">
        <v>38.030050000000003</v>
      </c>
      <c r="CO40" s="17">
        <v>46.9283</v>
      </c>
      <c r="CP40" s="17">
        <v>43.887799999999999</v>
      </c>
      <c r="CQ40" s="17">
        <v>38.952300000000001</v>
      </c>
      <c r="CR40" s="17">
        <v>20.098399999999998</v>
      </c>
      <c r="CS40" s="17">
        <v>15.337</v>
      </c>
      <c r="CT40" s="17">
        <v>77.623800000000003</v>
      </c>
      <c r="CU40" s="17">
        <v>75.346000000000004</v>
      </c>
      <c r="CV40" s="17">
        <v>36.054100000000005</v>
      </c>
      <c r="CW40" s="17">
        <v>40.026049999999998</v>
      </c>
      <c r="CX40" s="17">
        <v>38.019300000000001</v>
      </c>
      <c r="CY40" s="17">
        <v>46.918599999999998</v>
      </c>
      <c r="CZ40" s="17">
        <v>43.86345</v>
      </c>
      <c r="DA40" s="17">
        <v>39.376763506179429</v>
      </c>
      <c r="DB40" s="17">
        <v>8422.75</v>
      </c>
      <c r="DC40" s="17">
        <v>5.3094999999999999</v>
      </c>
      <c r="DE40" s="17">
        <v>3115.1261533390157</v>
      </c>
      <c r="DF40" s="5">
        <v>20.282062499999999</v>
      </c>
      <c r="DG40" s="5"/>
      <c r="DH40" s="17">
        <v>3255.058610709842</v>
      </c>
      <c r="DI40" s="5">
        <v>15.482825</v>
      </c>
      <c r="DJ40" s="5"/>
      <c r="DK40" s="5">
        <v>4205.3986177192819</v>
      </c>
      <c r="DL40" s="5">
        <v>83.562862499999994</v>
      </c>
      <c r="DM40" s="5">
        <v>4205.3986177192819</v>
      </c>
      <c r="DN40" s="5">
        <v>81.253600000000006</v>
      </c>
      <c r="DO40" s="5">
        <v>3056.7985764801547</v>
      </c>
      <c r="DP40" s="5">
        <v>36.054100000000005</v>
      </c>
      <c r="DQ40" s="5">
        <v>2870.6142207170278</v>
      </c>
      <c r="DR40" s="5">
        <v>39.895412499999999</v>
      </c>
      <c r="DS40" s="5">
        <v>3056.7985764801547</v>
      </c>
      <c r="DT40" s="5">
        <v>38.019300000000001</v>
      </c>
      <c r="DU40" s="5">
        <v>38.019300000000001</v>
      </c>
      <c r="DV40" s="5">
        <v>46.918599999999998</v>
      </c>
      <c r="DW40" s="5">
        <v>43.86345</v>
      </c>
      <c r="DX40" s="5">
        <v>39.376763506179429</v>
      </c>
      <c r="DZ40" s="17">
        <v>3056.7985764801547</v>
      </c>
      <c r="EA40" s="17">
        <v>38.030050000000003</v>
      </c>
      <c r="EB40" s="17">
        <v>38.030050000000003</v>
      </c>
      <c r="EC40" s="17">
        <v>46.9283</v>
      </c>
      <c r="ED40" s="17">
        <v>43.887799999999999</v>
      </c>
      <c r="EE40" s="17">
        <v>38.952300000000001</v>
      </c>
      <c r="EF40" s="17">
        <v>20.098399999999998</v>
      </c>
      <c r="EG40" s="17">
        <v>15.337</v>
      </c>
      <c r="EH40" s="17">
        <v>77.623800000000003</v>
      </c>
      <c r="EI40" s="17">
        <v>75.346000000000004</v>
      </c>
      <c r="EJ40" s="17">
        <v>36.054100000000005</v>
      </c>
      <c r="EK40" s="17">
        <v>40.026049999999998</v>
      </c>
      <c r="EL40" s="17">
        <v>38.019300000000001</v>
      </c>
      <c r="EM40" s="17">
        <v>46.918599999999998</v>
      </c>
      <c r="EN40" s="17">
        <v>43.86345</v>
      </c>
      <c r="EO40" s="17">
        <v>39.376763506179429</v>
      </c>
      <c r="EP40" s="17">
        <v>8422.75</v>
      </c>
      <c r="EQ40" s="17">
        <v>5.3094999999999999</v>
      </c>
      <c r="ER40" s="17">
        <v>3115.1261533390157</v>
      </c>
      <c r="ES40" s="5">
        <v>20.282062499999999</v>
      </c>
      <c r="ET40" s="5">
        <v>3255.058610709842</v>
      </c>
      <c r="EU40" s="5">
        <v>15.482825</v>
      </c>
      <c r="EV40" s="8">
        <v>4205.3986177192819</v>
      </c>
      <c r="EW40" s="8">
        <v>83.562862499999994</v>
      </c>
      <c r="EX40" s="8">
        <v>4205.3986177192819</v>
      </c>
      <c r="EY40" s="8">
        <v>81.253600000000006</v>
      </c>
      <c r="EZ40" s="8">
        <v>3056.7985764801547</v>
      </c>
      <c r="FA40" s="8">
        <v>36.054100000000005</v>
      </c>
      <c r="FB40" s="8">
        <v>2870.6142207170278</v>
      </c>
      <c r="FC40" s="8">
        <v>39.895412499999999</v>
      </c>
      <c r="FD40" s="5">
        <v>3056.7985764801547</v>
      </c>
      <c r="FE40" s="5">
        <v>38.019300000000001</v>
      </c>
      <c r="FF40" s="5">
        <v>38.019300000000001</v>
      </c>
      <c r="FG40" s="5">
        <v>46.918599999999998</v>
      </c>
      <c r="FH40" s="5">
        <v>43.86345</v>
      </c>
      <c r="FI40" s="5">
        <v>39.376763506179429</v>
      </c>
      <c r="FK40" s="5">
        <v>2870.6142207170278</v>
      </c>
      <c r="FL40" s="5">
        <v>38.811484374999999</v>
      </c>
      <c r="FM40" s="5">
        <v>2870.6142207170278</v>
      </c>
      <c r="FN40" s="5">
        <v>39.235513471539115</v>
      </c>
      <c r="FP40" s="17">
        <v>2870.6142207170278</v>
      </c>
      <c r="FQ40" s="5">
        <v>38.811484374999999</v>
      </c>
      <c r="FR40" s="17">
        <v>2870.6142207170278</v>
      </c>
      <c r="FS40" s="5">
        <v>39.235513471539115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3207.5088000000001</v>
      </c>
      <c r="CM41" s="17">
        <v>38.141500000000001</v>
      </c>
      <c r="CN41" s="17">
        <v>38.141500000000001</v>
      </c>
      <c r="CO41" s="17">
        <v>46.95</v>
      </c>
      <c r="CP41" s="17">
        <v>44.005499999999998</v>
      </c>
      <c r="CQ41" s="17">
        <v>39.058531250000001</v>
      </c>
      <c r="CR41" s="17">
        <v>20.209800000000001</v>
      </c>
      <c r="CS41" s="17">
        <v>15.4162</v>
      </c>
      <c r="CT41" s="17">
        <v>78.275800000000004</v>
      </c>
      <c r="CU41" s="17">
        <v>76.171400000000006</v>
      </c>
      <c r="CV41" s="17">
        <v>36.194400000000002</v>
      </c>
      <c r="CW41" s="17">
        <v>40.097299999999997</v>
      </c>
      <c r="CX41" s="17">
        <v>38.131300000000003</v>
      </c>
      <c r="CY41" s="17">
        <v>46.940199999999997</v>
      </c>
      <c r="CZ41" s="17">
        <v>43.980800000000002</v>
      </c>
      <c r="DA41" s="17">
        <v>39.48658306499722</v>
      </c>
      <c r="DB41" s="17">
        <v>15368.9</v>
      </c>
      <c r="DC41" s="17">
        <v>8.7152999999999992</v>
      </c>
      <c r="DE41" s="17">
        <v>3317.8532418125837</v>
      </c>
      <c r="DF41" s="5">
        <v>20.575049999999997</v>
      </c>
      <c r="DG41" s="5"/>
      <c r="DH41" s="17">
        <v>3466.1775364200457</v>
      </c>
      <c r="DI41" s="5">
        <v>15.62865</v>
      </c>
      <c r="DJ41" s="5"/>
      <c r="DK41" s="5">
        <v>4499.6584642367043</v>
      </c>
      <c r="DL41" s="5">
        <v>84.446725000000001</v>
      </c>
      <c r="DM41" s="5">
        <v>5331.0209999999997</v>
      </c>
      <c r="DN41" s="5">
        <v>84.797399999999996</v>
      </c>
      <c r="DO41" s="5">
        <v>3255.058610709842</v>
      </c>
      <c r="DP41" s="5">
        <v>36.297975000000001</v>
      </c>
      <c r="DQ41" s="5">
        <v>3056.7985764801547</v>
      </c>
      <c r="DR41" s="5">
        <v>40.026049999999998</v>
      </c>
      <c r="DS41" s="5">
        <v>3207.5088000000001</v>
      </c>
      <c r="DT41" s="5">
        <v>38.131300000000003</v>
      </c>
      <c r="DU41" s="5">
        <v>38.131300000000003</v>
      </c>
      <c r="DV41" s="5">
        <v>46.940199999999997</v>
      </c>
      <c r="DW41" s="5">
        <v>43.980800000000002</v>
      </c>
      <c r="DX41" s="5">
        <v>39.48658306499722</v>
      </c>
      <c r="DZ41" s="17">
        <v>3207.5088000000001</v>
      </c>
      <c r="EA41" s="17">
        <v>38.141500000000001</v>
      </c>
      <c r="EB41" s="17">
        <v>38.141500000000001</v>
      </c>
      <c r="EC41" s="17">
        <v>46.95</v>
      </c>
      <c r="ED41" s="17">
        <v>44.005499999999998</v>
      </c>
      <c r="EE41" s="17">
        <v>39.058531250000001</v>
      </c>
      <c r="EF41" s="17">
        <v>20.209800000000001</v>
      </c>
      <c r="EG41" s="17">
        <v>15.4162</v>
      </c>
      <c r="EH41" s="17">
        <v>78.275800000000004</v>
      </c>
      <c r="EI41" s="17">
        <v>76.171400000000006</v>
      </c>
      <c r="EJ41" s="17">
        <v>36.194400000000002</v>
      </c>
      <c r="EK41" s="17">
        <v>40.097299999999997</v>
      </c>
      <c r="EL41" s="17">
        <v>38.131300000000003</v>
      </c>
      <c r="EM41" s="17">
        <v>46.940199999999997</v>
      </c>
      <c r="EN41" s="17">
        <v>43.980800000000002</v>
      </c>
      <c r="EO41" s="17">
        <v>39.48658306499722</v>
      </c>
      <c r="EP41" s="17">
        <v>15368.9</v>
      </c>
      <c r="EQ41" s="17">
        <v>8.7152999999999992</v>
      </c>
      <c r="ER41" s="17">
        <v>3317.8532418125837</v>
      </c>
      <c r="ES41" s="5">
        <v>20.575049999999997</v>
      </c>
      <c r="ET41" s="5">
        <v>3466.1775364200457</v>
      </c>
      <c r="EU41" s="5">
        <v>15.62865</v>
      </c>
      <c r="EV41" s="8">
        <v>4499.6584642367043</v>
      </c>
      <c r="EW41" s="8">
        <v>84.446725000000001</v>
      </c>
      <c r="EX41" s="8">
        <v>5331.0209999999997</v>
      </c>
      <c r="EY41" s="8">
        <v>84.797399999999996</v>
      </c>
      <c r="EZ41" s="8">
        <v>3255.058610709842</v>
      </c>
      <c r="FA41" s="8">
        <v>36.297975000000001</v>
      </c>
      <c r="FB41" s="8">
        <v>3056.7985764801547</v>
      </c>
      <c r="FC41" s="8">
        <v>40.026049999999998</v>
      </c>
      <c r="FD41" s="5">
        <v>3207.5088000000001</v>
      </c>
      <c r="FE41" s="5">
        <v>38.131300000000003</v>
      </c>
      <c r="FF41" s="5">
        <v>38.131300000000003</v>
      </c>
      <c r="FG41" s="5">
        <v>46.940199999999997</v>
      </c>
      <c r="FH41" s="5">
        <v>43.980800000000002</v>
      </c>
      <c r="FI41" s="5">
        <v>39.48658306499722</v>
      </c>
      <c r="FK41" s="5">
        <v>3056.7985764801547</v>
      </c>
      <c r="FL41" s="5">
        <v>38.952300000000001</v>
      </c>
      <c r="FM41" s="5">
        <v>3056.7985764801547</v>
      </c>
      <c r="FN41" s="5">
        <v>39.376763506179429</v>
      </c>
      <c r="FP41" s="17">
        <v>3056.7985764801547</v>
      </c>
      <c r="FQ41" s="5">
        <v>38.952300000000001</v>
      </c>
      <c r="FR41" s="17">
        <v>3056.7985764801547</v>
      </c>
      <c r="FS41" s="5">
        <v>39.376763506179429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3466.1775364200457</v>
      </c>
      <c r="CM42" s="17">
        <v>38.306024999999998</v>
      </c>
      <c r="CN42" s="17">
        <v>38.306024999999998</v>
      </c>
      <c r="CO42" s="17">
        <v>47.20975</v>
      </c>
      <c r="CP42" s="17">
        <v>44.248800000000003</v>
      </c>
      <c r="CQ42" s="17">
        <v>39.233931249999998</v>
      </c>
      <c r="CR42" s="17">
        <v>20.717449999999999</v>
      </c>
      <c r="CS42" s="17">
        <v>15.62865</v>
      </c>
      <c r="CT42" s="17">
        <v>80.151399999999995</v>
      </c>
      <c r="CU42" s="17">
        <v>77.855400000000003</v>
      </c>
      <c r="CV42" s="17">
        <v>36.541850000000004</v>
      </c>
      <c r="CW42" s="17">
        <v>40.287325000000003</v>
      </c>
      <c r="CX42" s="17">
        <v>38.29665</v>
      </c>
      <c r="CY42" s="17">
        <v>47.20055</v>
      </c>
      <c r="CZ42" s="17">
        <v>44.225324999999998</v>
      </c>
      <c r="DA42" s="17">
        <v>39.659263575460074</v>
      </c>
      <c r="DB42" s="17">
        <v>9055.5249999999996</v>
      </c>
      <c r="DC42" s="17">
        <v>5.6316500000000005</v>
      </c>
      <c r="DE42" s="17">
        <v>3533.7734628843023</v>
      </c>
      <c r="DF42" s="5">
        <v>20.8680375</v>
      </c>
      <c r="DG42" s="5"/>
      <c r="DH42" s="17">
        <v>3690.9893648160514</v>
      </c>
      <c r="DI42" s="5">
        <v>15.774474999999999</v>
      </c>
      <c r="DJ42" s="5"/>
      <c r="DK42" s="5">
        <v>5331.0209999999997</v>
      </c>
      <c r="DL42" s="5">
        <v>86.937799999999996</v>
      </c>
      <c r="DM42" s="5">
        <v>6751.7111000000004</v>
      </c>
      <c r="DN42" s="5">
        <v>87.475200000000001</v>
      </c>
      <c r="DO42" s="5">
        <v>3466.1775364200457</v>
      </c>
      <c r="DP42" s="5">
        <v>36.541850000000004</v>
      </c>
      <c r="DQ42" s="5">
        <v>3255.058610709842</v>
      </c>
      <c r="DR42" s="5">
        <v>40.156687500000004</v>
      </c>
      <c r="DS42" s="5">
        <v>3466.1775364200457</v>
      </c>
      <c r="DT42" s="5">
        <v>38.29665</v>
      </c>
      <c r="DU42" s="5">
        <v>38.29665</v>
      </c>
      <c r="DV42" s="5">
        <v>47.20055</v>
      </c>
      <c r="DW42" s="5">
        <v>44.225324999999998</v>
      </c>
      <c r="DX42" s="5">
        <v>39.659263575460074</v>
      </c>
      <c r="DZ42" s="17">
        <v>3466.1775364200457</v>
      </c>
      <c r="EA42" s="17">
        <v>38.306024999999998</v>
      </c>
      <c r="EB42" s="17">
        <v>38.306024999999998</v>
      </c>
      <c r="EC42" s="17">
        <v>47.20975</v>
      </c>
      <c r="ED42" s="17">
        <v>44.248800000000003</v>
      </c>
      <c r="EE42" s="17">
        <v>39.233931249999998</v>
      </c>
      <c r="EF42" s="17">
        <v>20.717449999999999</v>
      </c>
      <c r="EG42" s="17">
        <v>15.62865</v>
      </c>
      <c r="EH42" s="17">
        <v>80.151399999999995</v>
      </c>
      <c r="EI42" s="17">
        <v>77.855400000000003</v>
      </c>
      <c r="EJ42" s="17">
        <v>36.541850000000004</v>
      </c>
      <c r="EK42" s="17">
        <v>40.287325000000003</v>
      </c>
      <c r="EL42" s="17">
        <v>38.29665</v>
      </c>
      <c r="EM42" s="17">
        <v>47.20055</v>
      </c>
      <c r="EN42" s="17">
        <v>44.225324999999998</v>
      </c>
      <c r="EO42" s="17">
        <v>39.659263575460074</v>
      </c>
      <c r="EP42" s="17">
        <v>9055.5249999999996</v>
      </c>
      <c r="EQ42" s="17">
        <v>5.6316500000000005</v>
      </c>
      <c r="ER42" s="17">
        <v>3533.7734628843023</v>
      </c>
      <c r="ES42" s="5">
        <v>20.8680375</v>
      </c>
      <c r="ET42" s="5">
        <v>3690.9893648160514</v>
      </c>
      <c r="EU42" s="5">
        <v>15.774474999999999</v>
      </c>
      <c r="EV42" s="8">
        <v>5331.0209999999997</v>
      </c>
      <c r="EW42" s="8">
        <v>86.937799999999996</v>
      </c>
      <c r="EX42" s="8">
        <v>6751.7111000000004</v>
      </c>
      <c r="EY42" s="8">
        <v>87.475200000000001</v>
      </c>
      <c r="EZ42" s="8">
        <v>3466.1775364200457</v>
      </c>
      <c r="FA42" s="8">
        <v>36.541850000000004</v>
      </c>
      <c r="FB42" s="8">
        <v>3255.058610709842</v>
      </c>
      <c r="FC42" s="8">
        <v>40.156687500000004</v>
      </c>
      <c r="FD42" s="5">
        <v>3466.1775364200457</v>
      </c>
      <c r="FE42" s="5">
        <v>38.29665</v>
      </c>
      <c r="FF42" s="5">
        <v>38.29665</v>
      </c>
      <c r="FG42" s="5">
        <v>47.20055</v>
      </c>
      <c r="FH42" s="5">
        <v>44.225324999999998</v>
      </c>
      <c r="FI42" s="5">
        <v>39.659263575460074</v>
      </c>
      <c r="FK42" s="5">
        <v>3255.058610709842</v>
      </c>
      <c r="FL42" s="5">
        <v>39.093115625000003</v>
      </c>
      <c r="FM42" s="5">
        <v>3207.5088000000001</v>
      </c>
      <c r="FN42" s="5">
        <v>39.48658306499722</v>
      </c>
      <c r="FP42" s="17">
        <v>3255.058610709842</v>
      </c>
      <c r="FQ42" s="5">
        <v>39.093115625000003</v>
      </c>
      <c r="FR42" s="17">
        <v>3207.5088000000001</v>
      </c>
      <c r="FS42" s="5">
        <v>39.48658306499722</v>
      </c>
    </row>
    <row r="43" spans="1:175" x14ac:dyDescent="0.15">
      <c r="A43" s="305" t="s">
        <v>76</v>
      </c>
      <c r="B43" s="306"/>
      <c r="C43" s="306"/>
      <c r="D43" s="306"/>
      <c r="E43" s="306"/>
      <c r="F43" s="306"/>
      <c r="G43" s="306"/>
      <c r="H43" s="306"/>
      <c r="I43" s="306"/>
      <c r="J43" s="306"/>
      <c r="K43" s="306"/>
      <c r="L43" s="306"/>
      <c r="M43" s="306"/>
      <c r="N43" s="306"/>
      <c r="O43" s="306"/>
      <c r="P43" s="306"/>
      <c r="Q43" s="306"/>
      <c r="R43" s="306"/>
      <c r="S43" s="306"/>
      <c r="T43" s="306"/>
      <c r="U43" s="306"/>
      <c r="V43" s="306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5"/>
      <c r="AJ43" s="195"/>
      <c r="AK43" s="195"/>
      <c r="AL43" s="196"/>
      <c r="BX43" s="5"/>
      <c r="BZ43" s="5"/>
      <c r="CB43" s="5"/>
      <c r="CD43" s="5"/>
      <c r="CL43" s="17">
        <v>3690.9893648160514</v>
      </c>
      <c r="CM43" s="17">
        <v>38.444012499999999</v>
      </c>
      <c r="CN43" s="17">
        <v>38.444012499999999</v>
      </c>
      <c r="CO43" s="17">
        <v>47.350475000000003</v>
      </c>
      <c r="CP43" s="17">
        <v>44.429299999999998</v>
      </c>
      <c r="CQ43" s="17">
        <v>39.374746875</v>
      </c>
      <c r="CR43" s="17">
        <v>21.026975</v>
      </c>
      <c r="CS43" s="17">
        <v>15.774474999999999</v>
      </c>
      <c r="CT43" s="17">
        <v>81.415199999999999</v>
      </c>
      <c r="CU43" s="17">
        <v>79.110100000000003</v>
      </c>
      <c r="CV43" s="17">
        <v>36.785724999999999</v>
      </c>
      <c r="CW43" s="17">
        <v>40.417962500000002</v>
      </c>
      <c r="CX43" s="17">
        <v>38.435324999999999</v>
      </c>
      <c r="CY43" s="17">
        <v>47.341525000000004</v>
      </c>
      <c r="CZ43" s="17">
        <v>44.406262500000004</v>
      </c>
      <c r="DA43" s="17">
        <v>39.800513610100388</v>
      </c>
      <c r="DB43" s="17">
        <v>9371.9124999999985</v>
      </c>
      <c r="DC43" s="17">
        <v>5.7927249999999999</v>
      </c>
      <c r="DE43" s="17">
        <v>3763.7454030857584</v>
      </c>
      <c r="DF43" s="5">
        <v>21.161024999999999</v>
      </c>
      <c r="DG43" s="5"/>
      <c r="DH43" s="17">
        <v>3930.3822</v>
      </c>
      <c r="DI43" s="5">
        <v>15.920299999999999</v>
      </c>
      <c r="DJ43" s="5"/>
      <c r="DK43" s="5">
        <v>6751.7111000000004</v>
      </c>
      <c r="DL43" s="5">
        <v>89.749899999999997</v>
      </c>
      <c r="DM43" s="5">
        <v>7243.0750726960559</v>
      </c>
      <c r="DN43" s="5">
        <v>88.029200000000003</v>
      </c>
      <c r="DO43" s="5">
        <v>3690.9893648160514</v>
      </c>
      <c r="DP43" s="5">
        <v>36.785724999999999</v>
      </c>
      <c r="DQ43" s="5">
        <v>3466.1775364200457</v>
      </c>
      <c r="DR43" s="5">
        <v>40.287325000000003</v>
      </c>
      <c r="DS43" s="5">
        <v>3690.9893648160514</v>
      </c>
      <c r="DT43" s="5">
        <v>38.435324999999999</v>
      </c>
      <c r="DU43" s="5">
        <v>38.435324999999999</v>
      </c>
      <c r="DV43" s="5">
        <v>47.341525000000004</v>
      </c>
      <c r="DW43" s="5">
        <v>44.406262500000004</v>
      </c>
      <c r="DX43" s="5">
        <v>39.800513610100388</v>
      </c>
      <c r="DZ43" s="17">
        <v>3690.9893648160514</v>
      </c>
      <c r="EA43" s="17">
        <v>38.444012499999999</v>
      </c>
      <c r="EB43" s="17">
        <v>38.444012499999999</v>
      </c>
      <c r="EC43" s="17">
        <v>47.350475000000003</v>
      </c>
      <c r="ED43" s="17">
        <v>44.429299999999998</v>
      </c>
      <c r="EE43" s="17">
        <v>39.374746875</v>
      </c>
      <c r="EF43" s="17">
        <v>21.026975</v>
      </c>
      <c r="EG43" s="17">
        <v>15.774474999999999</v>
      </c>
      <c r="EH43" s="17">
        <v>81.415199999999999</v>
      </c>
      <c r="EI43" s="17">
        <v>79.110100000000003</v>
      </c>
      <c r="EJ43" s="17">
        <v>36.785724999999999</v>
      </c>
      <c r="EK43" s="17">
        <v>40.417962500000002</v>
      </c>
      <c r="EL43" s="17">
        <v>38.435324999999999</v>
      </c>
      <c r="EM43" s="17">
        <v>47.341525000000004</v>
      </c>
      <c r="EN43" s="17">
        <v>44.406262500000004</v>
      </c>
      <c r="EO43" s="17">
        <v>39.800513610100388</v>
      </c>
      <c r="EP43" s="17">
        <v>9371.9124999999985</v>
      </c>
      <c r="EQ43" s="17">
        <v>5.7927249999999999</v>
      </c>
      <c r="ER43" s="17">
        <v>3763.7454030857584</v>
      </c>
      <c r="ES43" s="5">
        <v>21.161024999999999</v>
      </c>
      <c r="ET43" s="5">
        <v>3930.3822</v>
      </c>
      <c r="EU43" s="5">
        <v>15.920299999999999</v>
      </c>
      <c r="EV43" s="8">
        <v>6751.7111000000004</v>
      </c>
      <c r="EW43" s="8">
        <v>89.749899999999997</v>
      </c>
      <c r="EX43" s="8">
        <v>7243.0750726960559</v>
      </c>
      <c r="EY43" s="8">
        <v>88.029200000000003</v>
      </c>
      <c r="EZ43" s="8">
        <v>3690.9893648160514</v>
      </c>
      <c r="FA43" s="8">
        <v>36.785724999999999</v>
      </c>
      <c r="FB43" s="8">
        <v>3466.1775364200457</v>
      </c>
      <c r="FC43" s="8">
        <v>40.287325000000003</v>
      </c>
      <c r="FD43" s="5">
        <v>3690.9893648160514</v>
      </c>
      <c r="FE43" s="5">
        <v>38.435324999999999</v>
      </c>
      <c r="FF43" s="5">
        <v>38.435324999999999</v>
      </c>
      <c r="FG43" s="5">
        <v>47.341525000000004</v>
      </c>
      <c r="FH43" s="5">
        <v>44.406262500000004</v>
      </c>
      <c r="FI43" s="5">
        <v>39.800513610100388</v>
      </c>
      <c r="FK43" s="5">
        <v>3466.1775364200457</v>
      </c>
      <c r="FL43" s="5">
        <v>39.233931249999998</v>
      </c>
      <c r="FM43" s="5">
        <v>3466.1775364200457</v>
      </c>
      <c r="FN43" s="5">
        <v>39.659263575460074</v>
      </c>
      <c r="FP43" s="17">
        <v>3466.1775364200457</v>
      </c>
      <c r="FQ43" s="5">
        <v>39.233931249999998</v>
      </c>
      <c r="FR43" s="17">
        <v>3466.1775364200457</v>
      </c>
      <c r="FS43" s="5">
        <v>39.659263575460074</v>
      </c>
    </row>
    <row r="44" spans="1:175" x14ac:dyDescent="0.15">
      <c r="A44" s="307" t="s">
        <v>13</v>
      </c>
      <c r="B44" s="308"/>
      <c r="C44" s="308"/>
      <c r="D44" s="308"/>
      <c r="E44" s="308"/>
      <c r="F44" s="308"/>
      <c r="G44" s="308"/>
      <c r="H44" s="308"/>
      <c r="I44" s="308"/>
      <c r="J44" s="308"/>
      <c r="K44" s="308"/>
      <c r="L44" s="308"/>
      <c r="M44" s="183"/>
      <c r="N44" s="183"/>
      <c r="O44" s="183"/>
      <c r="P44" s="183"/>
      <c r="Q44" s="344" t="s">
        <v>1</v>
      </c>
      <c r="R44" s="344"/>
      <c r="S44" s="344" t="s">
        <v>22</v>
      </c>
      <c r="T44" s="344"/>
      <c r="U44" s="344" t="s">
        <v>0</v>
      </c>
      <c r="V44" s="344"/>
      <c r="W44" s="344" t="s">
        <v>49</v>
      </c>
      <c r="X44" s="344"/>
      <c r="Y44" s="345" t="s">
        <v>40</v>
      </c>
      <c r="Z44" s="345"/>
      <c r="AA44" s="345" t="s">
        <v>44</v>
      </c>
      <c r="AB44" s="345"/>
      <c r="AC44" s="345" t="s">
        <v>45</v>
      </c>
      <c r="AD44" s="345"/>
      <c r="AE44" s="345"/>
      <c r="AF44" s="345"/>
      <c r="AG44" s="345"/>
      <c r="AH44" s="345"/>
      <c r="AI44" s="332" t="s">
        <v>13</v>
      </c>
      <c r="AJ44" s="332"/>
      <c r="AK44" s="333" t="s">
        <v>42</v>
      </c>
      <c r="AL44" s="334"/>
      <c r="BX44" s="5"/>
      <c r="BZ44" s="5"/>
      <c r="CB44" s="5"/>
      <c r="CD44" s="5"/>
      <c r="CL44" s="17">
        <v>3930.3822</v>
      </c>
      <c r="CM44" s="17">
        <v>38.582000000000001</v>
      </c>
      <c r="CN44" s="17">
        <v>38.582000000000001</v>
      </c>
      <c r="CO44" s="17">
        <v>47.491199999999999</v>
      </c>
      <c r="CP44" s="17">
        <v>44.6098</v>
      </c>
      <c r="CQ44" s="17">
        <v>39.515562500000001</v>
      </c>
      <c r="CR44" s="17">
        <v>21.336500000000001</v>
      </c>
      <c r="CS44" s="17">
        <v>15.920299999999999</v>
      </c>
      <c r="CT44" s="17">
        <v>82.679000000000002</v>
      </c>
      <c r="CU44" s="17">
        <v>80.364800000000002</v>
      </c>
      <c r="CV44" s="17">
        <v>37.029600000000002</v>
      </c>
      <c r="CW44" s="17">
        <v>40.5486</v>
      </c>
      <c r="CX44" s="17">
        <v>38.573999999999998</v>
      </c>
      <c r="CY44" s="17">
        <v>47.482500000000002</v>
      </c>
      <c r="CZ44" s="17">
        <v>44.587200000000003</v>
      </c>
      <c r="DA44" s="17">
        <v>39.941763644740711</v>
      </c>
      <c r="DB44" s="17">
        <v>9688.2999999999993</v>
      </c>
      <c r="DC44" s="17">
        <v>5.9538000000000002</v>
      </c>
      <c r="DE44" s="17">
        <v>4008.6835242933048</v>
      </c>
      <c r="DF44" s="5">
        <v>21.454012500000001</v>
      </c>
      <c r="DG44" s="5"/>
      <c r="DH44" s="17">
        <v>4205.3986177192819</v>
      </c>
      <c r="DI44" s="5">
        <v>16.034649999999999</v>
      </c>
      <c r="DJ44" s="5"/>
      <c r="DK44" s="5">
        <v>7243.0750726960559</v>
      </c>
      <c r="DL44" s="5">
        <v>90.2871375</v>
      </c>
      <c r="DM44" s="5">
        <v>7770.1986550803367</v>
      </c>
      <c r="DN44" s="5">
        <v>88.583200000000005</v>
      </c>
      <c r="DO44" s="5">
        <v>3930.3822</v>
      </c>
      <c r="DP44" s="5">
        <v>37.029600000000002</v>
      </c>
      <c r="DQ44" s="5">
        <v>3690.9893648160514</v>
      </c>
      <c r="DR44" s="5">
        <v>40.417962500000002</v>
      </c>
      <c r="DS44" s="5">
        <v>3930.3822</v>
      </c>
      <c r="DT44" s="5">
        <v>38.573999999999998</v>
      </c>
      <c r="DU44" s="5">
        <v>38.573999999999998</v>
      </c>
      <c r="DV44" s="5">
        <v>47.482500000000002</v>
      </c>
      <c r="DW44" s="5">
        <v>44.587200000000003</v>
      </c>
      <c r="DX44" s="5">
        <v>39.941763644740711</v>
      </c>
      <c r="DZ44" s="17">
        <v>3930.3822</v>
      </c>
      <c r="EA44" s="17">
        <v>38.582000000000001</v>
      </c>
      <c r="EB44" s="17">
        <v>38.582000000000001</v>
      </c>
      <c r="EC44" s="17">
        <v>47.491199999999999</v>
      </c>
      <c r="ED44" s="17">
        <v>44.6098</v>
      </c>
      <c r="EE44" s="17">
        <v>39.515562500000001</v>
      </c>
      <c r="EF44" s="17">
        <v>21.336500000000001</v>
      </c>
      <c r="EG44" s="17">
        <v>15.920299999999999</v>
      </c>
      <c r="EH44" s="17">
        <v>82.679000000000002</v>
      </c>
      <c r="EI44" s="17">
        <v>80.364800000000002</v>
      </c>
      <c r="EJ44" s="17">
        <v>37.029600000000002</v>
      </c>
      <c r="EK44" s="17">
        <v>40.5486</v>
      </c>
      <c r="EL44" s="17">
        <v>38.573999999999998</v>
      </c>
      <c r="EM44" s="17">
        <v>47.482500000000002</v>
      </c>
      <c r="EN44" s="17">
        <v>44.587200000000003</v>
      </c>
      <c r="EO44" s="17">
        <v>39.941763644740711</v>
      </c>
      <c r="EP44" s="17">
        <v>9688.2999999999993</v>
      </c>
      <c r="EQ44" s="17">
        <v>5.9538000000000002</v>
      </c>
      <c r="ER44" s="17">
        <v>4008.6835242933048</v>
      </c>
      <c r="ES44" s="5">
        <v>21.454012500000001</v>
      </c>
      <c r="ET44" s="5">
        <v>4205.3986177192819</v>
      </c>
      <c r="EU44" s="5">
        <v>16.034649999999999</v>
      </c>
      <c r="EV44" s="8">
        <v>7243.0750726960559</v>
      </c>
      <c r="EW44" s="8">
        <v>90.2871375</v>
      </c>
      <c r="EX44" s="8">
        <v>7770.1986550803367</v>
      </c>
      <c r="EY44" s="8">
        <v>88.583200000000005</v>
      </c>
      <c r="EZ44" s="8">
        <v>3930.3822</v>
      </c>
      <c r="FA44" s="8">
        <v>37.029600000000002</v>
      </c>
      <c r="FB44" s="8">
        <v>3690.9893648160514</v>
      </c>
      <c r="FC44" s="8">
        <v>40.417962500000002</v>
      </c>
      <c r="FD44" s="5">
        <v>3930.3822</v>
      </c>
      <c r="FE44" s="5">
        <v>38.573999999999998</v>
      </c>
      <c r="FF44" s="5">
        <v>38.573999999999998</v>
      </c>
      <c r="FG44" s="5">
        <v>47.482500000000002</v>
      </c>
      <c r="FH44" s="5">
        <v>44.587200000000003</v>
      </c>
      <c r="FI44" s="5">
        <v>39.941763644740711</v>
      </c>
      <c r="FK44" s="5">
        <v>3690.9893648160514</v>
      </c>
      <c r="FL44" s="5">
        <v>39.374746875</v>
      </c>
      <c r="FM44" s="5">
        <v>3690.9893648160514</v>
      </c>
      <c r="FN44" s="5">
        <v>39.800513610100388</v>
      </c>
      <c r="FP44" s="17">
        <v>3690.9893648160514</v>
      </c>
      <c r="FQ44" s="5">
        <v>39.374746875</v>
      </c>
      <c r="FR44" s="17">
        <v>3690.9893648160514</v>
      </c>
      <c r="FS44" s="5">
        <v>39.800513610100388</v>
      </c>
    </row>
    <row r="45" spans="1:175" x14ac:dyDescent="0.15">
      <c r="A45" s="142"/>
      <c r="B45" s="143"/>
      <c r="C45" s="344" t="s">
        <v>13</v>
      </c>
      <c r="D45" s="344"/>
      <c r="E45" s="344"/>
      <c r="F45" s="344"/>
      <c r="G45" s="183"/>
      <c r="H45" s="183"/>
      <c r="I45" s="183"/>
      <c r="J45" s="183"/>
      <c r="K45" s="183"/>
      <c r="L45" s="183"/>
      <c r="M45" s="344" t="s">
        <v>42</v>
      </c>
      <c r="N45" s="344"/>
      <c r="O45" s="344"/>
      <c r="P45" s="344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183"/>
      <c r="AF45" s="183"/>
      <c r="AG45" s="183"/>
      <c r="AH45" s="183"/>
      <c r="AI45" s="197"/>
      <c r="AJ45" s="197"/>
      <c r="AK45" s="197"/>
      <c r="AL45" s="198"/>
      <c r="BX45" s="5"/>
      <c r="BZ45" s="5"/>
      <c r="CB45" s="5"/>
      <c r="CD45" s="5"/>
      <c r="CL45" s="17">
        <v>4205.3986177192819</v>
      </c>
      <c r="CM45" s="17">
        <v>38.679087500000001</v>
      </c>
      <c r="CN45" s="17">
        <v>38.679087500000001</v>
      </c>
      <c r="CO45" s="17">
        <v>47.599575000000002</v>
      </c>
      <c r="CP45" s="17">
        <v>44.758400000000002</v>
      </c>
      <c r="CQ45" s="17">
        <v>39.616574999999997</v>
      </c>
      <c r="CR45" s="17">
        <v>21.616462500000001</v>
      </c>
      <c r="CS45" s="17">
        <v>16.034649999999999</v>
      </c>
      <c r="CT45" s="17">
        <v>83.562862499999994</v>
      </c>
      <c r="CU45" s="17">
        <v>81.253600000000006</v>
      </c>
      <c r="CV45" s="17">
        <v>37.237375</v>
      </c>
      <c r="CW45" s="17">
        <v>40.647137499999999</v>
      </c>
      <c r="CX45" s="17">
        <v>38.671399999999998</v>
      </c>
      <c r="CY45" s="17">
        <v>47.591187500000004</v>
      </c>
      <c r="CZ45" s="17">
        <v>44.736325000000001</v>
      </c>
      <c r="DA45" s="17">
        <v>40.042322308971563</v>
      </c>
      <c r="DB45" s="17">
        <v>9852.0999999999985</v>
      </c>
      <c r="DC45" s="17">
        <v>6.0496125000000003</v>
      </c>
      <c r="DE45" s="17">
        <v>4269.5618000000004</v>
      </c>
      <c r="DF45" s="5">
        <v>21.747</v>
      </c>
      <c r="DG45" s="5"/>
      <c r="DH45" s="17">
        <v>4499.6584642367043</v>
      </c>
      <c r="DI45" s="5">
        <v>16.149000000000001</v>
      </c>
      <c r="DJ45" s="5"/>
      <c r="DK45" s="5">
        <v>7770.1986550803367</v>
      </c>
      <c r="DL45" s="5">
        <v>90.824375000000003</v>
      </c>
      <c r="DM45" s="5">
        <v>8335.6842961643924</v>
      </c>
      <c r="DN45" s="5">
        <v>89.137200000000007</v>
      </c>
      <c r="DO45" s="5">
        <v>4205.3986177192819</v>
      </c>
      <c r="DP45" s="5">
        <v>37.237375</v>
      </c>
      <c r="DQ45" s="5">
        <v>3930.3822</v>
      </c>
      <c r="DR45" s="5">
        <v>40.5486</v>
      </c>
      <c r="DS45" s="5">
        <v>4205.3986177192819</v>
      </c>
      <c r="DT45" s="5">
        <v>38.671399999999998</v>
      </c>
      <c r="DU45" s="5">
        <v>38.671399999999998</v>
      </c>
      <c r="DV45" s="5">
        <v>47.591187500000004</v>
      </c>
      <c r="DW45" s="5">
        <v>44.736325000000001</v>
      </c>
      <c r="DX45" s="5">
        <v>40.042322308971563</v>
      </c>
      <c r="DZ45" s="17">
        <v>4205.3986177192819</v>
      </c>
      <c r="EA45" s="17">
        <v>38.679087500000001</v>
      </c>
      <c r="EB45" s="17">
        <v>38.679087500000001</v>
      </c>
      <c r="EC45" s="17">
        <v>47.599575000000002</v>
      </c>
      <c r="ED45" s="17">
        <v>44.758400000000002</v>
      </c>
      <c r="EE45" s="17">
        <v>39.616574999999997</v>
      </c>
      <c r="EF45" s="17">
        <v>21.616462500000001</v>
      </c>
      <c r="EG45" s="17">
        <v>16.034649999999999</v>
      </c>
      <c r="EH45" s="17">
        <v>83.562862499999994</v>
      </c>
      <c r="EI45" s="17">
        <v>81.253600000000006</v>
      </c>
      <c r="EJ45" s="17">
        <v>37.237375</v>
      </c>
      <c r="EK45" s="17">
        <v>40.647137499999999</v>
      </c>
      <c r="EL45" s="17">
        <v>38.671399999999998</v>
      </c>
      <c r="EM45" s="17">
        <v>47.591187500000004</v>
      </c>
      <c r="EN45" s="17">
        <v>44.736325000000001</v>
      </c>
      <c r="EO45" s="17">
        <v>40.042322308971563</v>
      </c>
      <c r="EP45" s="17">
        <v>9852.0999999999985</v>
      </c>
      <c r="EQ45" s="17">
        <v>6.0496125000000003</v>
      </c>
      <c r="ER45" s="17">
        <v>4269.5618000000004</v>
      </c>
      <c r="ES45" s="5">
        <v>21.747</v>
      </c>
      <c r="ET45" s="5">
        <v>4499.6584642367043</v>
      </c>
      <c r="EU45" s="5">
        <v>16.149000000000001</v>
      </c>
      <c r="EV45" s="8">
        <v>7770.1986550803367</v>
      </c>
      <c r="EW45" s="8">
        <v>90.824375000000003</v>
      </c>
      <c r="EX45" s="8">
        <v>8335.6842961643924</v>
      </c>
      <c r="EY45" s="8">
        <v>89.137200000000007</v>
      </c>
      <c r="EZ45" s="8">
        <v>4205.3986177192819</v>
      </c>
      <c r="FA45" s="8">
        <v>37.237375</v>
      </c>
      <c r="FB45" s="8">
        <v>3930.3822</v>
      </c>
      <c r="FC45" s="8">
        <v>40.5486</v>
      </c>
      <c r="FD45" s="5">
        <v>4205.3986177192819</v>
      </c>
      <c r="FE45" s="5">
        <v>38.671399999999998</v>
      </c>
      <c r="FF45" s="5">
        <v>38.671399999999998</v>
      </c>
      <c r="FG45" s="5">
        <v>47.591187500000004</v>
      </c>
      <c r="FH45" s="5">
        <v>44.736325000000001</v>
      </c>
      <c r="FI45" s="5">
        <v>40.042322308971563</v>
      </c>
      <c r="FK45" s="5">
        <v>3930.3822</v>
      </c>
      <c r="FL45" s="5">
        <v>39.515562500000001</v>
      </c>
      <c r="FM45" s="5">
        <v>3930.3822</v>
      </c>
      <c r="FN45" s="5">
        <v>39.941763644740711</v>
      </c>
      <c r="FP45" s="17">
        <v>3930.3822</v>
      </c>
      <c r="FQ45" s="5">
        <v>39.515562500000001</v>
      </c>
      <c r="FR45" s="17">
        <v>3930.3822</v>
      </c>
      <c r="FS45" s="5">
        <v>39.941763644740711</v>
      </c>
    </row>
    <row r="46" spans="1:175" ht="17" customHeight="1" thickBot="1" x14ac:dyDescent="0.2">
      <c r="A46" s="309" t="s">
        <v>23</v>
      </c>
      <c r="B46" s="310"/>
      <c r="C46" s="184" t="s">
        <v>24</v>
      </c>
      <c r="D46" s="184" t="s">
        <v>25</v>
      </c>
      <c r="E46" s="184" t="s">
        <v>26</v>
      </c>
      <c r="F46" s="184" t="s">
        <v>38</v>
      </c>
      <c r="G46" s="184" t="s">
        <v>5</v>
      </c>
      <c r="H46" s="184" t="s">
        <v>22</v>
      </c>
      <c r="I46" s="184" t="s">
        <v>0</v>
      </c>
      <c r="J46" s="184" t="s">
        <v>39</v>
      </c>
      <c r="K46" s="184" t="s">
        <v>40</v>
      </c>
      <c r="L46" s="184" t="s">
        <v>41</v>
      </c>
      <c r="M46" s="184" t="s">
        <v>24</v>
      </c>
      <c r="N46" s="184" t="s">
        <v>25</v>
      </c>
      <c r="O46" s="184" t="s">
        <v>26</v>
      </c>
      <c r="P46" s="184" t="s">
        <v>38</v>
      </c>
      <c r="Q46" s="184" t="s">
        <v>23</v>
      </c>
      <c r="R46" s="184" t="s">
        <v>24</v>
      </c>
      <c r="S46" s="184" t="s">
        <v>23</v>
      </c>
      <c r="T46" s="184" t="s">
        <v>24</v>
      </c>
      <c r="U46" s="184" t="s">
        <v>23</v>
      </c>
      <c r="V46" s="184" t="s">
        <v>24</v>
      </c>
      <c r="W46" s="184" t="s">
        <v>23</v>
      </c>
      <c r="X46" s="184" t="s">
        <v>24</v>
      </c>
      <c r="Y46" s="184" t="s">
        <v>23</v>
      </c>
      <c r="Z46" s="184" t="s">
        <v>24</v>
      </c>
      <c r="AA46" s="184" t="s">
        <v>23</v>
      </c>
      <c r="AB46" s="184" t="s">
        <v>24</v>
      </c>
      <c r="AC46" s="184" t="s">
        <v>23</v>
      </c>
      <c r="AD46" s="184" t="s">
        <v>24</v>
      </c>
      <c r="AE46" s="184" t="s">
        <v>24</v>
      </c>
      <c r="AF46" s="184" t="s">
        <v>25</v>
      </c>
      <c r="AG46" s="184" t="s">
        <v>26</v>
      </c>
      <c r="AH46" s="184" t="s">
        <v>38</v>
      </c>
      <c r="AI46" s="335" t="s">
        <v>38</v>
      </c>
      <c r="AJ46" s="335"/>
      <c r="AK46" s="336" t="s">
        <v>38</v>
      </c>
      <c r="AL46" s="337"/>
      <c r="BX46" s="5"/>
      <c r="BZ46" s="5"/>
      <c r="CB46" s="5"/>
      <c r="CD46" s="5"/>
      <c r="CL46" s="17">
        <v>5331.0209999999997</v>
      </c>
      <c r="CM46" s="17">
        <v>39.072099999999999</v>
      </c>
      <c r="CN46" s="17">
        <v>39.072099999999999</v>
      </c>
      <c r="CO46" s="17">
        <v>48.004600000000003</v>
      </c>
      <c r="CP46" s="17">
        <v>45.409100000000002</v>
      </c>
      <c r="CQ46" s="17">
        <v>40.026443749999999</v>
      </c>
      <c r="CR46" s="17">
        <v>22.605599999999999</v>
      </c>
      <c r="CS46" s="17">
        <v>16.465199999999999</v>
      </c>
      <c r="CT46" s="17">
        <v>86.937799999999996</v>
      </c>
      <c r="CU46" s="17">
        <v>84.797399999999996</v>
      </c>
      <c r="CV46" s="17">
        <v>38.022799999999997</v>
      </c>
      <c r="CW46" s="17">
        <v>41.037199999999999</v>
      </c>
      <c r="CX46" s="17">
        <v>39.066200000000002</v>
      </c>
      <c r="CY46" s="17">
        <v>47.997700000000002</v>
      </c>
      <c r="CZ46" s="17">
        <v>45.389000000000003</v>
      </c>
      <c r="DA46" s="17">
        <v>40.451762647086042</v>
      </c>
      <c r="DB46" s="17">
        <v>20815.7</v>
      </c>
      <c r="DC46" s="17">
        <v>9.6891999999999996</v>
      </c>
      <c r="DE46" s="17">
        <v>4546.0155227845835</v>
      </c>
      <c r="DF46" s="5">
        <v>21.999825000000001</v>
      </c>
      <c r="DG46" s="5"/>
      <c r="DH46" s="17">
        <v>5331.0209999999997</v>
      </c>
      <c r="DI46" s="5">
        <v>16.465199999999999</v>
      </c>
      <c r="DJ46" s="5"/>
      <c r="DK46" s="5">
        <v>8335.6842961643924</v>
      </c>
      <c r="DL46" s="5">
        <v>91.361612499999993</v>
      </c>
      <c r="DM46" s="5">
        <v>9876.3624</v>
      </c>
      <c r="DN46" s="5">
        <v>90.5672</v>
      </c>
      <c r="DO46" s="5">
        <v>4499.6584642367043</v>
      </c>
      <c r="DP46" s="5">
        <v>37.445149999999998</v>
      </c>
      <c r="DQ46" s="5">
        <v>4205.3986177192819</v>
      </c>
      <c r="DR46" s="5">
        <v>40.647137499999999</v>
      </c>
      <c r="DS46" s="5">
        <v>5331.0209999999997</v>
      </c>
      <c r="DT46" s="5">
        <v>39.066200000000002</v>
      </c>
      <c r="DU46" s="5">
        <v>39.066200000000002</v>
      </c>
      <c r="DV46" s="5">
        <v>47.997700000000002</v>
      </c>
      <c r="DW46" s="5">
        <v>45.389000000000003</v>
      </c>
      <c r="DX46" s="5">
        <v>40.451762647086042</v>
      </c>
      <c r="DZ46" s="17">
        <v>5331.0209999999997</v>
      </c>
      <c r="EA46" s="17">
        <v>39.072099999999999</v>
      </c>
      <c r="EB46" s="17">
        <v>39.072099999999999</v>
      </c>
      <c r="EC46" s="17">
        <v>48.004600000000003</v>
      </c>
      <c r="ED46" s="17">
        <v>45.409100000000002</v>
      </c>
      <c r="EE46" s="17">
        <v>40.026443749999999</v>
      </c>
      <c r="EF46" s="17">
        <v>22.605599999999999</v>
      </c>
      <c r="EG46" s="17">
        <v>16.465199999999999</v>
      </c>
      <c r="EH46" s="17">
        <v>86.937799999999996</v>
      </c>
      <c r="EI46" s="17">
        <v>84.797399999999996</v>
      </c>
      <c r="EJ46" s="17">
        <v>38.022799999999997</v>
      </c>
      <c r="EK46" s="17">
        <v>41.037199999999999</v>
      </c>
      <c r="EL46" s="17">
        <v>39.066200000000002</v>
      </c>
      <c r="EM46" s="17">
        <v>47.997700000000002</v>
      </c>
      <c r="EN46" s="17">
        <v>45.389000000000003</v>
      </c>
      <c r="EO46" s="17">
        <v>40.451762647086042</v>
      </c>
      <c r="EP46" s="17">
        <v>20815.7</v>
      </c>
      <c r="EQ46" s="17">
        <v>9.6891999999999996</v>
      </c>
      <c r="ER46" s="17">
        <v>4546.0155227845835</v>
      </c>
      <c r="ES46" s="5">
        <v>21.999825000000001</v>
      </c>
      <c r="ET46" s="5">
        <v>5331.0209999999997</v>
      </c>
      <c r="EU46" s="5">
        <v>16.465199999999999</v>
      </c>
      <c r="EV46" s="8">
        <v>8335.6842961643924</v>
      </c>
      <c r="EW46" s="8">
        <v>91.361612499999993</v>
      </c>
      <c r="EX46" s="8">
        <v>9876.3624</v>
      </c>
      <c r="EY46" s="8">
        <v>90.5672</v>
      </c>
      <c r="EZ46" s="8">
        <v>4499.6584642367043</v>
      </c>
      <c r="FA46" s="8">
        <v>37.445149999999998</v>
      </c>
      <c r="FB46" s="8">
        <v>4205.3986177192819</v>
      </c>
      <c r="FC46" s="8">
        <v>40.647137499999999</v>
      </c>
      <c r="FD46" s="5">
        <v>5331.0209999999997</v>
      </c>
      <c r="FE46" s="5">
        <v>39.066200000000002</v>
      </c>
      <c r="FF46" s="5">
        <v>39.066200000000002</v>
      </c>
      <c r="FG46" s="5">
        <v>47.997700000000002</v>
      </c>
      <c r="FH46" s="5">
        <v>45.389000000000003</v>
      </c>
      <c r="FI46" s="5">
        <v>40.451762647086042</v>
      </c>
      <c r="FK46" s="5">
        <v>4205.3986177192819</v>
      </c>
      <c r="FL46" s="5">
        <v>39.616574999999997</v>
      </c>
      <c r="FM46" s="5">
        <v>4205.3986177192819</v>
      </c>
      <c r="FN46" s="5">
        <v>40.042322308971563</v>
      </c>
      <c r="FP46" s="17">
        <v>4205.3986177192819</v>
      </c>
      <c r="FQ46" s="5">
        <v>39.616574999999997</v>
      </c>
      <c r="FR46" s="17">
        <v>4205.3986177192819</v>
      </c>
      <c r="FS46" s="5">
        <v>40.042322308971563</v>
      </c>
    </row>
    <row r="47" spans="1:175" x14ac:dyDescent="0.15">
      <c r="A47" s="293" t="s">
        <v>27</v>
      </c>
      <c r="B47" s="338" cm="1">
        <f t="array" ref="B47">bdRateROI($CL5:$CL501,CM5:CM501,$DZ5:$DZ501,EA5:EA501,CJ11,CJ6,1)</f>
        <v>0</v>
      </c>
      <c r="C47" s="338" cm="1">
        <f t="array" ref="C47">bdRateExtend($CL5:$CL501,CN5:CN501,$DZ5:$DZ501,EB5:EB501)</f>
        <v>0</v>
      </c>
      <c r="D47" s="338" cm="1">
        <f t="array" ref="D47">bdRateExtend($CL5:$CL501,CO5:CO501,$DZ5:$DZ501,EC5:EC501)</f>
        <v>0</v>
      </c>
      <c r="E47" s="338" cm="1">
        <f t="array" ref="E47">bdRateExtend($CL5:$CL501,CP5:CP501,$DZ5:$DZ501,ED5:ED501)</f>
        <v>0</v>
      </c>
      <c r="F47" s="338" cm="1">
        <f t="array" ref="F47">bdRateExtend($CL5:$CL501,CQ5:CQ501,$DZ5:$DZ501,EE5:EE501)</f>
        <v>0</v>
      </c>
      <c r="G47" s="338" cm="1">
        <f t="array" ref="G47">bdRateExtend($CL5:$CL501,CR5:CR501,$DZ5:$DZ501,EF5:EF501)</f>
        <v>0</v>
      </c>
      <c r="H47" s="338" cm="1">
        <f t="array" ref="H47">bdRateExtend($CL5:$CL501,CS5:CS501,$DZ5:$DZ501,EG5:EG501)</f>
        <v>0</v>
      </c>
      <c r="I47" s="338" cm="1">
        <f t="array" ref="I47">bdRateExtend($CL5:$CL501,CT5:CT501,$DZ5:$DZ501,EH5:EH501,"None", FALSE,2)</f>
        <v>0</v>
      </c>
      <c r="J47" s="338" cm="1">
        <f t="array" ref="J47">bdRateExtend($CL5:$CL501,CU5:CU501,$DZ5:$DZ501,EI5:EI501,"None", FALSE,2)</f>
        <v>0</v>
      </c>
      <c r="K47" s="338" cm="1">
        <f t="array" ref="K47">bdRateExtend($CL5:$CL501,CV5:CV501,$DZ5:$DZ501,EJ5:EJ501)</f>
        <v>0</v>
      </c>
      <c r="L47" s="338" cm="1">
        <f t="array" ref="L47">bdRateExtend($CL5:$CL501,CW5:CW501,$DZ5:$DZ501,EK5:EK501)</f>
        <v>0</v>
      </c>
      <c r="M47" s="338" cm="1">
        <f t="array" ref="M47">bdRateExtend($CL5:$CL501,CX5:CX501,$DZ5:$DZ501,EL5:EL501)</f>
        <v>0</v>
      </c>
      <c r="N47" s="338" cm="1">
        <f t="array" ref="N47">bdRateExtend($CL5:$CL501,CY5:CY501,$DZ5:$DZ501,EM5:EM501)</f>
        <v>0</v>
      </c>
      <c r="O47" s="338" cm="1">
        <f t="array" ref="O47">bdRateExtend($CL5:$CL501,CZ5:CZ501,$DZ5:$DZ501,EN5:EN501)</f>
        <v>0</v>
      </c>
      <c r="P47" s="338" cm="1">
        <f t="array" ref="P47">bdRateExtend($CL5:$CL501,DA5:DA501,$DZ5:$DZ501,EO5:EO501)</f>
        <v>0</v>
      </c>
      <c r="Q47" s="338" cm="1">
        <f t="array" ref="Q47">bdRateROI($DE5:$DE501,DF5:DF501,$ER5:$ER501,ES5:ES501,CJ11,CJ6,1)</f>
        <v>0</v>
      </c>
      <c r="R47" s="338" cm="1">
        <f t="array" ref="R47">bdRateExtend($DE5:$DE501,DF5:DF501,$ER5:$ER501,ES5:ES501)</f>
        <v>0</v>
      </c>
      <c r="S47" s="338" cm="1">
        <f t="array" ref="S47">bdRateROI($DH5:$DH501,DI5:DI501,$ET5:$ET501,EU5:EU501,CJ11,CJ6,1)</f>
        <v>0</v>
      </c>
      <c r="T47" s="338" cm="1">
        <f t="array" ref="T47">bdRateExtend($DH5:$DH501,DI5:DI501,$ET5:$ET501,EU5:EU501)</f>
        <v>0</v>
      </c>
      <c r="U47" s="338" cm="1">
        <f t="array" ref="U47">bdRateROI($DK5:$DK501,DL5:DL501,$EV5:$EV501,EW5:EW501,$CJ11,$CJ6,1,2)</f>
        <v>0</v>
      </c>
      <c r="V47" s="338" cm="1">
        <f t="array" ref="V47">bdRateExtend($DK5:$DK501,DL5:DL501,$EV5:$EV501,EW5:EW501,"None", FALSE,2)</f>
        <v>0</v>
      </c>
      <c r="W47" s="338" cm="1">
        <f t="array" ref="W47">bdRateROI(DM5:DM501,DN5:DN501,EX5:EX501,EY5:EY501,$CJ11,$CJ6,1,2)</f>
        <v>0</v>
      </c>
      <c r="X47" s="338" cm="1">
        <f t="array" ref="X47">bdRateExtend(DM5:DM501,DN5:DN501,EX5:EX501,EY5:EY501,"None", FALSE,2)</f>
        <v>0</v>
      </c>
      <c r="Y47" s="338" cm="1">
        <f t="array" ref="Y47">bdRateROI(DO5:DO501,DP5:DP501,EZ5:EZ501,FA5:FA501,$CJ11,$CJ6,1)</f>
        <v>0</v>
      </c>
      <c r="Z47" s="338" cm="1">
        <f t="array" ref="Z47">bdRateExtend(DO5:DO501,DP5:DP501,EZ5:EZ501,FA5:FA501)</f>
        <v>0</v>
      </c>
      <c r="AA47" s="338" cm="1">
        <f t="array" ref="AA47">bdRateROI(DQ5:DQ501,DR5:DR501,FB5:FB501,FC5:FC501,$CJ11,$CJ6,1)</f>
        <v>0</v>
      </c>
      <c r="AB47" s="338" cm="1">
        <f t="array" ref="AB47">bdRateExtend(DQ5:DQ501,DR5:DR501,FB5:FB501,FC5:FC501)</f>
        <v>0</v>
      </c>
      <c r="AC47" s="338" cm="1">
        <f t="array" ref="AC47">bdRateROI(DS5:DS501,DT5:DT501,FD5:FD501,FE5:FE501,$CJ11,$CJ6,1)</f>
        <v>0</v>
      </c>
      <c r="AD47" s="338" cm="1">
        <f t="array" ref="AD47">bdRateExtend(DS5:DS501,DT5:DT501,FD5:FD501,FE5:FE501)</f>
        <v>0</v>
      </c>
      <c r="AE47" s="338" cm="1">
        <f t="array" ref="AE47">bdRateExtend($DS5:$DS501,DU5:DU501,$FD5:$FD501,FF5:FF501)</f>
        <v>0</v>
      </c>
      <c r="AF47" s="338" cm="1">
        <f t="array" ref="AF47">bdRateExtend($DS5:$DS501,DV5:DV501,$FD5:$FD501,FG5:FG501)</f>
        <v>0</v>
      </c>
      <c r="AG47" s="338" cm="1">
        <f t="array" ref="AG47">bdRateExtend($DS5:$DS501,DW5:DW501,$FD5:$FD501,FH5:FH501)</f>
        <v>0</v>
      </c>
      <c r="AH47" s="338" cm="1">
        <f t="array" ref="AH47">bdRateExtend($DS5:$DS501,DX5:DX501,$FD5:$FD501,FI5:FI501)</f>
        <v>0</v>
      </c>
      <c r="AI47" s="338" cm="1">
        <f t="array" ref="AI47">bdRateROI($FK5:$FK501,FL5:FL501,$FP5:$FP501,FQ5:FQ501,$CJ11,$CJ6,1)</f>
        <v>0</v>
      </c>
      <c r="AJ47" s="338" cm="1">
        <f t="array" ref="AJ47">bdRateExtend($FK5:$FK501,FL5:FL501,$FP5:$FP501,FQ5:FQ501)</f>
        <v>0</v>
      </c>
      <c r="AK47" s="338" cm="1">
        <f t="array" ref="AK47">bdRateROI($FM5:$FM501,FN5:FN501,$FR5:$FR501,FS5:FS501,$CJ11,$CJ6,1)</f>
        <v>0</v>
      </c>
      <c r="AL47" s="341" cm="1">
        <f t="array" ref="AL47">bdRateExtend($FM5:$FM501,FN5:FN501,$FR5:$FR501,FS5:FS501)</f>
        <v>0</v>
      </c>
      <c r="BX47" s="5"/>
      <c r="BZ47" s="5"/>
      <c r="CB47" s="5"/>
      <c r="CD47" s="5"/>
      <c r="CL47" s="17">
        <v>6751.7111000000004</v>
      </c>
      <c r="CM47" s="17">
        <v>39.358699999999999</v>
      </c>
      <c r="CN47" s="17">
        <v>39.358699999999999</v>
      </c>
      <c r="CO47" s="17">
        <v>48.358199999999997</v>
      </c>
      <c r="CP47" s="17">
        <v>45.7986</v>
      </c>
      <c r="CQ47" s="17">
        <v>40.323662499999998</v>
      </c>
      <c r="CR47" s="17">
        <v>23.5762</v>
      </c>
      <c r="CS47" s="17">
        <v>16.835100000000001</v>
      </c>
      <c r="CT47" s="17">
        <v>89.749899999999997</v>
      </c>
      <c r="CU47" s="17">
        <v>87.475200000000001</v>
      </c>
      <c r="CV47" s="17">
        <v>38.691800000000001</v>
      </c>
      <c r="CW47" s="17">
        <v>41.3369</v>
      </c>
      <c r="CX47" s="17">
        <v>39.353200000000001</v>
      </c>
      <c r="CY47" s="17">
        <v>48.351999999999997</v>
      </c>
      <c r="CZ47" s="17">
        <v>45.780200000000001</v>
      </c>
      <c r="DA47" s="17">
        <v>40.746232958587541</v>
      </c>
      <c r="DB47" s="17">
        <v>10998.7</v>
      </c>
      <c r="DC47" s="17">
        <v>6.7202999999999999</v>
      </c>
      <c r="DE47" s="17">
        <v>5062.0246999999999</v>
      </c>
      <c r="DF47" s="5">
        <v>22.448499999999999</v>
      </c>
      <c r="DG47" s="5"/>
      <c r="DH47" s="17">
        <v>6310.175928429383</v>
      </c>
      <c r="DI47" s="5">
        <v>16.720749999999999</v>
      </c>
      <c r="DJ47" s="5"/>
      <c r="DK47" s="5">
        <v>8942.3238413462914</v>
      </c>
      <c r="DL47" s="5">
        <v>91.898849999999996</v>
      </c>
      <c r="DM47" s="5">
        <v>11843.687400000001</v>
      </c>
      <c r="DN47" s="5">
        <v>91.907200000000003</v>
      </c>
      <c r="DO47" s="5">
        <v>5331.0209999999997</v>
      </c>
      <c r="DP47" s="5">
        <v>38.022799999999997</v>
      </c>
      <c r="DQ47" s="5">
        <v>5331.0209999999997</v>
      </c>
      <c r="DR47" s="5">
        <v>41.037199999999999</v>
      </c>
      <c r="DS47" s="5">
        <v>6751.7111000000004</v>
      </c>
      <c r="DT47" s="5">
        <v>39.353200000000001</v>
      </c>
      <c r="DU47" s="5">
        <v>39.353200000000001</v>
      </c>
      <c r="DV47" s="5">
        <v>48.351999999999997</v>
      </c>
      <c r="DW47" s="5">
        <v>45.780200000000001</v>
      </c>
      <c r="DX47" s="5">
        <v>40.746232958587541</v>
      </c>
      <c r="DZ47" s="17">
        <v>6751.7111000000004</v>
      </c>
      <c r="EA47" s="17">
        <v>39.358699999999999</v>
      </c>
      <c r="EB47" s="17">
        <v>39.358699999999999</v>
      </c>
      <c r="EC47" s="17">
        <v>48.358199999999997</v>
      </c>
      <c r="ED47" s="17">
        <v>45.7986</v>
      </c>
      <c r="EE47" s="17">
        <v>40.323662499999998</v>
      </c>
      <c r="EF47" s="17">
        <v>23.5762</v>
      </c>
      <c r="EG47" s="17">
        <v>16.835100000000001</v>
      </c>
      <c r="EH47" s="17">
        <v>89.749899999999997</v>
      </c>
      <c r="EI47" s="17">
        <v>87.475200000000001</v>
      </c>
      <c r="EJ47" s="17">
        <v>38.691800000000001</v>
      </c>
      <c r="EK47" s="17">
        <v>41.3369</v>
      </c>
      <c r="EL47" s="17">
        <v>39.353200000000001</v>
      </c>
      <c r="EM47" s="17">
        <v>48.351999999999997</v>
      </c>
      <c r="EN47" s="17">
        <v>45.780200000000001</v>
      </c>
      <c r="EO47" s="17">
        <v>40.746232958587541</v>
      </c>
      <c r="EP47" s="17">
        <v>10998.7</v>
      </c>
      <c r="EQ47" s="17">
        <v>6.7202999999999999</v>
      </c>
      <c r="ER47" s="17">
        <v>5062.0246999999999</v>
      </c>
      <c r="ES47" s="5">
        <v>22.448499999999999</v>
      </c>
      <c r="ET47" s="5">
        <v>6310.175928429383</v>
      </c>
      <c r="EU47" s="5">
        <v>16.720749999999999</v>
      </c>
      <c r="EV47" s="8">
        <v>8942.3238413462914</v>
      </c>
      <c r="EW47" s="8">
        <v>91.898849999999996</v>
      </c>
      <c r="EX47" s="8">
        <v>11843.687400000001</v>
      </c>
      <c r="EY47" s="8">
        <v>91.907200000000003</v>
      </c>
      <c r="EZ47" s="8">
        <v>5331.0209999999997</v>
      </c>
      <c r="FA47" s="8">
        <v>38.022799999999997</v>
      </c>
      <c r="FB47" s="8">
        <v>5331.0209999999997</v>
      </c>
      <c r="FC47" s="8">
        <v>41.037199999999999</v>
      </c>
      <c r="FD47" s="5">
        <v>6751.7111000000004</v>
      </c>
      <c r="FE47" s="5">
        <v>39.353200000000001</v>
      </c>
      <c r="FF47" s="5">
        <v>39.353200000000001</v>
      </c>
      <c r="FG47" s="5">
        <v>48.351999999999997</v>
      </c>
      <c r="FH47" s="5">
        <v>45.780200000000001</v>
      </c>
      <c r="FI47" s="5">
        <v>40.746232958587541</v>
      </c>
      <c r="FK47" s="5">
        <v>5331.0209999999997</v>
      </c>
      <c r="FL47" s="5">
        <v>40.026443749999999</v>
      </c>
      <c r="FM47" s="5">
        <v>5331.0209999999997</v>
      </c>
      <c r="FN47" s="5">
        <v>40.451762647086042</v>
      </c>
      <c r="FP47" s="17">
        <v>5331.0209999999997</v>
      </c>
      <c r="FQ47" s="5">
        <v>40.026443749999999</v>
      </c>
      <c r="FR47" s="17">
        <v>5331.0209999999997</v>
      </c>
      <c r="FS47" s="5">
        <v>40.451762647086042</v>
      </c>
    </row>
    <row r="48" spans="1:175" x14ac:dyDescent="0.15">
      <c r="A48" s="294"/>
      <c r="B48" s="339"/>
      <c r="C48" s="339"/>
      <c r="D48" s="339"/>
      <c r="E48" s="339"/>
      <c r="F48" s="339"/>
      <c r="G48" s="339"/>
      <c r="H48" s="339"/>
      <c r="I48" s="339"/>
      <c r="J48" s="339"/>
      <c r="K48" s="339"/>
      <c r="L48" s="339"/>
      <c r="M48" s="339"/>
      <c r="N48" s="339"/>
      <c r="O48" s="339"/>
      <c r="P48" s="339"/>
      <c r="Q48" s="339"/>
      <c r="R48" s="339"/>
      <c r="S48" s="339"/>
      <c r="T48" s="339"/>
      <c r="U48" s="339"/>
      <c r="V48" s="339"/>
      <c r="W48" s="339"/>
      <c r="X48" s="339"/>
      <c r="Y48" s="339"/>
      <c r="Z48" s="339"/>
      <c r="AA48" s="339"/>
      <c r="AB48" s="339"/>
      <c r="AC48" s="339"/>
      <c r="AD48" s="339"/>
      <c r="AE48" s="339"/>
      <c r="AF48" s="339"/>
      <c r="AG48" s="339"/>
      <c r="AH48" s="339"/>
      <c r="AI48" s="339"/>
      <c r="AJ48" s="339"/>
      <c r="AK48" s="339"/>
      <c r="AL48" s="342"/>
      <c r="BX48" s="5"/>
      <c r="BZ48" s="5"/>
      <c r="CB48" s="5"/>
      <c r="CD48" s="5"/>
      <c r="CL48" s="17">
        <v>7243.0750726960559</v>
      </c>
      <c r="CM48" s="17">
        <v>39.421849999999999</v>
      </c>
      <c r="CN48" s="17">
        <v>39.421849999999999</v>
      </c>
      <c r="CO48" s="17">
        <v>48.43665</v>
      </c>
      <c r="CP48" s="17">
        <v>45.913287500000003</v>
      </c>
      <c r="CQ48" s="17">
        <v>40.390989843749999</v>
      </c>
      <c r="CR48" s="17">
        <v>23.800575000000002</v>
      </c>
      <c r="CS48" s="17">
        <v>16.918225</v>
      </c>
      <c r="CT48" s="17">
        <v>90.2871375</v>
      </c>
      <c r="CU48" s="17">
        <v>88.029200000000003</v>
      </c>
      <c r="CV48" s="17">
        <v>38.852812499999999</v>
      </c>
      <c r="CW48" s="17">
        <v>41.406337499999999</v>
      </c>
      <c r="CX48" s="17">
        <v>39.416200000000003</v>
      </c>
      <c r="CY48" s="17">
        <v>48.430474999999994</v>
      </c>
      <c r="CZ48" s="17">
        <v>45.894987499999999</v>
      </c>
      <c r="DA48" s="17">
        <v>40.812265720941475</v>
      </c>
      <c r="DB48" s="17">
        <v>11384.612500000001</v>
      </c>
      <c r="DC48" s="17">
        <v>6.8132625000000004</v>
      </c>
      <c r="DE48" s="17">
        <v>5487.4900382065925</v>
      </c>
      <c r="DF48" s="5">
        <v>22.758299999999998</v>
      </c>
      <c r="DG48" s="5"/>
      <c r="DH48" s="17">
        <v>6751.7111000000004</v>
      </c>
      <c r="DI48" s="5">
        <v>16.835100000000001</v>
      </c>
      <c r="DJ48" s="5"/>
      <c r="DK48" s="5">
        <v>9593.1123159625386</v>
      </c>
      <c r="DL48" s="5">
        <v>92.436087499999999</v>
      </c>
      <c r="DM48" s="5">
        <v>16782.17519739156</v>
      </c>
      <c r="DN48" s="5">
        <v>93.650700000000001</v>
      </c>
      <c r="DO48" s="5">
        <v>6310.175928429383</v>
      </c>
      <c r="DP48" s="5">
        <v>38.484025000000003</v>
      </c>
      <c r="DQ48" s="5">
        <v>6751.7111000000004</v>
      </c>
      <c r="DR48" s="5">
        <v>41.3369</v>
      </c>
      <c r="DS48" s="5">
        <v>7243.0750726960559</v>
      </c>
      <c r="DT48" s="5">
        <v>39.416200000000003</v>
      </c>
      <c r="DU48" s="5">
        <v>39.416200000000003</v>
      </c>
      <c r="DV48" s="5">
        <v>48.430474999999994</v>
      </c>
      <c r="DW48" s="5">
        <v>45.894987499999999</v>
      </c>
      <c r="DX48" s="5">
        <v>40.812265720941475</v>
      </c>
      <c r="DZ48" s="17">
        <v>7243.0750726960559</v>
      </c>
      <c r="EA48" s="17">
        <v>39.421849999999999</v>
      </c>
      <c r="EB48" s="17">
        <v>39.421849999999999</v>
      </c>
      <c r="EC48" s="17">
        <v>48.43665</v>
      </c>
      <c r="ED48" s="17">
        <v>45.913287500000003</v>
      </c>
      <c r="EE48" s="17">
        <v>40.390989843749999</v>
      </c>
      <c r="EF48" s="17">
        <v>23.800575000000002</v>
      </c>
      <c r="EG48" s="17">
        <v>16.918225</v>
      </c>
      <c r="EH48" s="17">
        <v>90.2871375</v>
      </c>
      <c r="EI48" s="17">
        <v>88.029200000000003</v>
      </c>
      <c r="EJ48" s="17">
        <v>38.852812499999999</v>
      </c>
      <c r="EK48" s="17">
        <v>41.406337499999999</v>
      </c>
      <c r="EL48" s="17">
        <v>39.416200000000003</v>
      </c>
      <c r="EM48" s="17">
        <v>48.430474999999994</v>
      </c>
      <c r="EN48" s="17">
        <v>45.894987499999999</v>
      </c>
      <c r="EO48" s="17">
        <v>40.812265720941475</v>
      </c>
      <c r="EP48" s="17">
        <v>11384.612500000001</v>
      </c>
      <c r="EQ48" s="17">
        <v>6.8132625000000004</v>
      </c>
      <c r="ER48" s="17">
        <v>5487.4900382065925</v>
      </c>
      <c r="ES48" s="5">
        <v>22.758299999999998</v>
      </c>
      <c r="ET48" s="5">
        <v>6751.7111000000004</v>
      </c>
      <c r="EU48" s="5">
        <v>16.835100000000001</v>
      </c>
      <c r="EV48" s="8">
        <v>9593.1123159625386</v>
      </c>
      <c r="EW48" s="8">
        <v>92.436087499999999</v>
      </c>
      <c r="EX48" s="8">
        <v>16782.17519739156</v>
      </c>
      <c r="EY48" s="8">
        <v>93.650700000000001</v>
      </c>
      <c r="EZ48" s="8">
        <v>6310.175928429383</v>
      </c>
      <c r="FA48" s="8">
        <v>38.484025000000003</v>
      </c>
      <c r="FB48" s="8">
        <v>6751.7111000000004</v>
      </c>
      <c r="FC48" s="8">
        <v>41.3369</v>
      </c>
      <c r="FD48" s="5">
        <v>7243.0750726960559</v>
      </c>
      <c r="FE48" s="5">
        <v>39.416200000000003</v>
      </c>
      <c r="FF48" s="5">
        <v>39.416200000000003</v>
      </c>
      <c r="FG48" s="5">
        <v>48.430474999999994</v>
      </c>
      <c r="FH48" s="5">
        <v>45.894987499999999</v>
      </c>
      <c r="FI48" s="5">
        <v>40.812265720941475</v>
      </c>
      <c r="FK48" s="5">
        <v>6751.7111000000004</v>
      </c>
      <c r="FL48" s="5">
        <v>40.323662499999998</v>
      </c>
      <c r="FM48" s="5">
        <v>6751.7111000000004</v>
      </c>
      <c r="FN48" s="5">
        <v>40.746232958587541</v>
      </c>
      <c r="FP48" s="17">
        <v>6751.7111000000004</v>
      </c>
      <c r="FQ48" s="5">
        <v>40.323662499999998</v>
      </c>
      <c r="FR48" s="17">
        <v>6751.7111000000004</v>
      </c>
      <c r="FS48" s="5">
        <v>40.746232958587541</v>
      </c>
    </row>
    <row r="49" spans="1:175" x14ac:dyDescent="0.15">
      <c r="A49" s="294" t="s">
        <v>28</v>
      </c>
      <c r="B49" s="339" cm="1">
        <f t="array" ref="B49">bdRateROI($CL5:$CL501,CM5:CM501,$DZ5:$DZ501,EA5:EA501,CJ10,CJ11,1)</f>
        <v>0</v>
      </c>
      <c r="C49" s="339"/>
      <c r="D49" s="339"/>
      <c r="E49" s="339"/>
      <c r="F49" s="339"/>
      <c r="G49" s="339"/>
      <c r="H49" s="339"/>
      <c r="I49" s="339"/>
      <c r="J49" s="339"/>
      <c r="K49" s="339"/>
      <c r="L49" s="339"/>
      <c r="M49" s="339"/>
      <c r="N49" s="339"/>
      <c r="O49" s="339"/>
      <c r="P49" s="339"/>
      <c r="Q49" s="339" cm="1">
        <f t="array" ref="Q49">bdRateROI($DE5:$DE501,DF5:DF501,$ER5:$ER501,ES5:ES501,CJ10,CJ11,1)</f>
        <v>0</v>
      </c>
      <c r="R49" s="339"/>
      <c r="S49" s="339" cm="1">
        <f t="array" ref="S49">bdRateROI($DH5:$DH501,DI5:DI501,$ET5:$ET501,EU5:EU501,CJ10,CJ11,1)</f>
        <v>0</v>
      </c>
      <c r="T49" s="339"/>
      <c r="U49" s="339" cm="1">
        <f t="array" ref="U49">bdRateROI($DK5:$DK501,DL5:DL501,$EV5:$EV501,EW5:EW501,$CJ$10,$CJ$11,1,2)</f>
        <v>0</v>
      </c>
      <c r="V49" s="339"/>
      <c r="W49" s="339" cm="1">
        <f t="array" ref="W49">bdRateROI(DM5:DM501,DN5:DN501,EX5:EX501,EY5:EY501,$CJ$10,$CJ$11,1,2)</f>
        <v>0</v>
      </c>
      <c r="X49" s="339"/>
      <c r="Y49" s="339" cm="1">
        <f t="array" ref="Y49">bdRateROI(DO5:DO501,DP5:DP501,EZ5:EZ501,FA5:FA501,$CJ$10,$CJ$11,1)</f>
        <v>0</v>
      </c>
      <c r="Z49" s="339"/>
      <c r="AA49" s="339" cm="1">
        <f t="array" ref="AA49">bdRateROI(DQ5:DQ501,DR5:DR501,FB5:FB501,FC5:FC501,$CJ$10,$CJ$11,1)</f>
        <v>0</v>
      </c>
      <c r="AB49" s="339"/>
      <c r="AC49" s="339" cm="1">
        <f t="array" ref="AC49">bdRateROI(DS5:DS501,DT5:DT501,FD5:FD501,FE5:FE501,$CJ$10,$CJ$11,1)</f>
        <v>0</v>
      </c>
      <c r="AD49" s="339"/>
      <c r="AE49" s="339"/>
      <c r="AF49" s="339"/>
      <c r="AG49" s="339"/>
      <c r="AH49" s="339"/>
      <c r="AI49" s="339" cm="1">
        <f t="array" ref="AI49">bdRateROI($FK5:$FK501,FL5:FL501,$FP5:$FP501,FQ5:FQ501,$CJ$10,$CJ$11,1)</f>
        <v>0</v>
      </c>
      <c r="AJ49" s="339"/>
      <c r="AK49" s="339" cm="1">
        <f t="array" ref="AK49">bdRateROI($FM5:$FM501,FN5:FN501,$FR5:$FR501,FS5:FS501,$CJ$10,$CJ$11,1)</f>
        <v>0</v>
      </c>
      <c r="AL49" s="342"/>
      <c r="BX49" s="5"/>
      <c r="BZ49" s="5"/>
      <c r="CB49" s="5"/>
      <c r="CD49" s="5"/>
      <c r="CL49" s="17">
        <v>7770.1986550803367</v>
      </c>
      <c r="CM49" s="17">
        <v>39.484999999999999</v>
      </c>
      <c r="CN49" s="17">
        <v>39.484999999999999</v>
      </c>
      <c r="CO49" s="17">
        <v>48.515099999999997</v>
      </c>
      <c r="CP49" s="17">
        <v>46.027974999999998</v>
      </c>
      <c r="CQ49" s="17">
        <v>40.458317187500001</v>
      </c>
      <c r="CR49" s="17">
        <v>24.02495</v>
      </c>
      <c r="CS49" s="17">
        <v>17.001350000000002</v>
      </c>
      <c r="CT49" s="17">
        <v>90.824375000000003</v>
      </c>
      <c r="CU49" s="17">
        <v>88.583200000000005</v>
      </c>
      <c r="CV49" s="17">
        <v>39.013824999999997</v>
      </c>
      <c r="CW49" s="17">
        <v>41.475774999999999</v>
      </c>
      <c r="CX49" s="17">
        <v>39.479199999999999</v>
      </c>
      <c r="CY49" s="17">
        <v>48.508949999999999</v>
      </c>
      <c r="CZ49" s="17">
        <v>46.009775000000005</v>
      </c>
      <c r="DA49" s="17">
        <v>40.878298483295403</v>
      </c>
      <c r="DB49" s="17">
        <v>11770.525000000001</v>
      </c>
      <c r="DC49" s="17">
        <v>6.9062250000000001</v>
      </c>
      <c r="DE49" s="17">
        <v>5842.8044992375853</v>
      </c>
      <c r="DF49" s="5">
        <v>23.011125</v>
      </c>
      <c r="DG49" s="5"/>
      <c r="DH49" s="17">
        <v>7243.0750726960559</v>
      </c>
      <c r="DI49" s="5">
        <v>16.918225</v>
      </c>
      <c r="DJ49" s="5"/>
      <c r="DK49" s="5">
        <v>9876.3624</v>
      </c>
      <c r="DL49" s="5">
        <v>92.665599999999998</v>
      </c>
      <c r="DM49" s="5">
        <v>18102.613700000002</v>
      </c>
      <c r="DN49" s="5">
        <v>94.091200000000001</v>
      </c>
      <c r="DO49" s="5">
        <v>6751.7111000000004</v>
      </c>
      <c r="DP49" s="5">
        <v>38.691800000000001</v>
      </c>
      <c r="DQ49" s="5">
        <v>7243.0750726960559</v>
      </c>
      <c r="DR49" s="5">
        <v>41.406337499999999</v>
      </c>
      <c r="DS49" s="5">
        <v>7770.1986550803367</v>
      </c>
      <c r="DT49" s="5">
        <v>39.479199999999999</v>
      </c>
      <c r="DU49" s="5">
        <v>39.479199999999999</v>
      </c>
      <c r="DV49" s="5">
        <v>48.508949999999999</v>
      </c>
      <c r="DW49" s="5">
        <v>46.009775000000005</v>
      </c>
      <c r="DX49" s="5">
        <v>40.878298483295403</v>
      </c>
      <c r="DZ49" s="17">
        <v>7770.1986550803367</v>
      </c>
      <c r="EA49" s="17">
        <v>39.484999999999999</v>
      </c>
      <c r="EB49" s="17">
        <v>39.484999999999999</v>
      </c>
      <c r="EC49" s="17">
        <v>48.515099999999997</v>
      </c>
      <c r="ED49" s="17">
        <v>46.027974999999998</v>
      </c>
      <c r="EE49" s="17">
        <v>40.458317187500001</v>
      </c>
      <c r="EF49" s="17">
        <v>24.02495</v>
      </c>
      <c r="EG49" s="17">
        <v>17.001350000000002</v>
      </c>
      <c r="EH49" s="17">
        <v>90.824375000000003</v>
      </c>
      <c r="EI49" s="17">
        <v>88.583200000000005</v>
      </c>
      <c r="EJ49" s="17">
        <v>39.013824999999997</v>
      </c>
      <c r="EK49" s="17">
        <v>41.475774999999999</v>
      </c>
      <c r="EL49" s="17">
        <v>39.479199999999999</v>
      </c>
      <c r="EM49" s="17">
        <v>48.508949999999999</v>
      </c>
      <c r="EN49" s="17">
        <v>46.009775000000005</v>
      </c>
      <c r="EO49" s="17">
        <v>40.878298483295403</v>
      </c>
      <c r="EP49" s="17">
        <v>11770.525000000001</v>
      </c>
      <c r="EQ49" s="17">
        <v>6.9062250000000001</v>
      </c>
      <c r="ER49" s="17">
        <v>5842.8044992375853</v>
      </c>
      <c r="ES49" s="5">
        <v>23.011125</v>
      </c>
      <c r="ET49" s="5">
        <v>7243.0750726960559</v>
      </c>
      <c r="EU49" s="5">
        <v>16.918225</v>
      </c>
      <c r="EV49" s="8">
        <v>9876.3624</v>
      </c>
      <c r="EW49" s="8">
        <v>92.665599999999998</v>
      </c>
      <c r="EX49" s="8">
        <v>18102.613700000002</v>
      </c>
      <c r="EY49" s="8">
        <v>94.091200000000001</v>
      </c>
      <c r="EZ49" s="8">
        <v>6751.7111000000004</v>
      </c>
      <c r="FA49" s="8">
        <v>38.691800000000001</v>
      </c>
      <c r="FB49" s="8">
        <v>7243.0750726960559</v>
      </c>
      <c r="FC49" s="8">
        <v>41.406337499999999</v>
      </c>
      <c r="FD49" s="5">
        <v>7770.1986550803367</v>
      </c>
      <c r="FE49" s="5">
        <v>39.479199999999999</v>
      </c>
      <c r="FF49" s="5">
        <v>39.479199999999999</v>
      </c>
      <c r="FG49" s="5">
        <v>48.508949999999999</v>
      </c>
      <c r="FH49" s="5">
        <v>46.009775000000005</v>
      </c>
      <c r="FI49" s="5">
        <v>40.878298483295403</v>
      </c>
      <c r="FK49" s="5">
        <v>7243.0750726960559</v>
      </c>
      <c r="FL49" s="5">
        <v>40.390989843749999</v>
      </c>
      <c r="FM49" s="5">
        <v>7243.0750726960559</v>
      </c>
      <c r="FN49" s="5">
        <v>40.812265720941475</v>
      </c>
      <c r="FP49" s="17">
        <v>7243.0750726960559</v>
      </c>
      <c r="FQ49" s="5">
        <v>40.390989843749999</v>
      </c>
      <c r="FR49" s="17">
        <v>7243.0750726960559</v>
      </c>
      <c r="FS49" s="5">
        <v>40.812265720941475</v>
      </c>
    </row>
    <row r="50" spans="1:175" x14ac:dyDescent="0.15">
      <c r="A50" s="294"/>
      <c r="B50" s="339"/>
      <c r="C50" s="339"/>
      <c r="D50" s="33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39"/>
      <c r="R50" s="339"/>
      <c r="S50" s="339"/>
      <c r="T50" s="339"/>
      <c r="U50" s="339"/>
      <c r="V50" s="339"/>
      <c r="W50" s="339"/>
      <c r="X50" s="339"/>
      <c r="Y50" s="339"/>
      <c r="Z50" s="339"/>
      <c r="AA50" s="339"/>
      <c r="AB50" s="339"/>
      <c r="AC50" s="339"/>
      <c r="AD50" s="339"/>
      <c r="AE50" s="339"/>
      <c r="AF50" s="339"/>
      <c r="AG50" s="339"/>
      <c r="AH50" s="339"/>
      <c r="AI50" s="339"/>
      <c r="AJ50" s="339"/>
      <c r="AK50" s="339"/>
      <c r="AL50" s="342"/>
      <c r="BX50" s="5"/>
      <c r="BZ50" s="5"/>
      <c r="CB50" s="5"/>
      <c r="CD50" s="5"/>
      <c r="CL50" s="17">
        <v>8335.6842961643924</v>
      </c>
      <c r="CM50" s="17">
        <v>39.54815</v>
      </c>
      <c r="CN50" s="17">
        <v>39.54815</v>
      </c>
      <c r="CO50" s="17">
        <v>48.593549999999993</v>
      </c>
      <c r="CP50" s="17">
        <v>46.1426625</v>
      </c>
      <c r="CQ50" s="17">
        <v>40.525644531250002</v>
      </c>
      <c r="CR50" s="17">
        <v>24.249324999999999</v>
      </c>
      <c r="CS50" s="17">
        <v>17.084475000000001</v>
      </c>
      <c r="CT50" s="17">
        <v>91.361612499999993</v>
      </c>
      <c r="CU50" s="17">
        <v>89.137200000000007</v>
      </c>
      <c r="CV50" s="17">
        <v>39.174837500000002</v>
      </c>
      <c r="CW50" s="17">
        <v>41.545212499999998</v>
      </c>
      <c r="CX50" s="17">
        <v>39.542200000000001</v>
      </c>
      <c r="CY50" s="17">
        <v>48.587424999999996</v>
      </c>
      <c r="CZ50" s="17">
        <v>46.124562500000003</v>
      </c>
      <c r="DA50" s="17">
        <v>40.944331245649337</v>
      </c>
      <c r="DB50" s="17">
        <v>12156.4375</v>
      </c>
      <c r="DC50" s="17">
        <v>6.9991874999999997</v>
      </c>
      <c r="DE50" s="17">
        <v>6221.1255380188322</v>
      </c>
      <c r="DF50" s="5">
        <v>23.263950000000001</v>
      </c>
      <c r="DG50" s="5"/>
      <c r="DH50" s="17">
        <v>7770.1986550803367</v>
      </c>
      <c r="DI50" s="5">
        <v>17.001350000000002</v>
      </c>
      <c r="DJ50" s="5"/>
      <c r="DK50" s="5">
        <v>10291.262711954852</v>
      </c>
      <c r="DL50" s="5">
        <v>92.973324999999988</v>
      </c>
      <c r="DM50" s="5">
        <v>38590.792377061334</v>
      </c>
      <c r="DN50" s="5">
        <v>96.116912500000012</v>
      </c>
      <c r="DO50" s="5">
        <v>7243.0750726960559</v>
      </c>
      <c r="DP50" s="5">
        <v>38.852812499999999</v>
      </c>
      <c r="DQ50" s="5">
        <v>7770.1986550803367</v>
      </c>
      <c r="DR50" s="5">
        <v>41.475774999999999</v>
      </c>
      <c r="DS50" s="5">
        <v>8335.6842961643924</v>
      </c>
      <c r="DT50" s="5">
        <v>39.542200000000001</v>
      </c>
      <c r="DU50" s="5">
        <v>39.542200000000001</v>
      </c>
      <c r="DV50" s="5">
        <v>48.587424999999996</v>
      </c>
      <c r="DW50" s="5">
        <v>46.124562500000003</v>
      </c>
      <c r="DX50" s="5">
        <v>40.944331245649337</v>
      </c>
      <c r="DZ50" s="17">
        <v>8335.6842961643924</v>
      </c>
      <c r="EA50" s="17">
        <v>39.54815</v>
      </c>
      <c r="EB50" s="17">
        <v>39.54815</v>
      </c>
      <c r="EC50" s="17">
        <v>48.593549999999993</v>
      </c>
      <c r="ED50" s="17">
        <v>46.1426625</v>
      </c>
      <c r="EE50" s="17">
        <v>40.525644531250002</v>
      </c>
      <c r="EF50" s="17">
        <v>24.249324999999999</v>
      </c>
      <c r="EG50" s="17">
        <v>17.084475000000001</v>
      </c>
      <c r="EH50" s="17">
        <v>91.361612499999993</v>
      </c>
      <c r="EI50" s="17">
        <v>89.137200000000007</v>
      </c>
      <c r="EJ50" s="17">
        <v>39.174837500000002</v>
      </c>
      <c r="EK50" s="17">
        <v>41.545212499999998</v>
      </c>
      <c r="EL50" s="17">
        <v>39.542200000000001</v>
      </c>
      <c r="EM50" s="17">
        <v>48.587424999999996</v>
      </c>
      <c r="EN50" s="17">
        <v>46.124562500000003</v>
      </c>
      <c r="EO50" s="17">
        <v>40.944331245649337</v>
      </c>
      <c r="EP50" s="17">
        <v>12156.4375</v>
      </c>
      <c r="EQ50" s="17">
        <v>6.9991874999999997</v>
      </c>
      <c r="ER50" s="17">
        <v>6221.1255380188322</v>
      </c>
      <c r="ES50" s="5">
        <v>23.263950000000001</v>
      </c>
      <c r="ET50" s="5">
        <v>7770.1986550803367</v>
      </c>
      <c r="EU50" s="5">
        <v>17.001350000000002</v>
      </c>
      <c r="EV50" s="8">
        <v>10291.262711954852</v>
      </c>
      <c r="EW50" s="8">
        <v>92.973324999999988</v>
      </c>
      <c r="EX50" s="8">
        <v>38590.792377061334</v>
      </c>
      <c r="EY50" s="8">
        <v>96.116912500000012</v>
      </c>
      <c r="EZ50" s="8">
        <v>7243.0750726960559</v>
      </c>
      <c r="FA50" s="8">
        <v>38.852812499999999</v>
      </c>
      <c r="FB50" s="8">
        <v>7770.1986550803367</v>
      </c>
      <c r="FC50" s="8">
        <v>41.475774999999999</v>
      </c>
      <c r="FD50" s="5">
        <v>8335.6842961643924</v>
      </c>
      <c r="FE50" s="5">
        <v>39.542200000000001</v>
      </c>
      <c r="FF50" s="5">
        <v>39.542200000000001</v>
      </c>
      <c r="FG50" s="5">
        <v>48.587424999999996</v>
      </c>
      <c r="FH50" s="5">
        <v>46.124562500000003</v>
      </c>
      <c r="FI50" s="5">
        <v>40.944331245649337</v>
      </c>
      <c r="FK50" s="5">
        <v>7770.1986550803367</v>
      </c>
      <c r="FL50" s="5">
        <v>40.458317187500001</v>
      </c>
      <c r="FM50" s="5">
        <v>7770.1986550803367</v>
      </c>
      <c r="FN50" s="5">
        <v>40.878298483295403</v>
      </c>
      <c r="FP50" s="17">
        <v>7770.1986550803367</v>
      </c>
      <c r="FQ50" s="5">
        <v>40.458317187500001</v>
      </c>
      <c r="FR50" s="17">
        <v>7770.1986550803367</v>
      </c>
      <c r="FS50" s="5">
        <v>40.878298483295403</v>
      </c>
    </row>
    <row r="51" spans="1:175" x14ac:dyDescent="0.15">
      <c r="A51" s="294" t="s">
        <v>29</v>
      </c>
      <c r="B51" s="339" cm="1">
        <f t="array" ref="B51">bdRateROI($CL5:$CL501,CM5:CM501,$DZ5:$DZ501,EA5:EA501,CJ5,CJ10,1)</f>
        <v>0</v>
      </c>
      <c r="C51" s="339"/>
      <c r="D51" s="339"/>
      <c r="E51" s="339"/>
      <c r="F51" s="339"/>
      <c r="G51" s="339"/>
      <c r="H51" s="339"/>
      <c r="I51" s="339"/>
      <c r="J51" s="339"/>
      <c r="K51" s="339"/>
      <c r="L51" s="339"/>
      <c r="M51" s="339"/>
      <c r="N51" s="339"/>
      <c r="O51" s="339"/>
      <c r="P51" s="339"/>
      <c r="Q51" s="339" cm="1">
        <f t="array" ref="Q51">bdRateROI($DE5:$DE501,DF5:DF501,$ER5:$ER501,ES5:ES501,CJ5,CJ10,1)</f>
        <v>0</v>
      </c>
      <c r="R51" s="339"/>
      <c r="S51" s="339" cm="1">
        <f t="array" ref="S51">bdRateROI($DH5:$DH501,DI5:DI501,$ET5:$ET501,EU5:EU501,CJ5,CJ10,1)</f>
        <v>0</v>
      </c>
      <c r="T51" s="339"/>
      <c r="U51" s="339" cm="1">
        <f t="array" ref="U51">bdRateROI($DK5:$DK501,DL5:DL501,$EV5:$EV501,EW5:EW501,$CJ$5,$CJ$10,1,2)</f>
        <v>0</v>
      </c>
      <c r="V51" s="339"/>
      <c r="W51" s="339" cm="1">
        <f t="array" ref="W51">bdRateROI(DM5:DM501,DN5:DN501,EX5:EX501,EY5:EY501,$CJ$5,$CJ$10,1,2)</f>
        <v>0</v>
      </c>
      <c r="X51" s="339"/>
      <c r="Y51" s="339" cm="1">
        <f t="array" ref="Y51">bdRateROI(DO5:DO501,DP5:DP501,EZ5:EZ501,FA5:FA501,$CJ$5,$CJ$10,1)</f>
        <v>0</v>
      </c>
      <c r="Z51" s="339"/>
      <c r="AA51" s="339" cm="1">
        <f t="array" ref="AA51">bdRateROI(DQ5:DQ501,DR5:DR501,FB5:FB501,FC5:FC501,$CJ$5,$CJ$10,1)</f>
        <v>0</v>
      </c>
      <c r="AB51" s="339"/>
      <c r="AC51" s="339" cm="1">
        <f t="array" ref="AC51">bdRateROI(DS5:DS501,DT5:DT501,FD5:FD501,FE5:FE501,$CJ$5,$CJ$10,1)</f>
        <v>0</v>
      </c>
      <c r="AD51" s="339"/>
      <c r="AE51" s="339"/>
      <c r="AF51" s="339"/>
      <c r="AG51" s="339"/>
      <c r="AH51" s="339"/>
      <c r="AI51" s="339" cm="1">
        <f t="array" ref="AI51">bdRateROI($FK5:$FK501,FL5:FL501,$FP5:$FP501,FQ5:FQ501,$CJ$5,$CJ$10,1)</f>
        <v>0</v>
      </c>
      <c r="AJ51" s="339"/>
      <c r="AK51" s="339" cm="1">
        <f t="array" ref="AK51">bdRateROI($FM5:$FM501,FN5:FN501,$FR5:$FR501,FS5:FS501,$CJ$5,$CJ$10,1)</f>
        <v>0</v>
      </c>
      <c r="AL51" s="342"/>
      <c r="BX51" s="5"/>
      <c r="BZ51" s="5"/>
      <c r="CB51" s="5"/>
      <c r="CD51" s="5"/>
      <c r="CL51" s="17">
        <v>9876.3624</v>
      </c>
      <c r="CM51" s="17">
        <v>39.711799999999997</v>
      </c>
      <c r="CN51" s="17">
        <v>39.711799999999997</v>
      </c>
      <c r="CO51" s="17">
        <v>48.786299999999997</v>
      </c>
      <c r="CP51" s="17">
        <v>46.519199999999998</v>
      </c>
      <c r="CQ51" s="17">
        <v>40.704418749999995</v>
      </c>
      <c r="CR51" s="17">
        <v>24.680700000000002</v>
      </c>
      <c r="CS51" s="17">
        <v>17.269400000000001</v>
      </c>
      <c r="CT51" s="17">
        <v>92.665599999999998</v>
      </c>
      <c r="CU51" s="17">
        <v>90.5672</v>
      </c>
      <c r="CV51" s="17">
        <v>39.537100000000002</v>
      </c>
      <c r="CW51" s="17">
        <v>41.728099999999998</v>
      </c>
      <c r="CX51" s="17">
        <v>39.7042</v>
      </c>
      <c r="CY51" s="17">
        <v>48.780999999999999</v>
      </c>
      <c r="CZ51" s="17">
        <v>46.502400000000002</v>
      </c>
      <c r="DA51" s="17">
        <v>41.118124237561801</v>
      </c>
      <c r="DB51" s="17">
        <v>26634.9</v>
      </c>
      <c r="DC51" s="17">
        <v>11.555</v>
      </c>
      <c r="DE51" s="17">
        <v>6623.9428282839681</v>
      </c>
      <c r="DF51" s="5">
        <v>23.516774999999999</v>
      </c>
      <c r="DG51" s="5"/>
      <c r="DH51" s="17">
        <v>8335.6842961643924</v>
      </c>
      <c r="DI51" s="5">
        <v>17.084475000000001</v>
      </c>
      <c r="DJ51" s="5"/>
      <c r="DK51" s="5">
        <v>11040.221850654532</v>
      </c>
      <c r="DL51" s="5">
        <v>93.510562499999992</v>
      </c>
      <c r="DM51" s="5">
        <v>42536.362099999998</v>
      </c>
      <c r="DN51" s="5">
        <v>96.500200000000007</v>
      </c>
      <c r="DO51" s="5">
        <v>7770.1986550803367</v>
      </c>
      <c r="DP51" s="5">
        <v>39.013824999999997</v>
      </c>
      <c r="DQ51" s="5">
        <v>8335.6842961643924</v>
      </c>
      <c r="DR51" s="5">
        <v>41.545212499999998</v>
      </c>
      <c r="DS51" s="5">
        <v>9876.3624</v>
      </c>
      <c r="DT51" s="5">
        <v>39.7042</v>
      </c>
      <c r="DU51" s="5">
        <v>39.7042</v>
      </c>
      <c r="DV51" s="5">
        <v>48.780999999999999</v>
      </c>
      <c r="DW51" s="5">
        <v>46.502400000000002</v>
      </c>
      <c r="DX51" s="5">
        <v>41.118124237561801</v>
      </c>
      <c r="DZ51" s="17">
        <v>9876.3624</v>
      </c>
      <c r="EA51" s="17">
        <v>39.711799999999997</v>
      </c>
      <c r="EB51" s="17">
        <v>39.711799999999997</v>
      </c>
      <c r="EC51" s="17">
        <v>48.786299999999997</v>
      </c>
      <c r="ED51" s="17">
        <v>46.519199999999998</v>
      </c>
      <c r="EE51" s="17">
        <v>40.704418749999995</v>
      </c>
      <c r="EF51" s="17">
        <v>24.680700000000002</v>
      </c>
      <c r="EG51" s="17">
        <v>17.269400000000001</v>
      </c>
      <c r="EH51" s="17">
        <v>92.665599999999998</v>
      </c>
      <c r="EI51" s="17">
        <v>90.5672</v>
      </c>
      <c r="EJ51" s="17">
        <v>39.537100000000002</v>
      </c>
      <c r="EK51" s="17">
        <v>41.728099999999998</v>
      </c>
      <c r="EL51" s="17">
        <v>39.7042</v>
      </c>
      <c r="EM51" s="17">
        <v>48.780999999999999</v>
      </c>
      <c r="EN51" s="17">
        <v>46.502400000000002</v>
      </c>
      <c r="EO51" s="17">
        <v>41.118124237561801</v>
      </c>
      <c r="EP51" s="17">
        <v>26634.9</v>
      </c>
      <c r="EQ51" s="17">
        <v>11.555</v>
      </c>
      <c r="ER51" s="17">
        <v>6623.9428282839681</v>
      </c>
      <c r="ES51" s="5">
        <v>23.516774999999999</v>
      </c>
      <c r="ET51" s="5">
        <v>8335.6842961643924</v>
      </c>
      <c r="EU51" s="5">
        <v>17.084475000000001</v>
      </c>
      <c r="EV51" s="8">
        <v>11040.221850654532</v>
      </c>
      <c r="EW51" s="8">
        <v>93.510562499999992</v>
      </c>
      <c r="EX51" s="8">
        <v>42536.362099999998</v>
      </c>
      <c r="EY51" s="8">
        <v>96.500200000000007</v>
      </c>
      <c r="EZ51" s="8">
        <v>7770.1986550803367</v>
      </c>
      <c r="FA51" s="8">
        <v>39.013824999999997</v>
      </c>
      <c r="FB51" s="8">
        <v>8335.6842961643924</v>
      </c>
      <c r="FC51" s="8">
        <v>41.545212499999998</v>
      </c>
      <c r="FD51" s="5">
        <v>9876.3624</v>
      </c>
      <c r="FE51" s="5">
        <v>39.7042</v>
      </c>
      <c r="FF51" s="5">
        <v>39.7042</v>
      </c>
      <c r="FG51" s="5">
        <v>48.780999999999999</v>
      </c>
      <c r="FH51" s="5">
        <v>46.502400000000002</v>
      </c>
      <c r="FI51" s="5">
        <v>41.118124237561801</v>
      </c>
      <c r="FK51" s="5">
        <v>8335.6842961643924</v>
      </c>
      <c r="FL51" s="5">
        <v>40.525644531250002</v>
      </c>
      <c r="FM51" s="5">
        <v>8335.6842961643924</v>
      </c>
      <c r="FN51" s="5">
        <v>40.944331245649337</v>
      </c>
      <c r="FP51" s="17">
        <v>8335.6842961643924</v>
      </c>
      <c r="FQ51" s="5">
        <v>40.525644531250002</v>
      </c>
      <c r="FR51" s="17">
        <v>8335.6842961643924</v>
      </c>
      <c r="FS51" s="5">
        <v>40.944331245649337</v>
      </c>
    </row>
    <row r="52" spans="1:175" ht="14" thickBot="1" x14ac:dyDescent="0.2">
      <c r="A52" s="303"/>
      <c r="B52" s="340"/>
      <c r="C52" s="340"/>
      <c r="D52" s="340"/>
      <c r="E52" s="340"/>
      <c r="F52" s="340"/>
      <c r="G52" s="340"/>
      <c r="H52" s="340"/>
      <c r="I52" s="340"/>
      <c r="J52" s="340"/>
      <c r="K52" s="340"/>
      <c r="L52" s="340"/>
      <c r="M52" s="340"/>
      <c r="N52" s="340"/>
      <c r="O52" s="340"/>
      <c r="P52" s="340"/>
      <c r="Q52" s="340"/>
      <c r="R52" s="340"/>
      <c r="S52" s="340"/>
      <c r="T52" s="340"/>
      <c r="U52" s="340"/>
      <c r="V52" s="340"/>
      <c r="W52" s="340"/>
      <c r="X52" s="340"/>
      <c r="Y52" s="340"/>
      <c r="Z52" s="340"/>
      <c r="AA52" s="340"/>
      <c r="AB52" s="340"/>
      <c r="AC52" s="340"/>
      <c r="AD52" s="340"/>
      <c r="AE52" s="340"/>
      <c r="AF52" s="340"/>
      <c r="AG52" s="340"/>
      <c r="AH52" s="340"/>
      <c r="AI52" s="340"/>
      <c r="AJ52" s="340"/>
      <c r="AK52" s="340"/>
      <c r="AL52" s="343"/>
      <c r="BX52" s="5"/>
      <c r="BZ52" s="5"/>
      <c r="CB52" s="5"/>
      <c r="CD52" s="5"/>
      <c r="CL52" s="17">
        <v>11843.687400000001</v>
      </c>
      <c r="CM52" s="17">
        <v>39.863900000000001</v>
      </c>
      <c r="CN52" s="17">
        <v>39.863900000000001</v>
      </c>
      <c r="CO52" s="17">
        <v>48.985799999999998</v>
      </c>
      <c r="CP52" s="17">
        <v>46.716099999999997</v>
      </c>
      <c r="CQ52" s="17">
        <v>40.862281250000002</v>
      </c>
      <c r="CR52" s="17">
        <v>25.371200000000002</v>
      </c>
      <c r="CS52" s="17">
        <v>17.5001</v>
      </c>
      <c r="CT52" s="17">
        <v>94.047799999999995</v>
      </c>
      <c r="CU52" s="17">
        <v>91.907200000000003</v>
      </c>
      <c r="CV52" s="17">
        <v>39.979900000000001</v>
      </c>
      <c r="CW52" s="17">
        <v>41.892400000000002</v>
      </c>
      <c r="CX52" s="17">
        <v>39.857199999999999</v>
      </c>
      <c r="CY52" s="17">
        <v>48.979799999999997</v>
      </c>
      <c r="CZ52" s="17">
        <v>46.698500000000003</v>
      </c>
      <c r="DA52" s="17">
        <v>41.274495057418996</v>
      </c>
      <c r="DB52" s="17">
        <v>14086</v>
      </c>
      <c r="DC52" s="17">
        <v>7.4640000000000004</v>
      </c>
      <c r="DE52" s="17">
        <v>7052.8424999999997</v>
      </c>
      <c r="DF52" s="5">
        <v>23.769600000000001</v>
      </c>
      <c r="DG52" s="5"/>
      <c r="DH52" s="17">
        <v>8942.3238413462914</v>
      </c>
      <c r="DI52" s="5">
        <v>17.1676</v>
      </c>
      <c r="DJ52" s="5"/>
      <c r="DK52" s="5">
        <v>11843.687400000001</v>
      </c>
      <c r="DL52" s="5">
        <v>94.047799999999995</v>
      </c>
      <c r="DM52" s="5"/>
      <c r="DN52" s="5"/>
      <c r="DO52" s="5">
        <v>8335.6842961643924</v>
      </c>
      <c r="DP52" s="5">
        <v>39.174837500000002</v>
      </c>
      <c r="DQ52" s="5">
        <v>9143.7362290214442</v>
      </c>
      <c r="DR52" s="5">
        <v>41.641737499999998</v>
      </c>
      <c r="DS52" s="5">
        <v>11843.687400000001</v>
      </c>
      <c r="DT52" s="5">
        <v>39.857199999999999</v>
      </c>
      <c r="DU52" s="5">
        <v>39.857199999999999</v>
      </c>
      <c r="DV52" s="5">
        <v>48.979799999999997</v>
      </c>
      <c r="DW52" s="5">
        <v>46.698500000000003</v>
      </c>
      <c r="DX52" s="5">
        <v>41.274495057418996</v>
      </c>
      <c r="DZ52" s="17">
        <v>11843.687400000001</v>
      </c>
      <c r="EA52" s="17">
        <v>39.863900000000001</v>
      </c>
      <c r="EB52" s="17">
        <v>39.863900000000001</v>
      </c>
      <c r="EC52" s="17">
        <v>48.985799999999998</v>
      </c>
      <c r="ED52" s="17">
        <v>46.716099999999997</v>
      </c>
      <c r="EE52" s="17">
        <v>40.862281250000002</v>
      </c>
      <c r="EF52" s="17">
        <v>25.371200000000002</v>
      </c>
      <c r="EG52" s="17">
        <v>17.5001</v>
      </c>
      <c r="EH52" s="17">
        <v>94.047799999999995</v>
      </c>
      <c r="EI52" s="17">
        <v>91.907200000000003</v>
      </c>
      <c r="EJ52" s="17">
        <v>39.979900000000001</v>
      </c>
      <c r="EK52" s="17">
        <v>41.892400000000002</v>
      </c>
      <c r="EL52" s="17">
        <v>39.857199999999999</v>
      </c>
      <c r="EM52" s="17">
        <v>48.979799999999997</v>
      </c>
      <c r="EN52" s="17">
        <v>46.698500000000003</v>
      </c>
      <c r="EO52" s="17">
        <v>41.274495057418996</v>
      </c>
      <c r="EP52" s="17">
        <v>14086</v>
      </c>
      <c r="EQ52" s="17">
        <v>7.4640000000000004</v>
      </c>
      <c r="ER52" s="17">
        <v>7052.8424999999997</v>
      </c>
      <c r="ES52" s="5">
        <v>23.769600000000001</v>
      </c>
      <c r="ET52" s="5">
        <v>8942.3238413462914</v>
      </c>
      <c r="EU52" s="5">
        <v>17.1676</v>
      </c>
      <c r="EV52" s="8">
        <v>11843.687400000001</v>
      </c>
      <c r="EW52" s="8">
        <v>94.047799999999995</v>
      </c>
      <c r="EX52" s="8"/>
      <c r="EY52" s="8"/>
      <c r="EZ52" s="8">
        <v>8335.6842961643924</v>
      </c>
      <c r="FA52" s="8">
        <v>39.174837500000002</v>
      </c>
      <c r="FB52" s="8">
        <v>9143.7362290214442</v>
      </c>
      <c r="FC52" s="8">
        <v>41.641737499999998</v>
      </c>
      <c r="FD52" s="5">
        <v>11843.687400000001</v>
      </c>
      <c r="FE52" s="5">
        <v>39.857199999999999</v>
      </c>
      <c r="FF52" s="5">
        <v>39.857199999999999</v>
      </c>
      <c r="FG52" s="5">
        <v>48.979799999999997</v>
      </c>
      <c r="FH52" s="5">
        <v>46.698500000000003</v>
      </c>
      <c r="FI52" s="5">
        <v>41.274495057418996</v>
      </c>
      <c r="FK52" s="5">
        <v>9143.7362290214442</v>
      </c>
      <c r="FL52" s="5">
        <v>40.619671874999995</v>
      </c>
      <c r="FM52" s="5">
        <v>9876.3624</v>
      </c>
      <c r="FN52" s="5">
        <v>41.118124237561801</v>
      </c>
      <c r="FP52" s="17">
        <v>9143.7362290214442</v>
      </c>
      <c r="FQ52" s="5">
        <v>40.619671874999995</v>
      </c>
      <c r="FR52" s="17">
        <v>9876.3624</v>
      </c>
      <c r="FS52" s="5">
        <v>41.118124237561801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15558.051948926302</v>
      </c>
      <c r="CM53" s="17">
        <v>40.029274999999998</v>
      </c>
      <c r="CN53" s="17">
        <v>40.029274999999998</v>
      </c>
      <c r="CO53" s="17">
        <v>49.202100000000002</v>
      </c>
      <c r="CP53" s="17">
        <v>47.130974999999999</v>
      </c>
      <c r="CQ53" s="17">
        <v>41.046432812499994</v>
      </c>
      <c r="CR53" s="17">
        <v>25.922325000000001</v>
      </c>
      <c r="CS53" s="17">
        <v>17.717224999999999</v>
      </c>
      <c r="CT53" s="17">
        <v>95.184624999999997</v>
      </c>
      <c r="CU53" s="17">
        <v>93.2102</v>
      </c>
      <c r="CV53" s="17">
        <v>40.400275000000001</v>
      </c>
      <c r="CW53" s="17">
        <v>42.094099999999997</v>
      </c>
      <c r="CX53" s="17">
        <v>40.016725000000001</v>
      </c>
      <c r="CY53" s="17">
        <v>49.194924999999998</v>
      </c>
      <c r="CZ53" s="17">
        <v>47.111849999999997</v>
      </c>
      <c r="DA53" s="17">
        <v>41.447232082013656</v>
      </c>
      <c r="DB53" s="17">
        <v>34787.550000000003</v>
      </c>
      <c r="DC53" s="17">
        <v>12.645125</v>
      </c>
      <c r="DE53" s="17">
        <v>8335.6842961643924</v>
      </c>
      <c r="DF53" s="5">
        <v>24.249324999999999</v>
      </c>
      <c r="DG53" s="5"/>
      <c r="DH53" s="17">
        <v>9593.1123159625386</v>
      </c>
      <c r="DI53" s="5">
        <v>17.250724999999999</v>
      </c>
      <c r="DJ53" s="5"/>
      <c r="DK53" s="5">
        <v>18102.613700000002</v>
      </c>
      <c r="DL53" s="5">
        <v>96.024299999999997</v>
      </c>
      <c r="DM53" s="5"/>
      <c r="DN53" s="5"/>
      <c r="DO53" s="5">
        <v>8942.3238413462914</v>
      </c>
      <c r="DP53" s="5">
        <v>39.335850000000001</v>
      </c>
      <c r="DQ53" s="5">
        <v>9876.3624</v>
      </c>
      <c r="DR53" s="5">
        <v>41.728099999999998</v>
      </c>
      <c r="DS53" s="5">
        <v>15558.051948926302</v>
      </c>
      <c r="DT53" s="5">
        <v>40.016725000000001</v>
      </c>
      <c r="DU53" s="5">
        <v>40.016725000000001</v>
      </c>
      <c r="DV53" s="5">
        <v>49.194924999999998</v>
      </c>
      <c r="DW53" s="5">
        <v>47.111849999999997</v>
      </c>
      <c r="DX53" s="5">
        <v>41.447232082013656</v>
      </c>
      <c r="DZ53" s="17">
        <v>15558.051948926302</v>
      </c>
      <c r="EA53" s="17">
        <v>40.029274999999998</v>
      </c>
      <c r="EB53" s="17">
        <v>40.029274999999998</v>
      </c>
      <c r="EC53" s="17">
        <v>49.202100000000002</v>
      </c>
      <c r="ED53" s="17">
        <v>47.130974999999999</v>
      </c>
      <c r="EE53" s="17">
        <v>41.046432812499994</v>
      </c>
      <c r="EF53" s="17">
        <v>25.922325000000001</v>
      </c>
      <c r="EG53" s="17">
        <v>17.717224999999999</v>
      </c>
      <c r="EH53" s="17">
        <v>95.184624999999997</v>
      </c>
      <c r="EI53" s="17">
        <v>93.2102</v>
      </c>
      <c r="EJ53" s="17">
        <v>40.400275000000001</v>
      </c>
      <c r="EK53" s="17">
        <v>42.094099999999997</v>
      </c>
      <c r="EL53" s="17">
        <v>40.016725000000001</v>
      </c>
      <c r="EM53" s="17">
        <v>49.194924999999998</v>
      </c>
      <c r="EN53" s="17">
        <v>47.111849999999997</v>
      </c>
      <c r="EO53" s="17">
        <v>41.447232082013656</v>
      </c>
      <c r="EP53" s="17">
        <v>34787.550000000003</v>
      </c>
      <c r="EQ53" s="17">
        <v>12.645125</v>
      </c>
      <c r="ER53" s="17">
        <v>8335.6842961643924</v>
      </c>
      <c r="ES53" s="5">
        <v>24.249324999999999</v>
      </c>
      <c r="ET53" s="5">
        <v>9593.1123159625386</v>
      </c>
      <c r="EU53" s="5">
        <v>17.250724999999999</v>
      </c>
      <c r="EV53" s="8">
        <v>18102.613700000002</v>
      </c>
      <c r="EW53" s="8">
        <v>96.024299999999997</v>
      </c>
      <c r="EX53" s="8"/>
      <c r="EY53" s="8"/>
      <c r="EZ53" s="8">
        <v>8942.3238413462914</v>
      </c>
      <c r="FA53" s="8">
        <v>39.335850000000001</v>
      </c>
      <c r="FB53" s="8">
        <v>9876.3624</v>
      </c>
      <c r="FC53" s="8">
        <v>41.728099999999998</v>
      </c>
      <c r="FD53" s="5">
        <v>15558.051948926302</v>
      </c>
      <c r="FE53" s="5">
        <v>40.016725000000001</v>
      </c>
      <c r="FF53" s="5">
        <v>40.016725000000001</v>
      </c>
      <c r="FG53" s="5">
        <v>49.194924999999998</v>
      </c>
      <c r="FH53" s="5">
        <v>47.111849999999997</v>
      </c>
      <c r="FI53" s="5">
        <v>41.447232082013656</v>
      </c>
      <c r="FK53" s="5">
        <v>9876.3624</v>
      </c>
      <c r="FL53" s="5">
        <v>40.704418749999995</v>
      </c>
      <c r="FM53" s="5">
        <v>11843.687400000001</v>
      </c>
      <c r="FN53" s="5">
        <v>41.274495057418996</v>
      </c>
      <c r="FP53" s="17">
        <v>9876.3624</v>
      </c>
      <c r="FQ53" s="5">
        <v>40.704418749999995</v>
      </c>
      <c r="FR53" s="17">
        <v>11843.687400000001</v>
      </c>
      <c r="FS53" s="5">
        <v>41.274495057418996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16782.17519739156</v>
      </c>
      <c r="CM54" s="17">
        <v>40.082187500000003</v>
      </c>
      <c r="CN54" s="17">
        <v>40.082187500000003</v>
      </c>
      <c r="CO54" s="17">
        <v>49.2714</v>
      </c>
      <c r="CP54" s="17">
        <v>47.232937499999998</v>
      </c>
      <c r="CQ54" s="17">
        <v>41.103435156249994</v>
      </c>
      <c r="CR54" s="17">
        <v>26.129262500000003</v>
      </c>
      <c r="CS54" s="17">
        <v>17.791862500000001</v>
      </c>
      <c r="CT54" s="17">
        <v>95.604462499999997</v>
      </c>
      <c r="CU54" s="17">
        <v>93.650700000000001</v>
      </c>
      <c r="CV54" s="17">
        <v>40.544137500000005</v>
      </c>
      <c r="CW54" s="17">
        <v>42.155099999999997</v>
      </c>
      <c r="CX54" s="17">
        <v>40.0688125</v>
      </c>
      <c r="CY54" s="17">
        <v>49.263912500000004</v>
      </c>
      <c r="CZ54" s="17">
        <v>47.213425000000001</v>
      </c>
      <c r="DA54" s="17">
        <v>41.502083389422296</v>
      </c>
      <c r="DB54" s="17">
        <v>36146.324999999997</v>
      </c>
      <c r="DC54" s="17">
        <v>12.826812499999999</v>
      </c>
      <c r="DE54" s="17">
        <v>8942.3238413462914</v>
      </c>
      <c r="DF54" s="5">
        <v>24.473700000000001</v>
      </c>
      <c r="DG54" s="5"/>
      <c r="DH54" s="17">
        <v>10291.262711954852</v>
      </c>
      <c r="DI54" s="5">
        <v>17.333849999999998</v>
      </c>
      <c r="DJ54" s="5"/>
      <c r="DK54" s="5">
        <v>42536.362099999998</v>
      </c>
      <c r="DL54" s="5">
        <v>98.102699999999999</v>
      </c>
      <c r="DM54" s="5"/>
      <c r="DN54" s="5"/>
      <c r="DO54" s="5">
        <v>9593.1123159625386</v>
      </c>
      <c r="DP54" s="5">
        <v>39.496862499999999</v>
      </c>
      <c r="DQ54" s="5">
        <v>11843.687400000001</v>
      </c>
      <c r="DR54" s="5">
        <v>41.892400000000002</v>
      </c>
      <c r="DS54" s="5">
        <v>16782.17519739156</v>
      </c>
      <c r="DT54" s="5">
        <v>40.0688125</v>
      </c>
      <c r="DU54" s="5">
        <v>40.0688125</v>
      </c>
      <c r="DV54" s="5">
        <v>49.263912500000004</v>
      </c>
      <c r="DW54" s="5">
        <v>47.213425000000001</v>
      </c>
      <c r="DX54" s="5">
        <v>41.502083389422296</v>
      </c>
      <c r="DZ54" s="17">
        <v>16782.17519739156</v>
      </c>
      <c r="EA54" s="17">
        <v>40.082187500000003</v>
      </c>
      <c r="EB54" s="17">
        <v>40.082187500000003</v>
      </c>
      <c r="EC54" s="17">
        <v>49.2714</v>
      </c>
      <c r="ED54" s="17">
        <v>47.232937499999998</v>
      </c>
      <c r="EE54" s="17">
        <v>41.103435156249994</v>
      </c>
      <c r="EF54" s="17">
        <v>26.129262500000003</v>
      </c>
      <c r="EG54" s="17">
        <v>17.791862500000001</v>
      </c>
      <c r="EH54" s="17">
        <v>95.604462499999997</v>
      </c>
      <c r="EI54" s="17">
        <v>93.650700000000001</v>
      </c>
      <c r="EJ54" s="17">
        <v>40.544137500000005</v>
      </c>
      <c r="EK54" s="17">
        <v>42.155099999999997</v>
      </c>
      <c r="EL54" s="17">
        <v>40.0688125</v>
      </c>
      <c r="EM54" s="17">
        <v>49.263912500000004</v>
      </c>
      <c r="EN54" s="17">
        <v>47.213425000000001</v>
      </c>
      <c r="EO54" s="17">
        <v>41.502083389422296</v>
      </c>
      <c r="EP54" s="17">
        <v>36146.324999999997</v>
      </c>
      <c r="EQ54" s="17">
        <v>12.826812499999999</v>
      </c>
      <c r="ER54" s="17">
        <v>8942.3238413462914</v>
      </c>
      <c r="ES54" s="5">
        <v>24.473700000000001</v>
      </c>
      <c r="ET54" s="5">
        <v>10291.262711954852</v>
      </c>
      <c r="EU54" s="5">
        <v>17.333849999999998</v>
      </c>
      <c r="EV54" s="8">
        <v>42536.362099999998</v>
      </c>
      <c r="EW54" s="8">
        <v>98.102699999999999</v>
      </c>
      <c r="EX54" s="8"/>
      <c r="EY54" s="8"/>
      <c r="EZ54" s="8">
        <v>9593.1123159625386</v>
      </c>
      <c r="FA54" s="8">
        <v>39.496862499999999</v>
      </c>
      <c r="FB54" s="8">
        <v>11843.687400000001</v>
      </c>
      <c r="FC54" s="8">
        <v>41.892400000000002</v>
      </c>
      <c r="FD54" s="5">
        <v>16782.17519739156</v>
      </c>
      <c r="FE54" s="5">
        <v>40.0688125</v>
      </c>
      <c r="FF54" s="5">
        <v>40.0688125</v>
      </c>
      <c r="FG54" s="5">
        <v>49.263912500000004</v>
      </c>
      <c r="FH54" s="5">
        <v>47.213425000000001</v>
      </c>
      <c r="FI54" s="5">
        <v>41.502083389422296</v>
      </c>
      <c r="FK54" s="5">
        <v>11843.687400000001</v>
      </c>
      <c r="FL54" s="5">
        <v>40.862281250000002</v>
      </c>
      <c r="FM54" s="5">
        <v>15558.051948926302</v>
      </c>
      <c r="FN54" s="5">
        <v>41.447232082013656</v>
      </c>
      <c r="FP54" s="17">
        <v>11843.687400000001</v>
      </c>
      <c r="FQ54" s="5">
        <v>40.862281250000002</v>
      </c>
      <c r="FR54" s="17">
        <v>15558.051948926302</v>
      </c>
      <c r="FS54" s="5">
        <v>41.447232082013656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18102.613700000002</v>
      </c>
      <c r="CM55" s="17">
        <v>40.135100000000001</v>
      </c>
      <c r="CN55" s="17">
        <v>40.135100000000001</v>
      </c>
      <c r="CO55" s="17">
        <v>49.340699999999998</v>
      </c>
      <c r="CP55" s="17">
        <v>47.334899999999998</v>
      </c>
      <c r="CQ55" s="17">
        <v>41.160437499999993</v>
      </c>
      <c r="CR55" s="17">
        <v>26.336200000000002</v>
      </c>
      <c r="CS55" s="17">
        <v>17.866499999999998</v>
      </c>
      <c r="CT55" s="17">
        <v>96.024299999999997</v>
      </c>
      <c r="CU55" s="17">
        <v>94.091200000000001</v>
      </c>
      <c r="CV55" s="17">
        <v>40.688000000000002</v>
      </c>
      <c r="CW55" s="17">
        <v>42.216099999999997</v>
      </c>
      <c r="CX55" s="17">
        <v>40.120899999999999</v>
      </c>
      <c r="CY55" s="17">
        <v>49.332900000000002</v>
      </c>
      <c r="CZ55" s="17">
        <v>47.314999999999998</v>
      </c>
      <c r="DA55" s="17">
        <v>41.556934696830936</v>
      </c>
      <c r="DB55" s="17">
        <v>37505.1</v>
      </c>
      <c r="DC55" s="17">
        <v>13.0085</v>
      </c>
      <c r="DE55" s="17">
        <v>9593.1123159625386</v>
      </c>
      <c r="DF55" s="5">
        <v>24.698075000000003</v>
      </c>
      <c r="DG55" s="5"/>
      <c r="DH55" s="17">
        <v>11040.221850654532</v>
      </c>
      <c r="DI55" s="5">
        <v>17.416975000000001</v>
      </c>
      <c r="DJ55" s="5"/>
      <c r="DK55" s="5"/>
      <c r="DL55" s="5"/>
      <c r="DM55" s="5"/>
      <c r="DN55" s="5"/>
      <c r="DO55" s="5">
        <v>10291.262711954852</v>
      </c>
      <c r="DP55" s="5">
        <v>39.657875000000004</v>
      </c>
      <c r="DQ55" s="5">
        <v>14423.218539817892</v>
      </c>
      <c r="DR55" s="5">
        <v>42.033099999999997</v>
      </c>
      <c r="DS55" s="5">
        <v>18102.613700000002</v>
      </c>
      <c r="DT55" s="5">
        <v>40.120899999999999</v>
      </c>
      <c r="DU55" s="5">
        <v>40.120899999999999</v>
      </c>
      <c r="DV55" s="5">
        <v>49.332900000000002</v>
      </c>
      <c r="DW55" s="5">
        <v>47.314999999999998</v>
      </c>
      <c r="DX55" s="5">
        <v>41.556934696830936</v>
      </c>
      <c r="DZ55" s="17">
        <v>18102.613700000002</v>
      </c>
      <c r="EA55" s="17">
        <v>40.135100000000001</v>
      </c>
      <c r="EB55" s="17">
        <v>40.135100000000001</v>
      </c>
      <c r="EC55" s="17">
        <v>49.340699999999998</v>
      </c>
      <c r="ED55" s="17">
        <v>47.334899999999998</v>
      </c>
      <c r="EE55" s="17">
        <v>41.160437499999993</v>
      </c>
      <c r="EF55" s="17">
        <v>26.336200000000002</v>
      </c>
      <c r="EG55" s="17">
        <v>17.866499999999998</v>
      </c>
      <c r="EH55" s="17">
        <v>96.024299999999997</v>
      </c>
      <c r="EI55" s="17">
        <v>94.091200000000001</v>
      </c>
      <c r="EJ55" s="17">
        <v>40.688000000000002</v>
      </c>
      <c r="EK55" s="17">
        <v>42.216099999999997</v>
      </c>
      <c r="EL55" s="17">
        <v>40.120899999999999</v>
      </c>
      <c r="EM55" s="17">
        <v>49.332900000000002</v>
      </c>
      <c r="EN55" s="17">
        <v>47.314999999999998</v>
      </c>
      <c r="EO55" s="17">
        <v>41.556934696830936</v>
      </c>
      <c r="EP55" s="17">
        <v>37505.1</v>
      </c>
      <c r="EQ55" s="17">
        <v>13.0085</v>
      </c>
      <c r="ER55" s="17">
        <v>9593.1123159625386</v>
      </c>
      <c r="ES55" s="5">
        <v>24.698075000000003</v>
      </c>
      <c r="ET55" s="5">
        <v>11040.221850654532</v>
      </c>
      <c r="EU55" s="5">
        <v>17.416975000000001</v>
      </c>
      <c r="EV55" s="8"/>
      <c r="EW55" s="8"/>
      <c r="EX55" s="8"/>
      <c r="EY55" s="8"/>
      <c r="EZ55" s="8">
        <v>10291.262711954852</v>
      </c>
      <c r="FA55" s="8">
        <v>39.657875000000004</v>
      </c>
      <c r="FB55" s="8">
        <v>14423.218539817892</v>
      </c>
      <c r="FC55" s="8">
        <v>42.033099999999997</v>
      </c>
      <c r="FD55" s="5">
        <v>18102.613700000002</v>
      </c>
      <c r="FE55" s="5">
        <v>40.120899999999999</v>
      </c>
      <c r="FF55" s="5">
        <v>40.120899999999999</v>
      </c>
      <c r="FG55" s="5">
        <v>49.332900000000002</v>
      </c>
      <c r="FH55" s="5">
        <v>47.314999999999998</v>
      </c>
      <c r="FI55" s="5">
        <v>41.556934696830936</v>
      </c>
      <c r="FK55" s="5">
        <v>15558.051948926302</v>
      </c>
      <c r="FL55" s="5">
        <v>41.046432812499994</v>
      </c>
      <c r="FM55" s="5">
        <v>16782.17519739156</v>
      </c>
      <c r="FN55" s="5">
        <v>41.502083389422296</v>
      </c>
      <c r="FP55" s="17">
        <v>15558.051948926302</v>
      </c>
      <c r="FQ55" s="5">
        <v>41.046432812499994</v>
      </c>
      <c r="FR55" s="17">
        <v>16782.17519739156</v>
      </c>
      <c r="FS55" s="5">
        <v>41.502083389422296</v>
      </c>
    </row>
    <row r="56" spans="1:175" x14ac:dyDescent="0.15">
      <c r="C56" s="169">
        <f>COUNTIFS(C5:C40, "&lt;&gt;",C5:C40, "&lt;&gt;0")</f>
        <v>36</v>
      </c>
      <c r="U56" s="169">
        <f>COUNTIFS(U5:U40, "&lt;&gt;",U5:U40, "&lt;&gt;0")</f>
        <v>36</v>
      </c>
      <c r="AM56" s="169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31763.64979560861</v>
      </c>
      <c r="CM56" s="17">
        <v>40.419899999999998</v>
      </c>
      <c r="CN56" s="17">
        <v>40.419899999999998</v>
      </c>
      <c r="CO56" s="17">
        <v>49.561075000000002</v>
      </c>
      <c r="CP56" s="17">
        <v>47.734212499999998</v>
      </c>
      <c r="CQ56" s="17">
        <v>41.448367968749999</v>
      </c>
      <c r="CR56" s="17">
        <v>27.340987500000001</v>
      </c>
      <c r="CS56" s="17">
        <v>18.2623</v>
      </c>
      <c r="CT56" s="17">
        <v>97.009874999999994</v>
      </c>
      <c r="CU56" s="17">
        <v>95.350337499999995</v>
      </c>
      <c r="CV56" s="17">
        <v>41.340387499999999</v>
      </c>
      <c r="CW56" s="17">
        <v>42.489249999999998</v>
      </c>
      <c r="CX56" s="17">
        <v>40.352512499999996</v>
      </c>
      <c r="CY56" s="17">
        <v>49.549300000000002</v>
      </c>
      <c r="CZ56" s="17">
        <v>47.708662500000003</v>
      </c>
      <c r="DA56" s="17">
        <v>41.795092410337944</v>
      </c>
      <c r="DB56" s="17">
        <v>117205.25</v>
      </c>
      <c r="DC56" s="17">
        <v>27.211925000000001</v>
      </c>
      <c r="DE56" s="17">
        <v>10291.262711954852</v>
      </c>
      <c r="DF56" s="5">
        <v>24.922450000000001</v>
      </c>
      <c r="DG56" s="5"/>
      <c r="DH56" s="17">
        <v>11843.687400000001</v>
      </c>
      <c r="DI56" s="5">
        <v>17.5001</v>
      </c>
      <c r="DJ56" s="5"/>
      <c r="DK56" s="5"/>
      <c r="DL56" s="5"/>
      <c r="DM56" s="5"/>
      <c r="DN56" s="5"/>
      <c r="DO56" s="5">
        <v>11040.221850654532</v>
      </c>
      <c r="DP56" s="5">
        <v>39.818887500000002</v>
      </c>
      <c r="DQ56" s="5">
        <v>15558.051948926302</v>
      </c>
      <c r="DR56" s="5">
        <v>42.094099999999997</v>
      </c>
      <c r="DS56" s="5">
        <v>35011.204126679455</v>
      </c>
      <c r="DT56" s="5">
        <v>40.407574999999994</v>
      </c>
      <c r="DU56" s="5">
        <v>40.407574999999994</v>
      </c>
      <c r="DV56" s="5">
        <v>49.607900000000001</v>
      </c>
      <c r="DW56" s="5">
        <v>47.796575000000004</v>
      </c>
      <c r="DX56" s="5">
        <v>41.851667116335648</v>
      </c>
      <c r="DZ56" s="17">
        <v>31763.64979560861</v>
      </c>
      <c r="EA56" s="17">
        <v>40.419899999999998</v>
      </c>
      <c r="EB56" s="17">
        <v>40.419899999999998</v>
      </c>
      <c r="EC56" s="17">
        <v>49.561075000000002</v>
      </c>
      <c r="ED56" s="17">
        <v>47.734212499999998</v>
      </c>
      <c r="EE56" s="17">
        <v>41.448367968749999</v>
      </c>
      <c r="EF56" s="17">
        <v>27.340987500000001</v>
      </c>
      <c r="EG56" s="17">
        <v>18.2623</v>
      </c>
      <c r="EH56" s="17">
        <v>97.009874999999994</v>
      </c>
      <c r="EI56" s="17">
        <v>95.350337499999995</v>
      </c>
      <c r="EJ56" s="17">
        <v>41.340387499999999</v>
      </c>
      <c r="EK56" s="17">
        <v>42.489249999999998</v>
      </c>
      <c r="EL56" s="17">
        <v>40.352512499999996</v>
      </c>
      <c r="EM56" s="17">
        <v>49.549300000000002</v>
      </c>
      <c r="EN56" s="17">
        <v>47.708662500000003</v>
      </c>
      <c r="EO56" s="17">
        <v>41.795092410337944</v>
      </c>
      <c r="EP56" s="17">
        <v>117205.25</v>
      </c>
      <c r="EQ56" s="17">
        <v>27.211925000000001</v>
      </c>
      <c r="ER56" s="17">
        <v>10291.262711954852</v>
      </c>
      <c r="ES56" s="5">
        <v>24.922450000000001</v>
      </c>
      <c r="ET56" s="5">
        <v>11843.687400000001</v>
      </c>
      <c r="EU56" s="5">
        <v>17.5001</v>
      </c>
      <c r="EV56" s="8"/>
      <c r="EW56" s="8"/>
      <c r="EX56" s="8"/>
      <c r="EY56" s="8"/>
      <c r="EZ56" s="8">
        <v>11040.221850654532</v>
      </c>
      <c r="FA56" s="8">
        <v>39.818887500000002</v>
      </c>
      <c r="FB56" s="8">
        <v>15558.051948926302</v>
      </c>
      <c r="FC56" s="8">
        <v>42.094099999999997</v>
      </c>
      <c r="FD56" s="5">
        <v>35011.204126679455</v>
      </c>
      <c r="FE56" s="5">
        <v>40.407574999999994</v>
      </c>
      <c r="FF56" s="5">
        <v>40.407574999999994</v>
      </c>
      <c r="FG56" s="5">
        <v>49.607900000000001</v>
      </c>
      <c r="FH56" s="5">
        <v>47.796575000000004</v>
      </c>
      <c r="FI56" s="5">
        <v>41.851667116335648</v>
      </c>
      <c r="FK56" s="5">
        <v>16782.17519739156</v>
      </c>
      <c r="FL56" s="5">
        <v>41.103435156249994</v>
      </c>
      <c r="FM56" s="5">
        <v>18102.613700000002</v>
      </c>
      <c r="FN56" s="5">
        <v>41.556934696830936</v>
      </c>
      <c r="FP56" s="17">
        <v>16782.17519739156</v>
      </c>
      <c r="FQ56" s="5">
        <v>41.103435156249994</v>
      </c>
      <c r="FR56" s="17">
        <v>18102.613700000002</v>
      </c>
      <c r="FS56" s="5">
        <v>41.556934696830936</v>
      </c>
    </row>
    <row r="57" spans="1:175" x14ac:dyDescent="0.15">
      <c r="R57" s="169">
        <f>GEOMEAN(R5:R40)</f>
        <v>7531.2131055576283</v>
      </c>
      <c r="S57" s="169">
        <f>GEOMEAN(S5:S40)</f>
        <v>3.7970500103265845</v>
      </c>
      <c r="AJ57" s="169">
        <f>GEOMEAN(AJ5:AJ40)</f>
        <v>7531.2131055576283</v>
      </c>
      <c r="AK57" s="169">
        <f>GEOMEAN(AK5:AK40)</f>
        <v>3.7970500103265845</v>
      </c>
      <c r="AL57" s="169">
        <f>GEOMEAN(AL5:AL40)</f>
        <v>1</v>
      </c>
      <c r="AM57" s="169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35011.204126679455</v>
      </c>
      <c r="CM57" s="17">
        <v>40.481700000000004</v>
      </c>
      <c r="CN57" s="17">
        <v>40.481700000000004</v>
      </c>
      <c r="CO57" s="17">
        <v>49.620649999999998</v>
      </c>
      <c r="CP57" s="17">
        <v>47.823475000000002</v>
      </c>
      <c r="CQ57" s="17">
        <v>41.511745312499997</v>
      </c>
      <c r="CR57" s="17">
        <v>27.606725000000001</v>
      </c>
      <c r="CS57" s="17">
        <v>18.3583</v>
      </c>
      <c r="CT57" s="17">
        <v>97.37415</v>
      </c>
      <c r="CU57" s="17">
        <v>95.733625000000004</v>
      </c>
      <c r="CV57" s="17">
        <v>41.505025000000003</v>
      </c>
      <c r="CW57" s="17">
        <v>42.551900000000003</v>
      </c>
      <c r="CX57" s="17">
        <v>40.407574999999994</v>
      </c>
      <c r="CY57" s="17">
        <v>49.607900000000001</v>
      </c>
      <c r="CZ57" s="17">
        <v>47.796575000000004</v>
      </c>
      <c r="DA57" s="17">
        <v>41.851667116335648</v>
      </c>
      <c r="DB57" s="17">
        <v>125243.70000000001</v>
      </c>
      <c r="DC57" s="17">
        <v>28.051949999999998</v>
      </c>
      <c r="DE57" s="17">
        <v>11040.221850654532</v>
      </c>
      <c r="DF57" s="5">
        <v>25.146825</v>
      </c>
      <c r="DG57" s="5"/>
      <c r="DH57" s="17">
        <v>16782.17519739156</v>
      </c>
      <c r="DI57" s="5">
        <v>17.791862500000001</v>
      </c>
      <c r="DJ57" s="5"/>
      <c r="DK57" s="5"/>
      <c r="DL57" s="5"/>
      <c r="DM57" s="5"/>
      <c r="DN57" s="5"/>
      <c r="DO57" s="5">
        <v>11843.687400000001</v>
      </c>
      <c r="DP57" s="5">
        <v>39.979900000000001</v>
      </c>
      <c r="DQ57" s="5">
        <v>16782.17519739156</v>
      </c>
      <c r="DR57" s="5">
        <v>42.155099999999997</v>
      </c>
      <c r="DS57" s="5">
        <v>38590.792377061334</v>
      </c>
      <c r="DT57" s="5">
        <v>40.4626375</v>
      </c>
      <c r="DU57" s="5">
        <v>40.4626375</v>
      </c>
      <c r="DV57" s="5">
        <v>49.666499999999999</v>
      </c>
      <c r="DW57" s="5">
        <v>47.884487499999999</v>
      </c>
      <c r="DX57" s="5">
        <v>41.908241822333352</v>
      </c>
      <c r="DZ57" s="17">
        <v>35011.204126679455</v>
      </c>
      <c r="EA57" s="17">
        <v>40.481700000000004</v>
      </c>
      <c r="EB57" s="17">
        <v>40.481700000000004</v>
      </c>
      <c r="EC57" s="17">
        <v>49.620649999999998</v>
      </c>
      <c r="ED57" s="17">
        <v>47.823475000000002</v>
      </c>
      <c r="EE57" s="17">
        <v>41.511745312499997</v>
      </c>
      <c r="EF57" s="17">
        <v>27.606725000000001</v>
      </c>
      <c r="EG57" s="17">
        <v>18.3583</v>
      </c>
      <c r="EH57" s="17">
        <v>97.37415</v>
      </c>
      <c r="EI57" s="17">
        <v>95.733625000000004</v>
      </c>
      <c r="EJ57" s="17">
        <v>41.505025000000003</v>
      </c>
      <c r="EK57" s="17">
        <v>42.551900000000003</v>
      </c>
      <c r="EL57" s="17">
        <v>40.407574999999994</v>
      </c>
      <c r="EM57" s="17">
        <v>49.607900000000001</v>
      </c>
      <c r="EN57" s="17">
        <v>47.796575000000004</v>
      </c>
      <c r="EO57" s="17">
        <v>41.851667116335648</v>
      </c>
      <c r="EP57" s="17">
        <v>125243.70000000001</v>
      </c>
      <c r="EQ57" s="17">
        <v>28.051949999999998</v>
      </c>
      <c r="ER57" s="17">
        <v>11040.221850654532</v>
      </c>
      <c r="ES57" s="5">
        <v>25.146825</v>
      </c>
      <c r="ET57" s="5">
        <v>16782.17519739156</v>
      </c>
      <c r="EU57" s="5">
        <v>17.791862500000001</v>
      </c>
      <c r="EV57" s="8"/>
      <c r="EW57" s="8"/>
      <c r="EX57" s="8"/>
      <c r="EY57" s="8"/>
      <c r="EZ57" s="8">
        <v>11843.687400000001</v>
      </c>
      <c r="FA57" s="8">
        <v>39.979900000000001</v>
      </c>
      <c r="FB57" s="8">
        <v>16782.17519739156</v>
      </c>
      <c r="FC57" s="8">
        <v>42.155099999999997</v>
      </c>
      <c r="FD57" s="5">
        <v>38590.792377061334</v>
      </c>
      <c r="FE57" s="5">
        <v>40.4626375</v>
      </c>
      <c r="FF57" s="5">
        <v>40.4626375</v>
      </c>
      <c r="FG57" s="5">
        <v>49.666499999999999</v>
      </c>
      <c r="FH57" s="5">
        <v>47.884487499999999</v>
      </c>
      <c r="FI57" s="5">
        <v>41.908241822333352</v>
      </c>
      <c r="FK57" s="5">
        <v>18102.613700000002</v>
      </c>
      <c r="FL57" s="5">
        <v>41.160437499999993</v>
      </c>
      <c r="FM57" s="5">
        <v>31763.64979560861</v>
      </c>
      <c r="FN57" s="5">
        <v>41.795092410337944</v>
      </c>
      <c r="FP57" s="17">
        <v>18102.613700000002</v>
      </c>
      <c r="FQ57" s="5">
        <v>41.160437499999993</v>
      </c>
      <c r="FR57" s="17">
        <v>31763.64979560861</v>
      </c>
      <c r="FS57" s="5">
        <v>41.795092410337944</v>
      </c>
    </row>
    <row r="58" spans="1:175" x14ac:dyDescent="0.15">
      <c r="R58" s="169">
        <f>SUM(R5:R40)</f>
        <v>578343.89999999991</v>
      </c>
      <c r="S58" s="169">
        <f>SUM(S5:S40)</f>
        <v>236.89149999999998</v>
      </c>
      <c r="AJ58" s="169">
        <f>SUM(AJ5:AJ40)</f>
        <v>578343.89999999991</v>
      </c>
      <c r="AK58" s="169">
        <f>SUM(AK5:AK40)</f>
        <v>236.89149999999998</v>
      </c>
      <c r="AL58" s="169">
        <f>AVERAGE(AL5:AL40)</f>
        <v>1</v>
      </c>
      <c r="AM58" s="169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38590.792377061334</v>
      </c>
      <c r="CM58" s="17">
        <v>40.543500000000002</v>
      </c>
      <c r="CN58" s="17">
        <v>40.543500000000002</v>
      </c>
      <c r="CO58" s="17">
        <v>49.680225</v>
      </c>
      <c r="CP58" s="17">
        <v>47.912737500000006</v>
      </c>
      <c r="CQ58" s="17">
        <v>41.575122656249995</v>
      </c>
      <c r="CR58" s="17">
        <v>27.872462500000001</v>
      </c>
      <c r="CS58" s="17">
        <v>18.4543</v>
      </c>
      <c r="CT58" s="17">
        <v>97.738425000000007</v>
      </c>
      <c r="CU58" s="17">
        <v>96.116912500000012</v>
      </c>
      <c r="CV58" s="17">
        <v>41.669662500000001</v>
      </c>
      <c r="CW58" s="17">
        <v>42.614550000000001</v>
      </c>
      <c r="CX58" s="17">
        <v>40.4626375</v>
      </c>
      <c r="CY58" s="17">
        <v>49.666499999999999</v>
      </c>
      <c r="CZ58" s="17">
        <v>47.884487499999999</v>
      </c>
      <c r="DA58" s="17">
        <v>41.908241822333352</v>
      </c>
      <c r="DB58" s="17">
        <v>133282.15</v>
      </c>
      <c r="DC58" s="17">
        <v>28.891974999999999</v>
      </c>
      <c r="DE58" s="17">
        <v>11843.687400000001</v>
      </c>
      <c r="DF58" s="5">
        <v>25.371200000000002</v>
      </c>
      <c r="DG58" s="5"/>
      <c r="DH58" s="17">
        <v>18102.613700000002</v>
      </c>
      <c r="DI58" s="5">
        <v>17.866499999999998</v>
      </c>
      <c r="DJ58" s="5"/>
      <c r="DK58" s="5"/>
      <c r="DL58" s="5"/>
      <c r="DM58" s="5"/>
      <c r="DN58" s="5"/>
      <c r="DO58" s="5">
        <v>16782.17519739156</v>
      </c>
      <c r="DP58" s="5">
        <v>40.544137500000005</v>
      </c>
      <c r="DQ58" s="5">
        <v>18102.613700000002</v>
      </c>
      <c r="DR58" s="5">
        <v>42.216099999999997</v>
      </c>
      <c r="DS58" s="5">
        <v>42536.362099999998</v>
      </c>
      <c r="DT58" s="5">
        <v>40.517699999999998</v>
      </c>
      <c r="DU58" s="5">
        <v>40.517699999999998</v>
      </c>
      <c r="DV58" s="5">
        <v>49.725099999999998</v>
      </c>
      <c r="DW58" s="5">
        <v>47.9724</v>
      </c>
      <c r="DX58" s="5">
        <v>41.964816528331063</v>
      </c>
      <c r="DZ58" s="17">
        <v>38590.792377061334</v>
      </c>
      <c r="EA58" s="17">
        <v>40.543500000000002</v>
      </c>
      <c r="EB58" s="17">
        <v>40.543500000000002</v>
      </c>
      <c r="EC58" s="17">
        <v>49.680225</v>
      </c>
      <c r="ED58" s="17">
        <v>47.912737500000006</v>
      </c>
      <c r="EE58" s="17">
        <v>41.575122656249995</v>
      </c>
      <c r="EF58" s="17">
        <v>27.872462500000001</v>
      </c>
      <c r="EG58" s="17">
        <v>18.4543</v>
      </c>
      <c r="EH58" s="17">
        <v>97.738425000000007</v>
      </c>
      <c r="EI58" s="17">
        <v>96.116912500000012</v>
      </c>
      <c r="EJ58" s="17">
        <v>41.669662500000001</v>
      </c>
      <c r="EK58" s="17">
        <v>42.614550000000001</v>
      </c>
      <c r="EL58" s="17">
        <v>40.4626375</v>
      </c>
      <c r="EM58" s="17">
        <v>49.666499999999999</v>
      </c>
      <c r="EN58" s="17">
        <v>47.884487499999999</v>
      </c>
      <c r="EO58" s="17">
        <v>41.908241822333352</v>
      </c>
      <c r="EP58" s="17">
        <v>133282.15</v>
      </c>
      <c r="EQ58" s="17">
        <v>28.891974999999999</v>
      </c>
      <c r="ER58" s="17">
        <v>11843.687400000001</v>
      </c>
      <c r="ES58" s="5">
        <v>25.371200000000002</v>
      </c>
      <c r="ET58" s="5">
        <v>18102.613700000002</v>
      </c>
      <c r="EU58" s="5">
        <v>17.866499999999998</v>
      </c>
      <c r="EV58" s="8"/>
      <c r="EW58" s="8"/>
      <c r="EX58" s="8"/>
      <c r="EY58" s="8"/>
      <c r="EZ58" s="8">
        <v>16782.17519739156</v>
      </c>
      <c r="FA58" s="8">
        <v>40.544137500000005</v>
      </c>
      <c r="FB58" s="8">
        <v>18102.613700000002</v>
      </c>
      <c r="FC58" s="8">
        <v>42.216099999999997</v>
      </c>
      <c r="FD58" s="5">
        <v>42536.362099999998</v>
      </c>
      <c r="FE58" s="5">
        <v>40.517699999999998</v>
      </c>
      <c r="FF58" s="5">
        <v>40.517699999999998</v>
      </c>
      <c r="FG58" s="5">
        <v>49.725099999999998</v>
      </c>
      <c r="FH58" s="5">
        <v>47.9724</v>
      </c>
      <c r="FI58" s="5">
        <v>41.964816528331063</v>
      </c>
      <c r="FK58" s="5">
        <v>31763.64979560861</v>
      </c>
      <c r="FL58" s="5">
        <v>41.448367968749999</v>
      </c>
      <c r="FM58" s="5">
        <v>35011.204126679455</v>
      </c>
      <c r="FN58" s="5">
        <v>41.851667116335648</v>
      </c>
      <c r="FP58" s="17">
        <v>31763.64979560861</v>
      </c>
      <c r="FQ58" s="5">
        <v>41.448367968749999</v>
      </c>
      <c r="FR58" s="17">
        <v>35011.204126679455</v>
      </c>
      <c r="FS58" s="5">
        <v>41.851667116335648</v>
      </c>
    </row>
    <row r="59" spans="1:175" x14ac:dyDescent="0.15">
      <c r="R59" s="169">
        <f>MAX(R5:R40)</f>
        <v>141320.6</v>
      </c>
      <c r="S59" s="169">
        <f>MAX(S5:S40)</f>
        <v>29.731999999999999</v>
      </c>
      <c r="AJ59" s="169">
        <f>MAX(AJ5:AJ40)</f>
        <v>141320.6</v>
      </c>
      <c r="AK59" s="169">
        <f>MAX(AK5:AK40)</f>
        <v>29.731999999999999</v>
      </c>
      <c r="AL59" s="169">
        <f>MAX(AL5:AL40)</f>
        <v>1</v>
      </c>
      <c r="AM59" s="169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42536.362099999998</v>
      </c>
      <c r="CM59" s="17">
        <v>40.6053</v>
      </c>
      <c r="CN59" s="17">
        <v>40.6053</v>
      </c>
      <c r="CO59" s="17">
        <v>49.739800000000002</v>
      </c>
      <c r="CP59" s="17">
        <v>48.002000000000002</v>
      </c>
      <c r="CQ59" s="17">
        <v>41.638499999999993</v>
      </c>
      <c r="CR59" s="17">
        <v>28.138200000000001</v>
      </c>
      <c r="CS59" s="17">
        <v>18.5503</v>
      </c>
      <c r="CT59" s="17">
        <v>98.102699999999999</v>
      </c>
      <c r="CU59" s="17">
        <v>96.500200000000007</v>
      </c>
      <c r="CV59" s="17">
        <v>41.834299999999999</v>
      </c>
      <c r="CW59" s="17">
        <v>42.677199999999999</v>
      </c>
      <c r="CX59" s="17">
        <v>40.517699999999998</v>
      </c>
      <c r="CY59" s="17">
        <v>49.725099999999998</v>
      </c>
      <c r="CZ59" s="17">
        <v>47.9724</v>
      </c>
      <c r="DA59" s="17">
        <v>41.964816528331063</v>
      </c>
      <c r="DB59" s="17">
        <v>141320.6</v>
      </c>
      <c r="DC59" s="17">
        <v>29.731999999999999</v>
      </c>
      <c r="DE59" s="17">
        <v>18102.613700000002</v>
      </c>
      <c r="DF59" s="5">
        <v>26.336200000000002</v>
      </c>
      <c r="DG59" s="5"/>
      <c r="DH59" s="17">
        <v>35011.204126679455</v>
      </c>
      <c r="DI59" s="5">
        <v>18.3583</v>
      </c>
      <c r="DJ59" s="5"/>
      <c r="DK59" s="5"/>
      <c r="DL59" s="5"/>
      <c r="DM59" s="5"/>
      <c r="DN59" s="5"/>
      <c r="DO59" s="5">
        <v>18102.613700000002</v>
      </c>
      <c r="DP59" s="5">
        <v>40.688000000000002</v>
      </c>
      <c r="DQ59" s="5">
        <v>31763.64979560861</v>
      </c>
      <c r="DR59" s="5">
        <v>42.489249999999998</v>
      </c>
      <c r="DS59" s="5"/>
      <c r="DT59" s="5"/>
      <c r="DU59" s="5"/>
      <c r="DV59" s="5"/>
      <c r="DW59" s="5"/>
      <c r="DX59" s="5"/>
      <c r="DZ59" s="17">
        <v>42536.362099999998</v>
      </c>
      <c r="EA59" s="17">
        <v>40.6053</v>
      </c>
      <c r="EB59" s="17">
        <v>40.6053</v>
      </c>
      <c r="EC59" s="17">
        <v>49.739800000000002</v>
      </c>
      <c r="ED59" s="17">
        <v>48.002000000000002</v>
      </c>
      <c r="EE59" s="17">
        <v>41.638499999999993</v>
      </c>
      <c r="EF59" s="17">
        <v>28.138200000000001</v>
      </c>
      <c r="EG59" s="17">
        <v>18.5503</v>
      </c>
      <c r="EH59" s="17">
        <v>98.102699999999999</v>
      </c>
      <c r="EI59" s="17">
        <v>96.500200000000007</v>
      </c>
      <c r="EJ59" s="17">
        <v>41.834299999999999</v>
      </c>
      <c r="EK59" s="17">
        <v>42.677199999999999</v>
      </c>
      <c r="EL59" s="17">
        <v>40.517699999999998</v>
      </c>
      <c r="EM59" s="17">
        <v>49.725099999999998</v>
      </c>
      <c r="EN59" s="17">
        <v>47.9724</v>
      </c>
      <c r="EO59" s="17">
        <v>41.964816528331063</v>
      </c>
      <c r="EP59" s="17">
        <v>141320.6</v>
      </c>
      <c r="EQ59" s="17">
        <v>29.731999999999999</v>
      </c>
      <c r="ER59" s="17">
        <v>18102.613700000002</v>
      </c>
      <c r="ES59" s="5">
        <v>26.336200000000002</v>
      </c>
      <c r="ET59" s="5">
        <v>35011.204126679455</v>
      </c>
      <c r="EU59" s="5">
        <v>18.3583</v>
      </c>
      <c r="EV59" s="8"/>
      <c r="EW59" s="8"/>
      <c r="EX59" s="8"/>
      <c r="EY59" s="8"/>
      <c r="EZ59" s="8">
        <v>18102.613700000002</v>
      </c>
      <c r="FA59" s="8">
        <v>40.688000000000002</v>
      </c>
      <c r="FB59" s="8">
        <v>31763.64979560861</v>
      </c>
      <c r="FC59" s="8">
        <v>42.489249999999998</v>
      </c>
      <c r="FD59" s="5"/>
      <c r="FE59" s="5"/>
      <c r="FF59" s="5"/>
      <c r="FG59" s="5"/>
      <c r="FH59" s="5"/>
      <c r="FI59" s="5"/>
      <c r="FK59" s="5">
        <v>35011.204126679455</v>
      </c>
      <c r="FL59" s="5">
        <v>41.511745312499997</v>
      </c>
      <c r="FM59" s="5">
        <v>38590.792377061334</v>
      </c>
      <c r="FN59" s="5">
        <v>41.908241822333352</v>
      </c>
      <c r="FP59" s="17">
        <v>35011.204126679455</v>
      </c>
      <c r="FQ59" s="5">
        <v>41.511745312499997</v>
      </c>
      <c r="FR59" s="17">
        <v>38590.792377061334</v>
      </c>
      <c r="FS59" s="5">
        <v>41.908241822333352</v>
      </c>
    </row>
    <row r="60" spans="1:175" x14ac:dyDescent="0.15">
      <c r="R60" s="169">
        <f>MIN(R5:R40)</f>
        <v>811.9</v>
      </c>
      <c r="S60" s="169">
        <f>MIN(S5:S40)</f>
        <v>0.43790000000000001</v>
      </c>
      <c r="AJ60" s="169">
        <f>MIN(AJ5:AJ40)</f>
        <v>811.9</v>
      </c>
      <c r="AK60" s="169">
        <f>MIN(AK5:AK40)</f>
        <v>0.43790000000000001</v>
      </c>
      <c r="AL60" s="169">
        <f>MIN(AL5:AL40)</f>
        <v>1</v>
      </c>
      <c r="AM60" s="169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DE60" s="17">
        <v>35011.204126679455</v>
      </c>
      <c r="DF60" s="5">
        <v>27.606725000000001</v>
      </c>
      <c r="DG60" s="5"/>
      <c r="DH60" s="17">
        <v>38590.792377061334</v>
      </c>
      <c r="DI60" s="5">
        <v>18.4543</v>
      </c>
      <c r="DJ60" s="5"/>
      <c r="DK60" s="5"/>
      <c r="DL60" s="5"/>
      <c r="DM60" s="5"/>
      <c r="DN60" s="5"/>
      <c r="DO60" s="5">
        <v>35011.204126679455</v>
      </c>
      <c r="DP60" s="5">
        <v>41.505025000000003</v>
      </c>
      <c r="DQ60" s="5">
        <v>35011.204126679455</v>
      </c>
      <c r="DR60" s="5">
        <v>42.551900000000003</v>
      </c>
      <c r="DS60" s="5"/>
      <c r="DT60" s="5"/>
      <c r="DU60" s="5"/>
      <c r="DV60" s="5"/>
      <c r="DW60" s="5"/>
      <c r="DX60" s="5"/>
      <c r="ER60" s="17">
        <v>35011.204126679455</v>
      </c>
      <c r="ES60" s="5">
        <v>27.606725000000001</v>
      </c>
      <c r="ET60" s="5">
        <v>38590.792377061334</v>
      </c>
      <c r="EU60" s="5">
        <v>18.4543</v>
      </c>
      <c r="EV60" s="8"/>
      <c r="EW60" s="8"/>
      <c r="EX60" s="8"/>
      <c r="EY60" s="8"/>
      <c r="EZ60" s="8">
        <v>35011.204126679455</v>
      </c>
      <c r="FA60" s="8">
        <v>41.505025000000003</v>
      </c>
      <c r="FB60" s="8">
        <v>35011.204126679455</v>
      </c>
      <c r="FC60" s="8">
        <v>42.551900000000003</v>
      </c>
      <c r="FD60" s="5"/>
      <c r="FE60" s="5"/>
      <c r="FF60" s="5"/>
      <c r="FG60" s="5"/>
      <c r="FH60" s="5"/>
      <c r="FI60" s="5"/>
      <c r="FK60" s="5">
        <v>38590.792377061334</v>
      </c>
      <c r="FL60" s="5">
        <v>41.575122656249995</v>
      </c>
      <c r="FM60" s="5">
        <v>42536.362099999998</v>
      </c>
      <c r="FN60" s="5">
        <v>41.964816528331063</v>
      </c>
      <c r="FP60" s="17">
        <v>38590.792377061334</v>
      </c>
      <c r="FQ60" s="5">
        <v>41.575122656249995</v>
      </c>
      <c r="FR60" s="17">
        <v>42536.362099999998</v>
      </c>
      <c r="FS60" s="5">
        <v>41.964816528331063</v>
      </c>
    </row>
    <row r="61" spans="1:175" x14ac:dyDescent="0.15">
      <c r="AJ61" s="169">
        <f>AJ57/R57</f>
        <v>1</v>
      </c>
      <c r="AK61" s="169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DE61" s="17">
        <v>38590.792377061334</v>
      </c>
      <c r="DF61" s="5">
        <v>27.872462500000001</v>
      </c>
      <c r="DG61" s="5"/>
      <c r="DH61" s="17">
        <v>42536.362099999998</v>
      </c>
      <c r="DI61" s="5">
        <v>18.5503</v>
      </c>
      <c r="DJ61" s="5"/>
      <c r="DK61" s="5"/>
      <c r="DL61" s="5"/>
      <c r="DM61" s="5"/>
      <c r="DN61" s="5"/>
      <c r="DO61" s="5">
        <v>38590.792377061334</v>
      </c>
      <c r="DP61" s="5">
        <v>41.669662500000001</v>
      </c>
      <c r="DQ61" s="5">
        <v>38590.792377061334</v>
      </c>
      <c r="DR61" s="5">
        <v>42.614550000000001</v>
      </c>
      <c r="DS61" s="5"/>
      <c r="DT61" s="5"/>
      <c r="DU61" s="5"/>
      <c r="DV61" s="5"/>
      <c r="DW61" s="5"/>
      <c r="DX61" s="5"/>
      <c r="ER61" s="17">
        <v>38590.792377061334</v>
      </c>
      <c r="ES61" s="5">
        <v>27.872462500000001</v>
      </c>
      <c r="ET61" s="5">
        <v>42536.362099999998</v>
      </c>
      <c r="EU61" s="5">
        <v>18.5503</v>
      </c>
      <c r="EV61" s="8"/>
      <c r="EW61" s="8"/>
      <c r="EX61" s="8"/>
      <c r="EY61" s="8"/>
      <c r="EZ61" s="8">
        <v>38590.792377061334</v>
      </c>
      <c r="FA61" s="8">
        <v>41.669662500000001</v>
      </c>
      <c r="FB61" s="8">
        <v>38590.792377061334</v>
      </c>
      <c r="FC61" s="8">
        <v>42.614550000000001</v>
      </c>
      <c r="FD61" s="5"/>
      <c r="FE61" s="5"/>
      <c r="FF61" s="5"/>
      <c r="FG61" s="5"/>
      <c r="FH61" s="5"/>
      <c r="FI61" s="5"/>
      <c r="FK61" s="5">
        <v>42536.362099999998</v>
      </c>
      <c r="FL61" s="5">
        <v>41.638499999999993</v>
      </c>
      <c r="FM61" s="5"/>
      <c r="FN61" s="5"/>
      <c r="FP61" s="17">
        <v>42536.362099999998</v>
      </c>
      <c r="FQ61" s="5">
        <v>41.638499999999993</v>
      </c>
      <c r="FS61" s="5"/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E62" s="17">
        <v>42536.362099999998</v>
      </c>
      <c r="DF62" s="5">
        <v>28.138200000000001</v>
      </c>
      <c r="DG62" s="5"/>
      <c r="DI62" s="5"/>
      <c r="DJ62" s="5"/>
      <c r="DK62" s="5"/>
      <c r="DL62" s="5"/>
      <c r="DM62" s="5"/>
      <c r="DN62" s="5"/>
      <c r="DO62" s="5">
        <v>42536.362099999998</v>
      </c>
      <c r="DP62" s="5">
        <v>41.834299999999999</v>
      </c>
      <c r="DQ62" s="5">
        <v>42536.362099999998</v>
      </c>
      <c r="DR62" s="5">
        <v>42.677199999999999</v>
      </c>
      <c r="DS62" s="5"/>
      <c r="DT62" s="5"/>
      <c r="DU62" s="5"/>
      <c r="DV62" s="5"/>
      <c r="DW62" s="5"/>
      <c r="DX62" s="5"/>
      <c r="ER62" s="17">
        <v>42536.362099999998</v>
      </c>
      <c r="ES62" s="5">
        <v>28.138200000000001</v>
      </c>
      <c r="ET62" s="5"/>
      <c r="EU62" s="5"/>
      <c r="EV62" s="8"/>
      <c r="EW62" s="8"/>
      <c r="EX62" s="8"/>
      <c r="EY62" s="8"/>
      <c r="EZ62" s="8">
        <v>42536.362099999998</v>
      </c>
      <c r="FA62" s="8">
        <v>41.834299999999999</v>
      </c>
      <c r="FB62" s="8">
        <v>42536.362099999998</v>
      </c>
      <c r="FC62" s="8">
        <v>42.677199999999999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F63" s="5"/>
      <c r="DG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ES63" s="5"/>
      <c r="ET63" s="5"/>
      <c r="EU63" s="5"/>
      <c r="EV63" s="8"/>
      <c r="EW63" s="8"/>
      <c r="EX63" s="8"/>
      <c r="EY63" s="8"/>
      <c r="EZ63" s="8"/>
      <c r="FA63" s="8"/>
      <c r="FB63" s="8"/>
      <c r="FC63" s="8"/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F64" s="5"/>
      <c r="DG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ES64" s="5"/>
      <c r="ET64" s="5"/>
      <c r="EU64" s="5"/>
      <c r="EV64" s="8"/>
      <c r="EW64" s="8"/>
      <c r="EX64" s="8"/>
      <c r="EY64" s="8"/>
      <c r="EZ64" s="8"/>
      <c r="FA64" s="8"/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F65" s="5"/>
      <c r="DG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ES65" s="5"/>
      <c r="ET65" s="5"/>
      <c r="EU65" s="5"/>
      <c r="EV65" s="8"/>
      <c r="EW65" s="8"/>
      <c r="EX65" s="8"/>
      <c r="EY65" s="8"/>
      <c r="EZ65" s="8"/>
      <c r="FA65" s="8"/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S66" s="5"/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S67" s="5"/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1027" priority="489" stopIfTrue="1" operator="greaterThan">
      <formula>0.03</formula>
    </cfRule>
    <cfRule type="cellIs" dxfId="1026" priority="490" stopIfTrue="1" operator="lessThan">
      <formula>-0.03</formula>
    </cfRule>
  </conditionalFormatting>
  <conditionalFormatting sqref="AQ5">
    <cfRule type="cellIs" dxfId="1025" priority="507" stopIfTrue="1" operator="greaterThan">
      <formula>0.03</formula>
    </cfRule>
    <cfRule type="cellIs" dxfId="1024" priority="508" stopIfTrue="1" operator="lessThan">
      <formula>-0.03</formula>
    </cfRule>
  </conditionalFormatting>
  <conditionalFormatting sqref="CH5">
    <cfRule type="cellIs" dxfId="1023" priority="509" stopIfTrue="1" operator="greaterThan">
      <formula>0.03</formula>
    </cfRule>
    <cfRule type="cellIs" dxfId="1022" priority="510" stopIfTrue="1" operator="lessThan">
      <formula>-0.03</formula>
    </cfRule>
  </conditionalFormatting>
  <conditionalFormatting sqref="AQ5:AQ10">
    <cfRule type="cellIs" dxfId="1021" priority="511" stopIfTrue="1" operator="greaterThan">
      <formula>0</formula>
    </cfRule>
    <cfRule type="cellIs" dxfId="1020" priority="512" stopIfTrue="1" operator="lessThan">
      <formula>0</formula>
    </cfRule>
  </conditionalFormatting>
  <conditionalFormatting sqref="AR5:AS5">
    <cfRule type="cellIs" dxfId="1019" priority="503" stopIfTrue="1" operator="greaterThan">
      <formula>0.03</formula>
    </cfRule>
    <cfRule type="cellIs" dxfId="1018" priority="504" stopIfTrue="1" operator="lessThan">
      <formula>-0.03</formula>
    </cfRule>
  </conditionalFormatting>
  <conditionalFormatting sqref="AR5:AS10">
    <cfRule type="cellIs" dxfId="1017" priority="505" stopIfTrue="1" operator="greaterThan">
      <formula>0</formula>
    </cfRule>
    <cfRule type="cellIs" dxfId="1016" priority="506" stopIfTrue="1" operator="lessThan">
      <formula>0</formula>
    </cfRule>
  </conditionalFormatting>
  <conditionalFormatting sqref="AU5">
    <cfRule type="cellIs" dxfId="1015" priority="499" stopIfTrue="1" operator="greaterThan">
      <formula>0.03</formula>
    </cfRule>
    <cfRule type="cellIs" dxfId="1014" priority="500" stopIfTrue="1" operator="lessThan">
      <formula>-0.03</formula>
    </cfRule>
  </conditionalFormatting>
  <conditionalFormatting sqref="AU5:AU10">
    <cfRule type="cellIs" dxfId="1013" priority="501" stopIfTrue="1" operator="greaterThan">
      <formula>0</formula>
    </cfRule>
    <cfRule type="cellIs" dxfId="1012" priority="502" stopIfTrue="1" operator="lessThan">
      <formula>0</formula>
    </cfRule>
  </conditionalFormatting>
  <conditionalFormatting sqref="AW5">
    <cfRule type="cellIs" dxfId="1011" priority="495" stopIfTrue="1" operator="greaterThan">
      <formula>0.03</formula>
    </cfRule>
    <cfRule type="cellIs" dxfId="1010" priority="496" stopIfTrue="1" operator="lessThan">
      <formula>-0.03</formula>
    </cfRule>
  </conditionalFormatting>
  <conditionalFormatting sqref="AW5:AW10">
    <cfRule type="cellIs" dxfId="1009" priority="497" stopIfTrue="1" operator="greaterThan">
      <formula>0</formula>
    </cfRule>
    <cfRule type="cellIs" dxfId="1008" priority="498" stopIfTrue="1" operator="lessThan">
      <formula>0</formula>
    </cfRule>
  </conditionalFormatting>
  <conditionalFormatting sqref="AY5">
    <cfRule type="cellIs" dxfId="1007" priority="491" stopIfTrue="1" operator="greaterThan">
      <formula>0.03</formula>
    </cfRule>
    <cfRule type="cellIs" dxfId="1006" priority="492" stopIfTrue="1" operator="lessThan">
      <formula>-0.03</formula>
    </cfRule>
  </conditionalFormatting>
  <conditionalFormatting sqref="AY5:AY10">
    <cfRule type="cellIs" dxfId="1005" priority="493" stopIfTrue="1" operator="greaterThan">
      <formula>0</formula>
    </cfRule>
    <cfRule type="cellIs" dxfId="1004" priority="494" stopIfTrue="1" operator="lessThan">
      <formula>0</formula>
    </cfRule>
  </conditionalFormatting>
  <conditionalFormatting sqref="AP5:AP6">
    <cfRule type="cellIs" dxfId="1003" priority="513" stopIfTrue="1" operator="greaterThan">
      <formula>0</formula>
    </cfRule>
    <cfRule type="cellIs" dxfId="1002" priority="514" operator="lessThan">
      <formula>0</formula>
    </cfRule>
  </conditionalFormatting>
  <conditionalFormatting sqref="AP7">
    <cfRule type="cellIs" dxfId="1001" priority="485" stopIfTrue="1" operator="greaterThan">
      <formula>0.03</formula>
    </cfRule>
    <cfRule type="cellIs" dxfId="1000" priority="486" stopIfTrue="1" operator="lessThan">
      <formula>-0.03</formula>
    </cfRule>
  </conditionalFormatting>
  <conditionalFormatting sqref="AP7:AP8">
    <cfRule type="cellIs" dxfId="999" priority="487" stopIfTrue="1" operator="greaterThan">
      <formula>0</formula>
    </cfRule>
    <cfRule type="cellIs" dxfId="998" priority="488" operator="lessThan">
      <formula>0</formula>
    </cfRule>
  </conditionalFormatting>
  <conditionalFormatting sqref="AP9">
    <cfRule type="cellIs" dxfId="997" priority="481" stopIfTrue="1" operator="greaterThan">
      <formula>0.03</formula>
    </cfRule>
    <cfRule type="cellIs" dxfId="996" priority="482" stopIfTrue="1" operator="lessThan">
      <formula>-0.03</formula>
    </cfRule>
  </conditionalFormatting>
  <conditionalFormatting sqref="AP9:AP10">
    <cfRule type="cellIs" dxfId="995" priority="483" stopIfTrue="1" operator="greaterThan">
      <formula>0</formula>
    </cfRule>
    <cfRule type="cellIs" dxfId="994" priority="484" operator="lessThan">
      <formula>0</formula>
    </cfRule>
  </conditionalFormatting>
  <conditionalFormatting sqref="AT5">
    <cfRule type="cellIs" dxfId="993" priority="477" stopIfTrue="1" operator="greaterThan">
      <formula>0.03</formula>
    </cfRule>
    <cfRule type="cellIs" dxfId="992" priority="478" stopIfTrue="1" operator="lessThan">
      <formula>-0.03</formula>
    </cfRule>
  </conditionalFormatting>
  <conditionalFormatting sqref="AT5:AT6">
    <cfRule type="cellIs" dxfId="991" priority="479" stopIfTrue="1" operator="greaterThan">
      <formula>0</formula>
    </cfRule>
    <cfRule type="cellIs" dxfId="990" priority="480" operator="lessThan">
      <formula>0</formula>
    </cfRule>
  </conditionalFormatting>
  <conditionalFormatting sqref="AT7">
    <cfRule type="cellIs" dxfId="989" priority="473" stopIfTrue="1" operator="greaterThan">
      <formula>0.03</formula>
    </cfRule>
    <cfRule type="cellIs" dxfId="988" priority="474" stopIfTrue="1" operator="lessThan">
      <formula>-0.03</formula>
    </cfRule>
  </conditionalFormatting>
  <conditionalFormatting sqref="AT7:AT8">
    <cfRule type="cellIs" dxfId="987" priority="475" stopIfTrue="1" operator="greaterThan">
      <formula>0</formula>
    </cfRule>
    <cfRule type="cellIs" dxfId="986" priority="476" operator="lessThan">
      <formula>0</formula>
    </cfRule>
  </conditionalFormatting>
  <conditionalFormatting sqref="AT9">
    <cfRule type="cellIs" dxfId="985" priority="469" stopIfTrue="1" operator="greaterThan">
      <formula>0.03</formula>
    </cfRule>
    <cfRule type="cellIs" dxfId="984" priority="470" stopIfTrue="1" operator="lessThan">
      <formula>-0.03</formula>
    </cfRule>
  </conditionalFormatting>
  <conditionalFormatting sqref="AT9:AT10">
    <cfRule type="cellIs" dxfId="983" priority="471" stopIfTrue="1" operator="greaterThan">
      <formula>0</formula>
    </cfRule>
    <cfRule type="cellIs" dxfId="982" priority="472" operator="lessThan">
      <formula>0</formula>
    </cfRule>
  </conditionalFormatting>
  <conditionalFormatting sqref="AV5">
    <cfRule type="cellIs" dxfId="981" priority="465" stopIfTrue="1" operator="greaterThan">
      <formula>0.03</formula>
    </cfRule>
    <cfRule type="cellIs" dxfId="980" priority="466" stopIfTrue="1" operator="lessThan">
      <formula>-0.03</formula>
    </cfRule>
  </conditionalFormatting>
  <conditionalFormatting sqref="AV5:AV6">
    <cfRule type="cellIs" dxfId="979" priority="467" stopIfTrue="1" operator="greaterThan">
      <formula>0</formula>
    </cfRule>
    <cfRule type="cellIs" dxfId="978" priority="468" operator="lessThan">
      <formula>0</formula>
    </cfRule>
  </conditionalFormatting>
  <conditionalFormatting sqref="AV7">
    <cfRule type="cellIs" dxfId="977" priority="461" stopIfTrue="1" operator="greaterThan">
      <formula>0.03</formula>
    </cfRule>
    <cfRule type="cellIs" dxfId="976" priority="462" stopIfTrue="1" operator="lessThan">
      <formula>-0.03</formula>
    </cfRule>
  </conditionalFormatting>
  <conditionalFormatting sqref="AV7:AV8">
    <cfRule type="cellIs" dxfId="975" priority="463" stopIfTrue="1" operator="greaterThan">
      <formula>0</formula>
    </cfRule>
    <cfRule type="cellIs" dxfId="974" priority="464" operator="lessThan">
      <formula>0</formula>
    </cfRule>
  </conditionalFormatting>
  <conditionalFormatting sqref="AV9">
    <cfRule type="cellIs" dxfId="973" priority="457" stopIfTrue="1" operator="greaterThan">
      <formula>0.03</formula>
    </cfRule>
    <cfRule type="cellIs" dxfId="972" priority="458" stopIfTrue="1" operator="lessThan">
      <formula>-0.03</formula>
    </cfRule>
  </conditionalFormatting>
  <conditionalFormatting sqref="AV9:AV10">
    <cfRule type="cellIs" dxfId="971" priority="459" stopIfTrue="1" operator="greaterThan">
      <formula>0</formula>
    </cfRule>
    <cfRule type="cellIs" dxfId="970" priority="460" operator="lessThan">
      <formula>0</formula>
    </cfRule>
  </conditionalFormatting>
  <conditionalFormatting sqref="AX5">
    <cfRule type="cellIs" dxfId="969" priority="453" stopIfTrue="1" operator="greaterThan">
      <formula>0.03</formula>
    </cfRule>
    <cfRule type="cellIs" dxfId="968" priority="454" stopIfTrue="1" operator="lessThan">
      <formula>-0.03</formula>
    </cfRule>
  </conditionalFormatting>
  <conditionalFormatting sqref="AX5:AX6">
    <cfRule type="cellIs" dxfId="967" priority="455" stopIfTrue="1" operator="greaterThan">
      <formula>0</formula>
    </cfRule>
    <cfRule type="cellIs" dxfId="966" priority="456" operator="lessThan">
      <formula>0</formula>
    </cfRule>
  </conditionalFormatting>
  <conditionalFormatting sqref="AX7">
    <cfRule type="cellIs" dxfId="965" priority="449" stopIfTrue="1" operator="greaterThan">
      <formula>0.03</formula>
    </cfRule>
    <cfRule type="cellIs" dxfId="964" priority="450" stopIfTrue="1" operator="lessThan">
      <formula>-0.03</formula>
    </cfRule>
  </conditionalFormatting>
  <conditionalFormatting sqref="AX7:AX8">
    <cfRule type="cellIs" dxfId="963" priority="451" stopIfTrue="1" operator="greaterThan">
      <formula>0</formula>
    </cfRule>
    <cfRule type="cellIs" dxfId="962" priority="452" operator="lessThan">
      <formula>0</formula>
    </cfRule>
  </conditionalFormatting>
  <conditionalFormatting sqref="AX9">
    <cfRule type="cellIs" dxfId="961" priority="445" stopIfTrue="1" operator="greaterThan">
      <formula>0.03</formula>
    </cfRule>
    <cfRule type="cellIs" dxfId="960" priority="446" stopIfTrue="1" operator="lessThan">
      <formula>-0.03</formula>
    </cfRule>
  </conditionalFormatting>
  <conditionalFormatting sqref="AX9:AX10">
    <cfRule type="cellIs" dxfId="959" priority="447" stopIfTrue="1" operator="greaterThan">
      <formula>0</formula>
    </cfRule>
    <cfRule type="cellIs" dxfId="958" priority="448" operator="lessThan">
      <formula>0</formula>
    </cfRule>
  </conditionalFormatting>
  <conditionalFormatting sqref="AP11">
    <cfRule type="cellIs" dxfId="957" priority="421" stopIfTrue="1" operator="greaterThan">
      <formula>0.03</formula>
    </cfRule>
    <cfRule type="cellIs" dxfId="956" priority="422" stopIfTrue="1" operator="lessThan">
      <formula>-0.03</formula>
    </cfRule>
  </conditionalFormatting>
  <conditionalFormatting sqref="AQ11">
    <cfRule type="cellIs" dxfId="955" priority="439" stopIfTrue="1" operator="greaterThan">
      <formula>0.03</formula>
    </cfRule>
    <cfRule type="cellIs" dxfId="954" priority="440" stopIfTrue="1" operator="lessThan">
      <formula>-0.03</formula>
    </cfRule>
  </conditionalFormatting>
  <conditionalFormatting sqref="AQ11:AQ16">
    <cfRule type="cellIs" dxfId="953" priority="441" stopIfTrue="1" operator="greaterThan">
      <formula>0</formula>
    </cfRule>
    <cfRule type="cellIs" dxfId="952" priority="442" stopIfTrue="1" operator="lessThan">
      <formula>0</formula>
    </cfRule>
  </conditionalFormatting>
  <conditionalFormatting sqref="AR11:AS11">
    <cfRule type="cellIs" dxfId="951" priority="435" stopIfTrue="1" operator="greaterThan">
      <formula>0.03</formula>
    </cfRule>
    <cfRule type="cellIs" dxfId="950" priority="436" stopIfTrue="1" operator="lessThan">
      <formula>-0.03</formula>
    </cfRule>
  </conditionalFormatting>
  <conditionalFormatting sqref="AR11:AS16">
    <cfRule type="cellIs" dxfId="949" priority="437" stopIfTrue="1" operator="greaterThan">
      <formula>0</formula>
    </cfRule>
    <cfRule type="cellIs" dxfId="948" priority="438" stopIfTrue="1" operator="lessThan">
      <formula>0</formula>
    </cfRule>
  </conditionalFormatting>
  <conditionalFormatting sqref="AU11">
    <cfRule type="cellIs" dxfId="947" priority="431" stopIfTrue="1" operator="greaterThan">
      <formula>0.03</formula>
    </cfRule>
    <cfRule type="cellIs" dxfId="946" priority="432" stopIfTrue="1" operator="lessThan">
      <formula>-0.03</formula>
    </cfRule>
  </conditionalFormatting>
  <conditionalFormatting sqref="AU11:AU16">
    <cfRule type="cellIs" dxfId="945" priority="433" stopIfTrue="1" operator="greaterThan">
      <formula>0</formula>
    </cfRule>
    <cfRule type="cellIs" dxfId="944" priority="434" stopIfTrue="1" operator="lessThan">
      <formula>0</formula>
    </cfRule>
  </conditionalFormatting>
  <conditionalFormatting sqref="AW11">
    <cfRule type="cellIs" dxfId="943" priority="427" stopIfTrue="1" operator="greaterThan">
      <formula>0.03</formula>
    </cfRule>
    <cfRule type="cellIs" dxfId="942" priority="428" stopIfTrue="1" operator="lessThan">
      <formula>-0.03</formula>
    </cfRule>
  </conditionalFormatting>
  <conditionalFormatting sqref="AW11:AW16">
    <cfRule type="cellIs" dxfId="941" priority="429" stopIfTrue="1" operator="greaterThan">
      <formula>0</formula>
    </cfRule>
    <cfRule type="cellIs" dxfId="940" priority="430" stopIfTrue="1" operator="lessThan">
      <formula>0</formula>
    </cfRule>
  </conditionalFormatting>
  <conditionalFormatting sqref="AY11">
    <cfRule type="cellIs" dxfId="939" priority="423" stopIfTrue="1" operator="greaterThan">
      <formula>0.03</formula>
    </cfRule>
    <cfRule type="cellIs" dxfId="938" priority="424" stopIfTrue="1" operator="lessThan">
      <formula>-0.03</formula>
    </cfRule>
  </conditionalFormatting>
  <conditionalFormatting sqref="AY11:AY16">
    <cfRule type="cellIs" dxfId="937" priority="425" stopIfTrue="1" operator="greaterThan">
      <formula>0</formula>
    </cfRule>
    <cfRule type="cellIs" dxfId="936" priority="426" stopIfTrue="1" operator="lessThan">
      <formula>0</formula>
    </cfRule>
  </conditionalFormatting>
  <conditionalFormatting sqref="AP11:AP12">
    <cfRule type="cellIs" dxfId="935" priority="443" stopIfTrue="1" operator="greaterThan">
      <formula>0</formula>
    </cfRule>
    <cfRule type="cellIs" dxfId="934" priority="444" operator="lessThan">
      <formula>0</formula>
    </cfRule>
  </conditionalFormatting>
  <conditionalFormatting sqref="AP13">
    <cfRule type="cellIs" dxfId="933" priority="417" stopIfTrue="1" operator="greaterThan">
      <formula>0.03</formula>
    </cfRule>
    <cfRule type="cellIs" dxfId="932" priority="418" stopIfTrue="1" operator="lessThan">
      <formula>-0.03</formula>
    </cfRule>
  </conditionalFormatting>
  <conditionalFormatting sqref="AP13:AP14">
    <cfRule type="cellIs" dxfId="931" priority="419" stopIfTrue="1" operator="greaterThan">
      <formula>0</formula>
    </cfRule>
    <cfRule type="cellIs" dxfId="930" priority="420" operator="lessThan">
      <formula>0</formula>
    </cfRule>
  </conditionalFormatting>
  <conditionalFormatting sqref="AP15">
    <cfRule type="cellIs" dxfId="929" priority="413" stopIfTrue="1" operator="greaterThan">
      <formula>0.03</formula>
    </cfRule>
    <cfRule type="cellIs" dxfId="928" priority="414" stopIfTrue="1" operator="lessThan">
      <formula>-0.03</formula>
    </cfRule>
  </conditionalFormatting>
  <conditionalFormatting sqref="AP15:AP16">
    <cfRule type="cellIs" dxfId="927" priority="415" stopIfTrue="1" operator="greaterThan">
      <formula>0</formula>
    </cfRule>
    <cfRule type="cellIs" dxfId="926" priority="416" operator="lessThan">
      <formula>0</formula>
    </cfRule>
  </conditionalFormatting>
  <conditionalFormatting sqref="AT11">
    <cfRule type="cellIs" dxfId="925" priority="409" stopIfTrue="1" operator="greaterThan">
      <formula>0.03</formula>
    </cfRule>
    <cfRule type="cellIs" dxfId="924" priority="410" stopIfTrue="1" operator="lessThan">
      <formula>-0.03</formula>
    </cfRule>
  </conditionalFormatting>
  <conditionalFormatting sqref="AT11:AT12">
    <cfRule type="cellIs" dxfId="923" priority="411" stopIfTrue="1" operator="greaterThan">
      <formula>0</formula>
    </cfRule>
    <cfRule type="cellIs" dxfId="922" priority="412" operator="lessThan">
      <formula>0</formula>
    </cfRule>
  </conditionalFormatting>
  <conditionalFormatting sqref="AT13">
    <cfRule type="cellIs" dxfId="921" priority="405" stopIfTrue="1" operator="greaterThan">
      <formula>0.03</formula>
    </cfRule>
    <cfRule type="cellIs" dxfId="920" priority="406" stopIfTrue="1" operator="lessThan">
      <formula>-0.03</formula>
    </cfRule>
  </conditionalFormatting>
  <conditionalFormatting sqref="AT13:AT14">
    <cfRule type="cellIs" dxfId="919" priority="407" stopIfTrue="1" operator="greaterThan">
      <formula>0</formula>
    </cfRule>
    <cfRule type="cellIs" dxfId="918" priority="408" operator="lessThan">
      <formula>0</formula>
    </cfRule>
  </conditionalFormatting>
  <conditionalFormatting sqref="AT15">
    <cfRule type="cellIs" dxfId="917" priority="401" stopIfTrue="1" operator="greaterThan">
      <formula>0.03</formula>
    </cfRule>
    <cfRule type="cellIs" dxfId="916" priority="402" stopIfTrue="1" operator="lessThan">
      <formula>-0.03</formula>
    </cfRule>
  </conditionalFormatting>
  <conditionalFormatting sqref="AT15:AT16">
    <cfRule type="cellIs" dxfId="915" priority="403" stopIfTrue="1" operator="greaterThan">
      <formula>0</formula>
    </cfRule>
    <cfRule type="cellIs" dxfId="914" priority="404" operator="lessThan">
      <formula>0</formula>
    </cfRule>
  </conditionalFormatting>
  <conditionalFormatting sqref="AV11">
    <cfRule type="cellIs" dxfId="913" priority="397" stopIfTrue="1" operator="greaterThan">
      <formula>0.03</formula>
    </cfRule>
    <cfRule type="cellIs" dxfId="912" priority="398" stopIfTrue="1" operator="lessThan">
      <formula>-0.03</formula>
    </cfRule>
  </conditionalFormatting>
  <conditionalFormatting sqref="AV11:AV12">
    <cfRule type="cellIs" dxfId="911" priority="399" stopIfTrue="1" operator="greaterThan">
      <formula>0</formula>
    </cfRule>
    <cfRule type="cellIs" dxfId="910" priority="400" operator="lessThan">
      <formula>0</formula>
    </cfRule>
  </conditionalFormatting>
  <conditionalFormatting sqref="AV13">
    <cfRule type="cellIs" dxfId="909" priority="393" stopIfTrue="1" operator="greaterThan">
      <formula>0.03</formula>
    </cfRule>
    <cfRule type="cellIs" dxfId="908" priority="394" stopIfTrue="1" operator="lessThan">
      <formula>-0.03</formula>
    </cfRule>
  </conditionalFormatting>
  <conditionalFormatting sqref="AV13:AV14">
    <cfRule type="cellIs" dxfId="907" priority="395" stopIfTrue="1" operator="greaterThan">
      <formula>0</formula>
    </cfRule>
    <cfRule type="cellIs" dxfId="906" priority="396" operator="lessThan">
      <formula>0</formula>
    </cfRule>
  </conditionalFormatting>
  <conditionalFormatting sqref="AV15">
    <cfRule type="cellIs" dxfId="905" priority="389" stopIfTrue="1" operator="greaterThan">
      <formula>0.03</formula>
    </cfRule>
    <cfRule type="cellIs" dxfId="904" priority="390" stopIfTrue="1" operator="lessThan">
      <formula>-0.03</formula>
    </cfRule>
  </conditionalFormatting>
  <conditionalFormatting sqref="AV15:AV16">
    <cfRule type="cellIs" dxfId="903" priority="391" stopIfTrue="1" operator="greaterThan">
      <formula>0</formula>
    </cfRule>
    <cfRule type="cellIs" dxfId="902" priority="392" operator="lessThan">
      <formula>0</formula>
    </cfRule>
  </conditionalFormatting>
  <conditionalFormatting sqref="AP17 AP23 AP29 AP35">
    <cfRule type="cellIs" dxfId="901" priority="369" stopIfTrue="1" operator="greaterThan">
      <formula>0.03</formula>
    </cfRule>
    <cfRule type="cellIs" dxfId="900" priority="370" stopIfTrue="1" operator="lessThan">
      <formula>-0.03</formula>
    </cfRule>
  </conditionalFormatting>
  <conditionalFormatting sqref="AQ17 AQ23 AQ29 AQ35">
    <cfRule type="cellIs" dxfId="899" priority="383" stopIfTrue="1" operator="greaterThan">
      <formula>0.03</formula>
    </cfRule>
    <cfRule type="cellIs" dxfId="898" priority="384" stopIfTrue="1" operator="lessThan">
      <formula>-0.03</formula>
    </cfRule>
  </conditionalFormatting>
  <conditionalFormatting sqref="AQ17:AQ40">
    <cfRule type="cellIs" dxfId="897" priority="385" stopIfTrue="1" operator="greaterThan">
      <formula>0</formula>
    </cfRule>
    <cfRule type="cellIs" dxfId="896" priority="386" stopIfTrue="1" operator="lessThan">
      <formula>0</formula>
    </cfRule>
  </conditionalFormatting>
  <conditionalFormatting sqref="AR17:AS17 AR23:AS23 AR29:AS29 AR35:AS35">
    <cfRule type="cellIs" dxfId="895" priority="379" stopIfTrue="1" operator="greaterThan">
      <formula>0.03</formula>
    </cfRule>
    <cfRule type="cellIs" dxfId="894" priority="380" stopIfTrue="1" operator="lessThan">
      <formula>-0.03</formula>
    </cfRule>
  </conditionalFormatting>
  <conditionalFormatting sqref="AR17:AS40">
    <cfRule type="cellIs" dxfId="893" priority="381" stopIfTrue="1" operator="greaterThan">
      <formula>0</formula>
    </cfRule>
    <cfRule type="cellIs" dxfId="892" priority="382" stopIfTrue="1" operator="lessThan">
      <formula>0</formula>
    </cfRule>
  </conditionalFormatting>
  <conditionalFormatting sqref="AU17 AU23 AU29 AU35">
    <cfRule type="cellIs" dxfId="891" priority="375" stopIfTrue="1" operator="greaterThan">
      <formula>0.03</formula>
    </cfRule>
    <cfRule type="cellIs" dxfId="890" priority="376" stopIfTrue="1" operator="lessThan">
      <formula>-0.03</formula>
    </cfRule>
  </conditionalFormatting>
  <conditionalFormatting sqref="AU17:AU40">
    <cfRule type="cellIs" dxfId="889" priority="377" stopIfTrue="1" operator="greaterThan">
      <formula>0</formula>
    </cfRule>
    <cfRule type="cellIs" dxfId="888" priority="378" stopIfTrue="1" operator="lessThan">
      <formula>0</formula>
    </cfRule>
  </conditionalFormatting>
  <conditionalFormatting sqref="AW17 AW23 AW29 AW35">
    <cfRule type="cellIs" dxfId="887" priority="371" stopIfTrue="1" operator="greaterThan">
      <formula>0.03</formula>
    </cfRule>
    <cfRule type="cellIs" dxfId="886" priority="372" stopIfTrue="1" operator="lessThan">
      <formula>-0.03</formula>
    </cfRule>
  </conditionalFormatting>
  <conditionalFormatting sqref="AW17:AW40">
    <cfRule type="cellIs" dxfId="885" priority="373" stopIfTrue="1" operator="greaterThan">
      <formula>0</formula>
    </cfRule>
    <cfRule type="cellIs" dxfId="884" priority="374" stopIfTrue="1" operator="lessThan">
      <formula>0</formula>
    </cfRule>
  </conditionalFormatting>
  <conditionalFormatting sqref="AP17:AP18 AP23:AP24 AP29:AP30 AP35:AP36">
    <cfRule type="cellIs" dxfId="883" priority="387" stopIfTrue="1" operator="greaterThan">
      <formula>0</formula>
    </cfRule>
    <cfRule type="cellIs" dxfId="882" priority="388" operator="lessThan">
      <formula>0</formula>
    </cfRule>
  </conditionalFormatting>
  <conditionalFormatting sqref="AP19 AP25 AP31 AP37">
    <cfRule type="cellIs" dxfId="881" priority="365" stopIfTrue="1" operator="greaterThan">
      <formula>0.03</formula>
    </cfRule>
    <cfRule type="cellIs" dxfId="880" priority="366" stopIfTrue="1" operator="lessThan">
      <formula>-0.03</formula>
    </cfRule>
  </conditionalFormatting>
  <conditionalFormatting sqref="AP19:AP20 AP25:AP26 AP31:AP32 AP37:AP38">
    <cfRule type="cellIs" dxfId="879" priority="367" stopIfTrue="1" operator="greaterThan">
      <formula>0</formula>
    </cfRule>
    <cfRule type="cellIs" dxfId="878" priority="368" operator="lessThan">
      <formula>0</formula>
    </cfRule>
  </conditionalFormatting>
  <conditionalFormatting sqref="AP21 AP27 AP33 AP39">
    <cfRule type="cellIs" dxfId="877" priority="361" stopIfTrue="1" operator="greaterThan">
      <formula>0.03</formula>
    </cfRule>
    <cfRule type="cellIs" dxfId="876" priority="362" stopIfTrue="1" operator="lessThan">
      <formula>-0.03</formula>
    </cfRule>
  </conditionalFormatting>
  <conditionalFormatting sqref="AP21:AP22 AP27:AP28 AP33:AP34 AP39:AP40">
    <cfRule type="cellIs" dxfId="875" priority="363" stopIfTrue="1" operator="greaterThan">
      <formula>0</formula>
    </cfRule>
    <cfRule type="cellIs" dxfId="874" priority="364" operator="lessThan">
      <formula>0</formula>
    </cfRule>
  </conditionalFormatting>
  <conditionalFormatting sqref="AT17 AT23 AT29 AT35">
    <cfRule type="cellIs" dxfId="873" priority="357" stopIfTrue="1" operator="greaterThan">
      <formula>0.03</formula>
    </cfRule>
    <cfRule type="cellIs" dxfId="872" priority="358" stopIfTrue="1" operator="lessThan">
      <formula>-0.03</formula>
    </cfRule>
  </conditionalFormatting>
  <conditionalFormatting sqref="AT17:AT18 AT23:AT24 AT29:AT30 AT35:AT36">
    <cfRule type="cellIs" dxfId="871" priority="359" stopIfTrue="1" operator="greaterThan">
      <formula>0</formula>
    </cfRule>
    <cfRule type="cellIs" dxfId="870" priority="360" operator="lessThan">
      <formula>0</formula>
    </cfRule>
  </conditionalFormatting>
  <conditionalFormatting sqref="AT19 AT25 AT31 AT37">
    <cfRule type="cellIs" dxfId="869" priority="353" stopIfTrue="1" operator="greaterThan">
      <formula>0.03</formula>
    </cfRule>
    <cfRule type="cellIs" dxfId="868" priority="354" stopIfTrue="1" operator="lessThan">
      <formula>-0.03</formula>
    </cfRule>
  </conditionalFormatting>
  <conditionalFormatting sqref="AT19:AT20 AT25:AT26 AT31:AT32 AT37:AT38">
    <cfRule type="cellIs" dxfId="867" priority="355" stopIfTrue="1" operator="greaterThan">
      <formula>0</formula>
    </cfRule>
    <cfRule type="cellIs" dxfId="866" priority="356" operator="lessThan">
      <formula>0</formula>
    </cfRule>
  </conditionalFormatting>
  <conditionalFormatting sqref="AT21 AT27 AT33 AT39">
    <cfRule type="cellIs" dxfId="865" priority="349" stopIfTrue="1" operator="greaterThan">
      <formula>0.03</formula>
    </cfRule>
    <cfRule type="cellIs" dxfId="864" priority="350" stopIfTrue="1" operator="lessThan">
      <formula>-0.03</formula>
    </cfRule>
  </conditionalFormatting>
  <conditionalFormatting sqref="AT21:AT22 AT27:AT28 AT33:AT34 AT39:AT40">
    <cfRule type="cellIs" dxfId="863" priority="351" stopIfTrue="1" operator="greaterThan">
      <formula>0</formula>
    </cfRule>
    <cfRule type="cellIs" dxfId="862" priority="352" operator="lessThan">
      <formula>0</formula>
    </cfRule>
  </conditionalFormatting>
  <conditionalFormatting sqref="AV17 AV23 AV29 AV35">
    <cfRule type="cellIs" dxfId="861" priority="345" stopIfTrue="1" operator="greaterThan">
      <formula>0.03</formula>
    </cfRule>
    <cfRule type="cellIs" dxfId="860" priority="346" stopIfTrue="1" operator="lessThan">
      <formula>-0.03</formula>
    </cfRule>
  </conditionalFormatting>
  <conditionalFormatting sqref="AV17:AV18 AV23:AV24 AV29:AV30 AV35:AV36">
    <cfRule type="cellIs" dxfId="859" priority="347" stopIfTrue="1" operator="greaterThan">
      <formula>0</formula>
    </cfRule>
    <cfRule type="cellIs" dxfId="858" priority="348" operator="lessThan">
      <formula>0</formula>
    </cfRule>
  </conditionalFormatting>
  <conditionalFormatting sqref="AV19 AV25 AV31 AV37">
    <cfRule type="cellIs" dxfId="857" priority="341" stopIfTrue="1" operator="greaterThan">
      <formula>0.03</formula>
    </cfRule>
    <cfRule type="cellIs" dxfId="856" priority="342" stopIfTrue="1" operator="lessThan">
      <formula>-0.03</formula>
    </cfRule>
  </conditionalFormatting>
  <conditionalFormatting sqref="AV19:AV20 AV25:AV26 AV31:AV32 AV37:AV38">
    <cfRule type="cellIs" dxfId="855" priority="343" stopIfTrue="1" operator="greaterThan">
      <formula>0</formula>
    </cfRule>
    <cfRule type="cellIs" dxfId="854" priority="344" operator="lessThan">
      <formula>0</formula>
    </cfRule>
  </conditionalFormatting>
  <conditionalFormatting sqref="AV21 AV27 AV33 AV39">
    <cfRule type="cellIs" dxfId="853" priority="337" stopIfTrue="1" operator="greaterThan">
      <formula>0.03</formula>
    </cfRule>
    <cfRule type="cellIs" dxfId="852" priority="338" stopIfTrue="1" operator="lessThan">
      <formula>-0.03</formula>
    </cfRule>
  </conditionalFormatting>
  <conditionalFormatting sqref="AV21:AV22 AV27:AV28 AV33:AV34 AV39:AV40">
    <cfRule type="cellIs" dxfId="851" priority="339" stopIfTrue="1" operator="greaterThan">
      <formula>0</formula>
    </cfRule>
    <cfRule type="cellIs" dxfId="850" priority="340" operator="lessThan">
      <formula>0</formula>
    </cfRule>
  </conditionalFormatting>
  <conditionalFormatting sqref="B47">
    <cfRule type="cellIs" dxfId="849" priority="329" stopIfTrue="1" operator="greaterThan">
      <formula>0.03</formula>
    </cfRule>
    <cfRule type="cellIs" dxfId="848" priority="330" stopIfTrue="1" operator="lessThan">
      <formula>-0.03</formula>
    </cfRule>
  </conditionalFormatting>
  <conditionalFormatting sqref="C47">
    <cfRule type="cellIs" dxfId="847" priority="331" stopIfTrue="1" operator="greaterThan">
      <formula>0.03</formula>
    </cfRule>
    <cfRule type="cellIs" dxfId="846" priority="332" stopIfTrue="1" operator="lessThan">
      <formula>-0.03</formula>
    </cfRule>
  </conditionalFormatting>
  <conditionalFormatting sqref="C47:C52">
    <cfRule type="cellIs" dxfId="845" priority="333" stopIfTrue="1" operator="greaterThan">
      <formula>0</formula>
    </cfRule>
    <cfRule type="cellIs" dxfId="844" priority="334" stopIfTrue="1" operator="lessThan">
      <formula>0</formula>
    </cfRule>
  </conditionalFormatting>
  <conditionalFormatting sqref="B47:B48">
    <cfRule type="cellIs" dxfId="843" priority="335" stopIfTrue="1" operator="greaterThan">
      <formula>0</formula>
    </cfRule>
    <cfRule type="cellIs" dxfId="842" priority="336" operator="lessThan">
      <formula>0</formula>
    </cfRule>
  </conditionalFormatting>
  <conditionalFormatting sqref="B49">
    <cfRule type="cellIs" dxfId="841" priority="325" stopIfTrue="1" operator="greaterThan">
      <formula>0.03</formula>
    </cfRule>
    <cfRule type="cellIs" dxfId="840" priority="326" stopIfTrue="1" operator="lessThan">
      <formula>-0.03</formula>
    </cfRule>
  </conditionalFormatting>
  <conditionalFormatting sqref="B49:B50">
    <cfRule type="cellIs" dxfId="839" priority="327" stopIfTrue="1" operator="greaterThan">
      <formula>0</formula>
    </cfRule>
    <cfRule type="cellIs" dxfId="838" priority="328" operator="lessThan">
      <formula>0</formula>
    </cfRule>
  </conditionalFormatting>
  <conditionalFormatting sqref="B51">
    <cfRule type="cellIs" dxfId="837" priority="321" stopIfTrue="1" operator="greaterThan">
      <formula>0.03</formula>
    </cfRule>
    <cfRule type="cellIs" dxfId="836" priority="322" stopIfTrue="1" operator="lessThan">
      <formula>-0.03</formula>
    </cfRule>
  </conditionalFormatting>
  <conditionalFormatting sqref="B51:B52">
    <cfRule type="cellIs" dxfId="835" priority="323" stopIfTrue="1" operator="greaterThan">
      <formula>0</formula>
    </cfRule>
    <cfRule type="cellIs" dxfId="834" priority="324" operator="lessThan">
      <formula>0</formula>
    </cfRule>
  </conditionalFormatting>
  <conditionalFormatting sqref="D47:P47">
    <cfRule type="cellIs" dxfId="833" priority="317" stopIfTrue="1" operator="greaterThan">
      <formula>0.03</formula>
    </cfRule>
    <cfRule type="cellIs" dxfId="832" priority="318" stopIfTrue="1" operator="lessThan">
      <formula>-0.03</formula>
    </cfRule>
  </conditionalFormatting>
  <conditionalFormatting sqref="D47:P52">
    <cfRule type="cellIs" dxfId="831" priority="319" stopIfTrue="1" operator="greaterThan">
      <formula>0</formula>
    </cfRule>
    <cfRule type="cellIs" dxfId="830" priority="320" stopIfTrue="1" operator="lessThan">
      <formula>0</formula>
    </cfRule>
  </conditionalFormatting>
  <conditionalFormatting sqref="Q47">
    <cfRule type="cellIs" dxfId="829" priority="309" stopIfTrue="1" operator="greaterThan">
      <formula>0.03</formula>
    </cfRule>
    <cfRule type="cellIs" dxfId="828" priority="310" stopIfTrue="1" operator="lessThan">
      <formula>-0.03</formula>
    </cfRule>
  </conditionalFormatting>
  <conditionalFormatting sqref="R47">
    <cfRule type="cellIs" dxfId="827" priority="311" stopIfTrue="1" operator="greaterThan">
      <formula>0.03</formula>
    </cfRule>
    <cfRule type="cellIs" dxfId="826" priority="312" stopIfTrue="1" operator="lessThan">
      <formula>-0.03</formula>
    </cfRule>
  </conditionalFormatting>
  <conditionalFormatting sqref="R47:R52">
    <cfRule type="cellIs" dxfId="825" priority="313" stopIfTrue="1" operator="greaterThan">
      <formula>0</formula>
    </cfRule>
    <cfRule type="cellIs" dxfId="824" priority="314" stopIfTrue="1" operator="lessThan">
      <formula>0</formula>
    </cfRule>
  </conditionalFormatting>
  <conditionalFormatting sqref="Q47:Q48">
    <cfRule type="cellIs" dxfId="823" priority="315" stopIfTrue="1" operator="greaterThan">
      <formula>0</formula>
    </cfRule>
    <cfRule type="cellIs" dxfId="822" priority="316" operator="lessThan">
      <formula>0</formula>
    </cfRule>
  </conditionalFormatting>
  <conditionalFormatting sqref="Q49">
    <cfRule type="cellIs" dxfId="821" priority="305" stopIfTrue="1" operator="greaterThan">
      <formula>0.03</formula>
    </cfRule>
    <cfRule type="cellIs" dxfId="820" priority="306" stopIfTrue="1" operator="lessThan">
      <formula>-0.03</formula>
    </cfRule>
  </conditionalFormatting>
  <conditionalFormatting sqref="Q49:Q50">
    <cfRule type="cellIs" dxfId="819" priority="307" stopIfTrue="1" operator="greaterThan">
      <formula>0</formula>
    </cfRule>
    <cfRule type="cellIs" dxfId="818" priority="308" operator="lessThan">
      <formula>0</formula>
    </cfRule>
  </conditionalFormatting>
  <conditionalFormatting sqref="Q51">
    <cfRule type="cellIs" dxfId="817" priority="301" stopIfTrue="1" operator="greaterThan">
      <formula>0.03</formula>
    </cfRule>
    <cfRule type="cellIs" dxfId="816" priority="302" stopIfTrue="1" operator="lessThan">
      <formula>-0.03</formula>
    </cfRule>
  </conditionalFormatting>
  <conditionalFormatting sqref="Q51:Q52">
    <cfRule type="cellIs" dxfId="815" priority="303" stopIfTrue="1" operator="greaterThan">
      <formula>0</formula>
    </cfRule>
    <cfRule type="cellIs" dxfId="814" priority="304" operator="lessThan">
      <formula>0</formula>
    </cfRule>
  </conditionalFormatting>
  <conditionalFormatting sqref="S47">
    <cfRule type="cellIs" dxfId="813" priority="293" stopIfTrue="1" operator="greaterThan">
      <formula>0.03</formula>
    </cfRule>
    <cfRule type="cellIs" dxfId="812" priority="294" stopIfTrue="1" operator="lessThan">
      <formula>-0.03</formula>
    </cfRule>
  </conditionalFormatting>
  <conditionalFormatting sqref="T47">
    <cfRule type="cellIs" dxfId="811" priority="295" stopIfTrue="1" operator="greaterThan">
      <formula>0.03</formula>
    </cfRule>
    <cfRule type="cellIs" dxfId="810" priority="296" stopIfTrue="1" operator="lessThan">
      <formula>-0.03</formula>
    </cfRule>
  </conditionalFormatting>
  <conditionalFormatting sqref="T47:T52">
    <cfRule type="cellIs" dxfId="809" priority="297" stopIfTrue="1" operator="greaterThan">
      <formula>0</formula>
    </cfRule>
    <cfRule type="cellIs" dxfId="808" priority="298" stopIfTrue="1" operator="lessThan">
      <formula>0</formula>
    </cfRule>
  </conditionalFormatting>
  <conditionalFormatting sqref="S47:S48">
    <cfRule type="cellIs" dxfId="807" priority="299" stopIfTrue="1" operator="greaterThan">
      <formula>0</formula>
    </cfRule>
    <cfRule type="cellIs" dxfId="806" priority="300" operator="lessThan">
      <formula>0</formula>
    </cfRule>
  </conditionalFormatting>
  <conditionalFormatting sqref="S49">
    <cfRule type="cellIs" dxfId="805" priority="289" stopIfTrue="1" operator="greaterThan">
      <formula>0.03</formula>
    </cfRule>
    <cfRule type="cellIs" dxfId="804" priority="290" stopIfTrue="1" operator="lessThan">
      <formula>-0.03</formula>
    </cfRule>
  </conditionalFormatting>
  <conditionalFormatting sqref="S49:S50">
    <cfRule type="cellIs" dxfId="803" priority="291" stopIfTrue="1" operator="greaterThan">
      <formula>0</formula>
    </cfRule>
    <cfRule type="cellIs" dxfId="802" priority="292" operator="lessThan">
      <formula>0</formula>
    </cfRule>
  </conditionalFormatting>
  <conditionalFormatting sqref="S51">
    <cfRule type="cellIs" dxfId="801" priority="285" stopIfTrue="1" operator="greaterThan">
      <formula>0.03</formula>
    </cfRule>
    <cfRule type="cellIs" dxfId="800" priority="286" stopIfTrue="1" operator="lessThan">
      <formula>-0.03</formula>
    </cfRule>
  </conditionalFormatting>
  <conditionalFormatting sqref="S51:S52">
    <cfRule type="cellIs" dxfId="799" priority="287" stopIfTrue="1" operator="greaterThan">
      <formula>0</formula>
    </cfRule>
    <cfRule type="cellIs" dxfId="798" priority="288" operator="lessThan">
      <formula>0</formula>
    </cfRule>
  </conditionalFormatting>
  <conditionalFormatting sqref="U47">
    <cfRule type="cellIs" dxfId="797" priority="277" stopIfTrue="1" operator="greaterThan">
      <formula>0.03</formula>
    </cfRule>
    <cfRule type="cellIs" dxfId="796" priority="278" stopIfTrue="1" operator="lessThan">
      <formula>-0.03</formula>
    </cfRule>
  </conditionalFormatting>
  <conditionalFormatting sqref="V47">
    <cfRule type="cellIs" dxfId="795" priority="279" stopIfTrue="1" operator="greaterThan">
      <formula>0.03</formula>
    </cfRule>
    <cfRule type="cellIs" dxfId="794" priority="280" stopIfTrue="1" operator="lessThan">
      <formula>-0.03</formula>
    </cfRule>
  </conditionalFormatting>
  <conditionalFormatting sqref="V47:V52">
    <cfRule type="cellIs" dxfId="793" priority="281" stopIfTrue="1" operator="greaterThan">
      <formula>0</formula>
    </cfRule>
    <cfRule type="cellIs" dxfId="792" priority="282" stopIfTrue="1" operator="lessThan">
      <formula>0</formula>
    </cfRule>
  </conditionalFormatting>
  <conditionalFormatting sqref="U47:U48">
    <cfRule type="cellIs" dxfId="791" priority="283" stopIfTrue="1" operator="greaterThan">
      <formula>0</formula>
    </cfRule>
    <cfRule type="cellIs" dxfId="790" priority="284" operator="lessThan">
      <formula>0</formula>
    </cfRule>
  </conditionalFormatting>
  <conditionalFormatting sqref="U49">
    <cfRule type="cellIs" dxfId="789" priority="273" stopIfTrue="1" operator="greaterThan">
      <formula>0.03</formula>
    </cfRule>
    <cfRule type="cellIs" dxfId="788" priority="274" stopIfTrue="1" operator="lessThan">
      <formula>-0.03</formula>
    </cfRule>
  </conditionalFormatting>
  <conditionalFormatting sqref="U49:U50">
    <cfRule type="cellIs" dxfId="787" priority="275" stopIfTrue="1" operator="greaterThan">
      <formula>0</formula>
    </cfRule>
    <cfRule type="cellIs" dxfId="786" priority="276" operator="lessThan">
      <formula>0</formula>
    </cfRule>
  </conditionalFormatting>
  <conditionalFormatting sqref="U51">
    <cfRule type="cellIs" dxfId="785" priority="269" stopIfTrue="1" operator="greaterThan">
      <formula>0.03</formula>
    </cfRule>
    <cfRule type="cellIs" dxfId="784" priority="270" stopIfTrue="1" operator="lessThan">
      <formula>-0.03</formula>
    </cfRule>
  </conditionalFormatting>
  <conditionalFormatting sqref="U51:U52">
    <cfRule type="cellIs" dxfId="783" priority="271" stopIfTrue="1" operator="greaterThan">
      <formula>0</formula>
    </cfRule>
    <cfRule type="cellIs" dxfId="782" priority="272" operator="lessThan">
      <formula>0</formula>
    </cfRule>
  </conditionalFormatting>
  <conditionalFormatting sqref="W47">
    <cfRule type="cellIs" dxfId="781" priority="261" stopIfTrue="1" operator="greaterThan">
      <formula>0.03</formula>
    </cfRule>
    <cfRule type="cellIs" dxfId="780" priority="262" stopIfTrue="1" operator="lessThan">
      <formula>-0.03</formula>
    </cfRule>
  </conditionalFormatting>
  <conditionalFormatting sqref="X47">
    <cfRule type="cellIs" dxfId="779" priority="263" stopIfTrue="1" operator="greaterThan">
      <formula>0.03</formula>
    </cfRule>
    <cfRule type="cellIs" dxfId="778" priority="264" stopIfTrue="1" operator="lessThan">
      <formula>-0.03</formula>
    </cfRule>
  </conditionalFormatting>
  <conditionalFormatting sqref="X47:X52">
    <cfRule type="cellIs" dxfId="777" priority="265" stopIfTrue="1" operator="greaterThan">
      <formula>0</formula>
    </cfRule>
    <cfRule type="cellIs" dxfId="776" priority="266" stopIfTrue="1" operator="lessThan">
      <formula>0</formula>
    </cfRule>
  </conditionalFormatting>
  <conditionalFormatting sqref="W47:W48">
    <cfRule type="cellIs" dxfId="775" priority="267" stopIfTrue="1" operator="greaterThan">
      <formula>0</formula>
    </cfRule>
    <cfRule type="cellIs" dxfId="774" priority="268" operator="lessThan">
      <formula>0</formula>
    </cfRule>
  </conditionalFormatting>
  <conditionalFormatting sqref="W49">
    <cfRule type="cellIs" dxfId="773" priority="257" stopIfTrue="1" operator="greaterThan">
      <formula>0.03</formula>
    </cfRule>
    <cfRule type="cellIs" dxfId="772" priority="258" stopIfTrue="1" operator="lessThan">
      <formula>-0.03</formula>
    </cfRule>
  </conditionalFormatting>
  <conditionalFormatting sqref="W49:W50">
    <cfRule type="cellIs" dxfId="771" priority="259" stopIfTrue="1" operator="greaterThan">
      <formula>0</formula>
    </cfRule>
    <cfRule type="cellIs" dxfId="770" priority="260" operator="lessThan">
      <formula>0</formula>
    </cfRule>
  </conditionalFormatting>
  <conditionalFormatting sqref="W51">
    <cfRule type="cellIs" dxfId="769" priority="253" stopIfTrue="1" operator="greaterThan">
      <formula>0.03</formula>
    </cfRule>
    <cfRule type="cellIs" dxfId="768" priority="254" stopIfTrue="1" operator="lessThan">
      <formula>-0.03</formula>
    </cfRule>
  </conditionalFormatting>
  <conditionalFormatting sqref="W51:W52">
    <cfRule type="cellIs" dxfId="767" priority="255" stopIfTrue="1" operator="greaterThan">
      <formula>0</formula>
    </cfRule>
    <cfRule type="cellIs" dxfId="766" priority="256" operator="lessThan">
      <formula>0</formula>
    </cfRule>
  </conditionalFormatting>
  <conditionalFormatting sqref="Y47">
    <cfRule type="cellIs" dxfId="765" priority="245" stopIfTrue="1" operator="greaterThan">
      <formula>0.03</formula>
    </cfRule>
    <cfRule type="cellIs" dxfId="764" priority="246" stopIfTrue="1" operator="lessThan">
      <formula>-0.03</formula>
    </cfRule>
  </conditionalFormatting>
  <conditionalFormatting sqref="Z47">
    <cfRule type="cellIs" dxfId="763" priority="247" stopIfTrue="1" operator="greaterThan">
      <formula>0.03</formula>
    </cfRule>
    <cfRule type="cellIs" dxfId="762" priority="248" stopIfTrue="1" operator="lessThan">
      <formula>-0.03</formula>
    </cfRule>
  </conditionalFormatting>
  <conditionalFormatting sqref="Z47:Z52">
    <cfRule type="cellIs" dxfId="761" priority="249" stopIfTrue="1" operator="greaterThan">
      <formula>0</formula>
    </cfRule>
    <cfRule type="cellIs" dxfId="760" priority="250" stopIfTrue="1" operator="lessThan">
      <formula>0</formula>
    </cfRule>
  </conditionalFormatting>
  <conditionalFormatting sqref="Y47:Y48">
    <cfRule type="cellIs" dxfId="759" priority="251" stopIfTrue="1" operator="greaterThan">
      <formula>0</formula>
    </cfRule>
    <cfRule type="cellIs" dxfId="758" priority="252" operator="lessThan">
      <formula>0</formula>
    </cfRule>
  </conditionalFormatting>
  <conditionalFormatting sqref="Y49">
    <cfRule type="cellIs" dxfId="757" priority="241" stopIfTrue="1" operator="greaterThan">
      <formula>0.03</formula>
    </cfRule>
    <cfRule type="cellIs" dxfId="756" priority="242" stopIfTrue="1" operator="lessThan">
      <formula>-0.03</formula>
    </cfRule>
  </conditionalFormatting>
  <conditionalFormatting sqref="Y49:Y50">
    <cfRule type="cellIs" dxfId="755" priority="243" stopIfTrue="1" operator="greaterThan">
      <formula>0</formula>
    </cfRule>
    <cfRule type="cellIs" dxfId="754" priority="244" operator="lessThan">
      <formula>0</formula>
    </cfRule>
  </conditionalFormatting>
  <conditionalFormatting sqref="Y51">
    <cfRule type="cellIs" dxfId="753" priority="237" stopIfTrue="1" operator="greaterThan">
      <formula>0.03</formula>
    </cfRule>
    <cfRule type="cellIs" dxfId="752" priority="238" stopIfTrue="1" operator="lessThan">
      <formula>-0.03</formula>
    </cfRule>
  </conditionalFormatting>
  <conditionalFormatting sqref="Y51:Y52">
    <cfRule type="cellIs" dxfId="751" priority="239" stopIfTrue="1" operator="greaterThan">
      <formula>0</formula>
    </cfRule>
    <cfRule type="cellIs" dxfId="750" priority="240" operator="lessThan">
      <formula>0</formula>
    </cfRule>
  </conditionalFormatting>
  <conditionalFormatting sqref="AA47">
    <cfRule type="cellIs" dxfId="749" priority="229" stopIfTrue="1" operator="greaterThan">
      <formula>0.03</formula>
    </cfRule>
    <cfRule type="cellIs" dxfId="748" priority="230" stopIfTrue="1" operator="lessThan">
      <formula>-0.03</formula>
    </cfRule>
  </conditionalFormatting>
  <conditionalFormatting sqref="AB47">
    <cfRule type="cellIs" dxfId="747" priority="231" stopIfTrue="1" operator="greaterThan">
      <formula>0.03</formula>
    </cfRule>
    <cfRule type="cellIs" dxfId="746" priority="232" stopIfTrue="1" operator="lessThan">
      <formula>-0.03</formula>
    </cfRule>
  </conditionalFormatting>
  <conditionalFormatting sqref="AB47:AB52">
    <cfRule type="cellIs" dxfId="745" priority="233" stopIfTrue="1" operator="greaterThan">
      <formula>0</formula>
    </cfRule>
    <cfRule type="cellIs" dxfId="744" priority="234" stopIfTrue="1" operator="lessThan">
      <formula>0</formula>
    </cfRule>
  </conditionalFormatting>
  <conditionalFormatting sqref="AA47:AA48">
    <cfRule type="cellIs" dxfId="743" priority="235" stopIfTrue="1" operator="greaterThan">
      <formula>0</formula>
    </cfRule>
    <cfRule type="cellIs" dxfId="742" priority="236" operator="lessThan">
      <formula>0</formula>
    </cfRule>
  </conditionalFormatting>
  <conditionalFormatting sqref="AA49">
    <cfRule type="cellIs" dxfId="741" priority="225" stopIfTrue="1" operator="greaterThan">
      <formula>0.03</formula>
    </cfRule>
    <cfRule type="cellIs" dxfId="740" priority="226" stopIfTrue="1" operator="lessThan">
      <formula>-0.03</formula>
    </cfRule>
  </conditionalFormatting>
  <conditionalFormatting sqref="AA49:AA50">
    <cfRule type="cellIs" dxfId="739" priority="227" stopIfTrue="1" operator="greaterThan">
      <formula>0</formula>
    </cfRule>
    <cfRule type="cellIs" dxfId="738" priority="228" operator="lessThan">
      <formula>0</formula>
    </cfRule>
  </conditionalFormatting>
  <conditionalFormatting sqref="AA51">
    <cfRule type="cellIs" dxfId="737" priority="221" stopIfTrue="1" operator="greaterThan">
      <formula>0.03</formula>
    </cfRule>
    <cfRule type="cellIs" dxfId="736" priority="222" stopIfTrue="1" operator="lessThan">
      <formula>-0.03</formula>
    </cfRule>
  </conditionalFormatting>
  <conditionalFormatting sqref="AA51:AA52">
    <cfRule type="cellIs" dxfId="735" priority="223" stopIfTrue="1" operator="greaterThan">
      <formula>0</formula>
    </cfRule>
    <cfRule type="cellIs" dxfId="734" priority="224" operator="lessThan">
      <formula>0</formula>
    </cfRule>
  </conditionalFormatting>
  <conditionalFormatting sqref="AC47">
    <cfRule type="cellIs" dxfId="733" priority="217" stopIfTrue="1" operator="greaterThan">
      <formula>0.03</formula>
    </cfRule>
    <cfRule type="cellIs" dxfId="732" priority="218" stopIfTrue="1" operator="lessThan">
      <formula>-0.03</formula>
    </cfRule>
  </conditionalFormatting>
  <conditionalFormatting sqref="AC47:AC48">
    <cfRule type="cellIs" dxfId="731" priority="219" stopIfTrue="1" operator="greaterThan">
      <formula>0</formula>
    </cfRule>
    <cfRule type="cellIs" dxfId="730" priority="220" operator="lessThan">
      <formula>0</formula>
    </cfRule>
  </conditionalFormatting>
  <conditionalFormatting sqref="AC49">
    <cfRule type="cellIs" dxfId="729" priority="213" stopIfTrue="1" operator="greaterThan">
      <formula>0.03</formula>
    </cfRule>
    <cfRule type="cellIs" dxfId="728" priority="214" stopIfTrue="1" operator="lessThan">
      <formula>-0.03</formula>
    </cfRule>
  </conditionalFormatting>
  <conditionalFormatting sqref="AC49:AC50">
    <cfRule type="cellIs" dxfId="727" priority="215" stopIfTrue="1" operator="greaterThan">
      <formula>0</formula>
    </cfRule>
    <cfRule type="cellIs" dxfId="726" priority="216" operator="lessThan">
      <formula>0</formula>
    </cfRule>
  </conditionalFormatting>
  <conditionalFormatting sqref="AC51">
    <cfRule type="cellIs" dxfId="725" priority="209" stopIfTrue="1" operator="greaterThan">
      <formula>0.03</formula>
    </cfRule>
    <cfRule type="cellIs" dxfId="724" priority="210" stopIfTrue="1" operator="lessThan">
      <formula>-0.03</formula>
    </cfRule>
  </conditionalFormatting>
  <conditionalFormatting sqref="AC51:AC52">
    <cfRule type="cellIs" dxfId="723" priority="211" stopIfTrue="1" operator="greaterThan">
      <formula>0</formula>
    </cfRule>
    <cfRule type="cellIs" dxfId="722" priority="212" operator="lessThan">
      <formula>0</formula>
    </cfRule>
  </conditionalFormatting>
  <conditionalFormatting sqref="AI47">
    <cfRule type="cellIs" dxfId="721" priority="201" stopIfTrue="1" operator="greaterThan">
      <formula>0.03</formula>
    </cfRule>
    <cfRule type="cellIs" dxfId="720" priority="202" stopIfTrue="1" operator="lessThan">
      <formula>-0.03</formula>
    </cfRule>
  </conditionalFormatting>
  <conditionalFormatting sqref="AJ47">
    <cfRule type="cellIs" dxfId="719" priority="203" stopIfTrue="1" operator="greaterThan">
      <formula>0.03</formula>
    </cfRule>
    <cfRule type="cellIs" dxfId="718" priority="204" stopIfTrue="1" operator="lessThan">
      <formula>-0.03</formula>
    </cfRule>
  </conditionalFormatting>
  <conditionalFormatting sqref="AJ47:AJ52">
    <cfRule type="cellIs" dxfId="717" priority="205" stopIfTrue="1" operator="greaterThan">
      <formula>0</formula>
    </cfRule>
    <cfRule type="cellIs" dxfId="716" priority="206" stopIfTrue="1" operator="lessThan">
      <formula>0</formula>
    </cfRule>
  </conditionalFormatting>
  <conditionalFormatting sqref="AI47:AI48">
    <cfRule type="cellIs" dxfId="715" priority="207" stopIfTrue="1" operator="greaterThan">
      <formula>0</formula>
    </cfRule>
    <cfRule type="cellIs" dxfId="714" priority="208" operator="lessThan">
      <formula>0</formula>
    </cfRule>
  </conditionalFormatting>
  <conditionalFormatting sqref="AI49">
    <cfRule type="cellIs" dxfId="713" priority="197" stopIfTrue="1" operator="greaterThan">
      <formula>0.03</formula>
    </cfRule>
    <cfRule type="cellIs" dxfId="712" priority="198" stopIfTrue="1" operator="lessThan">
      <formula>-0.03</formula>
    </cfRule>
  </conditionalFormatting>
  <conditionalFormatting sqref="AI49:AI50">
    <cfRule type="cellIs" dxfId="711" priority="199" stopIfTrue="1" operator="greaterThan">
      <formula>0</formula>
    </cfRule>
    <cfRule type="cellIs" dxfId="710" priority="200" operator="lessThan">
      <formula>0</formula>
    </cfRule>
  </conditionalFormatting>
  <conditionalFormatting sqref="AI51">
    <cfRule type="cellIs" dxfId="709" priority="193" stopIfTrue="1" operator="greaterThan">
      <formula>0.03</formula>
    </cfRule>
    <cfRule type="cellIs" dxfId="708" priority="194" stopIfTrue="1" operator="lessThan">
      <formula>-0.03</formula>
    </cfRule>
  </conditionalFormatting>
  <conditionalFormatting sqref="AI51:AI52">
    <cfRule type="cellIs" dxfId="707" priority="195" stopIfTrue="1" operator="greaterThan">
      <formula>0</formula>
    </cfRule>
    <cfRule type="cellIs" dxfId="706" priority="196" operator="lessThan">
      <formula>0</formula>
    </cfRule>
  </conditionalFormatting>
  <conditionalFormatting sqref="AK47">
    <cfRule type="cellIs" dxfId="705" priority="185" stopIfTrue="1" operator="greaterThan">
      <formula>0.03</formula>
    </cfRule>
    <cfRule type="cellIs" dxfId="704" priority="186" stopIfTrue="1" operator="lessThan">
      <formula>-0.03</formula>
    </cfRule>
  </conditionalFormatting>
  <conditionalFormatting sqref="AL47">
    <cfRule type="cellIs" dxfId="703" priority="187" stopIfTrue="1" operator="greaterThan">
      <formula>0.03</formula>
    </cfRule>
    <cfRule type="cellIs" dxfId="702" priority="188" stopIfTrue="1" operator="lessThan">
      <formula>-0.03</formula>
    </cfRule>
  </conditionalFormatting>
  <conditionalFormatting sqref="AL47:AL52">
    <cfRule type="cellIs" dxfId="701" priority="189" stopIfTrue="1" operator="greaterThan">
      <formula>0</formula>
    </cfRule>
    <cfRule type="cellIs" dxfId="700" priority="190" stopIfTrue="1" operator="lessThan">
      <formula>0</formula>
    </cfRule>
  </conditionalFormatting>
  <conditionalFormatting sqref="AK47:AK48">
    <cfRule type="cellIs" dxfId="699" priority="191" stopIfTrue="1" operator="greaterThan">
      <formula>0</formula>
    </cfRule>
    <cfRule type="cellIs" dxfId="698" priority="192" operator="lessThan">
      <formula>0</formula>
    </cfRule>
  </conditionalFormatting>
  <conditionalFormatting sqref="AK49">
    <cfRule type="cellIs" dxfId="697" priority="181" stopIfTrue="1" operator="greaterThan">
      <formula>0.03</formula>
    </cfRule>
    <cfRule type="cellIs" dxfId="696" priority="182" stopIfTrue="1" operator="lessThan">
      <formula>-0.03</formula>
    </cfRule>
  </conditionalFormatting>
  <conditionalFormatting sqref="AK49:AK50">
    <cfRule type="cellIs" dxfId="695" priority="183" stopIfTrue="1" operator="greaterThan">
      <formula>0</formula>
    </cfRule>
    <cfRule type="cellIs" dxfId="694" priority="184" operator="lessThan">
      <formula>0</formula>
    </cfRule>
  </conditionalFormatting>
  <conditionalFormatting sqref="AK51">
    <cfRule type="cellIs" dxfId="693" priority="177" stopIfTrue="1" operator="greaterThan">
      <formula>0.03</formula>
    </cfRule>
    <cfRule type="cellIs" dxfId="692" priority="178" stopIfTrue="1" operator="lessThan">
      <formula>-0.03</formula>
    </cfRule>
  </conditionalFormatting>
  <conditionalFormatting sqref="AK51:AK52">
    <cfRule type="cellIs" dxfId="691" priority="179" stopIfTrue="1" operator="greaterThan">
      <formula>0</formula>
    </cfRule>
    <cfRule type="cellIs" dxfId="690" priority="180" operator="lessThan">
      <formula>0</formula>
    </cfRule>
  </conditionalFormatting>
  <conditionalFormatting sqref="AD47:AH47">
    <cfRule type="cellIs" dxfId="689" priority="173" stopIfTrue="1" operator="greaterThan">
      <formula>0.03</formula>
    </cfRule>
    <cfRule type="cellIs" dxfId="688" priority="174" stopIfTrue="1" operator="lessThan">
      <formula>-0.03</formula>
    </cfRule>
  </conditionalFormatting>
  <conditionalFormatting sqref="AD47:AH52">
    <cfRule type="cellIs" dxfId="687" priority="175" stopIfTrue="1" operator="greaterThan">
      <formula>0</formula>
    </cfRule>
    <cfRule type="cellIs" dxfId="686" priority="176" stopIfTrue="1" operator="lessThan">
      <formula>0</formula>
    </cfRule>
  </conditionalFormatting>
  <conditionalFormatting sqref="BA11">
    <cfRule type="cellIs" dxfId="685" priority="169" stopIfTrue="1" operator="greaterThan">
      <formula>0.03</formula>
    </cfRule>
    <cfRule type="cellIs" dxfId="684" priority="170" stopIfTrue="1" operator="lessThan">
      <formula>-0.03</formula>
    </cfRule>
  </conditionalFormatting>
  <conditionalFormatting sqref="BA11:BA16">
    <cfRule type="cellIs" dxfId="683" priority="171" stopIfTrue="1" operator="greaterThan">
      <formula>0</formula>
    </cfRule>
    <cfRule type="cellIs" dxfId="682" priority="172" stopIfTrue="1" operator="lessThan">
      <formula>0</formula>
    </cfRule>
  </conditionalFormatting>
  <conditionalFormatting sqref="AZ11">
    <cfRule type="cellIs" dxfId="681" priority="165" stopIfTrue="1" operator="greaterThan">
      <formula>0.03</formula>
    </cfRule>
    <cfRule type="cellIs" dxfId="680" priority="166" stopIfTrue="1" operator="lessThan">
      <formula>-0.03</formula>
    </cfRule>
  </conditionalFormatting>
  <conditionalFormatting sqref="AZ11:AZ12">
    <cfRule type="cellIs" dxfId="679" priority="167" stopIfTrue="1" operator="greaterThan">
      <formula>0</formula>
    </cfRule>
    <cfRule type="cellIs" dxfId="678" priority="168" operator="lessThan">
      <formula>0</formula>
    </cfRule>
  </conditionalFormatting>
  <conditionalFormatting sqref="AZ13">
    <cfRule type="cellIs" dxfId="677" priority="161" stopIfTrue="1" operator="greaterThan">
      <formula>0.03</formula>
    </cfRule>
    <cfRule type="cellIs" dxfId="676" priority="162" stopIfTrue="1" operator="lessThan">
      <formula>-0.03</formula>
    </cfRule>
  </conditionalFormatting>
  <conditionalFormatting sqref="AZ13:AZ14">
    <cfRule type="cellIs" dxfId="675" priority="163" stopIfTrue="1" operator="greaterThan">
      <formula>0</formula>
    </cfRule>
    <cfRule type="cellIs" dxfId="674" priority="164" operator="lessThan">
      <formula>0</formula>
    </cfRule>
  </conditionalFormatting>
  <conditionalFormatting sqref="AZ15">
    <cfRule type="cellIs" dxfId="673" priority="157" stopIfTrue="1" operator="greaterThan">
      <formula>0.03</formula>
    </cfRule>
    <cfRule type="cellIs" dxfId="672" priority="158" stopIfTrue="1" operator="lessThan">
      <formula>-0.03</formula>
    </cfRule>
  </conditionalFormatting>
  <conditionalFormatting sqref="AZ15:AZ16">
    <cfRule type="cellIs" dxfId="671" priority="159" stopIfTrue="1" operator="greaterThan">
      <formula>0</formula>
    </cfRule>
    <cfRule type="cellIs" dxfId="670" priority="160" operator="lessThan">
      <formula>0</formula>
    </cfRule>
  </conditionalFormatting>
  <conditionalFormatting sqref="BA5">
    <cfRule type="cellIs" dxfId="669" priority="153" stopIfTrue="1" operator="greaterThan">
      <formula>0.03</formula>
    </cfRule>
    <cfRule type="cellIs" dxfId="668" priority="154" stopIfTrue="1" operator="lessThan">
      <formula>-0.03</formula>
    </cfRule>
  </conditionalFormatting>
  <conditionalFormatting sqref="BA5:BA10">
    <cfRule type="cellIs" dxfId="667" priority="155" stopIfTrue="1" operator="greaterThan">
      <formula>0</formula>
    </cfRule>
    <cfRule type="cellIs" dxfId="666" priority="156" stopIfTrue="1" operator="lessThan">
      <formula>0</formula>
    </cfRule>
  </conditionalFormatting>
  <conditionalFormatting sqref="AZ5">
    <cfRule type="cellIs" dxfId="665" priority="149" stopIfTrue="1" operator="greaterThan">
      <formula>0.03</formula>
    </cfRule>
    <cfRule type="cellIs" dxfId="664" priority="150" stopIfTrue="1" operator="lessThan">
      <formula>-0.03</formula>
    </cfRule>
  </conditionalFormatting>
  <conditionalFormatting sqref="AZ5:AZ6">
    <cfRule type="cellIs" dxfId="663" priority="151" stopIfTrue="1" operator="greaterThan">
      <formula>0</formula>
    </cfRule>
    <cfRule type="cellIs" dxfId="662" priority="152" operator="lessThan">
      <formula>0</formula>
    </cfRule>
  </conditionalFormatting>
  <conditionalFormatting sqref="AZ7">
    <cfRule type="cellIs" dxfId="661" priority="145" stopIfTrue="1" operator="greaterThan">
      <formula>0.03</formula>
    </cfRule>
    <cfRule type="cellIs" dxfId="660" priority="146" stopIfTrue="1" operator="lessThan">
      <formula>-0.03</formula>
    </cfRule>
  </conditionalFormatting>
  <conditionalFormatting sqref="AZ7:AZ8">
    <cfRule type="cellIs" dxfId="659" priority="147" stopIfTrue="1" operator="greaterThan">
      <formula>0</formula>
    </cfRule>
    <cfRule type="cellIs" dxfId="658" priority="148" operator="lessThan">
      <formula>0</formula>
    </cfRule>
  </conditionalFormatting>
  <conditionalFormatting sqref="AZ9">
    <cfRule type="cellIs" dxfId="657" priority="141" stopIfTrue="1" operator="greaterThan">
      <formula>0.03</formula>
    </cfRule>
    <cfRule type="cellIs" dxfId="656" priority="142" stopIfTrue="1" operator="lessThan">
      <formula>-0.03</formula>
    </cfRule>
  </conditionalFormatting>
  <conditionalFormatting sqref="AZ9:AZ10">
    <cfRule type="cellIs" dxfId="655" priority="143" stopIfTrue="1" operator="greaterThan">
      <formula>0</formula>
    </cfRule>
    <cfRule type="cellIs" dxfId="654" priority="144" operator="lessThan">
      <formula>0</formula>
    </cfRule>
  </conditionalFormatting>
  <conditionalFormatting sqref="BA17">
    <cfRule type="cellIs" dxfId="653" priority="137" stopIfTrue="1" operator="greaterThan">
      <formula>0.03</formula>
    </cfRule>
    <cfRule type="cellIs" dxfId="652" priority="138" stopIfTrue="1" operator="lessThan">
      <formula>-0.03</formula>
    </cfRule>
  </conditionalFormatting>
  <conditionalFormatting sqref="BA17:BA22">
    <cfRule type="cellIs" dxfId="651" priority="139" stopIfTrue="1" operator="greaterThan">
      <formula>0</formula>
    </cfRule>
    <cfRule type="cellIs" dxfId="650" priority="140" stopIfTrue="1" operator="lessThan">
      <formula>0</formula>
    </cfRule>
  </conditionalFormatting>
  <conditionalFormatting sqref="AZ17">
    <cfRule type="cellIs" dxfId="649" priority="133" stopIfTrue="1" operator="greaterThan">
      <formula>0.03</formula>
    </cfRule>
    <cfRule type="cellIs" dxfId="648" priority="134" stopIfTrue="1" operator="lessThan">
      <formula>-0.03</formula>
    </cfRule>
  </conditionalFormatting>
  <conditionalFormatting sqref="AZ17:AZ18">
    <cfRule type="cellIs" dxfId="647" priority="135" stopIfTrue="1" operator="greaterThan">
      <formula>0</formula>
    </cfRule>
    <cfRule type="cellIs" dxfId="646" priority="136" operator="lessThan">
      <formula>0</formula>
    </cfRule>
  </conditionalFormatting>
  <conditionalFormatting sqref="AZ19">
    <cfRule type="cellIs" dxfId="645" priority="129" stopIfTrue="1" operator="greaterThan">
      <formula>0.03</formula>
    </cfRule>
    <cfRule type="cellIs" dxfId="644" priority="130" stopIfTrue="1" operator="lessThan">
      <formula>-0.03</formula>
    </cfRule>
  </conditionalFormatting>
  <conditionalFormatting sqref="AZ19:AZ20">
    <cfRule type="cellIs" dxfId="643" priority="131" stopIfTrue="1" operator="greaterThan">
      <formula>0</formula>
    </cfRule>
    <cfRule type="cellIs" dxfId="642" priority="132" operator="lessThan">
      <formula>0</formula>
    </cfRule>
  </conditionalFormatting>
  <conditionalFormatting sqref="AZ21">
    <cfRule type="cellIs" dxfId="641" priority="125" stopIfTrue="1" operator="greaterThan">
      <formula>0.03</formula>
    </cfRule>
    <cfRule type="cellIs" dxfId="640" priority="126" stopIfTrue="1" operator="lessThan">
      <formula>-0.03</formula>
    </cfRule>
  </conditionalFormatting>
  <conditionalFormatting sqref="AZ21:AZ22">
    <cfRule type="cellIs" dxfId="639" priority="127" stopIfTrue="1" operator="greaterThan">
      <formula>0</formula>
    </cfRule>
    <cfRule type="cellIs" dxfId="638" priority="128" operator="lessThan">
      <formula>0</formula>
    </cfRule>
  </conditionalFormatting>
  <conditionalFormatting sqref="BA29">
    <cfRule type="cellIs" dxfId="637" priority="121" stopIfTrue="1" operator="greaterThan">
      <formula>0.03</formula>
    </cfRule>
    <cfRule type="cellIs" dxfId="636" priority="122" stopIfTrue="1" operator="lessThan">
      <formula>-0.03</formula>
    </cfRule>
  </conditionalFormatting>
  <conditionalFormatting sqref="BA29:BA34">
    <cfRule type="cellIs" dxfId="635" priority="123" stopIfTrue="1" operator="greaterThan">
      <formula>0</formula>
    </cfRule>
    <cfRule type="cellIs" dxfId="634" priority="124" stopIfTrue="1" operator="lessThan">
      <formula>0</formula>
    </cfRule>
  </conditionalFormatting>
  <conditionalFormatting sqref="AZ29">
    <cfRule type="cellIs" dxfId="633" priority="117" stopIfTrue="1" operator="greaterThan">
      <formula>0.03</formula>
    </cfRule>
    <cfRule type="cellIs" dxfId="632" priority="118" stopIfTrue="1" operator="lessThan">
      <formula>-0.03</formula>
    </cfRule>
  </conditionalFormatting>
  <conditionalFormatting sqref="AZ29:AZ30">
    <cfRule type="cellIs" dxfId="631" priority="119" stopIfTrue="1" operator="greaterThan">
      <formula>0</formula>
    </cfRule>
    <cfRule type="cellIs" dxfId="630" priority="120" operator="lessThan">
      <formula>0</formula>
    </cfRule>
  </conditionalFormatting>
  <conditionalFormatting sqref="AZ31">
    <cfRule type="cellIs" dxfId="629" priority="113" stopIfTrue="1" operator="greaterThan">
      <formula>0.03</formula>
    </cfRule>
    <cfRule type="cellIs" dxfId="628" priority="114" stopIfTrue="1" operator="lessThan">
      <formula>-0.03</formula>
    </cfRule>
  </conditionalFormatting>
  <conditionalFormatting sqref="AZ31:AZ32">
    <cfRule type="cellIs" dxfId="627" priority="115" stopIfTrue="1" operator="greaterThan">
      <formula>0</formula>
    </cfRule>
    <cfRule type="cellIs" dxfId="626" priority="116" operator="lessThan">
      <formula>0</formula>
    </cfRule>
  </conditionalFormatting>
  <conditionalFormatting sqref="AZ33">
    <cfRule type="cellIs" dxfId="625" priority="109" stopIfTrue="1" operator="greaterThan">
      <formula>0.03</formula>
    </cfRule>
    <cfRule type="cellIs" dxfId="624" priority="110" stopIfTrue="1" operator="lessThan">
      <formula>-0.03</formula>
    </cfRule>
  </conditionalFormatting>
  <conditionalFormatting sqref="AZ33:AZ34">
    <cfRule type="cellIs" dxfId="623" priority="111" stopIfTrue="1" operator="greaterThan">
      <formula>0</formula>
    </cfRule>
    <cfRule type="cellIs" dxfId="622" priority="112" operator="lessThan">
      <formula>0</formula>
    </cfRule>
  </conditionalFormatting>
  <conditionalFormatting sqref="BA23">
    <cfRule type="cellIs" dxfId="621" priority="105" stopIfTrue="1" operator="greaterThan">
      <formula>0.03</formula>
    </cfRule>
    <cfRule type="cellIs" dxfId="620" priority="106" stopIfTrue="1" operator="lessThan">
      <formula>-0.03</formula>
    </cfRule>
  </conditionalFormatting>
  <conditionalFormatting sqref="BA23:BA28">
    <cfRule type="cellIs" dxfId="619" priority="107" stopIfTrue="1" operator="greaterThan">
      <formula>0</formula>
    </cfRule>
    <cfRule type="cellIs" dxfId="618" priority="108" stopIfTrue="1" operator="lessThan">
      <formula>0</formula>
    </cfRule>
  </conditionalFormatting>
  <conditionalFormatting sqref="AZ23">
    <cfRule type="cellIs" dxfId="617" priority="101" stopIfTrue="1" operator="greaterThan">
      <formula>0.03</formula>
    </cfRule>
    <cfRule type="cellIs" dxfId="616" priority="102" stopIfTrue="1" operator="lessThan">
      <formula>-0.03</formula>
    </cfRule>
  </conditionalFormatting>
  <conditionalFormatting sqref="AZ23:AZ24">
    <cfRule type="cellIs" dxfId="615" priority="103" stopIfTrue="1" operator="greaterThan">
      <formula>0</formula>
    </cfRule>
    <cfRule type="cellIs" dxfId="614" priority="104" operator="lessThan">
      <formula>0</formula>
    </cfRule>
  </conditionalFormatting>
  <conditionalFormatting sqref="AZ25">
    <cfRule type="cellIs" dxfId="613" priority="97" stopIfTrue="1" operator="greaterThan">
      <formula>0.03</formula>
    </cfRule>
    <cfRule type="cellIs" dxfId="612" priority="98" stopIfTrue="1" operator="lessThan">
      <formula>-0.03</formula>
    </cfRule>
  </conditionalFormatting>
  <conditionalFormatting sqref="AZ25:AZ26">
    <cfRule type="cellIs" dxfId="611" priority="99" stopIfTrue="1" operator="greaterThan">
      <formula>0</formula>
    </cfRule>
    <cfRule type="cellIs" dxfId="610" priority="100" operator="lessThan">
      <formula>0</formula>
    </cfRule>
  </conditionalFormatting>
  <conditionalFormatting sqref="AZ27">
    <cfRule type="cellIs" dxfId="609" priority="93" stopIfTrue="1" operator="greaterThan">
      <formula>0.03</formula>
    </cfRule>
    <cfRule type="cellIs" dxfId="608" priority="94" stopIfTrue="1" operator="lessThan">
      <formula>-0.03</formula>
    </cfRule>
  </conditionalFormatting>
  <conditionalFormatting sqref="AZ27:AZ28">
    <cfRule type="cellIs" dxfId="607" priority="95" stopIfTrue="1" operator="greaterThan">
      <formula>0</formula>
    </cfRule>
    <cfRule type="cellIs" dxfId="606" priority="96" operator="lessThan">
      <formula>0</formula>
    </cfRule>
  </conditionalFormatting>
  <conditionalFormatting sqref="BA35">
    <cfRule type="cellIs" dxfId="605" priority="89" stopIfTrue="1" operator="greaterThan">
      <formula>0.03</formula>
    </cfRule>
    <cfRule type="cellIs" dxfId="604" priority="90" stopIfTrue="1" operator="lessThan">
      <formula>-0.03</formula>
    </cfRule>
  </conditionalFormatting>
  <conditionalFormatting sqref="BA35:BA40">
    <cfRule type="cellIs" dxfId="603" priority="91" stopIfTrue="1" operator="greaterThan">
      <formula>0</formula>
    </cfRule>
    <cfRule type="cellIs" dxfId="602" priority="92" stopIfTrue="1" operator="lessThan">
      <formula>0</formula>
    </cfRule>
  </conditionalFormatting>
  <conditionalFormatting sqref="AZ35">
    <cfRule type="cellIs" dxfId="601" priority="85" stopIfTrue="1" operator="greaterThan">
      <formula>0.03</formula>
    </cfRule>
    <cfRule type="cellIs" dxfId="600" priority="86" stopIfTrue="1" operator="lessThan">
      <formula>-0.03</formula>
    </cfRule>
  </conditionalFormatting>
  <conditionalFormatting sqref="AZ35:AZ36">
    <cfRule type="cellIs" dxfId="599" priority="87" stopIfTrue="1" operator="greaterThan">
      <formula>0</formula>
    </cfRule>
    <cfRule type="cellIs" dxfId="598" priority="88" operator="lessThan">
      <formula>0</formula>
    </cfRule>
  </conditionalFormatting>
  <conditionalFormatting sqref="AZ37">
    <cfRule type="cellIs" dxfId="597" priority="81" stopIfTrue="1" operator="greaterThan">
      <formula>0.03</formula>
    </cfRule>
    <cfRule type="cellIs" dxfId="596" priority="82" stopIfTrue="1" operator="lessThan">
      <formula>-0.03</formula>
    </cfRule>
  </conditionalFormatting>
  <conditionalFormatting sqref="AZ37:AZ38">
    <cfRule type="cellIs" dxfId="595" priority="83" stopIfTrue="1" operator="greaterThan">
      <formula>0</formula>
    </cfRule>
    <cfRule type="cellIs" dxfId="594" priority="84" operator="lessThan">
      <formula>0</formula>
    </cfRule>
  </conditionalFormatting>
  <conditionalFormatting sqref="AZ39">
    <cfRule type="cellIs" dxfId="593" priority="77" stopIfTrue="1" operator="greaterThan">
      <formula>0.03</formula>
    </cfRule>
    <cfRule type="cellIs" dxfId="592" priority="78" stopIfTrue="1" operator="lessThan">
      <formula>-0.03</formula>
    </cfRule>
  </conditionalFormatting>
  <conditionalFormatting sqref="AZ39:AZ40">
    <cfRule type="cellIs" dxfId="591" priority="79" stopIfTrue="1" operator="greaterThan">
      <formula>0</formula>
    </cfRule>
    <cfRule type="cellIs" dxfId="590" priority="80" operator="lessThan">
      <formula>0</formula>
    </cfRule>
  </conditionalFormatting>
  <conditionalFormatting sqref="AX11">
    <cfRule type="cellIs" dxfId="589" priority="73" stopIfTrue="1" operator="greaterThan">
      <formula>0.03</formula>
    </cfRule>
    <cfRule type="cellIs" dxfId="588" priority="74" stopIfTrue="1" operator="lessThan">
      <formula>-0.03</formula>
    </cfRule>
  </conditionalFormatting>
  <conditionalFormatting sqref="AX11:AX12">
    <cfRule type="cellIs" dxfId="587" priority="75" stopIfTrue="1" operator="greaterThan">
      <formula>0</formula>
    </cfRule>
    <cfRule type="cellIs" dxfId="586" priority="76" operator="lessThan">
      <formula>0</formula>
    </cfRule>
  </conditionalFormatting>
  <conditionalFormatting sqref="AX13">
    <cfRule type="cellIs" dxfId="585" priority="69" stopIfTrue="1" operator="greaterThan">
      <formula>0.03</formula>
    </cfRule>
    <cfRule type="cellIs" dxfId="584" priority="70" stopIfTrue="1" operator="lessThan">
      <formula>-0.03</formula>
    </cfRule>
  </conditionalFormatting>
  <conditionalFormatting sqref="AX13:AX14">
    <cfRule type="cellIs" dxfId="583" priority="71" stopIfTrue="1" operator="greaterThan">
      <formula>0</formula>
    </cfRule>
    <cfRule type="cellIs" dxfId="582" priority="72" operator="lessThan">
      <formula>0</formula>
    </cfRule>
  </conditionalFormatting>
  <conditionalFormatting sqref="AX15">
    <cfRule type="cellIs" dxfId="581" priority="65" stopIfTrue="1" operator="greaterThan">
      <formula>0.03</formula>
    </cfRule>
    <cfRule type="cellIs" dxfId="580" priority="66" stopIfTrue="1" operator="lessThan">
      <formula>-0.03</formula>
    </cfRule>
  </conditionalFormatting>
  <conditionalFormatting sqref="AX15:AX16">
    <cfRule type="cellIs" dxfId="579" priority="67" stopIfTrue="1" operator="greaterThan">
      <formula>0</formula>
    </cfRule>
    <cfRule type="cellIs" dxfId="578" priority="68" operator="lessThan">
      <formula>0</formula>
    </cfRule>
  </conditionalFormatting>
  <conditionalFormatting sqref="AY17">
    <cfRule type="cellIs" dxfId="577" priority="61" stopIfTrue="1" operator="greaterThan">
      <formula>0.03</formula>
    </cfRule>
    <cfRule type="cellIs" dxfId="576" priority="62" stopIfTrue="1" operator="lessThan">
      <formula>-0.03</formula>
    </cfRule>
  </conditionalFormatting>
  <conditionalFormatting sqref="AY17:AY22">
    <cfRule type="cellIs" dxfId="575" priority="63" stopIfTrue="1" operator="greaterThan">
      <formula>0</formula>
    </cfRule>
    <cfRule type="cellIs" dxfId="574" priority="64" stopIfTrue="1" operator="lessThan">
      <formula>0</formula>
    </cfRule>
  </conditionalFormatting>
  <conditionalFormatting sqref="AX17">
    <cfRule type="cellIs" dxfId="573" priority="57" stopIfTrue="1" operator="greaterThan">
      <formula>0.03</formula>
    </cfRule>
    <cfRule type="cellIs" dxfId="572" priority="58" stopIfTrue="1" operator="lessThan">
      <formula>-0.03</formula>
    </cfRule>
  </conditionalFormatting>
  <conditionalFormatting sqref="AX17:AX18">
    <cfRule type="cellIs" dxfId="571" priority="59" stopIfTrue="1" operator="greaterThan">
      <formula>0</formula>
    </cfRule>
    <cfRule type="cellIs" dxfId="570" priority="60" operator="lessThan">
      <formula>0</formula>
    </cfRule>
  </conditionalFormatting>
  <conditionalFormatting sqref="AX19">
    <cfRule type="cellIs" dxfId="569" priority="53" stopIfTrue="1" operator="greaterThan">
      <formula>0.03</formula>
    </cfRule>
    <cfRule type="cellIs" dxfId="568" priority="54" stopIfTrue="1" operator="lessThan">
      <formula>-0.03</formula>
    </cfRule>
  </conditionalFormatting>
  <conditionalFormatting sqref="AX19:AX20">
    <cfRule type="cellIs" dxfId="567" priority="55" stopIfTrue="1" operator="greaterThan">
      <formula>0</formula>
    </cfRule>
    <cfRule type="cellIs" dxfId="566" priority="56" operator="lessThan">
      <formula>0</formula>
    </cfRule>
  </conditionalFormatting>
  <conditionalFormatting sqref="AX21">
    <cfRule type="cellIs" dxfId="565" priority="49" stopIfTrue="1" operator="greaterThan">
      <formula>0.03</formula>
    </cfRule>
    <cfRule type="cellIs" dxfId="564" priority="50" stopIfTrue="1" operator="lessThan">
      <formula>-0.03</formula>
    </cfRule>
  </conditionalFormatting>
  <conditionalFormatting sqref="AX21:AX22">
    <cfRule type="cellIs" dxfId="563" priority="51" stopIfTrue="1" operator="greaterThan">
      <formula>0</formula>
    </cfRule>
    <cfRule type="cellIs" dxfId="562" priority="52" operator="lessThan">
      <formula>0</formula>
    </cfRule>
  </conditionalFormatting>
  <conditionalFormatting sqref="AY23">
    <cfRule type="cellIs" dxfId="561" priority="45" stopIfTrue="1" operator="greaterThan">
      <formula>0.03</formula>
    </cfRule>
    <cfRule type="cellIs" dxfId="560" priority="46" stopIfTrue="1" operator="lessThan">
      <formula>-0.03</formula>
    </cfRule>
  </conditionalFormatting>
  <conditionalFormatting sqref="AY23:AY28">
    <cfRule type="cellIs" dxfId="559" priority="47" stopIfTrue="1" operator="greaterThan">
      <formula>0</formula>
    </cfRule>
    <cfRule type="cellIs" dxfId="558" priority="48" stopIfTrue="1" operator="lessThan">
      <formula>0</formula>
    </cfRule>
  </conditionalFormatting>
  <conditionalFormatting sqref="AX23">
    <cfRule type="cellIs" dxfId="557" priority="41" stopIfTrue="1" operator="greaterThan">
      <formula>0.03</formula>
    </cfRule>
    <cfRule type="cellIs" dxfId="556" priority="42" stopIfTrue="1" operator="lessThan">
      <formula>-0.03</formula>
    </cfRule>
  </conditionalFormatting>
  <conditionalFormatting sqref="AX23:AX24">
    <cfRule type="cellIs" dxfId="555" priority="43" stopIfTrue="1" operator="greaterThan">
      <formula>0</formula>
    </cfRule>
    <cfRule type="cellIs" dxfId="554" priority="44" operator="lessThan">
      <formula>0</formula>
    </cfRule>
  </conditionalFormatting>
  <conditionalFormatting sqref="AX25">
    <cfRule type="cellIs" dxfId="553" priority="37" stopIfTrue="1" operator="greaterThan">
      <formula>0.03</formula>
    </cfRule>
    <cfRule type="cellIs" dxfId="552" priority="38" stopIfTrue="1" operator="lessThan">
      <formula>-0.03</formula>
    </cfRule>
  </conditionalFormatting>
  <conditionalFormatting sqref="AX25:AX26">
    <cfRule type="cellIs" dxfId="551" priority="39" stopIfTrue="1" operator="greaterThan">
      <formula>0</formula>
    </cfRule>
    <cfRule type="cellIs" dxfId="550" priority="40" operator="lessThan">
      <formula>0</formula>
    </cfRule>
  </conditionalFormatting>
  <conditionalFormatting sqref="AX27">
    <cfRule type="cellIs" dxfId="549" priority="33" stopIfTrue="1" operator="greaterThan">
      <formula>0.03</formula>
    </cfRule>
    <cfRule type="cellIs" dxfId="548" priority="34" stopIfTrue="1" operator="lessThan">
      <formula>-0.03</formula>
    </cfRule>
  </conditionalFormatting>
  <conditionalFormatting sqref="AX27:AX28">
    <cfRule type="cellIs" dxfId="547" priority="35" stopIfTrue="1" operator="greaterThan">
      <formula>0</formula>
    </cfRule>
    <cfRule type="cellIs" dxfId="546" priority="36" operator="lessThan">
      <formula>0</formula>
    </cfRule>
  </conditionalFormatting>
  <conditionalFormatting sqref="AY29">
    <cfRule type="cellIs" dxfId="545" priority="29" stopIfTrue="1" operator="greaterThan">
      <formula>0.03</formula>
    </cfRule>
    <cfRule type="cellIs" dxfId="544" priority="30" stopIfTrue="1" operator="lessThan">
      <formula>-0.03</formula>
    </cfRule>
  </conditionalFormatting>
  <conditionalFormatting sqref="AY29:AY34">
    <cfRule type="cellIs" dxfId="543" priority="31" stopIfTrue="1" operator="greaterThan">
      <formula>0</formula>
    </cfRule>
    <cfRule type="cellIs" dxfId="542" priority="32" stopIfTrue="1" operator="lessThan">
      <formula>0</formula>
    </cfRule>
  </conditionalFormatting>
  <conditionalFormatting sqref="AX29">
    <cfRule type="cellIs" dxfId="541" priority="25" stopIfTrue="1" operator="greaterThan">
      <formula>0.03</formula>
    </cfRule>
    <cfRule type="cellIs" dxfId="540" priority="26" stopIfTrue="1" operator="lessThan">
      <formula>-0.03</formula>
    </cfRule>
  </conditionalFormatting>
  <conditionalFormatting sqref="AX29:AX30">
    <cfRule type="cellIs" dxfId="539" priority="27" stopIfTrue="1" operator="greaterThan">
      <formula>0</formula>
    </cfRule>
    <cfRule type="cellIs" dxfId="538" priority="28" operator="lessThan">
      <formula>0</formula>
    </cfRule>
  </conditionalFormatting>
  <conditionalFormatting sqref="AX31">
    <cfRule type="cellIs" dxfId="537" priority="21" stopIfTrue="1" operator="greaterThan">
      <formula>0.03</formula>
    </cfRule>
    <cfRule type="cellIs" dxfId="536" priority="22" stopIfTrue="1" operator="lessThan">
      <formula>-0.03</formula>
    </cfRule>
  </conditionalFormatting>
  <conditionalFormatting sqref="AX31:AX32">
    <cfRule type="cellIs" dxfId="535" priority="23" stopIfTrue="1" operator="greaterThan">
      <formula>0</formula>
    </cfRule>
    <cfRule type="cellIs" dxfId="534" priority="24" operator="lessThan">
      <formula>0</formula>
    </cfRule>
  </conditionalFormatting>
  <conditionalFormatting sqref="AX33">
    <cfRule type="cellIs" dxfId="533" priority="17" stopIfTrue="1" operator="greaterThan">
      <formula>0.03</formula>
    </cfRule>
    <cfRule type="cellIs" dxfId="532" priority="18" stopIfTrue="1" operator="lessThan">
      <formula>-0.03</formula>
    </cfRule>
  </conditionalFormatting>
  <conditionalFormatting sqref="AX33:AX34">
    <cfRule type="cellIs" dxfId="531" priority="19" stopIfTrue="1" operator="greaterThan">
      <formula>0</formula>
    </cfRule>
    <cfRule type="cellIs" dxfId="530" priority="20" operator="lessThan">
      <formula>0</formula>
    </cfRule>
  </conditionalFormatting>
  <conditionalFormatting sqref="AY35">
    <cfRule type="cellIs" dxfId="529" priority="13" stopIfTrue="1" operator="greaterThan">
      <formula>0.03</formula>
    </cfRule>
    <cfRule type="cellIs" dxfId="528" priority="14" stopIfTrue="1" operator="lessThan">
      <formula>-0.03</formula>
    </cfRule>
  </conditionalFormatting>
  <conditionalFormatting sqref="AY35:AY40">
    <cfRule type="cellIs" dxfId="527" priority="15" stopIfTrue="1" operator="greaterThan">
      <formula>0</formula>
    </cfRule>
    <cfRule type="cellIs" dxfId="526" priority="16" stopIfTrue="1" operator="lessThan">
      <formula>0</formula>
    </cfRule>
  </conditionalFormatting>
  <conditionalFormatting sqref="AX35">
    <cfRule type="cellIs" dxfId="525" priority="9" stopIfTrue="1" operator="greaterThan">
      <formula>0.03</formula>
    </cfRule>
    <cfRule type="cellIs" dxfId="524" priority="10" stopIfTrue="1" operator="lessThan">
      <formula>-0.03</formula>
    </cfRule>
  </conditionalFormatting>
  <conditionalFormatting sqref="AX35:AX36">
    <cfRule type="cellIs" dxfId="523" priority="11" stopIfTrue="1" operator="greaterThan">
      <formula>0</formula>
    </cfRule>
    <cfRule type="cellIs" dxfId="522" priority="12" operator="lessThan">
      <formula>0</formula>
    </cfRule>
  </conditionalFormatting>
  <conditionalFormatting sqref="AX37">
    <cfRule type="cellIs" dxfId="521" priority="5" stopIfTrue="1" operator="greaterThan">
      <formula>0.03</formula>
    </cfRule>
    <cfRule type="cellIs" dxfId="520" priority="6" stopIfTrue="1" operator="lessThan">
      <formula>-0.03</formula>
    </cfRule>
  </conditionalFormatting>
  <conditionalFormatting sqref="AX37:AX38">
    <cfRule type="cellIs" dxfId="519" priority="7" stopIfTrue="1" operator="greaterThan">
      <formula>0</formula>
    </cfRule>
    <cfRule type="cellIs" dxfId="518" priority="8" operator="lessThan">
      <formula>0</formula>
    </cfRule>
  </conditionalFormatting>
  <conditionalFormatting sqref="AX39">
    <cfRule type="cellIs" dxfId="517" priority="1" stopIfTrue="1" operator="greaterThan">
      <formula>0.03</formula>
    </cfRule>
    <cfRule type="cellIs" dxfId="516" priority="2" stopIfTrue="1" operator="lessThan">
      <formula>-0.03</formula>
    </cfRule>
  </conditionalFormatting>
  <conditionalFormatting sqref="AX39:AX40">
    <cfRule type="cellIs" dxfId="515" priority="3" stopIfTrue="1" operator="greaterThan">
      <formula>0</formula>
    </cfRule>
    <cfRule type="cellIs" dxfId="514" priority="4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03A5-C51F-884A-BD35-B1A06359EC5D}">
  <sheetPr codeName="Sheet29"/>
  <dimension ref="A1:FS180"/>
  <sheetViews>
    <sheetView zoomScale="110" zoomScaleNormal="110" workbookViewId="0">
      <selection activeCell="CJ6" sqref="CJ6"/>
    </sheetView>
  </sheetViews>
  <sheetFormatPr baseColWidth="10" defaultRowHeight="13" outlineLevelCol="1" x14ac:dyDescent="0.15"/>
  <cols>
    <col min="1" max="2" width="10.83203125" style="110"/>
    <col min="3" max="6" width="12.33203125" style="190" bestFit="1" customWidth="1"/>
    <col min="7" max="7" width="12.1640625" style="190" customWidth="1"/>
    <col min="8" max="8" width="12.33203125" style="190" bestFit="1" customWidth="1"/>
    <col min="9" max="9" width="12.1640625" style="190" customWidth="1"/>
    <col min="10" max="11" width="11.83203125" style="190" bestFit="1" customWidth="1"/>
    <col min="12" max="17" width="11.6640625" style="190" customWidth="1"/>
    <col min="18" max="18" width="12.6640625" style="190" bestFit="1" customWidth="1"/>
    <col min="19" max="19" width="12.33203125" style="190" bestFit="1" customWidth="1"/>
    <col min="20" max="20" width="13" style="110" customWidth="1"/>
    <col min="21" max="21" width="14.6640625" style="169" bestFit="1" customWidth="1"/>
    <col min="22" max="24" width="12.6640625" style="169" bestFit="1" customWidth="1"/>
    <col min="25" max="25" width="12.1640625" style="169" customWidth="1"/>
    <col min="26" max="26" width="12.6640625" style="169" bestFit="1" customWidth="1"/>
    <col min="27" max="27" width="12.1640625" style="169" customWidth="1"/>
    <col min="28" max="29" width="12.1640625" style="169" bestFit="1" customWidth="1"/>
    <col min="30" max="35" width="11.6640625" style="169" customWidth="1"/>
    <col min="36" max="36" width="15.6640625" style="169" bestFit="1" customWidth="1"/>
    <col min="37" max="37" width="12.6640625" style="169" bestFit="1" customWidth="1"/>
    <col min="38" max="39" width="12.1640625" style="169" customWidth="1"/>
    <col min="40" max="40" width="1" style="110" customWidth="1"/>
    <col min="41" max="47" width="10.83203125" style="171" outlineLevel="1"/>
    <col min="48" max="51" width="12.1640625" style="171" customWidth="1" outlineLevel="1"/>
    <col min="52" max="69" width="10.83203125" style="171" outlineLevel="1"/>
    <col min="70" max="72" width="12.1640625" style="171" customWidth="1" outlineLevel="1"/>
    <col min="73" max="73" width="8.1640625" style="171" customWidth="1" outlineLevel="1"/>
    <col min="74" max="74" width="12.1640625" style="171" customWidth="1" outlineLevel="1"/>
    <col min="75" max="75" width="11.5" style="158" customWidth="1" outlineLevel="1"/>
    <col min="76" max="76" width="12.1640625" style="171" customWidth="1" outlineLevel="1"/>
    <col min="77" max="77" width="8.1640625" style="171" customWidth="1" outlineLevel="1"/>
    <col min="78" max="78" width="12.1640625" style="171" customWidth="1" outlineLevel="1"/>
    <col min="79" max="79" width="8.1640625" style="171" customWidth="1" outlineLevel="1"/>
    <col min="80" max="80" width="12.1640625" style="171" customWidth="1" outlineLevel="1"/>
    <col min="81" max="81" width="8.1640625" style="171" customWidth="1" outlineLevel="1"/>
    <col min="82" max="82" width="12.1640625" style="171" customWidth="1" outlineLevel="1"/>
    <col min="83" max="84" width="25" style="171" bestFit="1" customWidth="1" outlineLevel="1"/>
    <col min="85" max="86" width="8.1640625" style="171" customWidth="1" outlineLevel="1"/>
    <col min="87" max="87" width="12" style="11" customWidth="1" outlineLevel="1"/>
    <col min="88" max="88" width="8.1640625" style="11" customWidth="1" outlineLevel="1"/>
    <col min="89" max="89" width="8.1640625" style="171" customWidth="1" outlineLevel="1"/>
    <col min="90" max="90" width="28.1640625" style="171" bestFit="1" customWidth="1" outlineLevel="1"/>
    <col min="91" max="91" width="25" style="171" bestFit="1" customWidth="1" outlineLevel="1"/>
    <col min="92" max="107" width="10.83203125" style="171" outlineLevel="1"/>
    <col min="108" max="108" width="1" style="171" customWidth="1" outlineLevel="1"/>
    <col min="109" max="109" width="10.83203125" style="171" outlineLevel="1"/>
    <col min="110" max="110" width="12.1640625" style="171" customWidth="1" outlineLevel="1"/>
    <col min="111" max="111" width="0.83203125" style="171" customWidth="1" outlineLevel="1"/>
    <col min="112" max="112" width="10.83203125" style="171" outlineLevel="1"/>
    <col min="113" max="113" width="12.1640625" style="171" customWidth="1" outlineLevel="1"/>
    <col min="114" max="114" width="0.83203125" style="171" customWidth="1"/>
    <col min="115" max="128" width="12.1640625" style="171" customWidth="1"/>
    <col min="129" max="129" width="1.33203125" style="110" customWidth="1"/>
    <col min="130" max="148" width="10.83203125" style="171"/>
    <col min="149" max="151" width="12.1640625" style="171" customWidth="1"/>
    <col min="152" max="159" width="12.1640625" style="9" customWidth="1"/>
    <col min="160" max="165" width="12.1640625" style="171" customWidth="1"/>
    <col min="166" max="166" width="12.1640625" style="109" customWidth="1"/>
    <col min="167" max="170" width="12.1640625" style="171" customWidth="1"/>
    <col min="171" max="171" width="12.1640625" style="109" customWidth="1"/>
    <col min="172" max="172" width="10.83203125" style="171"/>
    <col min="173" max="173" width="12.1640625" style="171" customWidth="1"/>
    <col min="174" max="174" width="10.83203125" style="171"/>
    <col min="175" max="175" width="12.1640625" style="171" customWidth="1"/>
    <col min="176" max="16384" width="10.83203125" style="110"/>
  </cols>
  <sheetData>
    <row r="1" spans="1:175" x14ac:dyDescent="0.15">
      <c r="C1" s="350" t="s">
        <v>10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2"/>
      <c r="U1" s="346" t="s">
        <v>11</v>
      </c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6"/>
      <c r="AL1" s="181"/>
      <c r="AM1" s="181"/>
      <c r="AN1" s="2"/>
      <c r="AO1" s="319" t="s">
        <v>21</v>
      </c>
      <c r="AP1" s="320"/>
      <c r="AQ1" s="320"/>
      <c r="AR1" s="320"/>
      <c r="AS1" s="320"/>
      <c r="AT1" s="320"/>
      <c r="AU1" s="320"/>
      <c r="AV1" s="320"/>
      <c r="AW1" s="320"/>
      <c r="AX1" s="320"/>
      <c r="AY1" s="320"/>
      <c r="CH1" s="26"/>
      <c r="CI1" s="27"/>
      <c r="CJ1" s="27"/>
      <c r="CK1" s="25"/>
      <c r="CL1" s="312" t="s">
        <v>12</v>
      </c>
      <c r="CM1" s="312"/>
      <c r="CN1" s="312"/>
      <c r="CO1" s="312"/>
      <c r="CP1" s="312"/>
      <c r="CQ1" s="312"/>
      <c r="CR1" s="312"/>
      <c r="CS1" s="312"/>
      <c r="CT1" s="312"/>
      <c r="CU1" s="312"/>
      <c r="CV1" s="312"/>
      <c r="CW1" s="312"/>
      <c r="CX1" s="312"/>
      <c r="CY1" s="312"/>
      <c r="CZ1" s="312"/>
      <c r="DA1" s="312"/>
      <c r="DB1" s="312"/>
      <c r="DC1" s="312"/>
      <c r="DD1" s="312"/>
      <c r="DE1" s="312"/>
      <c r="DF1" s="312"/>
      <c r="DG1" s="312"/>
      <c r="DH1" s="312"/>
      <c r="DI1" s="312"/>
      <c r="DJ1" s="312"/>
      <c r="DK1" s="312"/>
      <c r="DL1" s="312"/>
      <c r="DM1" s="175"/>
      <c r="DN1" s="175"/>
      <c r="DO1" s="175"/>
      <c r="DP1" s="175"/>
      <c r="DQ1" s="175"/>
      <c r="DR1" s="175"/>
      <c r="DS1" s="175"/>
      <c r="DT1" s="175"/>
      <c r="DU1" s="175"/>
      <c r="DV1" s="175"/>
      <c r="DW1" s="175"/>
      <c r="DX1" s="175"/>
      <c r="DY1" s="2"/>
      <c r="DZ1" s="312" t="s">
        <v>48</v>
      </c>
      <c r="EA1" s="312"/>
      <c r="EB1" s="312"/>
      <c r="EC1" s="312"/>
      <c r="ED1" s="312"/>
      <c r="EE1" s="312"/>
      <c r="EF1" s="312"/>
      <c r="EG1" s="312"/>
      <c r="EH1" s="312"/>
      <c r="EI1" s="312"/>
      <c r="EJ1" s="312"/>
      <c r="EK1" s="312"/>
      <c r="EL1" s="312"/>
      <c r="EM1" s="312"/>
      <c r="EN1" s="312"/>
      <c r="EO1" s="312"/>
      <c r="EP1" s="312"/>
      <c r="EQ1" s="312"/>
      <c r="ER1" s="312"/>
      <c r="ES1" s="312"/>
      <c r="ET1" s="312"/>
      <c r="EU1" s="312"/>
      <c r="EV1" s="312"/>
      <c r="EW1" s="312"/>
      <c r="EX1" s="110"/>
      <c r="EY1" s="110"/>
      <c r="EZ1" s="110"/>
      <c r="FA1" s="110"/>
      <c r="FB1" s="110"/>
      <c r="FC1" s="110"/>
      <c r="FD1" s="175"/>
      <c r="FE1" s="175"/>
      <c r="FF1" s="175"/>
      <c r="FG1" s="175"/>
      <c r="FH1" s="175"/>
      <c r="FI1" s="176"/>
      <c r="FK1" s="177"/>
      <c r="FL1" s="175"/>
      <c r="FM1" s="175"/>
      <c r="FN1" s="176"/>
      <c r="FP1" s="110"/>
      <c r="FQ1" s="110"/>
      <c r="FR1" s="110"/>
      <c r="FS1" s="110"/>
    </row>
    <row r="2" spans="1:175" x14ac:dyDescent="0.15"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2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  <c r="AI2" s="346"/>
      <c r="AJ2" s="346"/>
      <c r="AK2" s="346"/>
      <c r="AL2" s="181"/>
      <c r="AM2" s="181"/>
      <c r="AN2" s="2"/>
      <c r="AO2" s="321" t="s">
        <v>13</v>
      </c>
      <c r="AP2" s="304"/>
      <c r="AQ2" s="304"/>
      <c r="AR2" s="304"/>
      <c r="AS2" s="304"/>
      <c r="AT2" s="304" t="s">
        <v>1</v>
      </c>
      <c r="AU2" s="304"/>
      <c r="AV2" s="304" t="s">
        <v>22</v>
      </c>
      <c r="AW2" s="304"/>
      <c r="AX2" s="304" t="s">
        <v>0</v>
      </c>
      <c r="AY2" s="304"/>
      <c r="CH2" s="28"/>
      <c r="CI2" s="28"/>
      <c r="CJ2" s="28"/>
      <c r="CK2" s="25"/>
      <c r="CL2" s="313" t="s">
        <v>13</v>
      </c>
      <c r="CM2" s="314"/>
      <c r="CN2" s="314"/>
      <c r="CO2" s="314"/>
      <c r="CP2" s="314"/>
      <c r="CQ2" s="314"/>
      <c r="CR2" s="314"/>
      <c r="CS2" s="314"/>
      <c r="CT2" s="314"/>
      <c r="CU2" s="314"/>
      <c r="CV2" s="314"/>
      <c r="CW2" s="314"/>
      <c r="CX2" s="314"/>
      <c r="CY2" s="314"/>
      <c r="CZ2" s="314"/>
      <c r="DA2" s="314"/>
      <c r="DB2" s="314"/>
      <c r="DC2" s="315"/>
      <c r="DD2" s="175"/>
      <c r="DE2" s="312" t="s">
        <v>14</v>
      </c>
      <c r="DF2" s="312"/>
      <c r="DG2" s="175"/>
      <c r="DH2" s="312" t="s">
        <v>30</v>
      </c>
      <c r="DI2" s="312"/>
      <c r="DJ2" s="175"/>
      <c r="DK2" s="312" t="s">
        <v>15</v>
      </c>
      <c r="DL2" s="312"/>
      <c r="DM2" s="312" t="s">
        <v>43</v>
      </c>
      <c r="DN2" s="312"/>
      <c r="DO2" s="312" t="s">
        <v>40</v>
      </c>
      <c r="DP2" s="312"/>
      <c r="DQ2" s="312" t="s">
        <v>44</v>
      </c>
      <c r="DR2" s="312"/>
      <c r="DS2" s="313" t="s">
        <v>45</v>
      </c>
      <c r="DT2" s="314"/>
      <c r="DU2" s="314"/>
      <c r="DV2" s="314"/>
      <c r="DW2" s="314"/>
      <c r="DX2" s="315"/>
      <c r="DY2" s="2"/>
      <c r="DZ2" s="313" t="s">
        <v>13</v>
      </c>
      <c r="EA2" s="314"/>
      <c r="EB2" s="314"/>
      <c r="EC2" s="314"/>
      <c r="ED2" s="314"/>
      <c r="EE2" s="314"/>
      <c r="EF2" s="314"/>
      <c r="EG2" s="314"/>
      <c r="EH2" s="314"/>
      <c r="EI2" s="314"/>
      <c r="EJ2" s="314"/>
      <c r="EK2" s="314"/>
      <c r="EL2" s="314"/>
      <c r="EM2" s="314"/>
      <c r="EN2" s="314"/>
      <c r="EO2" s="314"/>
      <c r="EP2" s="314"/>
      <c r="EQ2" s="315"/>
      <c r="ER2" s="312" t="s">
        <v>14</v>
      </c>
      <c r="ES2" s="312"/>
      <c r="ET2" s="312" t="s">
        <v>30</v>
      </c>
      <c r="EU2" s="312"/>
      <c r="EV2" s="324" t="s">
        <v>15</v>
      </c>
      <c r="EW2" s="324"/>
      <c r="EX2" s="324" t="s">
        <v>46</v>
      </c>
      <c r="EY2" s="324"/>
      <c r="EZ2" s="324" t="s">
        <v>47</v>
      </c>
      <c r="FA2" s="324"/>
      <c r="FB2" s="324" t="s">
        <v>41</v>
      </c>
      <c r="FC2" s="324"/>
      <c r="FD2" s="313" t="s">
        <v>45</v>
      </c>
      <c r="FE2" s="314"/>
      <c r="FF2" s="314"/>
      <c r="FG2" s="314"/>
      <c r="FH2" s="314"/>
      <c r="FI2" s="315"/>
      <c r="FK2" s="312" t="s">
        <v>106</v>
      </c>
      <c r="FL2" s="312"/>
      <c r="FM2" s="312" t="s">
        <v>107</v>
      </c>
      <c r="FN2" s="312"/>
      <c r="FP2" s="312" t="s">
        <v>105</v>
      </c>
      <c r="FQ2" s="312"/>
      <c r="FR2" s="312" t="s">
        <v>108</v>
      </c>
      <c r="FS2" s="312"/>
    </row>
    <row r="3" spans="1:175" x14ac:dyDescent="0.15">
      <c r="C3" s="185"/>
      <c r="D3" s="350" t="s">
        <v>13</v>
      </c>
      <c r="E3" s="350"/>
      <c r="F3" s="350"/>
      <c r="G3" s="350"/>
      <c r="H3" s="185"/>
      <c r="I3" s="185"/>
      <c r="J3" s="185"/>
      <c r="K3" s="185"/>
      <c r="L3" s="185"/>
      <c r="M3" s="185"/>
      <c r="N3" s="350" t="s">
        <v>42</v>
      </c>
      <c r="O3" s="350"/>
      <c r="P3" s="350"/>
      <c r="Q3" s="350"/>
      <c r="R3" s="185"/>
      <c r="S3" s="185"/>
      <c r="T3" s="2"/>
      <c r="U3" s="181"/>
      <c r="V3" s="346" t="s">
        <v>13</v>
      </c>
      <c r="W3" s="346"/>
      <c r="X3" s="346"/>
      <c r="Y3" s="346"/>
      <c r="Z3" s="181"/>
      <c r="AA3" s="181"/>
      <c r="AB3" s="181"/>
      <c r="AC3" s="181"/>
      <c r="AD3" s="181"/>
      <c r="AE3" s="181"/>
      <c r="AF3" s="351" t="s">
        <v>42</v>
      </c>
      <c r="AG3" s="351"/>
      <c r="AH3" s="351"/>
      <c r="AI3" s="351"/>
      <c r="AJ3" s="181"/>
      <c r="AK3" s="181"/>
      <c r="AL3" s="181"/>
      <c r="AM3" s="181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75"/>
      <c r="CM3" s="175"/>
      <c r="CN3" s="313" t="s">
        <v>13</v>
      </c>
      <c r="CO3" s="314"/>
      <c r="CP3" s="314"/>
      <c r="CQ3" s="315"/>
      <c r="CR3" s="175"/>
      <c r="CS3" s="175"/>
      <c r="CT3" s="175"/>
      <c r="CU3" s="175"/>
      <c r="CV3" s="175"/>
      <c r="CW3" s="175"/>
      <c r="CX3" s="313" t="s">
        <v>42</v>
      </c>
      <c r="CY3" s="314"/>
      <c r="CZ3" s="314"/>
      <c r="DA3" s="315"/>
      <c r="DB3" s="175"/>
      <c r="DC3" s="175"/>
      <c r="DD3" s="175"/>
      <c r="DE3" s="175"/>
      <c r="DF3" s="175"/>
      <c r="DG3" s="175"/>
      <c r="DH3" s="175"/>
      <c r="DI3" s="175"/>
      <c r="DJ3" s="175"/>
      <c r="DK3" s="175"/>
      <c r="DL3" s="175"/>
      <c r="DM3" s="175"/>
      <c r="DN3" s="175"/>
      <c r="DO3" s="175"/>
      <c r="DP3" s="175"/>
      <c r="DQ3" s="175"/>
      <c r="DR3" s="175"/>
      <c r="DS3" s="175"/>
      <c r="DT3" s="175"/>
      <c r="DU3" s="175"/>
      <c r="DV3" s="175"/>
      <c r="DW3" s="175"/>
      <c r="DX3" s="175"/>
      <c r="DY3" s="2"/>
      <c r="DZ3" s="175"/>
      <c r="EA3" s="175"/>
      <c r="EB3" s="313" t="s">
        <v>13</v>
      </c>
      <c r="EC3" s="314"/>
      <c r="ED3" s="314"/>
      <c r="EE3" s="315"/>
      <c r="EF3" s="175"/>
      <c r="EG3" s="175"/>
      <c r="EH3" s="175"/>
      <c r="EI3" s="175"/>
      <c r="EJ3" s="175"/>
      <c r="EK3" s="175"/>
      <c r="EL3" s="313" t="s">
        <v>42</v>
      </c>
      <c r="EM3" s="314"/>
      <c r="EN3" s="314"/>
      <c r="EO3" s="315"/>
      <c r="EP3" s="175"/>
      <c r="EQ3" s="175"/>
      <c r="ER3" s="175"/>
      <c r="ES3" s="175"/>
      <c r="ET3" s="175"/>
      <c r="EU3" s="175"/>
      <c r="EV3" s="178"/>
      <c r="EW3" s="178"/>
      <c r="EX3" s="178"/>
      <c r="EY3" s="178"/>
      <c r="EZ3" s="178"/>
      <c r="FA3" s="178"/>
      <c r="FB3" s="178"/>
      <c r="FC3" s="178"/>
      <c r="FD3" s="175"/>
      <c r="FE3" s="175"/>
      <c r="FF3" s="175"/>
      <c r="FG3" s="175"/>
      <c r="FH3" s="175"/>
      <c r="FI3" s="176"/>
      <c r="FK3" s="177"/>
      <c r="FL3" s="175"/>
      <c r="FM3" s="175"/>
      <c r="FN3" s="176"/>
      <c r="FP3" s="177"/>
      <c r="FQ3" s="175"/>
      <c r="FR3" s="177"/>
      <c r="FS3" s="175"/>
    </row>
    <row r="4" spans="1:175" ht="14" thickBot="1" x14ac:dyDescent="0.2">
      <c r="B4" s="110" t="s">
        <v>6</v>
      </c>
      <c r="C4" s="186" t="s">
        <v>3</v>
      </c>
      <c r="D4" s="186" t="s">
        <v>24</v>
      </c>
      <c r="E4" s="186" t="s">
        <v>25</v>
      </c>
      <c r="F4" s="186" t="s">
        <v>26</v>
      </c>
      <c r="G4" s="186" t="s">
        <v>38</v>
      </c>
      <c r="H4" s="186" t="s">
        <v>5</v>
      </c>
      <c r="I4" s="186" t="s">
        <v>22</v>
      </c>
      <c r="J4" s="186" t="s">
        <v>0</v>
      </c>
      <c r="K4" s="186" t="s">
        <v>39</v>
      </c>
      <c r="L4" s="186" t="s">
        <v>40</v>
      </c>
      <c r="M4" s="186" t="s">
        <v>41</v>
      </c>
      <c r="N4" s="186" t="s">
        <v>24</v>
      </c>
      <c r="O4" s="186" t="s">
        <v>25</v>
      </c>
      <c r="P4" s="186" t="s">
        <v>26</v>
      </c>
      <c r="Q4" s="186" t="s">
        <v>38</v>
      </c>
      <c r="R4" s="186" t="s">
        <v>4</v>
      </c>
      <c r="S4" s="186" t="s">
        <v>7</v>
      </c>
      <c r="T4" s="2"/>
      <c r="U4" s="182" t="s">
        <v>3</v>
      </c>
      <c r="V4" s="182" t="s">
        <v>24</v>
      </c>
      <c r="W4" s="182" t="s">
        <v>25</v>
      </c>
      <c r="X4" s="182" t="s">
        <v>26</v>
      </c>
      <c r="Y4" s="182" t="s">
        <v>38</v>
      </c>
      <c r="Z4" s="182" t="s">
        <v>5</v>
      </c>
      <c r="AA4" s="182" t="s">
        <v>22</v>
      </c>
      <c r="AB4" s="182" t="s">
        <v>0</v>
      </c>
      <c r="AC4" s="182" t="s">
        <v>39</v>
      </c>
      <c r="AD4" s="182" t="s">
        <v>40</v>
      </c>
      <c r="AE4" s="182" t="s">
        <v>41</v>
      </c>
      <c r="AF4" s="193" t="s">
        <v>24</v>
      </c>
      <c r="AG4" s="193" t="s">
        <v>25</v>
      </c>
      <c r="AH4" s="193" t="s">
        <v>26</v>
      </c>
      <c r="AI4" s="193" t="s">
        <v>38</v>
      </c>
      <c r="AJ4" s="182" t="s">
        <v>4</v>
      </c>
      <c r="AK4" s="182" t="s">
        <v>7</v>
      </c>
      <c r="AL4" s="182" t="s">
        <v>77</v>
      </c>
      <c r="AM4" s="182" t="s">
        <v>78</v>
      </c>
      <c r="AN4" s="2"/>
      <c r="AO4" s="291" t="s">
        <v>23</v>
      </c>
      <c r="AP4" s="292"/>
      <c r="AQ4" s="170" t="s">
        <v>24</v>
      </c>
      <c r="AR4" s="170" t="s">
        <v>25</v>
      </c>
      <c r="AS4" s="170" t="s">
        <v>26</v>
      </c>
      <c r="AT4" s="170" t="s">
        <v>23</v>
      </c>
      <c r="AU4" s="170" t="s">
        <v>24</v>
      </c>
      <c r="AV4" s="170" t="s">
        <v>23</v>
      </c>
      <c r="AW4" s="170" t="s">
        <v>24</v>
      </c>
      <c r="AX4" s="170" t="s">
        <v>23</v>
      </c>
      <c r="AY4" s="170" t="s">
        <v>24</v>
      </c>
      <c r="CH4" s="29"/>
      <c r="CI4" s="27"/>
      <c r="CJ4" s="27"/>
      <c r="CK4" s="25"/>
      <c r="CL4" s="175" t="str">
        <f>C4</f>
        <v>Bit-rate</v>
      </c>
      <c r="CM4" s="175" t="str">
        <f>D4</f>
        <v>Y</v>
      </c>
      <c r="CN4" s="175" t="str">
        <f t="shared" ref="CN4:DC4" si="0">D4</f>
        <v>Y</v>
      </c>
      <c r="CO4" s="175" t="str">
        <f t="shared" si="0"/>
        <v>U</v>
      </c>
      <c r="CP4" s="175" t="str">
        <f t="shared" si="0"/>
        <v>V</v>
      </c>
      <c r="CQ4" s="175" t="str">
        <f t="shared" si="0"/>
        <v>YUV</v>
      </c>
      <c r="CR4" s="175" t="str">
        <f t="shared" si="0"/>
        <v>SSIM_Y</v>
      </c>
      <c r="CS4" s="175" t="str">
        <f t="shared" si="0"/>
        <v>MS-SSIM</v>
      </c>
      <c r="CT4" s="175" t="str">
        <f t="shared" si="0"/>
        <v>VMAF</v>
      </c>
      <c r="CU4" s="175" t="str">
        <f t="shared" si="0"/>
        <v>nVMAF</v>
      </c>
      <c r="CV4" s="175" t="str">
        <f t="shared" si="0"/>
        <v>PSNR-HVS</v>
      </c>
      <c r="CW4" s="175" t="str">
        <f t="shared" si="0"/>
        <v>DE-2K</v>
      </c>
      <c r="CX4" s="175" t="str">
        <f t="shared" si="0"/>
        <v>Y</v>
      </c>
      <c r="CY4" s="175" t="str">
        <f t="shared" si="0"/>
        <v>U</v>
      </c>
      <c r="CZ4" s="175" t="str">
        <f t="shared" si="0"/>
        <v>V</v>
      </c>
      <c r="DA4" s="175" t="str">
        <f t="shared" si="0"/>
        <v>YUV</v>
      </c>
      <c r="DB4" s="175" t="str">
        <f t="shared" si="0"/>
        <v>Enc-Time</v>
      </c>
      <c r="DC4" s="175" t="str">
        <f t="shared" si="0"/>
        <v>Dec-Time</v>
      </c>
      <c r="DD4" s="175"/>
      <c r="DE4" s="175" t="s">
        <v>3</v>
      </c>
      <c r="DF4" s="175" t="str">
        <f>Z4</f>
        <v>SSIM_Y</v>
      </c>
      <c r="DG4" s="175"/>
      <c r="DH4" s="175" t="s">
        <v>3</v>
      </c>
      <c r="DI4" s="175" t="str">
        <f>I4</f>
        <v>MS-SSIM</v>
      </c>
      <c r="DJ4" s="175"/>
      <c r="DK4" s="175" t="s">
        <v>3</v>
      </c>
      <c r="DL4" s="175" t="str">
        <f>J4</f>
        <v>VMAF</v>
      </c>
      <c r="DM4" s="175" t="s">
        <v>3</v>
      </c>
      <c r="DN4" s="175" t="str">
        <f>K4</f>
        <v>nVMAF</v>
      </c>
      <c r="DO4" s="175" t="s">
        <v>3</v>
      </c>
      <c r="DP4" s="175" t="str">
        <f>L4</f>
        <v>PSNR-HVS</v>
      </c>
      <c r="DQ4" s="175" t="s">
        <v>3</v>
      </c>
      <c r="DR4" s="175" t="str">
        <f>M4</f>
        <v>DE-2K</v>
      </c>
      <c r="DS4" s="175" t="s">
        <v>3</v>
      </c>
      <c r="DT4" s="175" t="str">
        <f>N4</f>
        <v>Y</v>
      </c>
      <c r="DU4" s="175" t="str">
        <f>N4</f>
        <v>Y</v>
      </c>
      <c r="DV4" s="175" t="str">
        <f>O4</f>
        <v>U</v>
      </c>
      <c r="DW4" s="175" t="str">
        <f>P4</f>
        <v>V</v>
      </c>
      <c r="DX4" s="175" t="str">
        <f>Q4</f>
        <v>YUV</v>
      </c>
      <c r="DY4" s="2"/>
      <c r="DZ4" s="175" t="s">
        <v>3</v>
      </c>
      <c r="EA4" s="175" t="s">
        <v>2</v>
      </c>
      <c r="EB4" s="175" t="str">
        <f t="shared" ref="EB4:EQ4" si="1">V4</f>
        <v>Y</v>
      </c>
      <c r="EC4" s="175" t="str">
        <f t="shared" si="1"/>
        <v>U</v>
      </c>
      <c r="ED4" s="175" t="str">
        <f t="shared" si="1"/>
        <v>V</v>
      </c>
      <c r="EE4" s="175" t="str">
        <f t="shared" si="1"/>
        <v>YUV</v>
      </c>
      <c r="EF4" s="175" t="str">
        <f t="shared" si="1"/>
        <v>SSIM_Y</v>
      </c>
      <c r="EG4" s="175" t="str">
        <f t="shared" si="1"/>
        <v>MS-SSIM</v>
      </c>
      <c r="EH4" s="175" t="str">
        <f t="shared" si="1"/>
        <v>VMAF</v>
      </c>
      <c r="EI4" s="175" t="str">
        <f t="shared" si="1"/>
        <v>nVMAF</v>
      </c>
      <c r="EJ4" s="175" t="str">
        <f t="shared" si="1"/>
        <v>PSNR-HVS</v>
      </c>
      <c r="EK4" s="175" t="str">
        <f t="shared" si="1"/>
        <v>DE-2K</v>
      </c>
      <c r="EL4" s="175" t="str">
        <f t="shared" si="1"/>
        <v>Y</v>
      </c>
      <c r="EM4" s="175" t="str">
        <f t="shared" si="1"/>
        <v>U</v>
      </c>
      <c r="EN4" s="175" t="str">
        <f t="shared" si="1"/>
        <v>V</v>
      </c>
      <c r="EO4" s="175" t="str">
        <f t="shared" si="1"/>
        <v>YUV</v>
      </c>
      <c r="EP4" s="175" t="str">
        <f t="shared" si="1"/>
        <v>Enc-Time</v>
      </c>
      <c r="EQ4" s="175" t="str">
        <f t="shared" si="1"/>
        <v>Dec-Time</v>
      </c>
      <c r="ER4" s="175" t="s">
        <v>3</v>
      </c>
      <c r="ES4" s="175" t="s">
        <v>1</v>
      </c>
      <c r="ET4" s="175" t="s">
        <v>3</v>
      </c>
      <c r="EU4" s="175" t="s">
        <v>1</v>
      </c>
      <c r="EV4" s="178" t="s">
        <v>3</v>
      </c>
      <c r="EW4" s="178" t="s">
        <v>0</v>
      </c>
      <c r="EX4" s="178" t="s">
        <v>3</v>
      </c>
      <c r="EY4" s="178" t="s">
        <v>39</v>
      </c>
      <c r="EZ4" s="178" t="s">
        <v>3</v>
      </c>
      <c r="FA4" s="178" t="s">
        <v>39</v>
      </c>
      <c r="FB4" s="178" t="s">
        <v>3</v>
      </c>
      <c r="FC4" s="178" t="s">
        <v>39</v>
      </c>
      <c r="FD4" s="175" t="s">
        <v>3</v>
      </c>
      <c r="FE4" s="175" t="s">
        <v>24</v>
      </c>
      <c r="FF4" s="175" t="s">
        <v>24</v>
      </c>
      <c r="FG4" s="175" t="s">
        <v>25</v>
      </c>
      <c r="FH4" s="175" t="s">
        <v>26</v>
      </c>
      <c r="FI4" s="176" t="s">
        <v>38</v>
      </c>
      <c r="FK4" s="177" t="s">
        <v>3</v>
      </c>
      <c r="FL4" s="175">
        <f>BH4</f>
        <v>0</v>
      </c>
      <c r="FM4" s="175" t="s">
        <v>3</v>
      </c>
      <c r="FN4" s="176">
        <f>BJ4</f>
        <v>0</v>
      </c>
      <c r="FP4" s="177" t="s">
        <v>3</v>
      </c>
      <c r="FQ4" s="175" t="s">
        <v>104</v>
      </c>
      <c r="FR4" s="177" t="s">
        <v>3</v>
      </c>
      <c r="FS4" s="175" t="s">
        <v>104</v>
      </c>
    </row>
    <row r="5" spans="1:175" x14ac:dyDescent="0.15">
      <c r="A5" s="289" t="s">
        <v>17</v>
      </c>
      <c r="B5" s="47">
        <v>23</v>
      </c>
      <c r="C5" s="187">
        <f>Anchor!L254</f>
        <v>37547.965900000003</v>
      </c>
      <c r="D5" s="187">
        <f>Anchor!M254</f>
        <v>43.908499999999997</v>
      </c>
      <c r="E5" s="187">
        <f>Anchor!N254</f>
        <v>49.572600000000001</v>
      </c>
      <c r="F5" s="187">
        <f>Anchor!O254</f>
        <v>50.9983</v>
      </c>
      <c r="G5" s="188">
        <f>('Summary (Full)'!$B$34*D5+'Summary (Full)'!$B$35*E5+'Summary (Full)'!$B$36*F5)/'Summary (Full)'!$B$37</f>
        <v>44.705618749999992</v>
      </c>
      <c r="H5" s="187">
        <f>Anchor!P254</f>
        <v>32.238399999999999</v>
      </c>
      <c r="I5" s="187">
        <f>Anchor!Q254</f>
        <v>23.7288</v>
      </c>
      <c r="J5" s="187">
        <f>Anchor!R254</f>
        <v>95.494</v>
      </c>
      <c r="K5" s="187">
        <f>Anchor!S254</f>
        <v>93.782499999999999</v>
      </c>
      <c r="L5" s="187">
        <f>Anchor!T254</f>
        <v>45.843899999999998</v>
      </c>
      <c r="M5" s="187">
        <f>Anchor!U254</f>
        <v>44.816499999999998</v>
      </c>
      <c r="N5" s="187">
        <f>Anchor!V254</f>
        <v>43.795299999999997</v>
      </c>
      <c r="O5" s="187">
        <f>Anchor!W254</f>
        <v>49.542499999999997</v>
      </c>
      <c r="P5" s="187">
        <f>Anchor!X254</f>
        <v>50.9131</v>
      </c>
      <c r="Q5" s="189">
        <f>10*LOG10(1/(('Summary (Full)'!$B$41/10^(N5/10)+'Summary (Full)'!$B$42/10^(O5/10)+'Summary (Full)'!$B$43/10^(P5/10))/'Summary (Full)'!$B$44))</f>
        <v>45.083044213338567</v>
      </c>
      <c r="R5" s="187">
        <f>Anchor!Y254</f>
        <v>67833.7</v>
      </c>
      <c r="S5" s="187">
        <f>Anchor!Z254</f>
        <v>22.604700000000001</v>
      </c>
      <c r="U5" s="166">
        <f>Test!L254</f>
        <v>37547.965900000003</v>
      </c>
      <c r="V5" s="166">
        <f>Test!M254</f>
        <v>43.908499999999997</v>
      </c>
      <c r="W5" s="166">
        <f>Test!N254</f>
        <v>49.572600000000001</v>
      </c>
      <c r="X5" s="166">
        <f>Test!O254</f>
        <v>50.9983</v>
      </c>
      <c r="Y5" s="166">
        <f>('Summary (Full)'!$B$34*V5+'Summary (Full)'!$B$35*W5+'Summary (Full)'!$B$36*X5)/'Summary (Full)'!$B$37</f>
        <v>44.705618749999992</v>
      </c>
      <c r="Z5" s="166">
        <f>Test!P254</f>
        <v>32.238399999999999</v>
      </c>
      <c r="AA5" s="166">
        <f>Test!Q254</f>
        <v>23.7288</v>
      </c>
      <c r="AB5" s="166">
        <f>Test!R254</f>
        <v>95.494</v>
      </c>
      <c r="AC5" s="166">
        <f>Test!S254</f>
        <v>93.782499999999999</v>
      </c>
      <c r="AD5" s="166">
        <f>Test!T254</f>
        <v>45.843899999999998</v>
      </c>
      <c r="AE5" s="166">
        <f>Test!U254</f>
        <v>44.816499999999998</v>
      </c>
      <c r="AF5" s="166">
        <f>Test!V254</f>
        <v>43.795299999999997</v>
      </c>
      <c r="AG5" s="166">
        <f>Test!W254</f>
        <v>49.542499999999997</v>
      </c>
      <c r="AH5" s="166">
        <f>Test!X254</f>
        <v>50.9131</v>
      </c>
      <c r="AI5" s="166">
        <f>10*LOG10(1/(('Summary (Full)'!$B$41/10^(AF5/10)+'Summary (Full)'!$B$42/10^(AG5/10)+'Summary (Full)'!$B$43/10^(AH5/10))/'Summary (Full)'!$B$44))</f>
        <v>45.083044213338567</v>
      </c>
      <c r="AJ5" s="202">
        <f>Test!Y254</f>
        <v>67833.7</v>
      </c>
      <c r="AK5" s="203">
        <f>Test!Z254</f>
        <v>22.604700000000001</v>
      </c>
      <c r="AL5" s="203">
        <f>AJ5/R5</f>
        <v>1</v>
      </c>
      <c r="AM5" s="203">
        <f>AK5/S5</f>
        <v>1</v>
      </c>
      <c r="AO5" s="293" t="s">
        <v>27</v>
      </c>
      <c r="AP5" s="211" cm="1">
        <f t="array" ref="AP5">bdRateExtend($C5:$C8,D5:D8,$U5:$U8,V5:V8)</f>
        <v>0</v>
      </c>
      <c r="AQ5" s="211" cm="1">
        <f t="array" ref="AQ5">bdRateExtend($C5:$C10,D5:D10,$U5:$U10,V5:V10)</f>
        <v>0</v>
      </c>
      <c r="AR5" s="211" cm="1">
        <f t="array" ref="AR5">bdRateExtend($C5:$C10,E5:E10,$U5:$U10,W5:W10)</f>
        <v>0</v>
      </c>
      <c r="AS5" s="211" cm="1">
        <f t="array" ref="AS5">bdRateExtend($C5:$C10,F5:F10,$U5:$U10,X5:X10)</f>
        <v>0</v>
      </c>
      <c r="AT5" s="211" cm="1">
        <f t="array" ref="AT5">bdRateExtend($C5:$C8,H5:H8,$U5:$U8,Z5:Z8)</f>
        <v>0</v>
      </c>
      <c r="AU5" s="211" cm="1">
        <f t="array" ref="AU5">bdRateExtend($C5:$C10,H5:H10,$U5:$U10,Z5:Z10)</f>
        <v>0</v>
      </c>
      <c r="AV5" s="211" cm="1">
        <f t="array" ref="AV5">bdRateExtend($C5:$C8,I5:I8,$U5:$U8,AA5:AA8)</f>
        <v>0</v>
      </c>
      <c r="AW5" s="211" cm="1">
        <f t="array" ref="AW5">bdRateExtend($C5:$C10,I5:I10,$U5:$U10,AA5:AA10)</f>
        <v>0</v>
      </c>
      <c r="AX5" s="211" cm="1">
        <f t="array" ref="AX5">bdRateExtend($C5:$C8,J5:J8,$U5:$U8,AB5:AB8,"None", FALSE,1)</f>
        <v>0</v>
      </c>
      <c r="AY5" s="214" cm="1">
        <f t="array" ref="AY5">bdRateExtend($C5:$C10,J5:J10,$U5:$U10,AB5:AB10,"None", FALSE,1)</f>
        <v>0</v>
      </c>
      <c r="AZ5" s="325" cm="1">
        <f t="array" ref="AZ5">testVMAFRange($C5:$C8,J5:J8,$U5:$U8,AB5:AB8)</f>
        <v>0</v>
      </c>
      <c r="BA5" s="251" cm="1">
        <f t="array" ref="BA5">testVMAFRange($C5:$C10,J5:J10,$U5:$U10,AB5:AB10)</f>
        <v>0</v>
      </c>
      <c r="CC5" s="171" cm="1">
        <f t="array" ref="CC5:CD23">ConvexHullInterpolate(C5:C40,D5:D40,FALSE,6,7)</f>
        <v>76.575699999999998</v>
      </c>
      <c r="CD5" s="171">
        <v>28.616700000000002</v>
      </c>
      <c r="CH5" s="6"/>
      <c r="CI5" s="12" t="s">
        <v>31</v>
      </c>
      <c r="CJ5" s="11" cm="1">
        <f t="array" ref="CJ5">MIN(IF(CL1:CL201&gt;0,CL1:CL201))</f>
        <v>76.575699999999998</v>
      </c>
      <c r="CK5" s="6"/>
      <c r="CL5" s="152" cm="1">
        <f t="array" ref="CL5:DC61">ConvexHullInterpolate(C5:C40,D5:D40,TRUE,6,7,D5:S40)</f>
        <v>76.575699999999998</v>
      </c>
      <c r="CM5" s="152">
        <v>28.616700000000002</v>
      </c>
      <c r="CN5" s="171">
        <v>28.616700000000002</v>
      </c>
      <c r="CO5" s="171">
        <v>37.476900000000001</v>
      </c>
      <c r="CP5" s="171">
        <v>39.020800000000001</v>
      </c>
      <c r="CQ5" s="171">
        <v>29.820718750000001</v>
      </c>
      <c r="CR5" s="171">
        <v>9.5835000000000008</v>
      </c>
      <c r="CS5" s="171">
        <v>7.7873999999999999</v>
      </c>
      <c r="CT5" s="171">
        <v>12.818199999999999</v>
      </c>
      <c r="CU5" s="171">
        <v>11.836499999999999</v>
      </c>
      <c r="CV5" s="171">
        <v>24.418700000000001</v>
      </c>
      <c r="CW5" s="171">
        <v>31.273299999999999</v>
      </c>
      <c r="CX5" s="171">
        <v>28.5337</v>
      </c>
      <c r="CY5" s="171">
        <v>37.474499999999999</v>
      </c>
      <c r="CZ5" s="171">
        <v>38.917000000000002</v>
      </c>
      <c r="DA5" s="171">
        <v>30.06293935007438</v>
      </c>
      <c r="DB5" s="171">
        <v>351</v>
      </c>
      <c r="DC5" s="171">
        <v>0.16689999999999999</v>
      </c>
      <c r="DE5" s="171" cm="1">
        <f t="array" ref="DE5:DF65">ConvexHullInterpolate(C5:C40,H5:H40,TRUE,6,7)</f>
        <v>76.575699999999998</v>
      </c>
      <c r="DF5" s="5">
        <v>9.5835000000000008</v>
      </c>
      <c r="DG5" s="5"/>
      <c r="DH5" s="171" cm="1">
        <f t="array" ref="DH5:DI66">ConvexHullInterpolate($C5:$C40,I5:I40,TRUE,6,7)</f>
        <v>76.575699999999998</v>
      </c>
      <c r="DI5" s="5">
        <v>7.7873999999999999</v>
      </c>
      <c r="DJ5" s="5"/>
      <c r="DK5" s="5" cm="1">
        <f t="array" ref="DK5:DL57">ConvexHullInterpolate($C5:$C40,J5:J40,TRUE,6,7)</f>
        <v>76.575699999999998</v>
      </c>
      <c r="DL5" s="5">
        <v>12.818199999999999</v>
      </c>
      <c r="DM5" s="5" cm="1">
        <f t="array" ref="DM5:DN57">ConvexHullInterpolate($C5:$C40,K5:K40,TRUE,6,7)</f>
        <v>76.575699999999998</v>
      </c>
      <c r="DN5" s="5">
        <v>11.836499999999999</v>
      </c>
      <c r="DO5" s="5" cm="1">
        <f t="array" ref="DO5:DP59">ConvexHullInterpolate($C5:$C40,L5:L40,TRUE,6,7)</f>
        <v>76.575699999999998</v>
      </c>
      <c r="DP5" s="5">
        <v>24.418700000000001</v>
      </c>
      <c r="DQ5" s="5" cm="1">
        <f t="array" ref="DQ5:DR69">ConvexHullInterpolate($C5:$C40,M5:M40,TRUE,6,7)</f>
        <v>76.575699999999998</v>
      </c>
      <c r="DR5" s="5">
        <v>31.273299999999999</v>
      </c>
      <c r="DS5" s="5" cm="1">
        <f t="array" ref="DS5:DX62">ConvexHullInterpolate($C5:$C40,N5:N40,TRUE,6,7, N5:Q40)</f>
        <v>76.575699999999998</v>
      </c>
      <c r="DT5" s="5">
        <v>28.5337</v>
      </c>
      <c r="DU5" s="5">
        <v>28.5337</v>
      </c>
      <c r="DV5" s="5">
        <v>37.474499999999999</v>
      </c>
      <c r="DW5" s="5">
        <v>38.917000000000002</v>
      </c>
      <c r="DX5" s="5">
        <v>30.06293935007438</v>
      </c>
      <c r="DZ5" s="171" cm="1">
        <f t="array" ref="DZ5:EQ61">ConvexHullInterpolate(U5:U40,V5:V40,TRUE,6,7,V5:AK40)</f>
        <v>76.575699999999998</v>
      </c>
      <c r="EA5" s="171">
        <v>28.616700000000002</v>
      </c>
      <c r="EB5" s="171">
        <v>28.616700000000002</v>
      </c>
      <c r="EC5" s="171">
        <v>37.476900000000001</v>
      </c>
      <c r="ED5" s="171">
        <v>39.020800000000001</v>
      </c>
      <c r="EE5" s="171">
        <v>29.820718750000001</v>
      </c>
      <c r="EF5" s="171">
        <v>9.5835000000000008</v>
      </c>
      <c r="EG5" s="171">
        <v>7.7873999999999999</v>
      </c>
      <c r="EH5" s="171">
        <v>12.818199999999999</v>
      </c>
      <c r="EI5" s="171">
        <v>11.836499999999999</v>
      </c>
      <c r="EJ5" s="171">
        <v>24.418700000000001</v>
      </c>
      <c r="EK5" s="171">
        <v>31.273299999999999</v>
      </c>
      <c r="EL5" s="171">
        <v>28.5337</v>
      </c>
      <c r="EM5" s="171">
        <v>37.474499999999999</v>
      </c>
      <c r="EN5" s="171">
        <v>38.917000000000002</v>
      </c>
      <c r="EO5" s="171">
        <v>30.06293935007438</v>
      </c>
      <c r="EP5" s="171">
        <v>351</v>
      </c>
      <c r="EQ5" s="171">
        <v>0.16689999999999999</v>
      </c>
      <c r="ER5" s="171" cm="1">
        <f t="array" ref="ER5:ES65">ConvexHullInterpolate($U5:$U40,Z5:Z40,TRUE,6,7)</f>
        <v>76.575699999999998</v>
      </c>
      <c r="ES5" s="5">
        <v>9.5835000000000008</v>
      </c>
      <c r="ET5" s="5" cm="1">
        <f t="array" ref="ET5:EU66">ConvexHullInterpolate($U5:$U40,AA5:AA40,TRUE,6,7)</f>
        <v>76.575699999999998</v>
      </c>
      <c r="EU5" s="5">
        <v>7.7873999999999999</v>
      </c>
      <c r="EV5" s="8" cm="1">
        <f t="array" ref="EV5:EW57">ConvexHullInterpolate($U5:$U40,AB5:AB40,TRUE,6,7)</f>
        <v>76.575699999999998</v>
      </c>
      <c r="EW5" s="8">
        <v>12.818199999999999</v>
      </c>
      <c r="EX5" s="8" cm="1">
        <f t="array" ref="EX5:EY57">ConvexHullInterpolate($U5:$U40,AC5:AC40,TRUE,6,7)</f>
        <v>76.575699999999998</v>
      </c>
      <c r="EY5" s="8">
        <v>11.836499999999999</v>
      </c>
      <c r="EZ5" s="8" cm="1">
        <f t="array" ref="EZ5:FA59">ConvexHullInterpolate($U5:$U40,AD5:AD40,TRUE,6,7)</f>
        <v>76.575699999999998</v>
      </c>
      <c r="FA5" s="8">
        <v>24.418700000000001</v>
      </c>
      <c r="FB5" s="8" cm="1">
        <f t="array" ref="FB5:FC69">ConvexHullInterpolate($U5:$U40,AE5:AE40,TRUE,6,7)</f>
        <v>76.575699999999998</v>
      </c>
      <c r="FC5" s="8">
        <v>31.273299999999999</v>
      </c>
      <c r="FD5" s="5" cm="1">
        <f t="array" ref="FD5:FI62">ConvexHullInterpolate($U5:$U40,AF5:AF40,TRUE,6,7, AF5:AI40)</f>
        <v>76.575699999999998</v>
      </c>
      <c r="FE5" s="5">
        <v>28.5337</v>
      </c>
      <c r="FF5" s="5">
        <v>28.5337</v>
      </c>
      <c r="FG5" s="5">
        <v>37.474499999999999</v>
      </c>
      <c r="FH5" s="5">
        <v>38.917000000000002</v>
      </c>
      <c r="FI5" s="5">
        <v>30.06293935007438</v>
      </c>
      <c r="FK5" s="5" cm="1">
        <f t="array" ref="FK5:FL62">ConvexHullInterpolate($C5:$C40,G5:G40,TRUE,6,7)</f>
        <v>76.575699999999998</v>
      </c>
      <c r="FL5" s="5">
        <v>29.820718750000001</v>
      </c>
      <c r="FM5" s="5" cm="1">
        <f t="array" ref="FM5:FN62">ConvexHullInterpolate($C5:$C40,Q5:Q40,TRUE,6,7)</f>
        <v>76.575699999999998</v>
      </c>
      <c r="FN5" s="5">
        <v>30.06293935007438</v>
      </c>
      <c r="FP5" s="171" cm="1">
        <f t="array" ref="FP5:FQ62">ConvexHullInterpolate($U5:$U40,Y5:Y40,TRUE,6,7)</f>
        <v>76.575699999999998</v>
      </c>
      <c r="FQ5" s="5">
        <v>29.820718750000001</v>
      </c>
      <c r="FR5" s="171" cm="1">
        <f t="array" ref="FR5:FS62">ConvexHullInterpolate($U5:$U40,AI5:AI40,TRUE,6,7)</f>
        <v>76.575699999999998</v>
      </c>
      <c r="FS5" s="5">
        <v>30.06293935007438</v>
      </c>
    </row>
    <row r="6" spans="1:175" x14ac:dyDescent="0.15">
      <c r="A6" s="289"/>
      <c r="B6" s="47">
        <v>31</v>
      </c>
      <c r="C6" s="187">
        <f>Anchor!L255</f>
        <v>19152.092199999999</v>
      </c>
      <c r="D6" s="187">
        <f>Anchor!M255</f>
        <v>42.570300000000003</v>
      </c>
      <c r="E6" s="187">
        <f>Anchor!N255</f>
        <v>48.264699999999998</v>
      </c>
      <c r="F6" s="187">
        <f>Anchor!O255</f>
        <v>49.659399999999998</v>
      </c>
      <c r="G6" s="188">
        <f>('Summary (Full)'!$B$34*D6+'Summary (Full)'!$B$35*E6+'Summary (Full)'!$B$36*F6)/'Summary (Full)'!$B$37</f>
        <v>43.369268750000003</v>
      </c>
      <c r="H6" s="187">
        <f>Anchor!P255</f>
        <v>29.695699999999999</v>
      </c>
      <c r="I6" s="187">
        <f>Anchor!Q255</f>
        <v>22.028199999999998</v>
      </c>
      <c r="J6" s="187">
        <f>Anchor!R255</f>
        <v>93.7941</v>
      </c>
      <c r="K6" s="187">
        <f>Anchor!S255</f>
        <v>91.890299999999996</v>
      </c>
      <c r="L6" s="187">
        <f>Anchor!T255</f>
        <v>43.284599999999998</v>
      </c>
      <c r="M6" s="187">
        <f>Anchor!U255</f>
        <v>43.628599999999999</v>
      </c>
      <c r="N6" s="187">
        <f>Anchor!V255</f>
        <v>42.488100000000003</v>
      </c>
      <c r="O6" s="187">
        <f>Anchor!W255</f>
        <v>48.246099999999998</v>
      </c>
      <c r="P6" s="187">
        <f>Anchor!X255</f>
        <v>49.605200000000004</v>
      </c>
      <c r="Q6" s="189">
        <f>10*LOG10(1/(('Summary (Full)'!$B$41/10^(N6/10)+'Summary (Full)'!$B$42/10^(O6/10)+'Summary (Full)'!$B$43/10^(P6/10))/'Summary (Full)'!$B$44))</f>
        <v>43.776457632843915</v>
      </c>
      <c r="R6" s="187">
        <f>Anchor!Y255</f>
        <v>56114.8</v>
      </c>
      <c r="S6" s="187">
        <f>Anchor!Z255</f>
        <v>17.846399999999999</v>
      </c>
      <c r="U6" s="166">
        <f>Test!L255</f>
        <v>19152.092199999999</v>
      </c>
      <c r="V6" s="166">
        <f>Test!M255</f>
        <v>42.570300000000003</v>
      </c>
      <c r="W6" s="166">
        <f>Test!N255</f>
        <v>48.264699999999998</v>
      </c>
      <c r="X6" s="166">
        <f>Test!O255</f>
        <v>49.659399999999998</v>
      </c>
      <c r="Y6" s="166">
        <f>('Summary (Full)'!$B$34*V6+'Summary (Full)'!$B$35*W6+'Summary (Full)'!$B$36*X6)/'Summary (Full)'!$B$37</f>
        <v>43.369268750000003</v>
      </c>
      <c r="Z6" s="166">
        <f>Test!P255</f>
        <v>29.695699999999999</v>
      </c>
      <c r="AA6" s="166">
        <f>Test!Q255</f>
        <v>22.028199999999998</v>
      </c>
      <c r="AB6" s="166">
        <f>Test!R255</f>
        <v>93.7941</v>
      </c>
      <c r="AC6" s="166">
        <f>Test!S255</f>
        <v>91.890299999999996</v>
      </c>
      <c r="AD6" s="166">
        <f>Test!T255</f>
        <v>43.284599999999998</v>
      </c>
      <c r="AE6" s="166">
        <f>Test!U255</f>
        <v>43.628599999999999</v>
      </c>
      <c r="AF6" s="166">
        <f>Test!V255</f>
        <v>42.488100000000003</v>
      </c>
      <c r="AG6" s="166">
        <f>Test!W255</f>
        <v>48.246099999999998</v>
      </c>
      <c r="AH6" s="166">
        <f>Test!X255</f>
        <v>49.605200000000004</v>
      </c>
      <c r="AI6" s="166">
        <f>10*LOG10(1/(('Summary (Full)'!$B$41/10^(AF6/10)+'Summary (Full)'!$B$42/10^(AG6/10)+'Summary (Full)'!$B$43/10^(AH6/10))/'Summary (Full)'!$B$44))</f>
        <v>43.776457632843915</v>
      </c>
      <c r="AJ6" s="202">
        <f>Test!Y255</f>
        <v>56114.8</v>
      </c>
      <c r="AK6" s="203">
        <f>Test!Z255</f>
        <v>17.846399999999999</v>
      </c>
      <c r="AL6" s="203">
        <f t="shared" ref="AL6:AM40" si="2">AJ6/R6</f>
        <v>1</v>
      </c>
      <c r="AM6" s="203">
        <f t="shared" si="2"/>
        <v>1</v>
      </c>
      <c r="AO6" s="294"/>
      <c r="AP6" s="212"/>
      <c r="AQ6" s="212"/>
      <c r="AR6" s="212"/>
      <c r="AS6" s="212"/>
      <c r="AT6" s="212"/>
      <c r="AU6" s="212"/>
      <c r="AV6" s="212"/>
      <c r="AW6" s="212"/>
      <c r="AX6" s="212"/>
      <c r="AY6" s="215"/>
      <c r="AZ6" s="326"/>
      <c r="BA6" s="252"/>
      <c r="CC6" s="171">
        <v>135.40180000000001</v>
      </c>
      <c r="CD6" s="171">
        <v>30.114599999999999</v>
      </c>
      <c r="CH6" s="6"/>
      <c r="CI6" s="12" t="s">
        <v>32</v>
      </c>
      <c r="CJ6" s="11">
        <f>MAX(CL1:CL201)</f>
        <v>37547.965900000003</v>
      </c>
      <c r="CK6" s="6"/>
      <c r="CL6" s="152">
        <v>135.40180000000001</v>
      </c>
      <c r="CM6" s="152">
        <v>30.114599999999999</v>
      </c>
      <c r="CN6" s="171">
        <v>30.114599999999999</v>
      </c>
      <c r="CO6" s="171">
        <v>38.203299999999999</v>
      </c>
      <c r="CP6" s="171">
        <v>39.816499999999998</v>
      </c>
      <c r="CQ6" s="171">
        <v>31.226512500000002</v>
      </c>
      <c r="CR6" s="171">
        <v>11.271599999999999</v>
      </c>
      <c r="CS6" s="171">
        <v>8.9212000000000007</v>
      </c>
      <c r="CT6" s="171">
        <v>27.236799999999999</v>
      </c>
      <c r="CU6" s="171">
        <v>25.715900000000001</v>
      </c>
      <c r="CV6" s="171">
        <v>26.085599999999999</v>
      </c>
      <c r="CW6" s="171">
        <v>32.504600000000003</v>
      </c>
      <c r="CX6" s="171">
        <v>30.033799999999999</v>
      </c>
      <c r="CY6" s="171">
        <v>38.198099999999997</v>
      </c>
      <c r="CZ6" s="171">
        <v>39.718499999999999</v>
      </c>
      <c r="DA6" s="171">
        <v>31.521078354018087</v>
      </c>
      <c r="DB6" s="171">
        <v>914.8</v>
      </c>
      <c r="DC6" s="171">
        <v>0.3266</v>
      </c>
      <c r="DE6" s="171">
        <v>83.448941838072443</v>
      </c>
      <c r="DF6" s="5">
        <v>9.8781750000000006</v>
      </c>
      <c r="DG6" s="5"/>
      <c r="DH6" s="171">
        <v>83.448941838072443</v>
      </c>
      <c r="DI6" s="5">
        <v>7.9415874999999998</v>
      </c>
      <c r="DJ6" s="5"/>
      <c r="DK6" s="5">
        <v>135.40180000000001</v>
      </c>
      <c r="DL6" s="5">
        <v>27.236799999999999</v>
      </c>
      <c r="DM6" s="5">
        <v>135.40180000000001</v>
      </c>
      <c r="DN6" s="5">
        <v>25.715900000000001</v>
      </c>
      <c r="DO6" s="5">
        <v>135.40180000000001</v>
      </c>
      <c r="DP6" s="5">
        <v>26.085599999999999</v>
      </c>
      <c r="DQ6" s="5">
        <v>83.448941838072443</v>
      </c>
      <c r="DR6" s="5">
        <v>31.451749999999997</v>
      </c>
      <c r="DS6" s="5">
        <v>135.40180000000001</v>
      </c>
      <c r="DT6" s="5">
        <v>30.033799999999999</v>
      </c>
      <c r="DU6" s="5">
        <v>30.033799999999999</v>
      </c>
      <c r="DV6" s="5">
        <v>38.198099999999997</v>
      </c>
      <c r="DW6" s="5">
        <v>39.718499999999999</v>
      </c>
      <c r="DX6" s="5">
        <v>31.521078354018087</v>
      </c>
      <c r="DZ6" s="171">
        <v>135.40180000000001</v>
      </c>
      <c r="EA6" s="171">
        <v>30.114599999999999</v>
      </c>
      <c r="EB6" s="171">
        <v>30.114599999999999</v>
      </c>
      <c r="EC6" s="171">
        <v>38.203299999999999</v>
      </c>
      <c r="ED6" s="171">
        <v>39.816499999999998</v>
      </c>
      <c r="EE6" s="171">
        <v>31.226512500000002</v>
      </c>
      <c r="EF6" s="171">
        <v>11.271599999999999</v>
      </c>
      <c r="EG6" s="171">
        <v>8.9212000000000007</v>
      </c>
      <c r="EH6" s="171">
        <v>27.236799999999999</v>
      </c>
      <c r="EI6" s="171">
        <v>25.715900000000001</v>
      </c>
      <c r="EJ6" s="171">
        <v>26.085599999999999</v>
      </c>
      <c r="EK6" s="171">
        <v>32.504600000000003</v>
      </c>
      <c r="EL6" s="171">
        <v>30.033799999999999</v>
      </c>
      <c r="EM6" s="171">
        <v>38.198099999999997</v>
      </c>
      <c r="EN6" s="171">
        <v>39.718499999999999</v>
      </c>
      <c r="EO6" s="171">
        <v>31.521078354018087</v>
      </c>
      <c r="EP6" s="171">
        <v>914.8</v>
      </c>
      <c r="EQ6" s="171">
        <v>0.3266</v>
      </c>
      <c r="ER6" s="171">
        <v>83.448941838072443</v>
      </c>
      <c r="ES6" s="5">
        <v>9.8781750000000006</v>
      </c>
      <c r="ET6" s="5">
        <v>83.448941838072443</v>
      </c>
      <c r="EU6" s="5">
        <v>7.9415874999999998</v>
      </c>
      <c r="EV6" s="8">
        <v>135.40180000000001</v>
      </c>
      <c r="EW6" s="8">
        <v>27.236799999999999</v>
      </c>
      <c r="EX6" s="8">
        <v>135.40180000000001</v>
      </c>
      <c r="EY6" s="8">
        <v>25.715900000000001</v>
      </c>
      <c r="EZ6" s="8">
        <v>135.40180000000001</v>
      </c>
      <c r="FA6" s="8">
        <v>26.085599999999999</v>
      </c>
      <c r="FB6" s="8">
        <v>83.448941838072443</v>
      </c>
      <c r="FC6" s="8">
        <v>31.451749999999997</v>
      </c>
      <c r="FD6" s="5">
        <v>135.40180000000001</v>
      </c>
      <c r="FE6" s="5">
        <v>30.033799999999999</v>
      </c>
      <c r="FF6" s="5">
        <v>30.033799999999999</v>
      </c>
      <c r="FG6" s="5">
        <v>38.198099999999997</v>
      </c>
      <c r="FH6" s="5">
        <v>39.718499999999999</v>
      </c>
      <c r="FI6" s="5">
        <v>31.521078354018087</v>
      </c>
      <c r="FK6" s="5">
        <v>135.40180000000001</v>
      </c>
      <c r="FL6" s="5">
        <v>31.226512500000002</v>
      </c>
      <c r="FM6" s="5">
        <v>135.40180000000001</v>
      </c>
      <c r="FN6" s="5">
        <v>31.521078354018087</v>
      </c>
      <c r="FP6" s="171">
        <v>135.40180000000001</v>
      </c>
      <c r="FQ6" s="5">
        <v>31.226512500000002</v>
      </c>
      <c r="FR6" s="171">
        <v>135.40180000000001</v>
      </c>
      <c r="FS6" s="5">
        <v>31.521078354018087</v>
      </c>
    </row>
    <row r="7" spans="1:175" x14ac:dyDescent="0.15">
      <c r="A7" s="289"/>
      <c r="B7" s="47">
        <v>39</v>
      </c>
      <c r="C7" s="187">
        <f>Anchor!L256</f>
        <v>9291.0301999999992</v>
      </c>
      <c r="D7" s="187">
        <f>Anchor!M256</f>
        <v>41.048000000000002</v>
      </c>
      <c r="E7" s="187">
        <f>Anchor!N256</f>
        <v>46.729199999999999</v>
      </c>
      <c r="F7" s="187">
        <f>Anchor!O256</f>
        <v>48.131</v>
      </c>
      <c r="G7" s="188">
        <f>('Summary (Full)'!$B$34*D7+'Summary (Full)'!$B$35*E7+'Summary (Full)'!$B$36*F7)/'Summary (Full)'!$B$37</f>
        <v>41.845762499999999</v>
      </c>
      <c r="H7" s="187">
        <f>Anchor!P256</f>
        <v>26.9038</v>
      </c>
      <c r="I7" s="187">
        <f>Anchor!Q256</f>
        <v>20.110600000000002</v>
      </c>
      <c r="J7" s="187">
        <f>Anchor!R256</f>
        <v>90.890699999999995</v>
      </c>
      <c r="K7" s="187">
        <f>Anchor!S256</f>
        <v>88.730999999999995</v>
      </c>
      <c r="L7" s="187">
        <f>Anchor!T256</f>
        <v>40.497500000000002</v>
      </c>
      <c r="M7" s="187">
        <f>Anchor!U256</f>
        <v>42.219900000000003</v>
      </c>
      <c r="N7" s="187">
        <f>Anchor!V256</f>
        <v>40.99</v>
      </c>
      <c r="O7" s="187">
        <f>Anchor!W256</f>
        <v>46.718600000000002</v>
      </c>
      <c r="P7" s="187">
        <f>Anchor!X256</f>
        <v>48.102699999999999</v>
      </c>
      <c r="Q7" s="189">
        <f>10*LOG10(1/(('Summary (Full)'!$B$41/10^(N7/10)+'Summary (Full)'!$B$42/10^(O7/10)+'Summary (Full)'!$B$43/10^(P7/10))/'Summary (Full)'!$B$44))</f>
        <v>42.276409638197599</v>
      </c>
      <c r="R7" s="187">
        <f>Anchor!Y256</f>
        <v>44386.3</v>
      </c>
      <c r="S7" s="187">
        <f>Anchor!Z256</f>
        <v>14.4841</v>
      </c>
      <c r="U7" s="166">
        <f>Test!L256</f>
        <v>9291.0301999999992</v>
      </c>
      <c r="V7" s="166">
        <f>Test!M256</f>
        <v>41.048000000000002</v>
      </c>
      <c r="W7" s="166">
        <f>Test!N256</f>
        <v>46.729199999999999</v>
      </c>
      <c r="X7" s="166">
        <f>Test!O256</f>
        <v>48.131</v>
      </c>
      <c r="Y7" s="166">
        <f>('Summary (Full)'!$B$34*V7+'Summary (Full)'!$B$35*W7+'Summary (Full)'!$B$36*X7)/'Summary (Full)'!$B$37</f>
        <v>41.845762499999999</v>
      </c>
      <c r="Z7" s="166">
        <f>Test!P256</f>
        <v>26.9038</v>
      </c>
      <c r="AA7" s="166">
        <f>Test!Q256</f>
        <v>20.110600000000002</v>
      </c>
      <c r="AB7" s="166">
        <f>Test!R256</f>
        <v>90.890699999999995</v>
      </c>
      <c r="AC7" s="166">
        <f>Test!S256</f>
        <v>88.730999999999995</v>
      </c>
      <c r="AD7" s="166">
        <f>Test!T256</f>
        <v>40.497500000000002</v>
      </c>
      <c r="AE7" s="166">
        <f>Test!U256</f>
        <v>42.219900000000003</v>
      </c>
      <c r="AF7" s="166">
        <f>Test!V256</f>
        <v>40.99</v>
      </c>
      <c r="AG7" s="166">
        <f>Test!W256</f>
        <v>46.718600000000002</v>
      </c>
      <c r="AH7" s="166">
        <f>Test!X256</f>
        <v>48.102699999999999</v>
      </c>
      <c r="AI7" s="166">
        <f>10*LOG10(1/(('Summary (Full)'!$B$41/10^(AF7/10)+'Summary (Full)'!$B$42/10^(AG7/10)+'Summary (Full)'!$B$43/10^(AH7/10))/'Summary (Full)'!$B$44))</f>
        <v>42.276409638197599</v>
      </c>
      <c r="AJ7" s="202">
        <f>Test!Y256</f>
        <v>44386.3</v>
      </c>
      <c r="AK7" s="203">
        <f>Test!Z256</f>
        <v>14.4841</v>
      </c>
      <c r="AL7" s="203">
        <f t="shared" si="2"/>
        <v>1</v>
      </c>
      <c r="AM7" s="203">
        <f t="shared" si="2"/>
        <v>1</v>
      </c>
      <c r="AO7" s="294" t="s">
        <v>28</v>
      </c>
      <c r="AP7" s="212" cm="1">
        <f t="array" ref="AP7">bdRateExtend($C6:$C9,D6:D9,$U6:$U9,V6:V9)</f>
        <v>0</v>
      </c>
      <c r="AQ7" s="212"/>
      <c r="AR7" s="212"/>
      <c r="AS7" s="212"/>
      <c r="AT7" s="212" cm="1">
        <f t="array" ref="AT7">bdRateExtend($C6:$C9,H6:H9,$U6:$U9,Z6:Z9)</f>
        <v>0</v>
      </c>
      <c r="AU7" s="212"/>
      <c r="AV7" s="212" cm="1">
        <f t="array" ref="AV7">bdRateExtend($C6:$C9,I6:I9,$U6:$U9,AA6:AA9)</f>
        <v>0</v>
      </c>
      <c r="AW7" s="212"/>
      <c r="AX7" s="212" cm="1">
        <f t="array" ref="AX7">bdRateExtend($C6:$C9,J6:J9,$U6:$U9,AB6:AB9,"None", FALSE,1)</f>
        <v>0</v>
      </c>
      <c r="AY7" s="215"/>
      <c r="AZ7" s="326" cm="1">
        <f t="array" ref="AZ7">testVMAFRange($C6:$C9,J6:J9,$U6:$U9,AB6:AB9)</f>
        <v>0</v>
      </c>
      <c r="BA7" s="252"/>
      <c r="CC7" s="171">
        <v>203.929</v>
      </c>
      <c r="CD7" s="171">
        <v>31.262699999999999</v>
      </c>
      <c r="CH7" s="6"/>
      <c r="CI7" s="12" t="s">
        <v>33</v>
      </c>
      <c r="CJ7" s="11">
        <f>CJ6-CJ5</f>
        <v>37471.390200000002</v>
      </c>
      <c r="CK7" s="6"/>
      <c r="CL7" s="152">
        <v>203.929</v>
      </c>
      <c r="CM7" s="152">
        <v>31.262699999999999</v>
      </c>
      <c r="CN7" s="171">
        <v>31.262699999999999</v>
      </c>
      <c r="CO7" s="171">
        <v>38.730600000000003</v>
      </c>
      <c r="CP7" s="171">
        <v>40.439399999999999</v>
      </c>
      <c r="CQ7" s="171">
        <v>32.3029875</v>
      </c>
      <c r="CR7" s="171">
        <v>12.530099999999999</v>
      </c>
      <c r="CS7" s="171">
        <v>9.8300999999999998</v>
      </c>
      <c r="CT7" s="171">
        <v>37.634500000000003</v>
      </c>
      <c r="CU7" s="171">
        <v>35.8292</v>
      </c>
      <c r="CV7" s="171">
        <v>27.3902</v>
      </c>
      <c r="CW7" s="171">
        <v>33.447600000000001</v>
      </c>
      <c r="CX7" s="171">
        <v>31.1844</v>
      </c>
      <c r="CY7" s="171">
        <v>38.726999999999997</v>
      </c>
      <c r="CZ7" s="171">
        <v>40.350700000000003</v>
      </c>
      <c r="DA7" s="171">
        <v>32.634001099937777</v>
      </c>
      <c r="DB7" s="171">
        <v>1322.6</v>
      </c>
      <c r="DC7" s="171">
        <v>0.67069999999999996</v>
      </c>
      <c r="DE7" s="171">
        <v>90.939108540881762</v>
      </c>
      <c r="DF7" s="5">
        <v>10.17285</v>
      </c>
      <c r="DG7" s="5"/>
      <c r="DH7" s="171">
        <v>90.939108540881762</v>
      </c>
      <c r="DI7" s="5">
        <v>8.0957749999999997</v>
      </c>
      <c r="DJ7" s="5"/>
      <c r="DK7" s="5">
        <v>203.929</v>
      </c>
      <c r="DL7" s="5">
        <v>37.634500000000003</v>
      </c>
      <c r="DM7" s="5">
        <v>203.929</v>
      </c>
      <c r="DN7" s="5">
        <v>35.8292</v>
      </c>
      <c r="DO7" s="5">
        <v>203.929</v>
      </c>
      <c r="DP7" s="5">
        <v>27.3902</v>
      </c>
      <c r="DQ7" s="5">
        <v>90.939108540881762</v>
      </c>
      <c r="DR7" s="5">
        <v>31.630199999999999</v>
      </c>
      <c r="DS7" s="5">
        <v>203.929</v>
      </c>
      <c r="DT7" s="5">
        <v>31.1844</v>
      </c>
      <c r="DU7" s="5">
        <v>31.1844</v>
      </c>
      <c r="DV7" s="5">
        <v>38.726999999999997</v>
      </c>
      <c r="DW7" s="5">
        <v>40.350700000000003</v>
      </c>
      <c r="DX7" s="5">
        <v>32.634001099937777</v>
      </c>
      <c r="DZ7" s="171">
        <v>203.929</v>
      </c>
      <c r="EA7" s="171">
        <v>31.262699999999999</v>
      </c>
      <c r="EB7" s="171">
        <v>31.262699999999999</v>
      </c>
      <c r="EC7" s="171">
        <v>38.730600000000003</v>
      </c>
      <c r="ED7" s="171">
        <v>40.439399999999999</v>
      </c>
      <c r="EE7" s="171">
        <v>32.3029875</v>
      </c>
      <c r="EF7" s="171">
        <v>12.530099999999999</v>
      </c>
      <c r="EG7" s="171">
        <v>9.8300999999999998</v>
      </c>
      <c r="EH7" s="171">
        <v>37.634500000000003</v>
      </c>
      <c r="EI7" s="171">
        <v>35.8292</v>
      </c>
      <c r="EJ7" s="171">
        <v>27.3902</v>
      </c>
      <c r="EK7" s="171">
        <v>33.447600000000001</v>
      </c>
      <c r="EL7" s="171">
        <v>31.1844</v>
      </c>
      <c r="EM7" s="171">
        <v>38.726999999999997</v>
      </c>
      <c r="EN7" s="171">
        <v>40.350700000000003</v>
      </c>
      <c r="EO7" s="171">
        <v>32.634001099937777</v>
      </c>
      <c r="EP7" s="171">
        <v>1322.6</v>
      </c>
      <c r="EQ7" s="171">
        <v>0.67069999999999996</v>
      </c>
      <c r="ER7" s="171">
        <v>90.939108540881762</v>
      </c>
      <c r="ES7" s="5">
        <v>10.17285</v>
      </c>
      <c r="ET7" s="5">
        <v>90.939108540881762</v>
      </c>
      <c r="EU7" s="5">
        <v>8.0957749999999997</v>
      </c>
      <c r="EV7" s="8">
        <v>203.929</v>
      </c>
      <c r="EW7" s="8">
        <v>37.634500000000003</v>
      </c>
      <c r="EX7" s="8">
        <v>203.929</v>
      </c>
      <c r="EY7" s="8">
        <v>35.8292</v>
      </c>
      <c r="EZ7" s="8">
        <v>203.929</v>
      </c>
      <c r="FA7" s="8">
        <v>27.3902</v>
      </c>
      <c r="FB7" s="8">
        <v>90.939108540881762</v>
      </c>
      <c r="FC7" s="8">
        <v>31.630199999999999</v>
      </c>
      <c r="FD7" s="5">
        <v>203.929</v>
      </c>
      <c r="FE7" s="5">
        <v>31.1844</v>
      </c>
      <c r="FF7" s="5">
        <v>31.1844</v>
      </c>
      <c r="FG7" s="5">
        <v>38.726999999999997</v>
      </c>
      <c r="FH7" s="5">
        <v>40.350700000000003</v>
      </c>
      <c r="FI7" s="5">
        <v>32.634001099937777</v>
      </c>
      <c r="FK7" s="5">
        <v>203.929</v>
      </c>
      <c r="FL7" s="5">
        <v>32.3029875</v>
      </c>
      <c r="FM7" s="5">
        <v>203.929</v>
      </c>
      <c r="FN7" s="5">
        <v>32.634001099937777</v>
      </c>
      <c r="FP7" s="171">
        <v>203.929</v>
      </c>
      <c r="FQ7" s="5">
        <v>32.3029875</v>
      </c>
      <c r="FR7" s="171">
        <v>203.929</v>
      </c>
      <c r="FS7" s="5">
        <v>32.634001099937777</v>
      </c>
    </row>
    <row r="8" spans="1:175" x14ac:dyDescent="0.15">
      <c r="A8" s="289"/>
      <c r="B8" s="47">
        <v>47</v>
      </c>
      <c r="C8" s="187">
        <f>Anchor!L257</f>
        <v>4623.8611000000001</v>
      </c>
      <c r="D8" s="187">
        <f>Anchor!M257</f>
        <v>39.354700000000001</v>
      </c>
      <c r="E8" s="187">
        <f>Anchor!N257</f>
        <v>44.988399999999999</v>
      </c>
      <c r="F8" s="187">
        <f>Anchor!O257</f>
        <v>46.462600000000002</v>
      </c>
      <c r="G8" s="188">
        <f>('Summary (Full)'!$B$34*D8+'Summary (Full)'!$B$35*E8+'Summary (Full)'!$B$36*F8)/'Summary (Full)'!$B$37</f>
        <v>40.151049999999998</v>
      </c>
      <c r="H8" s="187">
        <f>Anchor!P257</f>
        <v>24.004999999999999</v>
      </c>
      <c r="I8" s="187">
        <f>Anchor!Q257</f>
        <v>18.0733</v>
      </c>
      <c r="J8" s="187">
        <f>Anchor!R257</f>
        <v>86.170199999999994</v>
      </c>
      <c r="K8" s="187">
        <f>Anchor!S257</f>
        <v>83.674199999999999</v>
      </c>
      <c r="L8" s="187">
        <f>Anchor!T257</f>
        <v>37.729999999999997</v>
      </c>
      <c r="M8" s="187">
        <f>Anchor!U257</f>
        <v>40.580100000000002</v>
      </c>
      <c r="N8" s="187">
        <f>Anchor!V257</f>
        <v>39.305700000000002</v>
      </c>
      <c r="O8" s="187">
        <f>Anchor!W257</f>
        <v>44.981999999999999</v>
      </c>
      <c r="P8" s="187">
        <f>Anchor!X257</f>
        <v>46.436999999999998</v>
      </c>
      <c r="Q8" s="189">
        <f>10*LOG10(1/(('Summary (Full)'!$B$41/10^(N8/10)+'Summary (Full)'!$B$42/10^(O8/10)+'Summary (Full)'!$B$43/10^(P8/10))/'Summary (Full)'!$B$44))</f>
        <v>40.589765817811099</v>
      </c>
      <c r="R8" s="187">
        <f>Anchor!Y257</f>
        <v>27302.799999999999</v>
      </c>
      <c r="S8" s="187">
        <f>Anchor!Z257</f>
        <v>12.0646</v>
      </c>
      <c r="U8" s="166">
        <f>Test!L257</f>
        <v>4623.8611000000001</v>
      </c>
      <c r="V8" s="166">
        <f>Test!M257</f>
        <v>39.354700000000001</v>
      </c>
      <c r="W8" s="166">
        <f>Test!N257</f>
        <v>44.988399999999999</v>
      </c>
      <c r="X8" s="166">
        <f>Test!O257</f>
        <v>46.462600000000002</v>
      </c>
      <c r="Y8" s="166">
        <f>('Summary (Full)'!$B$34*V8+'Summary (Full)'!$B$35*W8+'Summary (Full)'!$B$36*X8)/'Summary (Full)'!$B$37</f>
        <v>40.151049999999998</v>
      </c>
      <c r="Z8" s="166">
        <f>Test!P257</f>
        <v>24.004999999999999</v>
      </c>
      <c r="AA8" s="166">
        <f>Test!Q257</f>
        <v>18.0733</v>
      </c>
      <c r="AB8" s="166">
        <f>Test!R257</f>
        <v>86.170199999999994</v>
      </c>
      <c r="AC8" s="166">
        <f>Test!S257</f>
        <v>83.674199999999999</v>
      </c>
      <c r="AD8" s="166">
        <f>Test!T257</f>
        <v>37.729999999999997</v>
      </c>
      <c r="AE8" s="166">
        <f>Test!U257</f>
        <v>40.580100000000002</v>
      </c>
      <c r="AF8" s="166">
        <f>Test!V257</f>
        <v>39.305700000000002</v>
      </c>
      <c r="AG8" s="166">
        <f>Test!W257</f>
        <v>44.981999999999999</v>
      </c>
      <c r="AH8" s="166">
        <f>Test!X257</f>
        <v>46.436999999999998</v>
      </c>
      <c r="AI8" s="166">
        <f>10*LOG10(1/(('Summary (Full)'!$B$41/10^(AF8/10)+'Summary (Full)'!$B$42/10^(AG8/10)+'Summary (Full)'!$B$43/10^(AH8/10))/'Summary (Full)'!$B$44))</f>
        <v>40.589765817811099</v>
      </c>
      <c r="AJ8" s="202">
        <f>Test!Y257</f>
        <v>27302.799999999999</v>
      </c>
      <c r="AK8" s="203">
        <f>Test!Z257</f>
        <v>12.0646</v>
      </c>
      <c r="AL8" s="203">
        <f t="shared" si="2"/>
        <v>1</v>
      </c>
      <c r="AM8" s="203">
        <f t="shared" si="2"/>
        <v>1</v>
      </c>
      <c r="AO8" s="294"/>
      <c r="AP8" s="212"/>
      <c r="AQ8" s="212"/>
      <c r="AR8" s="212"/>
      <c r="AS8" s="212"/>
      <c r="AT8" s="212"/>
      <c r="AU8" s="212"/>
      <c r="AV8" s="212"/>
      <c r="AW8" s="212"/>
      <c r="AX8" s="212"/>
      <c r="AY8" s="215"/>
      <c r="AZ8" s="326"/>
      <c r="BA8" s="252"/>
      <c r="CC8" s="171">
        <v>369.60700000000003</v>
      </c>
      <c r="CD8" s="171">
        <v>32.816200000000002</v>
      </c>
      <c r="CH8" s="6"/>
      <c r="CI8" s="12" t="s">
        <v>34</v>
      </c>
      <c r="CJ8" s="11">
        <f>CJ7^(3/4)</f>
        <v>2693.238749810082</v>
      </c>
      <c r="CK8" s="6"/>
      <c r="CL8" s="152">
        <v>225.59426245295904</v>
      </c>
      <c r="CM8" s="152">
        <v>31.489962500000001</v>
      </c>
      <c r="CN8" s="171">
        <v>31.489962500000001</v>
      </c>
      <c r="CO8" s="171">
        <v>38.908150000000006</v>
      </c>
      <c r="CP8" s="171">
        <v>40.621324999999999</v>
      </c>
      <c r="CQ8" s="171">
        <v>32.524309375000001</v>
      </c>
      <c r="CR8" s="171">
        <v>12.894099999999998</v>
      </c>
      <c r="CS8" s="171">
        <v>10.058399999999999</v>
      </c>
      <c r="CT8" s="171">
        <v>39.2453</v>
      </c>
      <c r="CU8" s="171">
        <v>37.393812499999996</v>
      </c>
      <c r="CV8" s="171">
        <v>27.662837500000002</v>
      </c>
      <c r="CW8" s="171">
        <v>33.661950000000004</v>
      </c>
      <c r="CX8" s="171">
        <v>31.412587500000001</v>
      </c>
      <c r="CY8" s="171">
        <v>38.904612499999999</v>
      </c>
      <c r="CZ8" s="171">
        <v>40.534487500000004</v>
      </c>
      <c r="DA8" s="171">
        <v>32.85872312841952</v>
      </c>
      <c r="DB8" s="171">
        <v>1475.9624999999999</v>
      </c>
      <c r="DC8" s="171">
        <v>0.68856249999999997</v>
      </c>
      <c r="DE8" s="171">
        <v>99.101573729449427</v>
      </c>
      <c r="DF8" s="5">
        <v>10.467525</v>
      </c>
      <c r="DG8" s="5"/>
      <c r="DH8" s="171">
        <v>99.101573729449427</v>
      </c>
      <c r="DI8" s="5">
        <v>8.2499624999999988</v>
      </c>
      <c r="DJ8" s="5"/>
      <c r="DK8" s="5">
        <v>369.60700000000003</v>
      </c>
      <c r="DL8" s="5">
        <v>50.804299999999998</v>
      </c>
      <c r="DM8" s="5">
        <v>369.60700000000003</v>
      </c>
      <c r="DN8" s="5">
        <v>48.3065</v>
      </c>
      <c r="DO8" s="5">
        <v>225.59426245295904</v>
      </c>
      <c r="DP8" s="5">
        <v>27.662837500000002</v>
      </c>
      <c r="DQ8" s="5">
        <v>99.101573729449427</v>
      </c>
      <c r="DR8" s="5">
        <v>31.80865</v>
      </c>
      <c r="DS8" s="5">
        <v>225.59426245295904</v>
      </c>
      <c r="DT8" s="5">
        <v>31.412587500000001</v>
      </c>
      <c r="DU8" s="5">
        <v>31.412587500000001</v>
      </c>
      <c r="DV8" s="5">
        <v>38.904612499999999</v>
      </c>
      <c r="DW8" s="5">
        <v>40.534487500000004</v>
      </c>
      <c r="DX8" s="5">
        <v>32.85872312841952</v>
      </c>
      <c r="DZ8" s="171">
        <v>225.59426245295904</v>
      </c>
      <c r="EA8" s="171">
        <v>31.489962500000001</v>
      </c>
      <c r="EB8" s="171">
        <v>31.489962500000001</v>
      </c>
      <c r="EC8" s="171">
        <v>38.908150000000006</v>
      </c>
      <c r="ED8" s="171">
        <v>40.621324999999999</v>
      </c>
      <c r="EE8" s="171">
        <v>32.524309375000001</v>
      </c>
      <c r="EF8" s="171">
        <v>12.894099999999998</v>
      </c>
      <c r="EG8" s="171">
        <v>10.058399999999999</v>
      </c>
      <c r="EH8" s="171">
        <v>39.2453</v>
      </c>
      <c r="EI8" s="171">
        <v>37.393812499999996</v>
      </c>
      <c r="EJ8" s="171">
        <v>27.662837500000002</v>
      </c>
      <c r="EK8" s="171">
        <v>33.661950000000004</v>
      </c>
      <c r="EL8" s="171">
        <v>31.412587500000001</v>
      </c>
      <c r="EM8" s="171">
        <v>38.904612499999999</v>
      </c>
      <c r="EN8" s="171">
        <v>40.534487500000004</v>
      </c>
      <c r="EO8" s="171">
        <v>32.85872312841952</v>
      </c>
      <c r="EP8" s="171">
        <v>1475.9624999999999</v>
      </c>
      <c r="EQ8" s="171">
        <v>0.68856249999999997</v>
      </c>
      <c r="ER8" s="171">
        <v>99.101573729449427</v>
      </c>
      <c r="ES8" s="5">
        <v>10.467525</v>
      </c>
      <c r="ET8" s="5">
        <v>99.101573729449427</v>
      </c>
      <c r="EU8" s="5">
        <v>8.2499624999999988</v>
      </c>
      <c r="EV8" s="8">
        <v>369.60700000000003</v>
      </c>
      <c r="EW8" s="8">
        <v>50.804299999999998</v>
      </c>
      <c r="EX8" s="8">
        <v>369.60700000000003</v>
      </c>
      <c r="EY8" s="8">
        <v>48.3065</v>
      </c>
      <c r="EZ8" s="8">
        <v>225.59426245295904</v>
      </c>
      <c r="FA8" s="8">
        <v>27.662837500000002</v>
      </c>
      <c r="FB8" s="8">
        <v>99.101573729449427</v>
      </c>
      <c r="FC8" s="8">
        <v>31.80865</v>
      </c>
      <c r="FD8" s="5">
        <v>225.59426245295904</v>
      </c>
      <c r="FE8" s="5">
        <v>31.412587500000001</v>
      </c>
      <c r="FF8" s="5">
        <v>31.412587500000001</v>
      </c>
      <c r="FG8" s="5">
        <v>38.904612499999999</v>
      </c>
      <c r="FH8" s="5">
        <v>40.534487500000004</v>
      </c>
      <c r="FI8" s="5">
        <v>32.85872312841952</v>
      </c>
      <c r="FK8" s="5">
        <v>225.59426245295904</v>
      </c>
      <c r="FL8" s="5">
        <v>32.524309375000001</v>
      </c>
      <c r="FM8" s="5">
        <v>225.59426245295904</v>
      </c>
      <c r="FN8" s="5">
        <v>32.85872312841952</v>
      </c>
      <c r="FP8" s="171">
        <v>225.59426245295904</v>
      </c>
      <c r="FQ8" s="5">
        <v>32.524309375000001</v>
      </c>
      <c r="FR8" s="171">
        <v>225.59426245295904</v>
      </c>
      <c r="FS8" s="5">
        <v>32.85872312841952</v>
      </c>
    </row>
    <row r="9" spans="1:175" x14ac:dyDescent="0.15">
      <c r="A9" s="289"/>
      <c r="B9" s="47">
        <v>55</v>
      </c>
      <c r="C9" s="187">
        <f>Anchor!L258</f>
        <v>2317.0762</v>
      </c>
      <c r="D9" s="187">
        <f>Anchor!M258</f>
        <v>37.483899999999998</v>
      </c>
      <c r="E9" s="187">
        <f>Anchor!N258</f>
        <v>43.213700000000003</v>
      </c>
      <c r="F9" s="187">
        <f>Anchor!O258</f>
        <v>44.742899999999999</v>
      </c>
      <c r="G9" s="188">
        <f>('Summary (Full)'!$B$34*D9+'Summary (Full)'!$B$35*E9+'Summary (Full)'!$B$36*F9)/'Summary (Full)'!$B$37</f>
        <v>38.295699999999997</v>
      </c>
      <c r="H9" s="187">
        <f>Anchor!P258</f>
        <v>21.124600000000001</v>
      </c>
      <c r="I9" s="187">
        <f>Anchor!Q258</f>
        <v>15.949400000000001</v>
      </c>
      <c r="J9" s="187">
        <f>Anchor!R258</f>
        <v>78.971900000000005</v>
      </c>
      <c r="K9" s="187">
        <f>Anchor!S258</f>
        <v>76.149100000000004</v>
      </c>
      <c r="L9" s="187">
        <f>Anchor!T258</f>
        <v>34.998800000000003</v>
      </c>
      <c r="M9" s="187">
        <f>Anchor!U258</f>
        <v>38.811199999999999</v>
      </c>
      <c r="N9" s="187">
        <f>Anchor!V258</f>
        <v>37.437800000000003</v>
      </c>
      <c r="O9" s="187">
        <f>Anchor!W258</f>
        <v>43.208799999999997</v>
      </c>
      <c r="P9" s="187">
        <f>Anchor!X258</f>
        <v>44.704300000000003</v>
      </c>
      <c r="Q9" s="189">
        <f>10*LOG10(1/(('Summary (Full)'!$B$41/10^(N9/10)+'Summary (Full)'!$B$42/10^(O9/10)+'Summary (Full)'!$B$43/10^(P9/10))/'Summary (Full)'!$B$44))</f>
        <v>38.733332082754785</v>
      </c>
      <c r="R9" s="187">
        <f>Anchor!Y258</f>
        <v>19286.099999999999</v>
      </c>
      <c r="S9" s="187">
        <f>Anchor!Z258</f>
        <v>9.8927999999999994</v>
      </c>
      <c r="U9" s="166">
        <f>Test!L258</f>
        <v>2317.0762</v>
      </c>
      <c r="V9" s="166">
        <f>Test!M258</f>
        <v>37.483899999999998</v>
      </c>
      <c r="W9" s="166">
        <f>Test!N258</f>
        <v>43.213700000000003</v>
      </c>
      <c r="X9" s="166">
        <f>Test!O258</f>
        <v>44.742899999999999</v>
      </c>
      <c r="Y9" s="166">
        <f>('Summary (Full)'!$B$34*V9+'Summary (Full)'!$B$35*W9+'Summary (Full)'!$B$36*X9)/'Summary (Full)'!$B$37</f>
        <v>38.295699999999997</v>
      </c>
      <c r="Z9" s="166">
        <f>Test!P258</f>
        <v>21.124600000000001</v>
      </c>
      <c r="AA9" s="166">
        <f>Test!Q258</f>
        <v>15.949400000000001</v>
      </c>
      <c r="AB9" s="166">
        <f>Test!R258</f>
        <v>78.971900000000005</v>
      </c>
      <c r="AC9" s="166">
        <f>Test!S258</f>
        <v>76.149100000000004</v>
      </c>
      <c r="AD9" s="166">
        <f>Test!T258</f>
        <v>34.998800000000003</v>
      </c>
      <c r="AE9" s="166">
        <f>Test!U258</f>
        <v>38.811199999999999</v>
      </c>
      <c r="AF9" s="166">
        <f>Test!V258</f>
        <v>37.437800000000003</v>
      </c>
      <c r="AG9" s="166">
        <f>Test!W258</f>
        <v>43.208799999999997</v>
      </c>
      <c r="AH9" s="166">
        <f>Test!X258</f>
        <v>44.704300000000003</v>
      </c>
      <c r="AI9" s="166">
        <f>10*LOG10(1/(('Summary (Full)'!$B$41/10^(AF9/10)+'Summary (Full)'!$B$42/10^(AG9/10)+'Summary (Full)'!$B$43/10^(AH9/10))/'Summary (Full)'!$B$44))</f>
        <v>38.733332082754785</v>
      </c>
      <c r="AJ9" s="202">
        <f>Test!Y258</f>
        <v>19286.099999999999</v>
      </c>
      <c r="AK9" s="203">
        <f>Test!Z258</f>
        <v>9.8927999999999994</v>
      </c>
      <c r="AL9" s="203">
        <f t="shared" si="2"/>
        <v>1</v>
      </c>
      <c r="AM9" s="203">
        <f t="shared" si="2"/>
        <v>1</v>
      </c>
      <c r="AO9" s="294" t="s">
        <v>29</v>
      </c>
      <c r="AP9" s="212" cm="1">
        <f t="array" ref="AP9">bdRateExtend($C7:$C10,D7:D10,$U7:$U10,V7:V10)</f>
        <v>0</v>
      </c>
      <c r="AQ9" s="212"/>
      <c r="AR9" s="212"/>
      <c r="AS9" s="212"/>
      <c r="AT9" s="212" cm="1">
        <f t="array" ref="AT9">bdRateExtend($C7:$C10,H7:H10,$U7:$U10,Z7:Z10)</f>
        <v>0</v>
      </c>
      <c r="AU9" s="212"/>
      <c r="AV9" s="212" cm="1">
        <f t="array" ref="AV9">bdRateExtend($C7:$C10,I7:I10,$U7:$U10,AA7:AA10)</f>
        <v>0</v>
      </c>
      <c r="AW9" s="212"/>
      <c r="AX9" s="212" cm="1">
        <f t="array" ref="AX9">bdRateExtend($C7:$C10,J7:J10,$U7:$U10,AB7:AB10,"None", FALSE,1)</f>
        <v>0</v>
      </c>
      <c r="AY9" s="215"/>
      <c r="AZ9" s="326" cm="1">
        <f t="array" ref="AZ9">testVMAFRange($C7:$C10,J7:J10,$U7:$U10,AB7:AB10)</f>
        <v>0</v>
      </c>
      <c r="BA9" s="252"/>
      <c r="CC9" s="171">
        <v>562.8501</v>
      </c>
      <c r="CD9" s="171">
        <v>33.822200000000002</v>
      </c>
      <c r="CH9" s="6"/>
      <c r="CI9" s="12" t="s">
        <v>35</v>
      </c>
      <c r="CJ9" s="11">
        <f>CJ7^(1/2)</f>
        <v>193.57528302962649</v>
      </c>
      <c r="CK9" s="6"/>
      <c r="CL9" s="152">
        <v>249.56122597420978</v>
      </c>
      <c r="CM9" s="152">
        <v>31.717224999999999</v>
      </c>
      <c r="CN9" s="171">
        <v>31.717224999999999</v>
      </c>
      <c r="CO9" s="171">
        <v>39.085700000000003</v>
      </c>
      <c r="CP9" s="171">
        <v>40.803249999999998</v>
      </c>
      <c r="CQ9" s="171">
        <v>32.745631250000002</v>
      </c>
      <c r="CR9" s="171">
        <v>13.258099999999999</v>
      </c>
      <c r="CS9" s="171">
        <v>10.2867</v>
      </c>
      <c r="CT9" s="171">
        <v>40.856099999999998</v>
      </c>
      <c r="CU9" s="171">
        <v>38.958424999999998</v>
      </c>
      <c r="CV9" s="171">
        <v>27.935475</v>
      </c>
      <c r="CW9" s="171">
        <v>33.876300000000001</v>
      </c>
      <c r="CX9" s="171">
        <v>31.640775000000001</v>
      </c>
      <c r="CY9" s="171">
        <v>39.082224999999994</v>
      </c>
      <c r="CZ9" s="171">
        <v>40.718275000000006</v>
      </c>
      <c r="DA9" s="171">
        <v>33.083445156901263</v>
      </c>
      <c r="DB9" s="171">
        <v>1629.3249999999998</v>
      </c>
      <c r="DC9" s="171">
        <v>0.70642499999999997</v>
      </c>
      <c r="DE9" s="171">
        <v>107.99668122146167</v>
      </c>
      <c r="DF9" s="5">
        <v>10.7622</v>
      </c>
      <c r="DG9" s="5"/>
      <c r="DH9" s="171">
        <v>135.40180000000001</v>
      </c>
      <c r="DI9" s="5">
        <v>8.9212000000000007</v>
      </c>
      <c r="DJ9" s="5"/>
      <c r="DK9" s="5">
        <v>410.01533502902629</v>
      </c>
      <c r="DL9" s="5">
        <v>52.504487499999996</v>
      </c>
      <c r="DM9" s="5">
        <v>410.01533502902629</v>
      </c>
      <c r="DN9" s="5">
        <v>49.981862499999998</v>
      </c>
      <c r="DO9" s="5">
        <v>249.56122597420978</v>
      </c>
      <c r="DP9" s="5">
        <v>27.935475</v>
      </c>
      <c r="DQ9" s="5">
        <v>107.99668122146167</v>
      </c>
      <c r="DR9" s="5">
        <v>31.987099999999998</v>
      </c>
      <c r="DS9" s="5">
        <v>249.56122597420978</v>
      </c>
      <c r="DT9" s="5">
        <v>31.640775000000001</v>
      </c>
      <c r="DU9" s="5">
        <v>31.640775000000001</v>
      </c>
      <c r="DV9" s="5">
        <v>39.082224999999994</v>
      </c>
      <c r="DW9" s="5">
        <v>40.718275000000006</v>
      </c>
      <c r="DX9" s="5">
        <v>33.083445156901263</v>
      </c>
      <c r="DZ9" s="171">
        <v>249.56122597420978</v>
      </c>
      <c r="EA9" s="171">
        <v>31.717224999999999</v>
      </c>
      <c r="EB9" s="171">
        <v>31.717224999999999</v>
      </c>
      <c r="EC9" s="171">
        <v>39.085700000000003</v>
      </c>
      <c r="ED9" s="171">
        <v>40.803249999999998</v>
      </c>
      <c r="EE9" s="171">
        <v>32.745631250000002</v>
      </c>
      <c r="EF9" s="171">
        <v>13.258099999999999</v>
      </c>
      <c r="EG9" s="171">
        <v>10.2867</v>
      </c>
      <c r="EH9" s="171">
        <v>40.856099999999998</v>
      </c>
      <c r="EI9" s="171">
        <v>38.958424999999998</v>
      </c>
      <c r="EJ9" s="171">
        <v>27.935475</v>
      </c>
      <c r="EK9" s="171">
        <v>33.876300000000001</v>
      </c>
      <c r="EL9" s="171">
        <v>31.640775000000001</v>
      </c>
      <c r="EM9" s="171">
        <v>39.082224999999994</v>
      </c>
      <c r="EN9" s="171">
        <v>40.718275000000006</v>
      </c>
      <c r="EO9" s="171">
        <v>33.083445156901263</v>
      </c>
      <c r="EP9" s="171">
        <v>1629.3249999999998</v>
      </c>
      <c r="EQ9" s="171">
        <v>0.70642499999999997</v>
      </c>
      <c r="ER9" s="171">
        <v>107.99668122146167</v>
      </c>
      <c r="ES9" s="5">
        <v>10.7622</v>
      </c>
      <c r="ET9" s="5">
        <v>135.40180000000001</v>
      </c>
      <c r="EU9" s="5">
        <v>8.9212000000000007</v>
      </c>
      <c r="EV9" s="8">
        <v>410.01533502902629</v>
      </c>
      <c r="EW9" s="8">
        <v>52.504487499999996</v>
      </c>
      <c r="EX9" s="8">
        <v>410.01533502902629</v>
      </c>
      <c r="EY9" s="8">
        <v>49.981862499999998</v>
      </c>
      <c r="EZ9" s="8">
        <v>249.56122597420978</v>
      </c>
      <c r="FA9" s="8">
        <v>27.935475</v>
      </c>
      <c r="FB9" s="8">
        <v>107.99668122146167</v>
      </c>
      <c r="FC9" s="8">
        <v>31.987099999999998</v>
      </c>
      <c r="FD9" s="5">
        <v>249.56122597420978</v>
      </c>
      <c r="FE9" s="5">
        <v>31.640775000000001</v>
      </c>
      <c r="FF9" s="5">
        <v>31.640775000000001</v>
      </c>
      <c r="FG9" s="5">
        <v>39.082224999999994</v>
      </c>
      <c r="FH9" s="5">
        <v>40.718275000000006</v>
      </c>
      <c r="FI9" s="5">
        <v>33.083445156901263</v>
      </c>
      <c r="FK9" s="5">
        <v>249.56122597420978</v>
      </c>
      <c r="FL9" s="5">
        <v>32.745631250000002</v>
      </c>
      <c r="FM9" s="5">
        <v>249.56122597420978</v>
      </c>
      <c r="FN9" s="5">
        <v>33.083445156901263</v>
      </c>
      <c r="FP9" s="171">
        <v>249.56122597420978</v>
      </c>
      <c r="FQ9" s="5">
        <v>32.745631250000002</v>
      </c>
      <c r="FR9" s="171">
        <v>249.56122597420978</v>
      </c>
      <c r="FS9" s="5">
        <v>33.083445156901263</v>
      </c>
    </row>
    <row r="10" spans="1:175" ht="14" thickBot="1" x14ac:dyDescent="0.2">
      <c r="A10" s="289"/>
      <c r="B10" s="47">
        <v>63</v>
      </c>
      <c r="C10" s="187">
        <f>Anchor!L259</f>
        <v>1010.1394</v>
      </c>
      <c r="D10" s="187">
        <f>Anchor!M259</f>
        <v>35.248699999999999</v>
      </c>
      <c r="E10" s="187">
        <f>Anchor!N259</f>
        <v>41.303400000000003</v>
      </c>
      <c r="F10" s="187">
        <f>Anchor!O259</f>
        <v>42.821800000000003</v>
      </c>
      <c r="G10" s="188">
        <f>('Summary (Full)'!$B$34*D10+'Summary (Full)'!$B$35*E10+'Summary (Full)'!$B$36*F10)/'Summary (Full)'!$B$37</f>
        <v>36.100437500000005</v>
      </c>
      <c r="H10" s="187">
        <f>Anchor!P259</f>
        <v>17.751100000000001</v>
      </c>
      <c r="I10" s="187">
        <f>Anchor!Q259</f>
        <v>13.559100000000001</v>
      </c>
      <c r="J10" s="187">
        <f>Anchor!R259</f>
        <v>67.524500000000003</v>
      </c>
      <c r="K10" s="187">
        <f>Anchor!S259</f>
        <v>64.535700000000006</v>
      </c>
      <c r="L10" s="187">
        <f>Anchor!T259</f>
        <v>32.013500000000001</v>
      </c>
      <c r="M10" s="187">
        <f>Anchor!U259</f>
        <v>36.767400000000002</v>
      </c>
      <c r="N10" s="187">
        <f>Anchor!V259</f>
        <v>35.198099999999997</v>
      </c>
      <c r="O10" s="187">
        <f>Anchor!W259</f>
        <v>41.2988</v>
      </c>
      <c r="P10" s="187">
        <f>Anchor!X259</f>
        <v>42.757899999999999</v>
      </c>
      <c r="Q10" s="189">
        <f>10*LOG10(1/(('Summary (Full)'!$B$41/10^(N10/10)+'Summary (Full)'!$B$42/10^(O10/10)+'Summary (Full)'!$B$43/10^(P10/10))/'Summary (Full)'!$B$44))</f>
        <v>36.524576854928519</v>
      </c>
      <c r="R10" s="187">
        <f>Anchor!Y259</f>
        <v>9397.5</v>
      </c>
      <c r="S10" s="187">
        <f>Anchor!Z259</f>
        <v>7.4053000000000004</v>
      </c>
      <c r="U10" s="166">
        <f>Test!L259</f>
        <v>1010.1394</v>
      </c>
      <c r="V10" s="166">
        <f>Test!M259</f>
        <v>35.248699999999999</v>
      </c>
      <c r="W10" s="166">
        <f>Test!N259</f>
        <v>41.303400000000003</v>
      </c>
      <c r="X10" s="166">
        <f>Test!O259</f>
        <v>42.821800000000003</v>
      </c>
      <c r="Y10" s="166">
        <f>('Summary (Full)'!$B$34*V10+'Summary (Full)'!$B$35*W10+'Summary (Full)'!$B$36*X10)/'Summary (Full)'!$B$37</f>
        <v>36.100437500000005</v>
      </c>
      <c r="Z10" s="166">
        <f>Test!P259</f>
        <v>17.751100000000001</v>
      </c>
      <c r="AA10" s="166">
        <f>Test!Q259</f>
        <v>13.559100000000001</v>
      </c>
      <c r="AB10" s="166">
        <f>Test!R259</f>
        <v>67.524500000000003</v>
      </c>
      <c r="AC10" s="166">
        <f>Test!S259</f>
        <v>64.535700000000006</v>
      </c>
      <c r="AD10" s="166">
        <f>Test!T259</f>
        <v>32.013500000000001</v>
      </c>
      <c r="AE10" s="166">
        <f>Test!U259</f>
        <v>36.767400000000002</v>
      </c>
      <c r="AF10" s="166">
        <f>Test!V259</f>
        <v>35.198099999999997</v>
      </c>
      <c r="AG10" s="166">
        <f>Test!W259</f>
        <v>41.2988</v>
      </c>
      <c r="AH10" s="166">
        <f>Test!X259</f>
        <v>42.757899999999999</v>
      </c>
      <c r="AI10" s="166">
        <f>10*LOG10(1/(('Summary (Full)'!$B$41/10^(AF10/10)+'Summary (Full)'!$B$42/10^(AG10/10)+'Summary (Full)'!$B$43/10^(AH10/10))/'Summary (Full)'!$B$44))</f>
        <v>36.524576854928519</v>
      </c>
      <c r="AJ10" s="202">
        <f>Test!Y259</f>
        <v>9397.5</v>
      </c>
      <c r="AK10" s="203">
        <f>Test!Z259</f>
        <v>7.4053000000000004</v>
      </c>
      <c r="AL10" s="203">
        <f t="shared" si="2"/>
        <v>1</v>
      </c>
      <c r="AM10" s="203">
        <f t="shared" si="2"/>
        <v>1</v>
      </c>
      <c r="AO10" s="303"/>
      <c r="AP10" s="213"/>
      <c r="AQ10" s="213"/>
      <c r="AR10" s="213"/>
      <c r="AS10" s="213"/>
      <c r="AT10" s="213"/>
      <c r="AU10" s="213"/>
      <c r="AV10" s="213"/>
      <c r="AW10" s="213"/>
      <c r="AX10" s="213"/>
      <c r="AY10" s="228"/>
      <c r="AZ10" s="327"/>
      <c r="BA10" s="280"/>
      <c r="CC10" s="171">
        <v>847.65570000000002</v>
      </c>
      <c r="CD10" s="171">
        <v>34.904200000000003</v>
      </c>
      <c r="CH10" s="6"/>
      <c r="CI10" s="12" t="s">
        <v>36</v>
      </c>
      <c r="CJ10" s="11">
        <f>CJ5+CJ9</f>
        <v>270.1509830296265</v>
      </c>
      <c r="CK10" s="6"/>
      <c r="CL10" s="152">
        <v>369.60700000000003</v>
      </c>
      <c r="CM10" s="152">
        <v>32.816200000000002</v>
      </c>
      <c r="CN10" s="171">
        <v>32.816200000000002</v>
      </c>
      <c r="CO10" s="171">
        <v>39.525300000000001</v>
      </c>
      <c r="CP10" s="171">
        <v>41.275199999999998</v>
      </c>
      <c r="CQ10" s="171">
        <v>33.764206250000001</v>
      </c>
      <c r="CR10" s="171">
        <v>14.3667</v>
      </c>
      <c r="CS10" s="171">
        <v>11.151</v>
      </c>
      <c r="CT10" s="171">
        <v>50.804299999999998</v>
      </c>
      <c r="CU10" s="171">
        <v>48.3065</v>
      </c>
      <c r="CV10" s="171">
        <v>29.125</v>
      </c>
      <c r="CW10" s="171">
        <v>34.6858</v>
      </c>
      <c r="CX10" s="171">
        <v>32.749000000000002</v>
      </c>
      <c r="CY10" s="171">
        <v>39.522199999999998</v>
      </c>
      <c r="CZ10" s="171">
        <v>41.192700000000002</v>
      </c>
      <c r="DA10" s="171">
        <v>34.142306867839082</v>
      </c>
      <c r="DB10" s="171">
        <v>3072.9</v>
      </c>
      <c r="DC10" s="171">
        <v>1.5722</v>
      </c>
      <c r="DE10" s="171">
        <v>117.69019114359526</v>
      </c>
      <c r="DF10" s="5">
        <v>11.056875</v>
      </c>
      <c r="DG10" s="5"/>
      <c r="DH10" s="171">
        <v>149.03338961472332</v>
      </c>
      <c r="DI10" s="5">
        <v>9.1152625</v>
      </c>
      <c r="DJ10" s="5"/>
      <c r="DK10" s="5">
        <v>454.84142605244148</v>
      </c>
      <c r="DL10" s="5">
        <v>54.204674999999995</v>
      </c>
      <c r="DM10" s="5">
        <v>454.84142605244148</v>
      </c>
      <c r="DN10" s="5">
        <v>51.657224999999997</v>
      </c>
      <c r="DO10" s="5">
        <v>276.07442154136049</v>
      </c>
      <c r="DP10" s="5">
        <v>28.208112499999999</v>
      </c>
      <c r="DQ10" s="5">
        <v>135.40180000000001</v>
      </c>
      <c r="DR10" s="5">
        <v>32.504600000000003</v>
      </c>
      <c r="DS10" s="5">
        <v>369.60700000000003</v>
      </c>
      <c r="DT10" s="5">
        <v>32.749000000000002</v>
      </c>
      <c r="DU10" s="5">
        <v>32.749000000000002</v>
      </c>
      <c r="DV10" s="5">
        <v>39.522199999999998</v>
      </c>
      <c r="DW10" s="5">
        <v>41.192700000000002</v>
      </c>
      <c r="DX10" s="5">
        <v>34.142306867839082</v>
      </c>
      <c r="DZ10" s="171">
        <v>369.60700000000003</v>
      </c>
      <c r="EA10" s="171">
        <v>32.816200000000002</v>
      </c>
      <c r="EB10" s="171">
        <v>32.816200000000002</v>
      </c>
      <c r="EC10" s="171">
        <v>39.525300000000001</v>
      </c>
      <c r="ED10" s="171">
        <v>41.275199999999998</v>
      </c>
      <c r="EE10" s="171">
        <v>33.764206250000001</v>
      </c>
      <c r="EF10" s="171">
        <v>14.3667</v>
      </c>
      <c r="EG10" s="171">
        <v>11.151</v>
      </c>
      <c r="EH10" s="171">
        <v>50.804299999999998</v>
      </c>
      <c r="EI10" s="171">
        <v>48.3065</v>
      </c>
      <c r="EJ10" s="171">
        <v>29.125</v>
      </c>
      <c r="EK10" s="171">
        <v>34.6858</v>
      </c>
      <c r="EL10" s="171">
        <v>32.749000000000002</v>
      </c>
      <c r="EM10" s="171">
        <v>39.522199999999998</v>
      </c>
      <c r="EN10" s="171">
        <v>41.192700000000002</v>
      </c>
      <c r="EO10" s="171">
        <v>34.142306867839082</v>
      </c>
      <c r="EP10" s="171">
        <v>3072.9</v>
      </c>
      <c r="EQ10" s="171">
        <v>1.5722</v>
      </c>
      <c r="ER10" s="171">
        <v>117.69019114359526</v>
      </c>
      <c r="ES10" s="5">
        <v>11.056875</v>
      </c>
      <c r="ET10" s="5">
        <v>149.03338961472332</v>
      </c>
      <c r="EU10" s="5">
        <v>9.1152625</v>
      </c>
      <c r="EV10" s="8">
        <v>454.84142605244148</v>
      </c>
      <c r="EW10" s="8">
        <v>54.204674999999995</v>
      </c>
      <c r="EX10" s="8">
        <v>454.84142605244148</v>
      </c>
      <c r="EY10" s="8">
        <v>51.657224999999997</v>
      </c>
      <c r="EZ10" s="8">
        <v>276.07442154136049</v>
      </c>
      <c r="FA10" s="8">
        <v>28.208112499999999</v>
      </c>
      <c r="FB10" s="8">
        <v>135.40180000000001</v>
      </c>
      <c r="FC10" s="8">
        <v>32.504600000000003</v>
      </c>
      <c r="FD10" s="5">
        <v>369.60700000000003</v>
      </c>
      <c r="FE10" s="5">
        <v>32.749000000000002</v>
      </c>
      <c r="FF10" s="5">
        <v>32.749000000000002</v>
      </c>
      <c r="FG10" s="5">
        <v>39.522199999999998</v>
      </c>
      <c r="FH10" s="5">
        <v>41.192700000000002</v>
      </c>
      <c r="FI10" s="5">
        <v>34.142306867839082</v>
      </c>
      <c r="FK10" s="5">
        <v>369.60700000000003</v>
      </c>
      <c r="FL10" s="5">
        <v>33.764206250000001</v>
      </c>
      <c r="FM10" s="5">
        <v>369.60700000000003</v>
      </c>
      <c r="FN10" s="5">
        <v>34.142306867839082</v>
      </c>
      <c r="FP10" s="171">
        <v>369.60700000000003</v>
      </c>
      <c r="FQ10" s="5">
        <v>33.764206250000001</v>
      </c>
      <c r="FR10" s="171">
        <v>369.60700000000003</v>
      </c>
      <c r="FS10" s="5">
        <v>34.142306867839082</v>
      </c>
    </row>
    <row r="11" spans="1:175" x14ac:dyDescent="0.15">
      <c r="A11" s="289" t="s">
        <v>18</v>
      </c>
      <c r="B11" s="47">
        <v>23</v>
      </c>
      <c r="C11" s="187">
        <f>Anchor!L260</f>
        <v>19569.562699999999</v>
      </c>
      <c r="D11" s="187">
        <f>Anchor!M260</f>
        <v>42.254600000000003</v>
      </c>
      <c r="E11" s="187">
        <f>Anchor!N260</f>
        <v>48.226700000000001</v>
      </c>
      <c r="F11" s="187">
        <f>Anchor!O260</f>
        <v>49.7485</v>
      </c>
      <c r="G11" s="188">
        <f>('Summary (Full)'!$B$34*D11+'Summary (Full)'!$B$35*E11+'Summary (Full)'!$B$36*F11)/'Summary (Full)'!$B$37</f>
        <v>43.096225000000011</v>
      </c>
      <c r="H11" s="187">
        <f>Anchor!P260</f>
        <v>30.1082</v>
      </c>
      <c r="I11" s="187">
        <f>Anchor!Q260</f>
        <v>22.208100000000002</v>
      </c>
      <c r="J11" s="187">
        <f>Anchor!R260</f>
        <v>93.498500000000007</v>
      </c>
      <c r="K11" s="187">
        <f>Anchor!S260</f>
        <v>91.441100000000006</v>
      </c>
      <c r="L11" s="187">
        <f>Anchor!T260</f>
        <v>43.617100000000001</v>
      </c>
      <c r="M11" s="187">
        <f>Anchor!U260</f>
        <v>43.491399999999999</v>
      </c>
      <c r="N11" s="187">
        <f>Anchor!V260</f>
        <v>42.1845</v>
      </c>
      <c r="O11" s="187">
        <f>Anchor!W260</f>
        <v>48.210500000000003</v>
      </c>
      <c r="P11" s="187">
        <f>Anchor!X260</f>
        <v>49.7027</v>
      </c>
      <c r="Q11" s="189">
        <f>10*LOG10(1/(('Summary (Full)'!$B$41/10^(N11/10)+'Summary (Full)'!$B$42/10^(O11/10)+'Summary (Full)'!$B$43/10^(P11/10))/'Summary (Full)'!$B$44))</f>
        <v>43.505139376255322</v>
      </c>
      <c r="R11" s="187">
        <f>Anchor!Y260</f>
        <v>18621.400000000001</v>
      </c>
      <c r="S11" s="187">
        <f>Anchor!Z260</f>
        <v>9.0048999999999992</v>
      </c>
      <c r="U11" s="166">
        <f>Test!L260</f>
        <v>19569.562699999999</v>
      </c>
      <c r="V11" s="166">
        <f>Test!M260</f>
        <v>42.254600000000003</v>
      </c>
      <c r="W11" s="166">
        <f>Test!N260</f>
        <v>48.226700000000001</v>
      </c>
      <c r="X11" s="166">
        <f>Test!O260</f>
        <v>49.7485</v>
      </c>
      <c r="Y11" s="166">
        <f>('Summary (Full)'!$B$34*V11+'Summary (Full)'!$B$35*W11+'Summary (Full)'!$B$36*X11)/'Summary (Full)'!$B$37</f>
        <v>43.096225000000011</v>
      </c>
      <c r="Z11" s="166">
        <f>Test!P260</f>
        <v>30.1082</v>
      </c>
      <c r="AA11" s="166">
        <f>Test!Q260</f>
        <v>22.208100000000002</v>
      </c>
      <c r="AB11" s="166">
        <f>Test!R260</f>
        <v>93.498500000000007</v>
      </c>
      <c r="AC11" s="166">
        <f>Test!S260</f>
        <v>91.441100000000006</v>
      </c>
      <c r="AD11" s="166">
        <f>Test!T260</f>
        <v>43.617100000000001</v>
      </c>
      <c r="AE11" s="166">
        <f>Test!U260</f>
        <v>43.491399999999999</v>
      </c>
      <c r="AF11" s="166">
        <f>Test!V260</f>
        <v>42.1845</v>
      </c>
      <c r="AG11" s="166">
        <f>Test!W260</f>
        <v>48.210500000000003</v>
      </c>
      <c r="AH11" s="166">
        <f>Test!X260</f>
        <v>49.7027</v>
      </c>
      <c r="AI11" s="166">
        <f>10*LOG10(1/(('Summary (Full)'!$B$41/10^(AF11/10)+'Summary (Full)'!$B$42/10^(AG11/10)+'Summary (Full)'!$B$43/10^(AH11/10))/'Summary (Full)'!$B$44))</f>
        <v>43.505139376255322</v>
      </c>
      <c r="AJ11" s="202">
        <f>Test!Y260</f>
        <v>18621.400000000001</v>
      </c>
      <c r="AK11" s="203">
        <f>Test!Z260</f>
        <v>9.0048999999999992</v>
      </c>
      <c r="AL11" s="203">
        <f t="shared" si="2"/>
        <v>1</v>
      </c>
      <c r="AM11" s="203">
        <f t="shared" si="2"/>
        <v>1</v>
      </c>
      <c r="AO11" s="293" t="s">
        <v>27</v>
      </c>
      <c r="AP11" s="211" cm="1">
        <f t="array" ref="AP11">bdRateExtend($C11:$C14,D11:D14,$U11:$U14,V11:V14)</f>
        <v>0</v>
      </c>
      <c r="AQ11" s="211" cm="1">
        <f t="array" ref="AQ11">bdRateExtend($C11:$C16,D11:D16,$U11:$U16,V11:V16)</f>
        <v>0</v>
      </c>
      <c r="AR11" s="211" cm="1">
        <f t="array" ref="AR11">bdRateExtend($C11:$C16,E11:E16,$U11:$U16,W11:W16)</f>
        <v>0</v>
      </c>
      <c r="AS11" s="211" cm="1">
        <f t="array" ref="AS11">bdRateExtend($C11:$C16,F11:F16,$U11:$U16,X11:X16)</f>
        <v>0</v>
      </c>
      <c r="AT11" s="211" cm="1">
        <f t="array" ref="AT11">bdRateExtend($C11:$C14,H11:H14,$U11:$U14,Z11:Z14)</f>
        <v>0</v>
      </c>
      <c r="AU11" s="211" cm="1">
        <f t="array" ref="AU11">bdRateExtend($C11:$C16,H11:H16,$U11:$U16,Z11:Z16)</f>
        <v>0</v>
      </c>
      <c r="AV11" s="211" cm="1">
        <f t="array" ref="AV11">bdRateExtend($C11:$C14,I11:I14,$U11:$U14,AA11:AA14)</f>
        <v>0</v>
      </c>
      <c r="AW11" s="211" cm="1">
        <f t="array" ref="AW11">bdRateExtend($C11:$C16,I11:I16,$U11:$U16,AA11:AA16)</f>
        <v>0</v>
      </c>
      <c r="AX11" s="211" cm="1">
        <f t="array" ref="AX11">bdRateExtend($C11:$C14,J11:J14,$U11:$U14,AB11:AB14,"None", FALSE,1)</f>
        <v>0</v>
      </c>
      <c r="AY11" s="214" cm="1">
        <f t="array" ref="AY11">bdRateExtend($C11:$C16,J11:J16,$U11:$U16,AB11:AB16,"None", FALSE,TRUE)</f>
        <v>0</v>
      </c>
      <c r="AZ11" s="325" cm="1">
        <f t="array" ref="AZ11">testVMAFRange($C11:$C14,J11:J14,$U11:$U14,AB11:AB14)</f>
        <v>0</v>
      </c>
      <c r="BA11" s="251" cm="1">
        <f t="array" ref="BA11">testVMAFRange($C11:$C16,J11:J16,$U11:$U16,AB11:AB16)</f>
        <v>0</v>
      </c>
      <c r="CC11" s="171">
        <v>1298.0177000000001</v>
      </c>
      <c r="CD11" s="171">
        <v>36.009799999999998</v>
      </c>
      <c r="CI11" s="12" t="s">
        <v>37</v>
      </c>
      <c r="CJ11" s="11">
        <f>CJ5+CJ8</f>
        <v>2769.8144498100819</v>
      </c>
      <c r="CK11" s="6"/>
      <c r="CL11" s="152">
        <v>410.01533502902629</v>
      </c>
      <c r="CM11" s="152">
        <v>33.077200000000005</v>
      </c>
      <c r="CN11" s="171">
        <v>33.077200000000005</v>
      </c>
      <c r="CO11" s="171">
        <v>39.728974999999998</v>
      </c>
      <c r="CP11" s="171">
        <v>41.473100000000002</v>
      </c>
      <c r="CQ11" s="171">
        <v>34.017679687499999</v>
      </c>
      <c r="CR11" s="171">
        <v>14.761050000000001</v>
      </c>
      <c r="CS11" s="171">
        <v>11.417612500000001</v>
      </c>
      <c r="CT11" s="171">
        <v>52.504487499999996</v>
      </c>
      <c r="CU11" s="171">
        <v>49.981862499999998</v>
      </c>
      <c r="CV11" s="171">
        <v>29.449475</v>
      </c>
      <c r="CW11" s="171">
        <v>34.921700000000001</v>
      </c>
      <c r="CX11" s="171">
        <v>33.010937500000004</v>
      </c>
      <c r="CY11" s="171">
        <v>39.725837499999997</v>
      </c>
      <c r="CZ11" s="171">
        <v>41.393562500000002</v>
      </c>
      <c r="DA11" s="171">
        <v>34.399171224615806</v>
      </c>
      <c r="DB11" s="171">
        <v>3458.2874999999999</v>
      </c>
      <c r="DC11" s="171">
        <v>1.6540250000000001</v>
      </c>
      <c r="DE11" s="171">
        <v>128.25376608576235</v>
      </c>
      <c r="DF11" s="5">
        <v>11.35155</v>
      </c>
      <c r="DG11" s="5"/>
      <c r="DH11" s="171">
        <v>203.929</v>
      </c>
      <c r="DI11" s="5">
        <v>9.8300999999999998</v>
      </c>
      <c r="DJ11" s="5"/>
      <c r="DK11" s="5">
        <v>562.8501</v>
      </c>
      <c r="DL11" s="5">
        <v>58.290199999999999</v>
      </c>
      <c r="DM11" s="5">
        <v>562.8501</v>
      </c>
      <c r="DN11" s="5">
        <v>55.493000000000002</v>
      </c>
      <c r="DO11" s="5">
        <v>369.60700000000003</v>
      </c>
      <c r="DP11" s="5">
        <v>29.125</v>
      </c>
      <c r="DQ11" s="5">
        <v>149.03338961472332</v>
      </c>
      <c r="DR11" s="5">
        <v>32.706462500000001</v>
      </c>
      <c r="DS11" s="5">
        <v>410.01533502902629</v>
      </c>
      <c r="DT11" s="5">
        <v>33.010937500000004</v>
      </c>
      <c r="DU11" s="5">
        <v>33.010937500000004</v>
      </c>
      <c r="DV11" s="5">
        <v>39.725837499999997</v>
      </c>
      <c r="DW11" s="5">
        <v>41.393562500000002</v>
      </c>
      <c r="DX11" s="5">
        <v>34.399171224615806</v>
      </c>
      <c r="DZ11" s="171">
        <v>410.01533502902629</v>
      </c>
      <c r="EA11" s="171">
        <v>33.077200000000005</v>
      </c>
      <c r="EB11" s="171">
        <v>33.077200000000005</v>
      </c>
      <c r="EC11" s="171">
        <v>39.728974999999998</v>
      </c>
      <c r="ED11" s="171">
        <v>41.473100000000002</v>
      </c>
      <c r="EE11" s="171">
        <v>34.017679687499999</v>
      </c>
      <c r="EF11" s="171">
        <v>14.761050000000001</v>
      </c>
      <c r="EG11" s="171">
        <v>11.417612500000001</v>
      </c>
      <c r="EH11" s="171">
        <v>52.504487499999996</v>
      </c>
      <c r="EI11" s="171">
        <v>49.981862499999998</v>
      </c>
      <c r="EJ11" s="171">
        <v>29.449475</v>
      </c>
      <c r="EK11" s="171">
        <v>34.921700000000001</v>
      </c>
      <c r="EL11" s="171">
        <v>33.010937500000004</v>
      </c>
      <c r="EM11" s="171">
        <v>39.725837499999997</v>
      </c>
      <c r="EN11" s="171">
        <v>41.393562500000002</v>
      </c>
      <c r="EO11" s="171">
        <v>34.399171224615806</v>
      </c>
      <c r="EP11" s="171">
        <v>3458.2874999999999</v>
      </c>
      <c r="EQ11" s="171">
        <v>1.6540250000000001</v>
      </c>
      <c r="ER11" s="171">
        <v>128.25376608576235</v>
      </c>
      <c r="ES11" s="5">
        <v>11.35155</v>
      </c>
      <c r="ET11" s="5">
        <v>203.929</v>
      </c>
      <c r="EU11" s="5">
        <v>9.8300999999999998</v>
      </c>
      <c r="EV11" s="8">
        <v>562.8501</v>
      </c>
      <c r="EW11" s="8">
        <v>58.290199999999999</v>
      </c>
      <c r="EX11" s="8">
        <v>562.8501</v>
      </c>
      <c r="EY11" s="8">
        <v>55.493000000000002</v>
      </c>
      <c r="EZ11" s="8">
        <v>369.60700000000003</v>
      </c>
      <c r="FA11" s="8">
        <v>29.125</v>
      </c>
      <c r="FB11" s="8">
        <v>149.03338961472332</v>
      </c>
      <c r="FC11" s="8">
        <v>32.706462500000001</v>
      </c>
      <c r="FD11" s="5">
        <v>410.01533502902629</v>
      </c>
      <c r="FE11" s="5">
        <v>33.010937500000004</v>
      </c>
      <c r="FF11" s="5">
        <v>33.010937500000004</v>
      </c>
      <c r="FG11" s="5">
        <v>39.725837499999997</v>
      </c>
      <c r="FH11" s="5">
        <v>41.393562500000002</v>
      </c>
      <c r="FI11" s="5">
        <v>34.399171224615806</v>
      </c>
      <c r="FK11" s="5">
        <v>410.01533502902629</v>
      </c>
      <c r="FL11" s="5">
        <v>34.017679687499999</v>
      </c>
      <c r="FM11" s="5">
        <v>410.01533502902629</v>
      </c>
      <c r="FN11" s="5">
        <v>34.399171224615806</v>
      </c>
      <c r="FP11" s="171">
        <v>410.01533502902629</v>
      </c>
      <c r="FQ11" s="5">
        <v>34.017679687499999</v>
      </c>
      <c r="FR11" s="171">
        <v>410.01533502902629</v>
      </c>
      <c r="FS11" s="5">
        <v>34.399171224615806</v>
      </c>
    </row>
    <row r="12" spans="1:175" x14ac:dyDescent="0.15">
      <c r="A12" s="289"/>
      <c r="B12" s="47">
        <v>31</v>
      </c>
      <c r="C12" s="187">
        <f>Anchor!L261</f>
        <v>10333.880300000001</v>
      </c>
      <c r="D12" s="187">
        <f>Anchor!M261</f>
        <v>41.05</v>
      </c>
      <c r="E12" s="187">
        <f>Anchor!N261</f>
        <v>46.939799999999998</v>
      </c>
      <c r="F12" s="187">
        <f>Anchor!O261</f>
        <v>48.435499999999998</v>
      </c>
      <c r="G12" s="188">
        <f>('Summary (Full)'!$B$34*D12+'Summary (Full)'!$B$35*E12+'Summary (Full)'!$B$36*F12)/'Summary (Full)'!$B$37</f>
        <v>41.879706249999998</v>
      </c>
      <c r="H12" s="187">
        <f>Anchor!P261</f>
        <v>27.532800000000002</v>
      </c>
      <c r="I12" s="187">
        <f>Anchor!Q261</f>
        <v>20.4755</v>
      </c>
      <c r="J12" s="187">
        <f>Anchor!R261</f>
        <v>91.033000000000001</v>
      </c>
      <c r="K12" s="187">
        <f>Anchor!S261</f>
        <v>88.837699999999998</v>
      </c>
      <c r="L12" s="187">
        <f>Anchor!T261</f>
        <v>41.042400000000001</v>
      </c>
      <c r="M12" s="187">
        <f>Anchor!U261</f>
        <v>42.346600000000002</v>
      </c>
      <c r="N12" s="187">
        <f>Anchor!V261</f>
        <v>40.988900000000001</v>
      </c>
      <c r="O12" s="187">
        <f>Anchor!W261</f>
        <v>46.9285</v>
      </c>
      <c r="P12" s="187">
        <f>Anchor!X261</f>
        <v>48.405099999999997</v>
      </c>
      <c r="Q12" s="189">
        <f>10*LOG10(1/(('Summary (Full)'!$B$41/10^(N12/10)+'Summary (Full)'!$B$42/10^(O12/10)+'Summary (Full)'!$B$43/10^(P12/10))/'Summary (Full)'!$B$44))</f>
        <v>42.30049805797141</v>
      </c>
      <c r="R12" s="187">
        <f>Anchor!Y261</f>
        <v>17827.2</v>
      </c>
      <c r="S12" s="187">
        <f>Anchor!Z261</f>
        <v>8.1066000000000003</v>
      </c>
      <c r="U12" s="166">
        <f>Test!L261</f>
        <v>10333.880300000001</v>
      </c>
      <c r="V12" s="166">
        <f>Test!M261</f>
        <v>41.05</v>
      </c>
      <c r="W12" s="166">
        <f>Test!N261</f>
        <v>46.939799999999998</v>
      </c>
      <c r="X12" s="166">
        <f>Test!O261</f>
        <v>48.435499999999998</v>
      </c>
      <c r="Y12" s="166">
        <f>('Summary (Full)'!$B$34*V12+'Summary (Full)'!$B$35*W12+'Summary (Full)'!$B$36*X12)/'Summary (Full)'!$B$37</f>
        <v>41.879706249999998</v>
      </c>
      <c r="Z12" s="166">
        <f>Test!P261</f>
        <v>27.532800000000002</v>
      </c>
      <c r="AA12" s="166">
        <f>Test!Q261</f>
        <v>20.4755</v>
      </c>
      <c r="AB12" s="166">
        <f>Test!R261</f>
        <v>91.033000000000001</v>
      </c>
      <c r="AC12" s="166">
        <f>Test!S261</f>
        <v>88.837699999999998</v>
      </c>
      <c r="AD12" s="166">
        <f>Test!T261</f>
        <v>41.042400000000001</v>
      </c>
      <c r="AE12" s="166">
        <f>Test!U261</f>
        <v>42.346600000000002</v>
      </c>
      <c r="AF12" s="166">
        <f>Test!V261</f>
        <v>40.988900000000001</v>
      </c>
      <c r="AG12" s="166">
        <f>Test!W261</f>
        <v>46.9285</v>
      </c>
      <c r="AH12" s="166">
        <f>Test!X261</f>
        <v>48.405099999999997</v>
      </c>
      <c r="AI12" s="166">
        <f>10*LOG10(1/(('Summary (Full)'!$B$41/10^(AF12/10)+'Summary (Full)'!$B$42/10^(AG12/10)+'Summary (Full)'!$B$43/10^(AH12/10))/'Summary (Full)'!$B$44))</f>
        <v>42.30049805797141</v>
      </c>
      <c r="AJ12" s="202">
        <f>Test!Y261</f>
        <v>17827.2</v>
      </c>
      <c r="AK12" s="203">
        <f>Test!Z261</f>
        <v>8.1066000000000003</v>
      </c>
      <c r="AL12" s="203">
        <f t="shared" si="2"/>
        <v>1</v>
      </c>
      <c r="AM12" s="203">
        <f t="shared" si="2"/>
        <v>1</v>
      </c>
      <c r="AO12" s="294"/>
      <c r="AP12" s="212"/>
      <c r="AQ12" s="212"/>
      <c r="AR12" s="212"/>
      <c r="AS12" s="212"/>
      <c r="AT12" s="212"/>
      <c r="AU12" s="212"/>
      <c r="AV12" s="212"/>
      <c r="AW12" s="212"/>
      <c r="AX12" s="212"/>
      <c r="AY12" s="215"/>
      <c r="AZ12" s="326"/>
      <c r="BA12" s="252"/>
      <c r="CC12" s="171">
        <v>1724.92</v>
      </c>
      <c r="CD12" s="171">
        <v>36.701000000000001</v>
      </c>
      <c r="CK12" s="6"/>
      <c r="CL12" s="152">
        <v>454.84142605244148</v>
      </c>
      <c r="CM12" s="152">
        <v>33.338200000000001</v>
      </c>
      <c r="CN12" s="171">
        <v>33.338200000000001</v>
      </c>
      <c r="CO12" s="171">
        <v>39.932650000000002</v>
      </c>
      <c r="CP12" s="171">
        <v>41.670999999999999</v>
      </c>
      <c r="CQ12" s="171">
        <v>34.271153124999998</v>
      </c>
      <c r="CR12" s="171">
        <v>15.1554</v>
      </c>
      <c r="CS12" s="171">
        <v>11.684225</v>
      </c>
      <c r="CT12" s="171">
        <v>54.204674999999995</v>
      </c>
      <c r="CU12" s="171">
        <v>51.657224999999997</v>
      </c>
      <c r="CV12" s="171">
        <v>29.773949999999999</v>
      </c>
      <c r="CW12" s="171">
        <v>35.157600000000002</v>
      </c>
      <c r="CX12" s="171">
        <v>33.272874999999999</v>
      </c>
      <c r="CY12" s="171">
        <v>39.929474999999996</v>
      </c>
      <c r="CZ12" s="171">
        <v>41.594425000000001</v>
      </c>
      <c r="DA12" s="171">
        <v>34.656035581392537</v>
      </c>
      <c r="DB12" s="171">
        <v>3843.6750000000002</v>
      </c>
      <c r="DC12" s="171">
        <v>1.7358500000000001</v>
      </c>
      <c r="DE12" s="171">
        <v>139.76550089133423</v>
      </c>
      <c r="DF12" s="5">
        <v>11.646224999999999</v>
      </c>
      <c r="DG12" s="5"/>
      <c r="DH12" s="171">
        <v>225.59426245295904</v>
      </c>
      <c r="DI12" s="5">
        <v>10.058399999999999</v>
      </c>
      <c r="DJ12" s="5"/>
      <c r="DK12" s="5">
        <v>624.81828571178642</v>
      </c>
      <c r="DL12" s="5">
        <v>59.924374999999998</v>
      </c>
      <c r="DM12" s="5">
        <v>624.81828571178642</v>
      </c>
      <c r="DN12" s="5">
        <v>57.128625</v>
      </c>
      <c r="DO12" s="5">
        <v>410.01533502902629</v>
      </c>
      <c r="DP12" s="5">
        <v>29.449475</v>
      </c>
      <c r="DQ12" s="5">
        <v>203.929</v>
      </c>
      <c r="DR12" s="5">
        <v>33.447600000000001</v>
      </c>
      <c r="DS12" s="5">
        <v>454.84142605244148</v>
      </c>
      <c r="DT12" s="5">
        <v>33.272874999999999</v>
      </c>
      <c r="DU12" s="5">
        <v>33.272874999999999</v>
      </c>
      <c r="DV12" s="5">
        <v>39.929474999999996</v>
      </c>
      <c r="DW12" s="5">
        <v>41.594425000000001</v>
      </c>
      <c r="DX12" s="5">
        <v>34.656035581392537</v>
      </c>
      <c r="DZ12" s="171">
        <v>454.84142605244148</v>
      </c>
      <c r="EA12" s="171">
        <v>33.338200000000001</v>
      </c>
      <c r="EB12" s="171">
        <v>33.338200000000001</v>
      </c>
      <c r="EC12" s="171">
        <v>39.932650000000002</v>
      </c>
      <c r="ED12" s="171">
        <v>41.670999999999999</v>
      </c>
      <c r="EE12" s="171">
        <v>34.271153124999998</v>
      </c>
      <c r="EF12" s="171">
        <v>15.1554</v>
      </c>
      <c r="EG12" s="171">
        <v>11.684225</v>
      </c>
      <c r="EH12" s="171">
        <v>54.204674999999995</v>
      </c>
      <c r="EI12" s="171">
        <v>51.657224999999997</v>
      </c>
      <c r="EJ12" s="171">
        <v>29.773949999999999</v>
      </c>
      <c r="EK12" s="171">
        <v>35.157600000000002</v>
      </c>
      <c r="EL12" s="171">
        <v>33.272874999999999</v>
      </c>
      <c r="EM12" s="171">
        <v>39.929474999999996</v>
      </c>
      <c r="EN12" s="171">
        <v>41.594425000000001</v>
      </c>
      <c r="EO12" s="171">
        <v>34.656035581392537</v>
      </c>
      <c r="EP12" s="171">
        <v>3843.6750000000002</v>
      </c>
      <c r="EQ12" s="171">
        <v>1.7358500000000001</v>
      </c>
      <c r="ER12" s="171">
        <v>139.76550089133423</v>
      </c>
      <c r="ES12" s="5">
        <v>11.646224999999999</v>
      </c>
      <c r="ET12" s="5">
        <v>225.59426245295904</v>
      </c>
      <c r="EU12" s="5">
        <v>10.058399999999999</v>
      </c>
      <c r="EV12" s="8">
        <v>624.81828571178642</v>
      </c>
      <c r="EW12" s="8">
        <v>59.924374999999998</v>
      </c>
      <c r="EX12" s="8">
        <v>624.81828571178642</v>
      </c>
      <c r="EY12" s="8">
        <v>57.128625</v>
      </c>
      <c r="EZ12" s="8">
        <v>410.01533502902629</v>
      </c>
      <c r="FA12" s="8">
        <v>29.449475</v>
      </c>
      <c r="FB12" s="8">
        <v>203.929</v>
      </c>
      <c r="FC12" s="8">
        <v>33.447600000000001</v>
      </c>
      <c r="FD12" s="5">
        <v>454.84142605244148</v>
      </c>
      <c r="FE12" s="5">
        <v>33.272874999999999</v>
      </c>
      <c r="FF12" s="5">
        <v>33.272874999999999</v>
      </c>
      <c r="FG12" s="5">
        <v>39.929474999999996</v>
      </c>
      <c r="FH12" s="5">
        <v>41.594425000000001</v>
      </c>
      <c r="FI12" s="5">
        <v>34.656035581392537</v>
      </c>
      <c r="FK12" s="5">
        <v>454.84142605244148</v>
      </c>
      <c r="FL12" s="5">
        <v>34.271153124999998</v>
      </c>
      <c r="FM12" s="5">
        <v>454.84142605244148</v>
      </c>
      <c r="FN12" s="5">
        <v>34.656035581392537</v>
      </c>
      <c r="FP12" s="171">
        <v>454.84142605244148</v>
      </c>
      <c r="FQ12" s="5">
        <v>34.271153124999998</v>
      </c>
      <c r="FR12" s="171">
        <v>454.84142605244148</v>
      </c>
      <c r="FS12" s="5">
        <v>34.656035581392537</v>
      </c>
    </row>
    <row r="13" spans="1:175" x14ac:dyDescent="0.15">
      <c r="A13" s="289"/>
      <c r="B13" s="47">
        <v>39</v>
      </c>
      <c r="C13" s="187">
        <f>Anchor!L262</f>
        <v>5206.9763999999996</v>
      </c>
      <c r="D13" s="187">
        <f>Anchor!M262</f>
        <v>39.580599999999997</v>
      </c>
      <c r="E13" s="187">
        <f>Anchor!N262</f>
        <v>45.395200000000003</v>
      </c>
      <c r="F13" s="187">
        <f>Anchor!O262</f>
        <v>46.900700000000001</v>
      </c>
      <c r="G13" s="188">
        <f>('Summary (Full)'!$B$34*D13+'Summary (Full)'!$B$35*E13+'Summary (Full)'!$B$36*F13)/'Summary (Full)'!$B$37</f>
        <v>40.401518750000001</v>
      </c>
      <c r="H13" s="187">
        <f>Anchor!P262</f>
        <v>24.7315</v>
      </c>
      <c r="I13" s="187">
        <f>Anchor!Q262</f>
        <v>18.540900000000001</v>
      </c>
      <c r="J13" s="187">
        <f>Anchor!R262</f>
        <v>86.936099999999996</v>
      </c>
      <c r="K13" s="187">
        <f>Anchor!S262</f>
        <v>84.550799999999995</v>
      </c>
      <c r="L13" s="187">
        <f>Anchor!T262</f>
        <v>38.349299999999999</v>
      </c>
      <c r="M13" s="187">
        <f>Anchor!U262</f>
        <v>40.921700000000001</v>
      </c>
      <c r="N13" s="187">
        <f>Anchor!V262</f>
        <v>39.528100000000002</v>
      </c>
      <c r="O13" s="187">
        <f>Anchor!W262</f>
        <v>45.387999999999998</v>
      </c>
      <c r="P13" s="187">
        <f>Anchor!X262</f>
        <v>46.875599999999999</v>
      </c>
      <c r="Q13" s="189">
        <f>10*LOG10(1/(('Summary (Full)'!$B$41/10^(N13/10)+'Summary (Full)'!$B$42/10^(O13/10)+'Summary (Full)'!$B$43/10^(P13/10))/'Summary (Full)'!$B$44))</f>
        <v>40.832255980175105</v>
      </c>
      <c r="R13" s="187">
        <f>Anchor!Y262</f>
        <v>16182.4</v>
      </c>
      <c r="S13" s="187">
        <f>Anchor!Z262</f>
        <v>6.4183000000000003</v>
      </c>
      <c r="U13" s="166">
        <f>Test!L262</f>
        <v>5206.9763999999996</v>
      </c>
      <c r="V13" s="166">
        <f>Test!M262</f>
        <v>39.580599999999997</v>
      </c>
      <c r="W13" s="166">
        <f>Test!N262</f>
        <v>45.395200000000003</v>
      </c>
      <c r="X13" s="166">
        <f>Test!O262</f>
        <v>46.900700000000001</v>
      </c>
      <c r="Y13" s="166">
        <f>('Summary (Full)'!$B$34*V13+'Summary (Full)'!$B$35*W13+'Summary (Full)'!$B$36*X13)/'Summary (Full)'!$B$37</f>
        <v>40.401518750000001</v>
      </c>
      <c r="Z13" s="166">
        <f>Test!P262</f>
        <v>24.7315</v>
      </c>
      <c r="AA13" s="166">
        <f>Test!Q262</f>
        <v>18.540900000000001</v>
      </c>
      <c r="AB13" s="166">
        <f>Test!R262</f>
        <v>86.936099999999996</v>
      </c>
      <c r="AC13" s="166">
        <f>Test!S262</f>
        <v>84.550799999999995</v>
      </c>
      <c r="AD13" s="166">
        <f>Test!T262</f>
        <v>38.349299999999999</v>
      </c>
      <c r="AE13" s="166">
        <f>Test!U262</f>
        <v>40.921700000000001</v>
      </c>
      <c r="AF13" s="166">
        <f>Test!V262</f>
        <v>39.528100000000002</v>
      </c>
      <c r="AG13" s="166">
        <f>Test!W262</f>
        <v>45.387999999999998</v>
      </c>
      <c r="AH13" s="166">
        <f>Test!X262</f>
        <v>46.875599999999999</v>
      </c>
      <c r="AI13" s="166">
        <f>10*LOG10(1/(('Summary (Full)'!$B$41/10^(AF13/10)+'Summary (Full)'!$B$42/10^(AG13/10)+'Summary (Full)'!$B$43/10^(AH13/10))/'Summary (Full)'!$B$44))</f>
        <v>40.832255980175105</v>
      </c>
      <c r="AJ13" s="202">
        <f>Test!Y262</f>
        <v>16182.4</v>
      </c>
      <c r="AK13" s="203">
        <f>Test!Z262</f>
        <v>6.4183000000000003</v>
      </c>
      <c r="AL13" s="203">
        <f t="shared" si="2"/>
        <v>1</v>
      </c>
      <c r="AM13" s="203">
        <f t="shared" si="2"/>
        <v>1</v>
      </c>
      <c r="AO13" s="294" t="s">
        <v>28</v>
      </c>
      <c r="AP13" s="212" cm="1">
        <f t="array" ref="AP13">bdRateExtend($C12:$C15,D12:D15,$U12:$U15,V12:V15)</f>
        <v>0</v>
      </c>
      <c r="AQ13" s="212"/>
      <c r="AR13" s="212"/>
      <c r="AS13" s="212"/>
      <c r="AT13" s="212" cm="1">
        <f t="array" ref="AT13">bdRateExtend($C12:$C15,H12:H15,$U12:$U15,Z12:Z15)</f>
        <v>0</v>
      </c>
      <c r="AU13" s="212"/>
      <c r="AV13" s="212" cm="1">
        <f t="array" ref="AV13">bdRateExtend($C12:$C15,I12:I15,$U12:$U15,AA12:AA15)</f>
        <v>0</v>
      </c>
      <c r="AW13" s="212"/>
      <c r="AX13" s="212" cm="1">
        <f t="array" ref="AX13">bdRateExtend($C12:$C15,J12:J15,$U12:$U15,AB12:AB15,"None", FALSE,1)</f>
        <v>0</v>
      </c>
      <c r="AY13" s="215"/>
      <c r="AZ13" s="326" cm="1">
        <f t="array" ref="AZ13">testVMAFRange($C12:$C15,J12:J15,$U12:$U15,AB12:AB15)</f>
        <v>0</v>
      </c>
      <c r="BA13" s="252"/>
      <c r="CC13" s="171">
        <v>2615.9834000000001</v>
      </c>
      <c r="CD13" s="171">
        <v>37.888800000000003</v>
      </c>
      <c r="CK13" s="6"/>
      <c r="CL13" s="152">
        <v>504.56825679159738</v>
      </c>
      <c r="CM13" s="152">
        <v>33.599200000000003</v>
      </c>
      <c r="CN13" s="171">
        <v>33.599200000000003</v>
      </c>
      <c r="CO13" s="171">
        <v>40.136324999999999</v>
      </c>
      <c r="CP13" s="171">
        <v>41.868899999999996</v>
      </c>
      <c r="CQ13" s="171">
        <v>34.524626562500004</v>
      </c>
      <c r="CR13" s="171">
        <v>15.54975</v>
      </c>
      <c r="CS13" s="171">
        <v>11.950837499999999</v>
      </c>
      <c r="CT13" s="171">
        <v>55.9048625</v>
      </c>
      <c r="CU13" s="171">
        <v>53.332587500000002</v>
      </c>
      <c r="CV13" s="171">
        <v>30.098424999999999</v>
      </c>
      <c r="CW13" s="171">
        <v>35.393500000000003</v>
      </c>
      <c r="CX13" s="171">
        <v>33.534812500000001</v>
      </c>
      <c r="CY13" s="171">
        <v>40.133112499999996</v>
      </c>
      <c r="CZ13" s="171">
        <v>41.795287500000001</v>
      </c>
      <c r="DA13" s="171">
        <v>34.912899938169261</v>
      </c>
      <c r="DB13" s="171">
        <v>4229.0625</v>
      </c>
      <c r="DC13" s="171">
        <v>1.8176749999999999</v>
      </c>
      <c r="DE13" s="171">
        <v>152.31049999999999</v>
      </c>
      <c r="DF13" s="5">
        <v>11.940899999999999</v>
      </c>
      <c r="DG13" s="5"/>
      <c r="DH13" s="171">
        <v>249.56122597420978</v>
      </c>
      <c r="DI13" s="5">
        <v>10.2867</v>
      </c>
      <c r="DJ13" s="5"/>
      <c r="DK13" s="5">
        <v>693.60899138121488</v>
      </c>
      <c r="DL13" s="5">
        <v>61.558549999999997</v>
      </c>
      <c r="DM13" s="5">
        <v>693.60899138121488</v>
      </c>
      <c r="DN13" s="5">
        <v>58.764250000000004</v>
      </c>
      <c r="DO13" s="5">
        <v>454.84142605244148</v>
      </c>
      <c r="DP13" s="5">
        <v>29.773949999999999</v>
      </c>
      <c r="DQ13" s="5">
        <v>225.59426245295904</v>
      </c>
      <c r="DR13" s="5">
        <v>33.661950000000004</v>
      </c>
      <c r="DS13" s="5">
        <v>504.56825679159738</v>
      </c>
      <c r="DT13" s="5">
        <v>33.534812500000001</v>
      </c>
      <c r="DU13" s="5">
        <v>33.534812500000001</v>
      </c>
      <c r="DV13" s="5">
        <v>40.133112499999996</v>
      </c>
      <c r="DW13" s="5">
        <v>41.795287500000001</v>
      </c>
      <c r="DX13" s="5">
        <v>34.912899938169261</v>
      </c>
      <c r="DZ13" s="171">
        <v>504.56825679159738</v>
      </c>
      <c r="EA13" s="171">
        <v>33.599200000000003</v>
      </c>
      <c r="EB13" s="171">
        <v>33.599200000000003</v>
      </c>
      <c r="EC13" s="171">
        <v>40.136324999999999</v>
      </c>
      <c r="ED13" s="171">
        <v>41.868899999999996</v>
      </c>
      <c r="EE13" s="171">
        <v>34.524626562500004</v>
      </c>
      <c r="EF13" s="171">
        <v>15.54975</v>
      </c>
      <c r="EG13" s="171">
        <v>11.950837499999999</v>
      </c>
      <c r="EH13" s="171">
        <v>55.9048625</v>
      </c>
      <c r="EI13" s="171">
        <v>53.332587500000002</v>
      </c>
      <c r="EJ13" s="171">
        <v>30.098424999999999</v>
      </c>
      <c r="EK13" s="171">
        <v>35.393500000000003</v>
      </c>
      <c r="EL13" s="171">
        <v>33.534812500000001</v>
      </c>
      <c r="EM13" s="171">
        <v>40.133112499999996</v>
      </c>
      <c r="EN13" s="171">
        <v>41.795287500000001</v>
      </c>
      <c r="EO13" s="171">
        <v>34.912899938169261</v>
      </c>
      <c r="EP13" s="171">
        <v>4229.0625</v>
      </c>
      <c r="EQ13" s="171">
        <v>1.8176749999999999</v>
      </c>
      <c r="ER13" s="171">
        <v>152.31049999999999</v>
      </c>
      <c r="ES13" s="5">
        <v>11.940899999999999</v>
      </c>
      <c r="ET13" s="5">
        <v>249.56122597420978</v>
      </c>
      <c r="EU13" s="5">
        <v>10.2867</v>
      </c>
      <c r="EV13" s="8">
        <v>693.60899138121488</v>
      </c>
      <c r="EW13" s="8">
        <v>61.558549999999997</v>
      </c>
      <c r="EX13" s="8">
        <v>693.60899138121488</v>
      </c>
      <c r="EY13" s="8">
        <v>58.764250000000004</v>
      </c>
      <c r="EZ13" s="8">
        <v>454.84142605244148</v>
      </c>
      <c r="FA13" s="8">
        <v>29.773949999999999</v>
      </c>
      <c r="FB13" s="8">
        <v>225.59426245295904</v>
      </c>
      <c r="FC13" s="8">
        <v>33.661950000000004</v>
      </c>
      <c r="FD13" s="5">
        <v>504.56825679159738</v>
      </c>
      <c r="FE13" s="5">
        <v>33.534812500000001</v>
      </c>
      <c r="FF13" s="5">
        <v>33.534812500000001</v>
      </c>
      <c r="FG13" s="5">
        <v>40.133112499999996</v>
      </c>
      <c r="FH13" s="5">
        <v>41.795287500000001</v>
      </c>
      <c r="FI13" s="5">
        <v>34.912899938169261</v>
      </c>
      <c r="FK13" s="5">
        <v>504.56825679159738</v>
      </c>
      <c r="FL13" s="5">
        <v>34.524626562500004</v>
      </c>
      <c r="FM13" s="5">
        <v>504.56825679159738</v>
      </c>
      <c r="FN13" s="5">
        <v>34.912899938169261</v>
      </c>
      <c r="FP13" s="171">
        <v>504.56825679159738</v>
      </c>
      <c r="FQ13" s="5">
        <v>34.524626562500004</v>
      </c>
      <c r="FR13" s="171">
        <v>504.56825679159738</v>
      </c>
      <c r="FS13" s="5">
        <v>34.912899938169261</v>
      </c>
    </row>
    <row r="14" spans="1:175" x14ac:dyDescent="0.15">
      <c r="A14" s="289"/>
      <c r="B14" s="47">
        <v>47</v>
      </c>
      <c r="C14" s="187">
        <f>Anchor!L263</f>
        <v>2615.9834000000001</v>
      </c>
      <c r="D14" s="187">
        <f>Anchor!M263</f>
        <v>37.888800000000003</v>
      </c>
      <c r="E14" s="187">
        <f>Anchor!N263</f>
        <v>43.7057</v>
      </c>
      <c r="F14" s="187">
        <f>Anchor!O263</f>
        <v>45.2577</v>
      </c>
      <c r="G14" s="188">
        <f>('Summary (Full)'!$B$34*D14+'Summary (Full)'!$B$35*E14+'Summary (Full)'!$B$36*F14)/'Summary (Full)'!$B$37</f>
        <v>38.712912500000002</v>
      </c>
      <c r="H14" s="187">
        <f>Anchor!P263</f>
        <v>21.875399999999999</v>
      </c>
      <c r="I14" s="187">
        <f>Anchor!Q263</f>
        <v>16.498100000000001</v>
      </c>
      <c r="J14" s="187">
        <f>Anchor!R263</f>
        <v>80.512100000000004</v>
      </c>
      <c r="K14" s="187">
        <f>Anchor!S263</f>
        <v>77.912300000000002</v>
      </c>
      <c r="L14" s="187">
        <f>Anchor!T263</f>
        <v>35.698300000000003</v>
      </c>
      <c r="M14" s="187">
        <f>Anchor!U263</f>
        <v>39.274900000000002</v>
      </c>
      <c r="N14" s="187">
        <f>Anchor!V263</f>
        <v>37.839199999999998</v>
      </c>
      <c r="O14" s="187">
        <f>Anchor!W263</f>
        <v>43.701000000000001</v>
      </c>
      <c r="P14" s="187">
        <f>Anchor!X263</f>
        <v>45.223700000000001</v>
      </c>
      <c r="Q14" s="189">
        <f>10*LOG10(1/(('Summary (Full)'!$B$41/10^(N14/10)+'Summary (Full)'!$B$42/10^(O14/10)+'Summary (Full)'!$B$43/10^(P14/10))/'Summary (Full)'!$B$44))</f>
        <v>39.144994289185099</v>
      </c>
      <c r="R14" s="187">
        <f>Anchor!Y263</f>
        <v>10418.200000000001</v>
      </c>
      <c r="S14" s="187">
        <f>Anchor!Z263</f>
        <v>4.7605000000000004</v>
      </c>
      <c r="U14" s="166">
        <f>Test!L263</f>
        <v>2615.9834000000001</v>
      </c>
      <c r="V14" s="166">
        <f>Test!M263</f>
        <v>37.888800000000003</v>
      </c>
      <c r="W14" s="166">
        <f>Test!N263</f>
        <v>43.7057</v>
      </c>
      <c r="X14" s="166">
        <f>Test!O263</f>
        <v>45.2577</v>
      </c>
      <c r="Y14" s="166">
        <f>('Summary (Full)'!$B$34*V14+'Summary (Full)'!$B$35*W14+'Summary (Full)'!$B$36*X14)/'Summary (Full)'!$B$37</f>
        <v>38.712912500000002</v>
      </c>
      <c r="Z14" s="166">
        <f>Test!P263</f>
        <v>21.875399999999999</v>
      </c>
      <c r="AA14" s="166">
        <f>Test!Q263</f>
        <v>16.498100000000001</v>
      </c>
      <c r="AB14" s="166">
        <f>Test!R263</f>
        <v>80.512100000000004</v>
      </c>
      <c r="AC14" s="166">
        <f>Test!S263</f>
        <v>77.912300000000002</v>
      </c>
      <c r="AD14" s="166">
        <f>Test!T263</f>
        <v>35.698300000000003</v>
      </c>
      <c r="AE14" s="166">
        <f>Test!U263</f>
        <v>39.274900000000002</v>
      </c>
      <c r="AF14" s="166">
        <f>Test!V263</f>
        <v>37.839199999999998</v>
      </c>
      <c r="AG14" s="166">
        <f>Test!W263</f>
        <v>43.701000000000001</v>
      </c>
      <c r="AH14" s="166">
        <f>Test!X263</f>
        <v>45.223700000000001</v>
      </c>
      <c r="AI14" s="166">
        <f>10*LOG10(1/(('Summary (Full)'!$B$41/10^(AF14/10)+'Summary (Full)'!$B$42/10^(AG14/10)+'Summary (Full)'!$B$43/10^(AH14/10))/'Summary (Full)'!$B$44))</f>
        <v>39.144994289185099</v>
      </c>
      <c r="AJ14" s="202">
        <f>Test!Y263</f>
        <v>10418.200000000001</v>
      </c>
      <c r="AK14" s="203">
        <f>Test!Z263</f>
        <v>4.7605000000000004</v>
      </c>
      <c r="AL14" s="203">
        <f t="shared" si="2"/>
        <v>1</v>
      </c>
      <c r="AM14" s="203">
        <f t="shared" si="2"/>
        <v>1</v>
      </c>
      <c r="AO14" s="294"/>
      <c r="AP14" s="212"/>
      <c r="AQ14" s="212"/>
      <c r="AR14" s="212"/>
      <c r="AS14" s="212"/>
      <c r="AT14" s="212"/>
      <c r="AU14" s="212"/>
      <c r="AV14" s="212"/>
      <c r="AW14" s="212"/>
      <c r="AX14" s="212"/>
      <c r="AY14" s="215"/>
      <c r="AZ14" s="326"/>
      <c r="BA14" s="252"/>
      <c r="CC14" s="171">
        <v>4623.8611000000001</v>
      </c>
      <c r="CD14" s="171">
        <v>39.354700000000001</v>
      </c>
      <c r="CK14" s="6"/>
      <c r="CL14" s="152">
        <v>559.73161453494822</v>
      </c>
      <c r="CM14" s="152">
        <v>33.860200000000006</v>
      </c>
      <c r="CN14" s="171">
        <v>33.860200000000006</v>
      </c>
      <c r="CO14" s="171">
        <v>40.340000000000003</v>
      </c>
      <c r="CP14" s="171">
        <v>42.066800000000001</v>
      </c>
      <c r="CQ14" s="171">
        <v>34.778100000000002</v>
      </c>
      <c r="CR14" s="171">
        <v>15.944099999999999</v>
      </c>
      <c r="CS14" s="171">
        <v>12.217449999999999</v>
      </c>
      <c r="CT14" s="171">
        <v>57.605049999999999</v>
      </c>
      <c r="CU14" s="171">
        <v>55.007950000000001</v>
      </c>
      <c r="CV14" s="171">
        <v>30.422899999999998</v>
      </c>
      <c r="CW14" s="171">
        <v>35.629400000000004</v>
      </c>
      <c r="CX14" s="171">
        <v>33.796750000000003</v>
      </c>
      <c r="CY14" s="171">
        <v>40.336749999999995</v>
      </c>
      <c r="CZ14" s="171">
        <v>41.99615</v>
      </c>
      <c r="DA14" s="171">
        <v>35.169764294945992</v>
      </c>
      <c r="DB14" s="171">
        <v>4614.45</v>
      </c>
      <c r="DC14" s="171">
        <v>1.8995</v>
      </c>
      <c r="DE14" s="171">
        <v>165.74295625586623</v>
      </c>
      <c r="DF14" s="5">
        <v>12.252174999999999</v>
      </c>
      <c r="DG14" s="5"/>
      <c r="DH14" s="171">
        <v>276.07442154136049</v>
      </c>
      <c r="DI14" s="5">
        <v>10.515000000000001</v>
      </c>
      <c r="DJ14" s="5"/>
      <c r="DK14" s="5">
        <v>769.97335693658385</v>
      </c>
      <c r="DL14" s="5">
        <v>63.192725000000003</v>
      </c>
      <c r="DM14" s="5">
        <v>769.97335693658385</v>
      </c>
      <c r="DN14" s="5">
        <v>60.399875000000002</v>
      </c>
      <c r="DO14" s="5">
        <v>504.56825679159738</v>
      </c>
      <c r="DP14" s="5">
        <v>30.098424999999999</v>
      </c>
      <c r="DQ14" s="5">
        <v>249.56122597420978</v>
      </c>
      <c r="DR14" s="5">
        <v>33.876300000000001</v>
      </c>
      <c r="DS14" s="5">
        <v>559.73161453494822</v>
      </c>
      <c r="DT14" s="5">
        <v>33.796750000000003</v>
      </c>
      <c r="DU14" s="5">
        <v>33.796750000000003</v>
      </c>
      <c r="DV14" s="5">
        <v>40.336749999999995</v>
      </c>
      <c r="DW14" s="5">
        <v>41.99615</v>
      </c>
      <c r="DX14" s="5">
        <v>35.169764294945992</v>
      </c>
      <c r="DZ14" s="171">
        <v>559.73161453494822</v>
      </c>
      <c r="EA14" s="171">
        <v>33.860200000000006</v>
      </c>
      <c r="EB14" s="171">
        <v>33.860200000000006</v>
      </c>
      <c r="EC14" s="171">
        <v>40.340000000000003</v>
      </c>
      <c r="ED14" s="171">
        <v>42.066800000000001</v>
      </c>
      <c r="EE14" s="171">
        <v>34.778100000000002</v>
      </c>
      <c r="EF14" s="171">
        <v>15.944099999999999</v>
      </c>
      <c r="EG14" s="171">
        <v>12.217449999999999</v>
      </c>
      <c r="EH14" s="171">
        <v>57.605049999999999</v>
      </c>
      <c r="EI14" s="171">
        <v>55.007950000000001</v>
      </c>
      <c r="EJ14" s="171">
        <v>30.422899999999998</v>
      </c>
      <c r="EK14" s="171">
        <v>35.629400000000004</v>
      </c>
      <c r="EL14" s="171">
        <v>33.796750000000003</v>
      </c>
      <c r="EM14" s="171">
        <v>40.336749999999995</v>
      </c>
      <c r="EN14" s="171">
        <v>41.99615</v>
      </c>
      <c r="EO14" s="171">
        <v>35.169764294945992</v>
      </c>
      <c r="EP14" s="171">
        <v>4614.45</v>
      </c>
      <c r="EQ14" s="171">
        <v>1.8995</v>
      </c>
      <c r="ER14" s="171">
        <v>165.74295625586623</v>
      </c>
      <c r="ES14" s="5">
        <v>12.252174999999999</v>
      </c>
      <c r="ET14" s="5">
        <v>276.07442154136049</v>
      </c>
      <c r="EU14" s="5">
        <v>10.515000000000001</v>
      </c>
      <c r="EV14" s="8">
        <v>769.97335693658385</v>
      </c>
      <c r="EW14" s="8">
        <v>63.192725000000003</v>
      </c>
      <c r="EX14" s="8">
        <v>769.97335693658385</v>
      </c>
      <c r="EY14" s="8">
        <v>60.399875000000002</v>
      </c>
      <c r="EZ14" s="8">
        <v>504.56825679159738</v>
      </c>
      <c r="FA14" s="8">
        <v>30.098424999999999</v>
      </c>
      <c r="FB14" s="8">
        <v>249.56122597420978</v>
      </c>
      <c r="FC14" s="8">
        <v>33.876300000000001</v>
      </c>
      <c r="FD14" s="5">
        <v>559.73161453494822</v>
      </c>
      <c r="FE14" s="5">
        <v>33.796750000000003</v>
      </c>
      <c r="FF14" s="5">
        <v>33.796750000000003</v>
      </c>
      <c r="FG14" s="5">
        <v>40.336749999999995</v>
      </c>
      <c r="FH14" s="5">
        <v>41.99615</v>
      </c>
      <c r="FI14" s="5">
        <v>35.169764294945992</v>
      </c>
      <c r="FK14" s="5">
        <v>559.73161453494822</v>
      </c>
      <c r="FL14" s="5">
        <v>34.778100000000002</v>
      </c>
      <c r="FM14" s="5">
        <v>559.73161453494822</v>
      </c>
      <c r="FN14" s="5">
        <v>35.169764294945992</v>
      </c>
      <c r="FP14" s="171">
        <v>559.73161453494822</v>
      </c>
      <c r="FQ14" s="5">
        <v>34.778100000000002</v>
      </c>
      <c r="FR14" s="171">
        <v>559.73161453494822</v>
      </c>
      <c r="FS14" s="5">
        <v>35.169764294945992</v>
      </c>
    </row>
    <row r="15" spans="1:175" x14ac:dyDescent="0.15">
      <c r="A15" s="289"/>
      <c r="B15" s="47">
        <v>55</v>
      </c>
      <c r="C15" s="187">
        <f>Anchor!L264</f>
        <v>1298.0177000000001</v>
      </c>
      <c r="D15" s="187">
        <f>Anchor!M264</f>
        <v>36.009799999999998</v>
      </c>
      <c r="E15" s="187">
        <f>Anchor!N264</f>
        <v>41.982700000000001</v>
      </c>
      <c r="F15" s="187">
        <f>Anchor!O264</f>
        <v>43.575299999999999</v>
      </c>
      <c r="G15" s="188">
        <f>('Summary (Full)'!$B$34*D15+'Summary (Full)'!$B$35*E15+'Summary (Full)'!$B$36*F15)/'Summary (Full)'!$B$37</f>
        <v>36.85595</v>
      </c>
      <c r="H15" s="187">
        <f>Anchor!P264</f>
        <v>19.000800000000002</v>
      </c>
      <c r="I15" s="187">
        <f>Anchor!Q264</f>
        <v>14.3704</v>
      </c>
      <c r="J15" s="187">
        <f>Anchor!R264</f>
        <v>71.363600000000005</v>
      </c>
      <c r="K15" s="187">
        <f>Anchor!S264</f>
        <v>68.578000000000003</v>
      </c>
      <c r="L15" s="187">
        <f>Anchor!T264</f>
        <v>33.0625</v>
      </c>
      <c r="M15" s="187">
        <f>Anchor!U264</f>
        <v>37.5032</v>
      </c>
      <c r="N15" s="187">
        <f>Anchor!V264</f>
        <v>35.956200000000003</v>
      </c>
      <c r="O15" s="187">
        <f>Anchor!W264</f>
        <v>41.978900000000003</v>
      </c>
      <c r="P15" s="187">
        <f>Anchor!X264</f>
        <v>43.527200000000001</v>
      </c>
      <c r="Q15" s="189">
        <f>10*LOG10(1/(('Summary (Full)'!$B$41/10^(N15/10)+'Summary (Full)'!$B$42/10^(O15/10)+'Summary (Full)'!$B$43/10^(P15/10))/'Summary (Full)'!$B$44))</f>
        <v>37.278752964086273</v>
      </c>
      <c r="R15" s="187">
        <f>Anchor!Y264</f>
        <v>7938.7</v>
      </c>
      <c r="S15" s="187">
        <f>Anchor!Z264</f>
        <v>3.7578</v>
      </c>
      <c r="U15" s="166">
        <f>Test!L264</f>
        <v>1298.0177000000001</v>
      </c>
      <c r="V15" s="166">
        <f>Test!M264</f>
        <v>36.009799999999998</v>
      </c>
      <c r="W15" s="166">
        <f>Test!N264</f>
        <v>41.982700000000001</v>
      </c>
      <c r="X15" s="166">
        <f>Test!O264</f>
        <v>43.575299999999999</v>
      </c>
      <c r="Y15" s="166">
        <f>('Summary (Full)'!$B$34*V15+'Summary (Full)'!$B$35*W15+'Summary (Full)'!$B$36*X15)/'Summary (Full)'!$B$37</f>
        <v>36.85595</v>
      </c>
      <c r="Z15" s="166">
        <f>Test!P264</f>
        <v>19.000800000000002</v>
      </c>
      <c r="AA15" s="166">
        <f>Test!Q264</f>
        <v>14.3704</v>
      </c>
      <c r="AB15" s="166">
        <f>Test!R264</f>
        <v>71.363600000000005</v>
      </c>
      <c r="AC15" s="166">
        <f>Test!S264</f>
        <v>68.578000000000003</v>
      </c>
      <c r="AD15" s="166">
        <f>Test!T264</f>
        <v>33.0625</v>
      </c>
      <c r="AE15" s="166">
        <f>Test!U264</f>
        <v>37.5032</v>
      </c>
      <c r="AF15" s="166">
        <f>Test!V264</f>
        <v>35.956200000000003</v>
      </c>
      <c r="AG15" s="166">
        <f>Test!W264</f>
        <v>41.978900000000003</v>
      </c>
      <c r="AH15" s="166">
        <f>Test!X264</f>
        <v>43.527200000000001</v>
      </c>
      <c r="AI15" s="166">
        <f>10*LOG10(1/(('Summary (Full)'!$B$41/10^(AF15/10)+'Summary (Full)'!$B$42/10^(AG15/10)+'Summary (Full)'!$B$43/10^(AH15/10))/'Summary (Full)'!$B$44))</f>
        <v>37.278752964086273</v>
      </c>
      <c r="AJ15" s="202">
        <f>Test!Y264</f>
        <v>7938.7</v>
      </c>
      <c r="AK15" s="203">
        <f>Test!Z264</f>
        <v>3.7578</v>
      </c>
      <c r="AL15" s="203">
        <f t="shared" si="2"/>
        <v>1</v>
      </c>
      <c r="AM15" s="203">
        <f t="shared" si="2"/>
        <v>1</v>
      </c>
      <c r="AO15" s="294" t="s">
        <v>29</v>
      </c>
      <c r="AP15" s="212" cm="1">
        <f t="array" ref="AP15">bdRateExtend($C13:$C16,D13:D16,$U13:$U16,V13:V16)</f>
        <v>0</v>
      </c>
      <c r="AQ15" s="212"/>
      <c r="AR15" s="212"/>
      <c r="AS15" s="212"/>
      <c r="AT15" s="212" cm="1">
        <f t="array" ref="AT15">bdRateExtend($C13:$C16,H13:H16,$U13:$U16,Z13:Z16)</f>
        <v>0</v>
      </c>
      <c r="AU15" s="212"/>
      <c r="AV15" s="212" cm="1">
        <f t="array" ref="AV15">bdRateExtend($C13:$C16,I13:I16,$U13:$U16,AA13:AA16)</f>
        <v>0</v>
      </c>
      <c r="AW15" s="212"/>
      <c r="AX15" s="212" cm="1">
        <f t="array" ref="AX15">bdRateExtend($C13:$C16,J13:J16,$U13:$U16,AB13:AB16,"None", FALSE,1)</f>
        <v>0</v>
      </c>
      <c r="AY15" s="215"/>
      <c r="AZ15" s="326" cm="1">
        <f t="array" ref="AZ15">testVMAFRange($C13:$C16,J13:J16,$U13:$U16,AB13:AB16)</f>
        <v>0</v>
      </c>
      <c r="BA15" s="252"/>
      <c r="CC15" s="171">
        <v>5206.9763999999996</v>
      </c>
      <c r="CD15" s="171">
        <v>39.580599999999997</v>
      </c>
      <c r="CK15" s="6"/>
      <c r="CL15" s="152">
        <v>620.92586303799624</v>
      </c>
      <c r="CM15" s="152">
        <v>34.121200000000002</v>
      </c>
      <c r="CN15" s="171">
        <v>34.121200000000002</v>
      </c>
      <c r="CO15" s="171">
        <v>40.543675</v>
      </c>
      <c r="CP15" s="171">
        <v>42.264700000000005</v>
      </c>
      <c r="CQ15" s="171">
        <v>35.031573437500001</v>
      </c>
      <c r="CR15" s="171">
        <v>16.338449999999998</v>
      </c>
      <c r="CS15" s="171">
        <v>12.4840625</v>
      </c>
      <c r="CT15" s="171">
        <v>59.305237499999997</v>
      </c>
      <c r="CU15" s="171">
        <v>56.6833125</v>
      </c>
      <c r="CV15" s="171">
        <v>30.747375000000002</v>
      </c>
      <c r="CW15" s="171">
        <v>35.865299999999998</v>
      </c>
      <c r="CX15" s="171">
        <v>34.058687499999998</v>
      </c>
      <c r="CY15" s="171">
        <v>40.540387500000001</v>
      </c>
      <c r="CZ15" s="171">
        <v>42.1970125</v>
      </c>
      <c r="DA15" s="171">
        <v>35.426628651722716</v>
      </c>
      <c r="DB15" s="171">
        <v>4999.8374999999996</v>
      </c>
      <c r="DC15" s="171">
        <v>1.981325</v>
      </c>
      <c r="DE15" s="171">
        <v>180.36003787285824</v>
      </c>
      <c r="DF15" s="5">
        <v>12.56345</v>
      </c>
      <c r="DG15" s="5"/>
      <c r="DH15" s="171">
        <v>305.40435891781254</v>
      </c>
      <c r="DI15" s="5">
        <v>10.7433</v>
      </c>
      <c r="DJ15" s="5"/>
      <c r="DK15" s="5">
        <v>854.74522066330951</v>
      </c>
      <c r="DL15" s="5">
        <v>64.826899999999995</v>
      </c>
      <c r="DM15" s="5">
        <v>854.74522066330951</v>
      </c>
      <c r="DN15" s="5">
        <v>62.035499999999999</v>
      </c>
      <c r="DO15" s="5">
        <v>559.73161453494822</v>
      </c>
      <c r="DP15" s="5">
        <v>30.422899999999998</v>
      </c>
      <c r="DQ15" s="5">
        <v>276.07442154136049</v>
      </c>
      <c r="DR15" s="5">
        <v>34.090649999999997</v>
      </c>
      <c r="DS15" s="5">
        <v>620.92586303799624</v>
      </c>
      <c r="DT15" s="5">
        <v>34.058687499999998</v>
      </c>
      <c r="DU15" s="5">
        <v>34.058687499999998</v>
      </c>
      <c r="DV15" s="5">
        <v>40.540387500000001</v>
      </c>
      <c r="DW15" s="5">
        <v>42.1970125</v>
      </c>
      <c r="DX15" s="5">
        <v>35.426628651722716</v>
      </c>
      <c r="DZ15" s="171">
        <v>620.92586303799624</v>
      </c>
      <c r="EA15" s="171">
        <v>34.121200000000002</v>
      </c>
      <c r="EB15" s="171">
        <v>34.121200000000002</v>
      </c>
      <c r="EC15" s="171">
        <v>40.543675</v>
      </c>
      <c r="ED15" s="171">
        <v>42.264700000000005</v>
      </c>
      <c r="EE15" s="171">
        <v>35.031573437500001</v>
      </c>
      <c r="EF15" s="171">
        <v>16.338449999999998</v>
      </c>
      <c r="EG15" s="171">
        <v>12.4840625</v>
      </c>
      <c r="EH15" s="171">
        <v>59.305237499999997</v>
      </c>
      <c r="EI15" s="171">
        <v>56.6833125</v>
      </c>
      <c r="EJ15" s="171">
        <v>30.747375000000002</v>
      </c>
      <c r="EK15" s="171">
        <v>35.865299999999998</v>
      </c>
      <c r="EL15" s="171">
        <v>34.058687499999998</v>
      </c>
      <c r="EM15" s="171">
        <v>40.540387500000001</v>
      </c>
      <c r="EN15" s="171">
        <v>42.1970125</v>
      </c>
      <c r="EO15" s="171">
        <v>35.426628651722716</v>
      </c>
      <c r="EP15" s="171">
        <v>4999.8374999999996</v>
      </c>
      <c r="EQ15" s="171">
        <v>1.981325</v>
      </c>
      <c r="ER15" s="171">
        <v>180.36003787285824</v>
      </c>
      <c r="ES15" s="5">
        <v>12.56345</v>
      </c>
      <c r="ET15" s="5">
        <v>305.40435891781254</v>
      </c>
      <c r="EU15" s="5">
        <v>10.7433</v>
      </c>
      <c r="EV15" s="8">
        <v>854.74522066330951</v>
      </c>
      <c r="EW15" s="8">
        <v>64.826899999999995</v>
      </c>
      <c r="EX15" s="8">
        <v>854.74522066330951</v>
      </c>
      <c r="EY15" s="8">
        <v>62.035499999999999</v>
      </c>
      <c r="EZ15" s="8">
        <v>559.73161453494822</v>
      </c>
      <c r="FA15" s="8">
        <v>30.422899999999998</v>
      </c>
      <c r="FB15" s="8">
        <v>276.07442154136049</v>
      </c>
      <c r="FC15" s="8">
        <v>34.090649999999997</v>
      </c>
      <c r="FD15" s="5">
        <v>620.92586303799624</v>
      </c>
      <c r="FE15" s="5">
        <v>34.058687499999998</v>
      </c>
      <c r="FF15" s="5">
        <v>34.058687499999998</v>
      </c>
      <c r="FG15" s="5">
        <v>40.540387500000001</v>
      </c>
      <c r="FH15" s="5">
        <v>42.1970125</v>
      </c>
      <c r="FI15" s="5">
        <v>35.426628651722716</v>
      </c>
      <c r="FK15" s="5">
        <v>620.92586303799624</v>
      </c>
      <c r="FL15" s="5">
        <v>35.031573437500001</v>
      </c>
      <c r="FM15" s="5">
        <v>620.92586303799624</v>
      </c>
      <c r="FN15" s="5">
        <v>35.426628651722716</v>
      </c>
      <c r="FP15" s="171">
        <v>620.92586303799624</v>
      </c>
      <c r="FQ15" s="5">
        <v>35.031573437500001</v>
      </c>
      <c r="FR15" s="171">
        <v>620.92586303799624</v>
      </c>
      <c r="FS15" s="5">
        <v>35.426628651722716</v>
      </c>
    </row>
    <row r="16" spans="1:175" ht="14" thickBot="1" x14ac:dyDescent="0.2">
      <c r="A16" s="289"/>
      <c r="B16" s="47">
        <v>63</v>
      </c>
      <c r="C16" s="187">
        <f>Anchor!L265</f>
        <v>562.8501</v>
      </c>
      <c r="D16" s="187">
        <f>Anchor!M265</f>
        <v>33.822200000000002</v>
      </c>
      <c r="E16" s="187">
        <f>Anchor!N265</f>
        <v>40.277900000000002</v>
      </c>
      <c r="F16" s="187">
        <f>Anchor!O265</f>
        <v>41.878700000000002</v>
      </c>
      <c r="G16" s="188">
        <f>('Summary (Full)'!$B$34*D16+'Summary (Full)'!$B$35*E16+'Summary (Full)'!$B$36*F16)/'Summary (Full)'!$B$37</f>
        <v>34.729212500000003</v>
      </c>
      <c r="H16" s="187">
        <f>Anchor!P265</f>
        <v>15.750500000000001</v>
      </c>
      <c r="I16" s="187">
        <f>Anchor!Q265</f>
        <v>12.1128</v>
      </c>
      <c r="J16" s="187">
        <f>Anchor!R265</f>
        <v>58.290199999999999</v>
      </c>
      <c r="K16" s="187">
        <f>Anchor!S265</f>
        <v>55.493000000000002</v>
      </c>
      <c r="L16" s="187">
        <f>Anchor!T265</f>
        <v>30.283000000000001</v>
      </c>
      <c r="M16" s="187">
        <f>Anchor!U265</f>
        <v>35.5685</v>
      </c>
      <c r="N16" s="187">
        <f>Anchor!V265</f>
        <v>33.763199999999998</v>
      </c>
      <c r="O16" s="187">
        <f>Anchor!W265</f>
        <v>40.273299999999999</v>
      </c>
      <c r="P16" s="187">
        <f>Anchor!X265</f>
        <v>41.800400000000003</v>
      </c>
      <c r="Q16" s="189">
        <f>10*LOG10(1/(('Summary (Full)'!$B$41/10^(N16/10)+'Summary (Full)'!$B$42/10^(O16/10)+'Summary (Full)'!$B$43/10^(P16/10))/'Summary (Full)'!$B$44))</f>
        <v>35.129485930843906</v>
      </c>
      <c r="R16" s="187">
        <f>Anchor!Y265</f>
        <v>4141.3999999999996</v>
      </c>
      <c r="S16" s="187">
        <f>Anchor!Z265</f>
        <v>3.4218000000000002</v>
      </c>
      <c r="U16" s="166">
        <f>Test!L265</f>
        <v>562.8501</v>
      </c>
      <c r="V16" s="166">
        <f>Test!M265</f>
        <v>33.822200000000002</v>
      </c>
      <c r="W16" s="166">
        <f>Test!N265</f>
        <v>40.277900000000002</v>
      </c>
      <c r="X16" s="166">
        <f>Test!O265</f>
        <v>41.878700000000002</v>
      </c>
      <c r="Y16" s="166">
        <f>('Summary (Full)'!$B$34*V16+'Summary (Full)'!$B$35*W16+'Summary (Full)'!$B$36*X16)/'Summary (Full)'!$B$37</f>
        <v>34.729212500000003</v>
      </c>
      <c r="Z16" s="166">
        <f>Test!P265</f>
        <v>15.750500000000001</v>
      </c>
      <c r="AA16" s="166">
        <f>Test!Q265</f>
        <v>12.1128</v>
      </c>
      <c r="AB16" s="166">
        <f>Test!R265</f>
        <v>58.290199999999999</v>
      </c>
      <c r="AC16" s="166">
        <f>Test!S265</f>
        <v>55.493000000000002</v>
      </c>
      <c r="AD16" s="166">
        <f>Test!T265</f>
        <v>30.283000000000001</v>
      </c>
      <c r="AE16" s="166">
        <f>Test!U265</f>
        <v>35.5685</v>
      </c>
      <c r="AF16" s="166">
        <f>Test!V265</f>
        <v>33.763199999999998</v>
      </c>
      <c r="AG16" s="166">
        <f>Test!W265</f>
        <v>40.273299999999999</v>
      </c>
      <c r="AH16" s="166">
        <f>Test!X265</f>
        <v>41.800400000000003</v>
      </c>
      <c r="AI16" s="166">
        <f>10*LOG10(1/(('Summary (Full)'!$B$41/10^(AF16/10)+'Summary (Full)'!$B$42/10^(AG16/10)+'Summary (Full)'!$B$43/10^(AH16/10))/'Summary (Full)'!$B$44))</f>
        <v>35.129485930843906</v>
      </c>
      <c r="AJ16" s="202">
        <f>Test!Y265</f>
        <v>4141.3999999999996</v>
      </c>
      <c r="AK16" s="203">
        <f>Test!Z265</f>
        <v>3.4218000000000002</v>
      </c>
      <c r="AL16" s="203">
        <f t="shared" si="2"/>
        <v>1</v>
      </c>
      <c r="AM16" s="203">
        <f t="shared" si="2"/>
        <v>1</v>
      </c>
      <c r="AO16" s="303"/>
      <c r="AP16" s="213"/>
      <c r="AQ16" s="213"/>
      <c r="AR16" s="213"/>
      <c r="AS16" s="213"/>
      <c r="AT16" s="213"/>
      <c r="AU16" s="213"/>
      <c r="AV16" s="213"/>
      <c r="AW16" s="213"/>
      <c r="AX16" s="213"/>
      <c r="AY16" s="228"/>
      <c r="AZ16" s="327"/>
      <c r="BA16" s="280"/>
      <c r="BR16" s="5"/>
      <c r="BS16" s="5"/>
      <c r="BT16" s="5"/>
      <c r="BV16" s="5"/>
      <c r="BX16" s="5"/>
      <c r="BZ16" s="5"/>
      <c r="CB16" s="5"/>
      <c r="CC16" s="171">
        <v>9291.0301999999992</v>
      </c>
      <c r="CD16" s="5">
        <v>41.048000000000002</v>
      </c>
      <c r="CK16" s="6"/>
      <c r="CL16" s="152">
        <v>688.81034656191957</v>
      </c>
      <c r="CM16" s="152">
        <v>34.382200000000005</v>
      </c>
      <c r="CN16" s="171">
        <v>34.382200000000005</v>
      </c>
      <c r="CO16" s="171">
        <v>40.747349999999997</v>
      </c>
      <c r="CP16" s="171">
        <v>42.462600000000002</v>
      </c>
      <c r="CQ16" s="171">
        <v>35.285046875000006</v>
      </c>
      <c r="CR16" s="171">
        <v>16.732800000000001</v>
      </c>
      <c r="CS16" s="171">
        <v>12.750674999999999</v>
      </c>
      <c r="CT16" s="171">
        <v>61.005425000000002</v>
      </c>
      <c r="CU16" s="171">
        <v>58.358675000000005</v>
      </c>
      <c r="CV16" s="171">
        <v>31.071850000000001</v>
      </c>
      <c r="CW16" s="171">
        <v>36.101199999999999</v>
      </c>
      <c r="CX16" s="171">
        <v>34.320625</v>
      </c>
      <c r="CY16" s="171">
        <v>40.744025000000001</v>
      </c>
      <c r="CZ16" s="171">
        <v>42.397874999999999</v>
      </c>
      <c r="DA16" s="171">
        <v>35.68349300849944</v>
      </c>
      <c r="DB16" s="171">
        <v>5385.2250000000004</v>
      </c>
      <c r="DC16" s="171">
        <v>2.0631499999999998</v>
      </c>
      <c r="DE16" s="171">
        <v>196.26621846469862</v>
      </c>
      <c r="DF16" s="5">
        <v>12.874725</v>
      </c>
      <c r="DG16" s="5"/>
      <c r="DH16" s="171">
        <v>337.8502866192776</v>
      </c>
      <c r="DI16" s="5">
        <v>10.971599999999999</v>
      </c>
      <c r="DJ16" s="5"/>
      <c r="DK16" s="5">
        <v>948.8502240564444</v>
      </c>
      <c r="DL16" s="5">
        <v>66.461075000000008</v>
      </c>
      <c r="DM16" s="5">
        <v>948.8502240564444</v>
      </c>
      <c r="DN16" s="5">
        <v>63.671125000000004</v>
      </c>
      <c r="DO16" s="5">
        <v>620.92586303799624</v>
      </c>
      <c r="DP16" s="5">
        <v>30.747375000000002</v>
      </c>
      <c r="DQ16" s="5">
        <v>305.40435891781254</v>
      </c>
      <c r="DR16" s="5">
        <v>34.305</v>
      </c>
      <c r="DS16" s="5">
        <v>688.81034656191957</v>
      </c>
      <c r="DT16" s="5">
        <v>34.320625</v>
      </c>
      <c r="DU16" s="5">
        <v>34.320625</v>
      </c>
      <c r="DV16" s="5">
        <v>40.744025000000001</v>
      </c>
      <c r="DW16" s="5">
        <v>42.397874999999999</v>
      </c>
      <c r="DX16" s="5">
        <v>35.68349300849944</v>
      </c>
      <c r="DZ16" s="171">
        <v>688.81034656191957</v>
      </c>
      <c r="EA16" s="171">
        <v>34.382200000000005</v>
      </c>
      <c r="EB16" s="171">
        <v>34.382200000000005</v>
      </c>
      <c r="EC16" s="171">
        <v>40.747349999999997</v>
      </c>
      <c r="ED16" s="171">
        <v>42.462600000000002</v>
      </c>
      <c r="EE16" s="171">
        <v>35.285046875000006</v>
      </c>
      <c r="EF16" s="171">
        <v>16.732800000000001</v>
      </c>
      <c r="EG16" s="171">
        <v>12.750674999999999</v>
      </c>
      <c r="EH16" s="171">
        <v>61.005425000000002</v>
      </c>
      <c r="EI16" s="171">
        <v>58.358675000000005</v>
      </c>
      <c r="EJ16" s="171">
        <v>31.071850000000001</v>
      </c>
      <c r="EK16" s="171">
        <v>36.101199999999999</v>
      </c>
      <c r="EL16" s="171">
        <v>34.320625</v>
      </c>
      <c r="EM16" s="171">
        <v>40.744025000000001</v>
      </c>
      <c r="EN16" s="171">
        <v>42.397874999999999</v>
      </c>
      <c r="EO16" s="171">
        <v>35.68349300849944</v>
      </c>
      <c r="EP16" s="171">
        <v>5385.2250000000004</v>
      </c>
      <c r="EQ16" s="171">
        <v>2.0631499999999998</v>
      </c>
      <c r="ER16" s="171">
        <v>196.26621846469862</v>
      </c>
      <c r="ES16" s="5">
        <v>12.874725</v>
      </c>
      <c r="ET16" s="5">
        <v>337.8502866192776</v>
      </c>
      <c r="EU16" s="5">
        <v>10.971599999999999</v>
      </c>
      <c r="EV16" s="8">
        <v>948.8502240564444</v>
      </c>
      <c r="EW16" s="8">
        <v>66.461075000000008</v>
      </c>
      <c r="EX16" s="8">
        <v>948.8502240564444</v>
      </c>
      <c r="EY16" s="8">
        <v>63.671125000000004</v>
      </c>
      <c r="EZ16" s="8">
        <v>620.92586303799624</v>
      </c>
      <c r="FA16" s="8">
        <v>30.747375000000002</v>
      </c>
      <c r="FB16" s="8">
        <v>305.40435891781254</v>
      </c>
      <c r="FC16" s="8">
        <v>34.305</v>
      </c>
      <c r="FD16" s="5">
        <v>688.81034656191957</v>
      </c>
      <c r="FE16" s="5">
        <v>34.320625</v>
      </c>
      <c r="FF16" s="5">
        <v>34.320625</v>
      </c>
      <c r="FG16" s="5">
        <v>40.744025000000001</v>
      </c>
      <c r="FH16" s="5">
        <v>42.397874999999999</v>
      </c>
      <c r="FI16" s="5">
        <v>35.68349300849944</v>
      </c>
      <c r="FK16" s="5">
        <v>688.81034656191957</v>
      </c>
      <c r="FL16" s="5">
        <v>35.285046875000006</v>
      </c>
      <c r="FM16" s="5">
        <v>688.81034656191957</v>
      </c>
      <c r="FN16" s="5">
        <v>35.68349300849944</v>
      </c>
      <c r="FP16" s="171">
        <v>688.81034656191957</v>
      </c>
      <c r="FQ16" s="5">
        <v>35.285046875000006</v>
      </c>
      <c r="FR16" s="171">
        <v>688.81034656191957</v>
      </c>
      <c r="FS16" s="5">
        <v>35.68349300849944</v>
      </c>
    </row>
    <row r="17" spans="1:175" x14ac:dyDescent="0.15">
      <c r="A17" s="289" t="s">
        <v>8</v>
      </c>
      <c r="B17" s="47">
        <v>23</v>
      </c>
      <c r="C17" s="187">
        <f>Anchor!L266</f>
        <v>12487.7129</v>
      </c>
      <c r="D17" s="187">
        <f>Anchor!M266</f>
        <v>40.607700000000001</v>
      </c>
      <c r="E17" s="187">
        <f>Anchor!N266</f>
        <v>47.085299999999997</v>
      </c>
      <c r="F17" s="187">
        <f>Anchor!O266</f>
        <v>48.795200000000001</v>
      </c>
      <c r="G17" s="188">
        <f>('Summary (Full)'!$B$34*D17+'Summary (Full)'!$B$35*E17+'Summary (Full)'!$B$36*F17)/'Summary (Full)'!$B$37</f>
        <v>41.524268749999997</v>
      </c>
      <c r="H17" s="187">
        <f>Anchor!P266</f>
        <v>28.554099999999998</v>
      </c>
      <c r="I17" s="187">
        <f>Anchor!Q266</f>
        <v>20.7882</v>
      </c>
      <c r="J17" s="187">
        <f>Anchor!R266</f>
        <v>90.635499999999993</v>
      </c>
      <c r="K17" s="187">
        <f>Anchor!S266</f>
        <v>88.2864</v>
      </c>
      <c r="L17" s="187">
        <f>Anchor!T266</f>
        <v>41.658000000000001</v>
      </c>
      <c r="M17" s="187">
        <f>Anchor!U266</f>
        <v>42.264899999999997</v>
      </c>
      <c r="N17" s="187">
        <f>Anchor!V266</f>
        <v>40.535600000000002</v>
      </c>
      <c r="O17" s="187">
        <f>Anchor!W266</f>
        <v>47.075000000000003</v>
      </c>
      <c r="P17" s="187">
        <f>Anchor!X266</f>
        <v>48.768799999999999</v>
      </c>
      <c r="Q17" s="189">
        <f>10*LOG10(1/(('Summary (Full)'!$B$41/10^(N17/10)+'Summary (Full)'!$B$42/10^(O17/10)+'Summary (Full)'!$B$43/10^(P17/10))/'Summary (Full)'!$B$44))</f>
        <v>41.910257557316363</v>
      </c>
      <c r="R17" s="187">
        <f>Anchor!Y266</f>
        <v>13885.3</v>
      </c>
      <c r="S17" s="187">
        <f>Anchor!Z266</f>
        <v>6.18</v>
      </c>
      <c r="U17" s="166">
        <f>Test!L266</f>
        <v>12487.7129</v>
      </c>
      <c r="V17" s="166">
        <f>Test!M266</f>
        <v>40.607700000000001</v>
      </c>
      <c r="W17" s="166">
        <f>Test!N266</f>
        <v>47.085299999999997</v>
      </c>
      <c r="X17" s="166">
        <f>Test!O266</f>
        <v>48.795200000000001</v>
      </c>
      <c r="Y17" s="166">
        <f>('Summary (Full)'!$B$34*V17+'Summary (Full)'!$B$35*W17+'Summary (Full)'!$B$36*X17)/'Summary (Full)'!$B$37</f>
        <v>41.524268749999997</v>
      </c>
      <c r="Z17" s="166">
        <f>Test!P266</f>
        <v>28.554099999999998</v>
      </c>
      <c r="AA17" s="166">
        <f>Test!Q266</f>
        <v>20.7882</v>
      </c>
      <c r="AB17" s="166">
        <f>Test!R266</f>
        <v>90.635499999999993</v>
      </c>
      <c r="AC17" s="166">
        <f>Test!S266</f>
        <v>88.2864</v>
      </c>
      <c r="AD17" s="166">
        <f>Test!T266</f>
        <v>41.658000000000001</v>
      </c>
      <c r="AE17" s="166">
        <f>Test!U266</f>
        <v>42.264899999999997</v>
      </c>
      <c r="AF17" s="166">
        <f>Test!V266</f>
        <v>40.535600000000002</v>
      </c>
      <c r="AG17" s="166">
        <f>Test!W266</f>
        <v>47.075000000000003</v>
      </c>
      <c r="AH17" s="166">
        <f>Test!X266</f>
        <v>48.768799999999999</v>
      </c>
      <c r="AI17" s="166">
        <f>10*LOG10(1/(('Summary (Full)'!$B$41/10^(AF17/10)+'Summary (Full)'!$B$42/10^(AG17/10)+'Summary (Full)'!$B$43/10^(AH17/10))/'Summary (Full)'!$B$44))</f>
        <v>41.910257557316363</v>
      </c>
      <c r="AJ17" s="202">
        <f>Test!Y266</f>
        <v>13885.3</v>
      </c>
      <c r="AK17" s="203">
        <f>Test!Z266</f>
        <v>6.18</v>
      </c>
      <c r="AL17" s="203">
        <f t="shared" si="2"/>
        <v>1</v>
      </c>
      <c r="AM17" s="203">
        <f t="shared" si="2"/>
        <v>1</v>
      </c>
      <c r="AO17" s="293" t="s">
        <v>27</v>
      </c>
      <c r="AP17" s="211" cm="1">
        <f t="array" ref="AP17">bdRateExtend($C17:$C20,D17:D20,$U17:$U20,V17:V20)</f>
        <v>0</v>
      </c>
      <c r="AQ17" s="211" cm="1">
        <f t="array" ref="AQ17">bdRateExtend($C17:$C22,D17:D22,$U17:$U22,V17:V22)</f>
        <v>0</v>
      </c>
      <c r="AR17" s="211" cm="1">
        <f t="array" ref="AR17">bdRateExtend($C17:$C22,E17:E22,$U17:$U22,W17:W22)</f>
        <v>0</v>
      </c>
      <c r="AS17" s="211" cm="1">
        <f t="array" ref="AS17">bdRateExtend($C17:$C22,F17:F22,$U17:$U22,X17:X22)</f>
        <v>0</v>
      </c>
      <c r="AT17" s="211" cm="1">
        <f t="array" ref="AT17">bdRateExtend($C17:$C20,H17:H20,$U17:$U20,Z17:Z20)</f>
        <v>0</v>
      </c>
      <c r="AU17" s="211" cm="1">
        <f t="array" ref="AU17">bdRateExtend($C17:$C22,H17:H22,$U17:$U22,Z17:Z22)</f>
        <v>0</v>
      </c>
      <c r="AV17" s="211" cm="1">
        <f t="array" ref="AV17">bdRateExtend($C17:$C20,I17:I20,$U17:$U20,AA17:AA20)</f>
        <v>0</v>
      </c>
      <c r="AW17" s="211" cm="1">
        <f t="array" ref="AW17">bdRateExtend($C17:$C22,I17:I22,$U17:$U22,AA17:AA22)</f>
        <v>0</v>
      </c>
      <c r="AX17" s="211" cm="1">
        <f t="array" ref="AX17">bdRateExtend($C17:$C20,J17:J20,$U17:$U20,AB17:AB20,"None", FALSE,1)</f>
        <v>0</v>
      </c>
      <c r="AY17" s="214" cm="1">
        <f t="array" ref="AY17">bdRateExtend($C17:$C22,J17:J22,$U17:$U22,AB17:AB22,"None", FALSE,TRUE)</f>
        <v>0</v>
      </c>
      <c r="AZ17" s="325" cm="1">
        <f t="array" ref="AZ17">testVMAFRange($C17:$C20,J17:J20,$U17:$U20,AB17:AB20)</f>
        <v>0</v>
      </c>
      <c r="BA17" s="251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C17" s="171">
        <v>12988.928449999999</v>
      </c>
      <c r="CD17" s="5">
        <v>41.618862500000006</v>
      </c>
      <c r="CK17" s="6"/>
      <c r="CL17" s="152">
        <v>764.11649405191247</v>
      </c>
      <c r="CM17" s="152">
        <v>34.6432</v>
      </c>
      <c r="CN17" s="171">
        <v>34.6432</v>
      </c>
      <c r="CO17" s="171">
        <v>40.951025000000001</v>
      </c>
      <c r="CP17" s="171">
        <v>42.660499999999999</v>
      </c>
      <c r="CQ17" s="171">
        <v>35.538520312500005</v>
      </c>
      <c r="CR17" s="171">
        <v>17.12715</v>
      </c>
      <c r="CS17" s="171">
        <v>13.017287499999998</v>
      </c>
      <c r="CT17" s="171">
        <v>62.705612500000001</v>
      </c>
      <c r="CU17" s="171">
        <v>60.034037500000004</v>
      </c>
      <c r="CV17" s="171">
        <v>31.396325000000001</v>
      </c>
      <c r="CW17" s="171">
        <v>36.3371</v>
      </c>
      <c r="CX17" s="171">
        <v>34.582562499999995</v>
      </c>
      <c r="CY17" s="171">
        <v>40.9476625</v>
      </c>
      <c r="CZ17" s="171">
        <v>42.598737499999999</v>
      </c>
      <c r="DA17" s="171">
        <v>35.940357365276171</v>
      </c>
      <c r="DB17" s="171">
        <v>5770.6125000000002</v>
      </c>
      <c r="DC17" s="171">
        <v>2.1449750000000001</v>
      </c>
      <c r="DE17" s="171">
        <v>213.57518530566716</v>
      </c>
      <c r="DF17" s="5">
        <v>13.186</v>
      </c>
      <c r="DG17" s="5"/>
      <c r="DH17" s="171">
        <v>373.74324509705258</v>
      </c>
      <c r="DI17" s="5">
        <v>11.1999</v>
      </c>
      <c r="DJ17" s="5"/>
      <c r="DK17" s="5">
        <v>1010.1394</v>
      </c>
      <c r="DL17" s="5">
        <v>67.524500000000003</v>
      </c>
      <c r="DM17" s="5">
        <v>1053.31591909141</v>
      </c>
      <c r="DN17" s="5">
        <v>65.306750000000008</v>
      </c>
      <c r="DO17" s="5">
        <v>688.81034656191957</v>
      </c>
      <c r="DP17" s="5">
        <v>31.071850000000001</v>
      </c>
      <c r="DQ17" s="5">
        <v>337.8502866192776</v>
      </c>
      <c r="DR17" s="5">
        <v>34.519350000000003</v>
      </c>
      <c r="DS17" s="5">
        <v>764.11649405191247</v>
      </c>
      <c r="DT17" s="5">
        <v>34.582562499999995</v>
      </c>
      <c r="DU17" s="5">
        <v>34.582562499999995</v>
      </c>
      <c r="DV17" s="5">
        <v>40.9476625</v>
      </c>
      <c r="DW17" s="5">
        <v>42.598737499999999</v>
      </c>
      <c r="DX17" s="5">
        <v>35.940357365276171</v>
      </c>
      <c r="DZ17" s="171">
        <v>764.11649405191247</v>
      </c>
      <c r="EA17" s="171">
        <v>34.6432</v>
      </c>
      <c r="EB17" s="171">
        <v>34.6432</v>
      </c>
      <c r="EC17" s="171">
        <v>40.951025000000001</v>
      </c>
      <c r="ED17" s="171">
        <v>42.660499999999999</v>
      </c>
      <c r="EE17" s="171">
        <v>35.538520312500005</v>
      </c>
      <c r="EF17" s="171">
        <v>17.12715</v>
      </c>
      <c r="EG17" s="171">
        <v>13.017287499999998</v>
      </c>
      <c r="EH17" s="171">
        <v>62.705612500000001</v>
      </c>
      <c r="EI17" s="171">
        <v>60.034037500000004</v>
      </c>
      <c r="EJ17" s="171">
        <v>31.396325000000001</v>
      </c>
      <c r="EK17" s="171">
        <v>36.3371</v>
      </c>
      <c r="EL17" s="171">
        <v>34.582562499999995</v>
      </c>
      <c r="EM17" s="171">
        <v>40.9476625</v>
      </c>
      <c r="EN17" s="171">
        <v>42.598737499999999</v>
      </c>
      <c r="EO17" s="171">
        <v>35.940357365276171</v>
      </c>
      <c r="EP17" s="171">
        <v>5770.6125000000002</v>
      </c>
      <c r="EQ17" s="171">
        <v>2.1449750000000001</v>
      </c>
      <c r="ER17" s="171">
        <v>213.57518530566716</v>
      </c>
      <c r="ES17" s="5">
        <v>13.186</v>
      </c>
      <c r="ET17" s="5">
        <v>373.74324509705258</v>
      </c>
      <c r="EU17" s="5">
        <v>11.1999</v>
      </c>
      <c r="EV17" s="8">
        <v>1010.1394</v>
      </c>
      <c r="EW17" s="8">
        <v>67.524500000000003</v>
      </c>
      <c r="EX17" s="8">
        <v>1053.31591909141</v>
      </c>
      <c r="EY17" s="8">
        <v>65.306750000000008</v>
      </c>
      <c r="EZ17" s="8">
        <v>688.81034656191957</v>
      </c>
      <c r="FA17" s="8">
        <v>31.071850000000001</v>
      </c>
      <c r="FB17" s="8">
        <v>337.8502866192776</v>
      </c>
      <c r="FC17" s="8">
        <v>34.519350000000003</v>
      </c>
      <c r="FD17" s="5">
        <v>764.11649405191247</v>
      </c>
      <c r="FE17" s="5">
        <v>34.582562499999995</v>
      </c>
      <c r="FF17" s="5">
        <v>34.582562499999995</v>
      </c>
      <c r="FG17" s="5">
        <v>40.9476625</v>
      </c>
      <c r="FH17" s="5">
        <v>42.598737499999999</v>
      </c>
      <c r="FI17" s="5">
        <v>35.940357365276171</v>
      </c>
      <c r="FK17" s="5">
        <v>764.11649405191247</v>
      </c>
      <c r="FL17" s="5">
        <v>35.538520312500005</v>
      </c>
      <c r="FM17" s="5">
        <v>764.11649405191247</v>
      </c>
      <c r="FN17" s="5">
        <v>35.940357365276171</v>
      </c>
      <c r="FP17" s="171">
        <v>764.11649405191247</v>
      </c>
      <c r="FQ17" s="5">
        <v>35.538520312500005</v>
      </c>
      <c r="FR17" s="171">
        <v>764.11649405191247</v>
      </c>
      <c r="FS17" s="5">
        <v>35.940357365276171</v>
      </c>
    </row>
    <row r="18" spans="1:175" x14ac:dyDescent="0.15">
      <c r="A18" s="289"/>
      <c r="B18" s="47">
        <v>31</v>
      </c>
      <c r="C18" s="187">
        <f>Anchor!L267</f>
        <v>6690.0226000000002</v>
      </c>
      <c r="D18" s="187">
        <f>Anchor!M267</f>
        <v>39.590499999999999</v>
      </c>
      <c r="E18" s="187">
        <f>Anchor!N267</f>
        <v>45.889600000000002</v>
      </c>
      <c r="F18" s="187">
        <f>Anchor!O267</f>
        <v>47.531100000000002</v>
      </c>
      <c r="G18" s="188">
        <f>('Summary (Full)'!$B$34*D18+'Summary (Full)'!$B$35*E18+'Summary (Full)'!$B$36*F18)/'Summary (Full)'!$B$37</f>
        <v>40.480481249999997</v>
      </c>
      <c r="H18" s="187">
        <f>Anchor!P267</f>
        <v>25.972200000000001</v>
      </c>
      <c r="I18" s="187">
        <f>Anchor!Q267</f>
        <v>19.1813</v>
      </c>
      <c r="J18" s="187">
        <f>Anchor!R267</f>
        <v>87.487499999999997</v>
      </c>
      <c r="K18" s="187">
        <f>Anchor!S267</f>
        <v>85.082800000000006</v>
      </c>
      <c r="L18" s="187">
        <f>Anchor!T267</f>
        <v>39.2836</v>
      </c>
      <c r="M18" s="187">
        <f>Anchor!U267</f>
        <v>41.207999999999998</v>
      </c>
      <c r="N18" s="187">
        <f>Anchor!V267</f>
        <v>39.528700000000001</v>
      </c>
      <c r="O18" s="187">
        <f>Anchor!W267</f>
        <v>45.881700000000002</v>
      </c>
      <c r="P18" s="187">
        <f>Anchor!X267</f>
        <v>47.5075</v>
      </c>
      <c r="Q18" s="189">
        <f>10*LOG10(1/(('Summary (Full)'!$B$41/10^(N18/10)+'Summary (Full)'!$B$42/10^(O18/10)+'Summary (Full)'!$B$43/10^(P18/10))/'Summary (Full)'!$B$44))</f>
        <v>40.884732118227006</v>
      </c>
      <c r="R18" s="187">
        <f>Anchor!Y267</f>
        <v>13257.9</v>
      </c>
      <c r="S18" s="187">
        <f>Anchor!Z267</f>
        <v>4.7859999999999996</v>
      </c>
      <c r="U18" s="166">
        <f>Test!L267</f>
        <v>6690.0226000000002</v>
      </c>
      <c r="V18" s="166">
        <f>Test!M267</f>
        <v>39.590499999999999</v>
      </c>
      <c r="W18" s="166">
        <f>Test!N267</f>
        <v>45.889600000000002</v>
      </c>
      <c r="X18" s="166">
        <f>Test!O267</f>
        <v>47.531100000000002</v>
      </c>
      <c r="Y18" s="166">
        <f>('Summary (Full)'!$B$34*V18+'Summary (Full)'!$B$35*W18+'Summary (Full)'!$B$36*X18)/'Summary (Full)'!$B$37</f>
        <v>40.480481249999997</v>
      </c>
      <c r="Z18" s="166">
        <f>Test!P267</f>
        <v>25.972200000000001</v>
      </c>
      <c r="AA18" s="166">
        <f>Test!Q267</f>
        <v>19.1813</v>
      </c>
      <c r="AB18" s="166">
        <f>Test!R267</f>
        <v>87.487499999999997</v>
      </c>
      <c r="AC18" s="166">
        <f>Test!S267</f>
        <v>85.082800000000006</v>
      </c>
      <c r="AD18" s="166">
        <f>Test!T267</f>
        <v>39.2836</v>
      </c>
      <c r="AE18" s="166">
        <f>Test!U267</f>
        <v>41.207999999999998</v>
      </c>
      <c r="AF18" s="166">
        <f>Test!V267</f>
        <v>39.528700000000001</v>
      </c>
      <c r="AG18" s="166">
        <f>Test!W267</f>
        <v>45.881700000000002</v>
      </c>
      <c r="AH18" s="166">
        <f>Test!X267</f>
        <v>47.5075</v>
      </c>
      <c r="AI18" s="166">
        <f>10*LOG10(1/(('Summary (Full)'!$B$41/10^(AF18/10)+'Summary (Full)'!$B$42/10^(AG18/10)+'Summary (Full)'!$B$43/10^(AH18/10))/'Summary (Full)'!$B$44))</f>
        <v>40.884732118227006</v>
      </c>
      <c r="AJ18" s="202">
        <f>Test!Y267</f>
        <v>13257.9</v>
      </c>
      <c r="AK18" s="203">
        <f>Test!Z267</f>
        <v>4.7859999999999996</v>
      </c>
      <c r="AL18" s="203">
        <f t="shared" si="2"/>
        <v>1</v>
      </c>
      <c r="AM18" s="203">
        <f t="shared" si="2"/>
        <v>1</v>
      </c>
      <c r="AO18" s="294"/>
      <c r="AP18" s="212"/>
      <c r="AQ18" s="212"/>
      <c r="AR18" s="212"/>
      <c r="AS18" s="212"/>
      <c r="AT18" s="212"/>
      <c r="AU18" s="212"/>
      <c r="AV18" s="212"/>
      <c r="AW18" s="212"/>
      <c r="AX18" s="212"/>
      <c r="AY18" s="215"/>
      <c r="AZ18" s="326"/>
      <c r="BA18" s="252"/>
      <c r="BR18" s="5"/>
      <c r="BS18" s="5"/>
      <c r="BT18" s="5"/>
      <c r="BV18" s="5"/>
      <c r="BX18" s="5"/>
      <c r="BZ18" s="5"/>
      <c r="CB18" s="5"/>
      <c r="CC18" s="171">
        <v>17919.459449999998</v>
      </c>
      <c r="CD18" s="5">
        <v>42.380012500000007</v>
      </c>
      <c r="CK18" s="6"/>
      <c r="CL18" s="152">
        <v>847.65570000000002</v>
      </c>
      <c r="CM18" s="152">
        <v>34.904200000000003</v>
      </c>
      <c r="CN18" s="171">
        <v>34.904200000000003</v>
      </c>
      <c r="CO18" s="171">
        <v>41.154699999999998</v>
      </c>
      <c r="CP18" s="171">
        <v>42.858400000000003</v>
      </c>
      <c r="CQ18" s="171">
        <v>35.791993750000003</v>
      </c>
      <c r="CR18" s="171">
        <v>17.5215</v>
      </c>
      <c r="CS18" s="171">
        <v>13.283899999999999</v>
      </c>
      <c r="CT18" s="171">
        <v>64.405799999999999</v>
      </c>
      <c r="CU18" s="171">
        <v>61.709400000000002</v>
      </c>
      <c r="CV18" s="171">
        <v>31.720800000000001</v>
      </c>
      <c r="CW18" s="171">
        <v>36.573</v>
      </c>
      <c r="CX18" s="171">
        <v>34.844499999999996</v>
      </c>
      <c r="CY18" s="171">
        <v>41.151299999999999</v>
      </c>
      <c r="CZ18" s="171">
        <v>42.799599999999998</v>
      </c>
      <c r="DA18" s="171">
        <v>36.197221722052895</v>
      </c>
      <c r="DB18" s="171">
        <v>6156</v>
      </c>
      <c r="DC18" s="171">
        <v>2.2267999999999999</v>
      </c>
      <c r="DE18" s="171">
        <v>232.41065189501492</v>
      </c>
      <c r="DF18" s="5">
        <v>13.497275</v>
      </c>
      <c r="DG18" s="5"/>
      <c r="DH18" s="171">
        <v>410.01533502902629</v>
      </c>
      <c r="DI18" s="5">
        <v>11.417612500000001</v>
      </c>
      <c r="DJ18" s="5"/>
      <c r="DK18" s="5">
        <v>1169.2829882763272</v>
      </c>
      <c r="DL18" s="5">
        <v>69.729425000000006</v>
      </c>
      <c r="DM18" s="5">
        <v>1169.2829882763272</v>
      </c>
      <c r="DN18" s="5">
        <v>66.942374999999998</v>
      </c>
      <c r="DO18" s="5">
        <v>764.11649405191247</v>
      </c>
      <c r="DP18" s="5">
        <v>31.396325000000001</v>
      </c>
      <c r="DQ18" s="5">
        <v>373.74324509705258</v>
      </c>
      <c r="DR18" s="5">
        <v>34.733699999999999</v>
      </c>
      <c r="DS18" s="5">
        <v>847.65570000000002</v>
      </c>
      <c r="DT18" s="5">
        <v>34.844499999999996</v>
      </c>
      <c r="DU18" s="5">
        <v>34.844499999999996</v>
      </c>
      <c r="DV18" s="5">
        <v>41.151299999999999</v>
      </c>
      <c r="DW18" s="5">
        <v>42.799599999999998</v>
      </c>
      <c r="DX18" s="5">
        <v>36.197221722052895</v>
      </c>
      <c r="DZ18" s="171">
        <v>847.65570000000002</v>
      </c>
      <c r="EA18" s="171">
        <v>34.904200000000003</v>
      </c>
      <c r="EB18" s="171">
        <v>34.904200000000003</v>
      </c>
      <c r="EC18" s="171">
        <v>41.154699999999998</v>
      </c>
      <c r="ED18" s="171">
        <v>42.858400000000003</v>
      </c>
      <c r="EE18" s="171">
        <v>35.791993750000003</v>
      </c>
      <c r="EF18" s="171">
        <v>17.5215</v>
      </c>
      <c r="EG18" s="171">
        <v>13.283899999999999</v>
      </c>
      <c r="EH18" s="171">
        <v>64.405799999999999</v>
      </c>
      <c r="EI18" s="171">
        <v>61.709400000000002</v>
      </c>
      <c r="EJ18" s="171">
        <v>31.720800000000001</v>
      </c>
      <c r="EK18" s="171">
        <v>36.573</v>
      </c>
      <c r="EL18" s="171">
        <v>34.844499999999996</v>
      </c>
      <c r="EM18" s="171">
        <v>41.151299999999999</v>
      </c>
      <c r="EN18" s="171">
        <v>42.799599999999998</v>
      </c>
      <c r="EO18" s="171">
        <v>36.197221722052895</v>
      </c>
      <c r="EP18" s="171">
        <v>6156</v>
      </c>
      <c r="EQ18" s="171">
        <v>2.2267999999999999</v>
      </c>
      <c r="ER18" s="171">
        <v>232.41065189501492</v>
      </c>
      <c r="ES18" s="5">
        <v>13.497275</v>
      </c>
      <c r="ET18" s="5">
        <v>410.01533502902629</v>
      </c>
      <c r="EU18" s="5">
        <v>11.417612500000001</v>
      </c>
      <c r="EV18" s="8">
        <v>1169.2829882763272</v>
      </c>
      <c r="EW18" s="8">
        <v>69.729425000000006</v>
      </c>
      <c r="EX18" s="8">
        <v>1169.2829882763272</v>
      </c>
      <c r="EY18" s="8">
        <v>66.942374999999998</v>
      </c>
      <c r="EZ18" s="8">
        <v>764.11649405191247</v>
      </c>
      <c r="FA18" s="8">
        <v>31.396325000000001</v>
      </c>
      <c r="FB18" s="8">
        <v>373.74324509705258</v>
      </c>
      <c r="FC18" s="8">
        <v>34.733699999999999</v>
      </c>
      <c r="FD18" s="5">
        <v>847.65570000000002</v>
      </c>
      <c r="FE18" s="5">
        <v>34.844499999999996</v>
      </c>
      <c r="FF18" s="5">
        <v>34.844499999999996</v>
      </c>
      <c r="FG18" s="5">
        <v>41.151299999999999</v>
      </c>
      <c r="FH18" s="5">
        <v>42.799599999999998</v>
      </c>
      <c r="FI18" s="5">
        <v>36.197221722052895</v>
      </c>
      <c r="FK18" s="5">
        <v>847.65570000000002</v>
      </c>
      <c r="FL18" s="5">
        <v>35.791993750000003</v>
      </c>
      <c r="FM18" s="5">
        <v>847.65570000000002</v>
      </c>
      <c r="FN18" s="5">
        <v>36.197221722052895</v>
      </c>
      <c r="FP18" s="171">
        <v>847.65570000000002</v>
      </c>
      <c r="FQ18" s="5">
        <v>35.791993750000003</v>
      </c>
      <c r="FR18" s="171">
        <v>847.65570000000002</v>
      </c>
      <c r="FS18" s="5">
        <v>36.197221722052895</v>
      </c>
    </row>
    <row r="19" spans="1:175" x14ac:dyDescent="0.15">
      <c r="A19" s="289"/>
      <c r="B19" s="47">
        <v>39</v>
      </c>
      <c r="C19" s="187">
        <f>Anchor!L268</f>
        <v>3427.7710000000002</v>
      </c>
      <c r="D19" s="187">
        <f>Anchor!M268</f>
        <v>38.281599999999997</v>
      </c>
      <c r="E19" s="187">
        <f>Anchor!N268</f>
        <v>44.4133</v>
      </c>
      <c r="F19" s="187">
        <f>Anchor!O268</f>
        <v>46.030099999999997</v>
      </c>
      <c r="G19" s="188">
        <f>('Summary (Full)'!$B$34*D19+'Summary (Full)'!$B$35*E19+'Summary (Full)'!$B$36*F19)/'Summary (Full)'!$B$37</f>
        <v>39.149112499999994</v>
      </c>
      <c r="H19" s="187">
        <f>Anchor!P268</f>
        <v>23.194800000000001</v>
      </c>
      <c r="I19" s="187">
        <f>Anchor!Q268</f>
        <v>17.341000000000001</v>
      </c>
      <c r="J19" s="187">
        <f>Anchor!R268</f>
        <v>82.4876</v>
      </c>
      <c r="K19" s="187">
        <f>Anchor!S268</f>
        <v>79.938100000000006</v>
      </c>
      <c r="L19" s="187">
        <f>Anchor!T268</f>
        <v>36.7776</v>
      </c>
      <c r="M19" s="187">
        <f>Anchor!U268</f>
        <v>39.863399999999999</v>
      </c>
      <c r="N19" s="187">
        <f>Anchor!V268</f>
        <v>38.226500000000001</v>
      </c>
      <c r="O19" s="187">
        <f>Anchor!W268</f>
        <v>44.408000000000001</v>
      </c>
      <c r="P19" s="187">
        <f>Anchor!X268</f>
        <v>46.0032</v>
      </c>
      <c r="Q19" s="189">
        <f>10*LOG10(1/(('Summary (Full)'!$B$41/10^(N19/10)+'Summary (Full)'!$B$42/10^(O19/10)+'Summary (Full)'!$B$43/10^(P19/10))/'Summary (Full)'!$B$44))</f>
        <v>39.565834314091049</v>
      </c>
      <c r="R19" s="187">
        <f>Anchor!Y268</f>
        <v>12102.1</v>
      </c>
      <c r="S19" s="187">
        <f>Anchor!Z268</f>
        <v>3.6311</v>
      </c>
      <c r="U19" s="166">
        <f>Test!L268</f>
        <v>3427.7710000000002</v>
      </c>
      <c r="V19" s="166">
        <f>Test!M268</f>
        <v>38.281599999999997</v>
      </c>
      <c r="W19" s="166">
        <f>Test!N268</f>
        <v>44.4133</v>
      </c>
      <c r="X19" s="166">
        <f>Test!O268</f>
        <v>46.030099999999997</v>
      </c>
      <c r="Y19" s="166">
        <f>('Summary (Full)'!$B$34*V19+'Summary (Full)'!$B$35*W19+'Summary (Full)'!$B$36*X19)/'Summary (Full)'!$B$37</f>
        <v>39.149112499999994</v>
      </c>
      <c r="Z19" s="166">
        <f>Test!P268</f>
        <v>23.194800000000001</v>
      </c>
      <c r="AA19" s="166">
        <f>Test!Q268</f>
        <v>17.341000000000001</v>
      </c>
      <c r="AB19" s="166">
        <f>Test!R268</f>
        <v>82.4876</v>
      </c>
      <c r="AC19" s="166">
        <f>Test!S268</f>
        <v>79.938100000000006</v>
      </c>
      <c r="AD19" s="166">
        <f>Test!T268</f>
        <v>36.7776</v>
      </c>
      <c r="AE19" s="166">
        <f>Test!U268</f>
        <v>39.863399999999999</v>
      </c>
      <c r="AF19" s="166">
        <f>Test!V268</f>
        <v>38.226500000000001</v>
      </c>
      <c r="AG19" s="166">
        <f>Test!W268</f>
        <v>44.408000000000001</v>
      </c>
      <c r="AH19" s="166">
        <f>Test!X268</f>
        <v>46.0032</v>
      </c>
      <c r="AI19" s="166">
        <f>10*LOG10(1/(('Summary (Full)'!$B$41/10^(AF19/10)+'Summary (Full)'!$B$42/10^(AG19/10)+'Summary (Full)'!$B$43/10^(AH19/10))/'Summary (Full)'!$B$44))</f>
        <v>39.565834314091049</v>
      </c>
      <c r="AJ19" s="202">
        <f>Test!Y268</f>
        <v>12102.1</v>
      </c>
      <c r="AK19" s="203">
        <f>Test!Z268</f>
        <v>3.6311</v>
      </c>
      <c r="AL19" s="203">
        <f t="shared" si="2"/>
        <v>1</v>
      </c>
      <c r="AM19" s="203">
        <f t="shared" si="2"/>
        <v>1</v>
      </c>
      <c r="AO19" s="294" t="s">
        <v>28</v>
      </c>
      <c r="AP19" s="212" cm="1">
        <f t="array" ref="AP19">bdRateExtend($C18:$C21,D18:D21,$U18:$U21,V18:V21)</f>
        <v>0</v>
      </c>
      <c r="AQ19" s="212"/>
      <c r="AR19" s="212"/>
      <c r="AS19" s="212"/>
      <c r="AT19" s="212" cm="1">
        <f t="array" ref="AT19">bdRateExtend($C18:$C21,H18:H21,$U18:$U21,Z18:Z21)</f>
        <v>0</v>
      </c>
      <c r="AU19" s="212"/>
      <c r="AV19" s="212" cm="1">
        <f t="array" ref="AV19">bdRateExtend($C18:$C21,I18:I21,$U18:$U21,AA18:AA21)</f>
        <v>0</v>
      </c>
      <c r="AW19" s="212"/>
      <c r="AX19" s="212" cm="1">
        <f t="array" ref="AX19">bdRateExtend($C18:$C21,J18:J21,$U18:$U21,AB18:AB21,"None", FALSE,1)</f>
        <v>0</v>
      </c>
      <c r="AY19" s="215"/>
      <c r="AZ19" s="326" cm="1">
        <f t="array" ref="AZ19">testVMAFRange($C18:$C21,J18:J21,$U18:$U21,AB18:AB21)</f>
        <v>0</v>
      </c>
      <c r="BA19" s="252"/>
      <c r="BR19" s="5"/>
      <c r="BS19" s="5"/>
      <c r="BT19" s="5"/>
      <c r="BV19" s="5"/>
      <c r="BX19" s="5"/>
      <c r="BZ19" s="5"/>
      <c r="CB19" s="5"/>
      <c r="CC19" s="171">
        <v>19152.092199999999</v>
      </c>
      <c r="CD19" s="5">
        <v>42.570300000000003</v>
      </c>
      <c r="CK19" s="6"/>
      <c r="CL19" s="152">
        <v>926.37786757167737</v>
      </c>
      <c r="CM19" s="152">
        <v>35.128800000000005</v>
      </c>
      <c r="CN19" s="171">
        <v>35.128800000000005</v>
      </c>
      <c r="CO19" s="171">
        <v>41.36365</v>
      </c>
      <c r="CP19" s="171">
        <v>43.058050000000001</v>
      </c>
      <c r="CQ19" s="171">
        <v>36.014056250000003</v>
      </c>
      <c r="CR19" s="171">
        <v>17.878274999999999</v>
      </c>
      <c r="CS19" s="171">
        <v>13.542237499999999</v>
      </c>
      <c r="CT19" s="171">
        <v>65.711624999999998</v>
      </c>
      <c r="CU19" s="171">
        <v>63.020400000000002</v>
      </c>
      <c r="CV19" s="171">
        <v>32.036524999999997</v>
      </c>
      <c r="CW19" s="171">
        <v>36.787887499999997</v>
      </c>
      <c r="CX19" s="171">
        <v>35.069762499999996</v>
      </c>
      <c r="CY19" s="171">
        <v>41.360124999999996</v>
      </c>
      <c r="CZ19" s="171">
        <v>43.001599999999996</v>
      </c>
      <c r="DA19" s="171">
        <v>36.420731946860158</v>
      </c>
      <c r="DB19" s="171">
        <v>6423.6625000000004</v>
      </c>
      <c r="DC19" s="171">
        <v>2.296125</v>
      </c>
      <c r="DE19" s="171">
        <v>252.90724218246805</v>
      </c>
      <c r="DF19" s="5">
        <v>13.80855</v>
      </c>
      <c r="DG19" s="5"/>
      <c r="DH19" s="171">
        <v>454.84142605244148</v>
      </c>
      <c r="DI19" s="5">
        <v>11.684225</v>
      </c>
      <c r="DJ19" s="5"/>
      <c r="DK19" s="5">
        <v>1298.0177000000001</v>
      </c>
      <c r="DL19" s="5">
        <v>71.363600000000005</v>
      </c>
      <c r="DM19" s="5">
        <v>1298.0177000000001</v>
      </c>
      <c r="DN19" s="5">
        <v>68.578000000000003</v>
      </c>
      <c r="DO19" s="5">
        <v>926.37786757167737</v>
      </c>
      <c r="DP19" s="5">
        <v>32.036524999999997</v>
      </c>
      <c r="DQ19" s="5">
        <v>413.44944428916483</v>
      </c>
      <c r="DR19" s="5">
        <v>34.948049999999995</v>
      </c>
      <c r="DS19" s="5">
        <v>926.37786757167737</v>
      </c>
      <c r="DT19" s="5">
        <v>35.069762499999996</v>
      </c>
      <c r="DU19" s="5">
        <v>35.069762499999996</v>
      </c>
      <c r="DV19" s="5">
        <v>41.360124999999996</v>
      </c>
      <c r="DW19" s="5">
        <v>43.001599999999996</v>
      </c>
      <c r="DX19" s="5">
        <v>36.420731946860158</v>
      </c>
      <c r="DZ19" s="171">
        <v>926.37786757167737</v>
      </c>
      <c r="EA19" s="171">
        <v>35.128800000000005</v>
      </c>
      <c r="EB19" s="171">
        <v>35.128800000000005</v>
      </c>
      <c r="EC19" s="171">
        <v>41.36365</v>
      </c>
      <c r="ED19" s="171">
        <v>43.058050000000001</v>
      </c>
      <c r="EE19" s="171">
        <v>36.014056250000003</v>
      </c>
      <c r="EF19" s="171">
        <v>17.878274999999999</v>
      </c>
      <c r="EG19" s="171">
        <v>13.542237499999999</v>
      </c>
      <c r="EH19" s="171">
        <v>65.711624999999998</v>
      </c>
      <c r="EI19" s="171">
        <v>63.020400000000002</v>
      </c>
      <c r="EJ19" s="171">
        <v>32.036524999999997</v>
      </c>
      <c r="EK19" s="171">
        <v>36.787887499999997</v>
      </c>
      <c r="EL19" s="171">
        <v>35.069762499999996</v>
      </c>
      <c r="EM19" s="171">
        <v>41.360124999999996</v>
      </c>
      <c r="EN19" s="171">
        <v>43.001599999999996</v>
      </c>
      <c r="EO19" s="171">
        <v>36.420731946860158</v>
      </c>
      <c r="EP19" s="171">
        <v>6423.6625000000004</v>
      </c>
      <c r="EQ19" s="171">
        <v>2.296125</v>
      </c>
      <c r="ER19" s="171">
        <v>252.90724218246805</v>
      </c>
      <c r="ES19" s="5">
        <v>13.80855</v>
      </c>
      <c r="ET19" s="5">
        <v>454.84142605244148</v>
      </c>
      <c r="EU19" s="5">
        <v>11.684225</v>
      </c>
      <c r="EV19" s="8">
        <v>1298.0177000000001</v>
      </c>
      <c r="EW19" s="8">
        <v>71.363600000000005</v>
      </c>
      <c r="EX19" s="8">
        <v>1298.0177000000001</v>
      </c>
      <c r="EY19" s="8">
        <v>68.578000000000003</v>
      </c>
      <c r="EZ19" s="8">
        <v>926.37786757167737</v>
      </c>
      <c r="FA19" s="8">
        <v>32.036524999999997</v>
      </c>
      <c r="FB19" s="8">
        <v>413.44944428916483</v>
      </c>
      <c r="FC19" s="8">
        <v>34.948049999999995</v>
      </c>
      <c r="FD19" s="5">
        <v>926.37786757167737</v>
      </c>
      <c r="FE19" s="5">
        <v>35.069762499999996</v>
      </c>
      <c r="FF19" s="5">
        <v>35.069762499999996</v>
      </c>
      <c r="FG19" s="5">
        <v>41.360124999999996</v>
      </c>
      <c r="FH19" s="5">
        <v>43.001599999999996</v>
      </c>
      <c r="FI19" s="5">
        <v>36.420731946860158</v>
      </c>
      <c r="FK19" s="5">
        <v>926.37786757167737</v>
      </c>
      <c r="FL19" s="5">
        <v>36.014056250000003</v>
      </c>
      <c r="FM19" s="5">
        <v>926.37786757167737</v>
      </c>
      <c r="FN19" s="5">
        <v>36.420731946860158</v>
      </c>
      <c r="FP19" s="171">
        <v>926.37786757167737</v>
      </c>
      <c r="FQ19" s="5">
        <v>36.014056250000003</v>
      </c>
      <c r="FR19" s="171">
        <v>926.37786757167737</v>
      </c>
      <c r="FS19" s="5">
        <v>36.420731946860158</v>
      </c>
    </row>
    <row r="20" spans="1:175" x14ac:dyDescent="0.15">
      <c r="A20" s="289"/>
      <c r="B20" s="47">
        <v>47</v>
      </c>
      <c r="C20" s="187">
        <f>Anchor!L269</f>
        <v>1724.92</v>
      </c>
      <c r="D20" s="187">
        <f>Anchor!M269</f>
        <v>36.701000000000001</v>
      </c>
      <c r="E20" s="187">
        <f>Anchor!N269</f>
        <v>42.826300000000003</v>
      </c>
      <c r="F20" s="187">
        <f>Anchor!O269</f>
        <v>44.455599999999997</v>
      </c>
      <c r="G20" s="188">
        <f>('Summary (Full)'!$B$34*D20+'Summary (Full)'!$B$35*E20+'Summary (Full)'!$B$36*F20)/'Summary (Full)'!$B$37</f>
        <v>37.568493750000002</v>
      </c>
      <c r="H20" s="187">
        <f>Anchor!P269</f>
        <v>20.375699999999998</v>
      </c>
      <c r="I20" s="187">
        <f>Anchor!Q269</f>
        <v>15.3506</v>
      </c>
      <c r="J20" s="187">
        <f>Anchor!R269</f>
        <v>74.852400000000003</v>
      </c>
      <c r="K20" s="187">
        <f>Anchor!S269</f>
        <v>72.197400000000002</v>
      </c>
      <c r="L20" s="187">
        <f>Anchor!T269</f>
        <v>34.246600000000001</v>
      </c>
      <c r="M20" s="187">
        <f>Anchor!U269</f>
        <v>38.292099999999998</v>
      </c>
      <c r="N20" s="187">
        <f>Anchor!V269</f>
        <v>36.646599999999999</v>
      </c>
      <c r="O20" s="187">
        <f>Anchor!W269</f>
        <v>42.821899999999999</v>
      </c>
      <c r="P20" s="187">
        <f>Anchor!X269</f>
        <v>44.415599999999998</v>
      </c>
      <c r="Q20" s="189">
        <f>10*LOG10(1/(('Summary (Full)'!$B$41/10^(N20/10)+'Summary (Full)'!$B$42/10^(O20/10)+'Summary (Full)'!$B$43/10^(P20/10))/'Summary (Full)'!$B$44))</f>
        <v>37.985303520510975</v>
      </c>
      <c r="R20" s="187">
        <f>Anchor!Y269</f>
        <v>8297.2999999999993</v>
      </c>
      <c r="S20" s="187">
        <f>Anchor!Z269</f>
        <v>2.7814000000000001</v>
      </c>
      <c r="U20" s="166">
        <f>Test!L269</f>
        <v>1724.92</v>
      </c>
      <c r="V20" s="166">
        <f>Test!M269</f>
        <v>36.701000000000001</v>
      </c>
      <c r="W20" s="166">
        <f>Test!N269</f>
        <v>42.826300000000003</v>
      </c>
      <c r="X20" s="166">
        <f>Test!O269</f>
        <v>44.455599999999997</v>
      </c>
      <c r="Y20" s="166">
        <f>('Summary (Full)'!$B$34*V20+'Summary (Full)'!$B$35*W20+'Summary (Full)'!$B$36*X20)/'Summary (Full)'!$B$37</f>
        <v>37.568493750000002</v>
      </c>
      <c r="Z20" s="166">
        <f>Test!P269</f>
        <v>20.375699999999998</v>
      </c>
      <c r="AA20" s="166">
        <f>Test!Q269</f>
        <v>15.3506</v>
      </c>
      <c r="AB20" s="166">
        <f>Test!R269</f>
        <v>74.852400000000003</v>
      </c>
      <c r="AC20" s="166">
        <f>Test!S269</f>
        <v>72.197400000000002</v>
      </c>
      <c r="AD20" s="166">
        <f>Test!T269</f>
        <v>34.246600000000001</v>
      </c>
      <c r="AE20" s="166">
        <f>Test!U269</f>
        <v>38.292099999999998</v>
      </c>
      <c r="AF20" s="166">
        <f>Test!V269</f>
        <v>36.646599999999999</v>
      </c>
      <c r="AG20" s="166">
        <f>Test!W269</f>
        <v>42.821899999999999</v>
      </c>
      <c r="AH20" s="166">
        <f>Test!X269</f>
        <v>44.415599999999998</v>
      </c>
      <c r="AI20" s="166">
        <f>10*LOG10(1/(('Summary (Full)'!$B$41/10^(AF20/10)+'Summary (Full)'!$B$42/10^(AG20/10)+'Summary (Full)'!$B$43/10^(AH20/10))/'Summary (Full)'!$B$44))</f>
        <v>37.985303520510975</v>
      </c>
      <c r="AJ20" s="202">
        <f>Test!Y269</f>
        <v>8297.2999999999993</v>
      </c>
      <c r="AK20" s="203">
        <f>Test!Z269</f>
        <v>2.7814000000000001</v>
      </c>
      <c r="AL20" s="203">
        <f t="shared" si="2"/>
        <v>1</v>
      </c>
      <c r="AM20" s="203">
        <f t="shared" si="2"/>
        <v>1</v>
      </c>
      <c r="AO20" s="294"/>
      <c r="AP20" s="212"/>
      <c r="AQ20" s="212"/>
      <c r="AR20" s="212"/>
      <c r="AS20" s="212"/>
      <c r="AT20" s="212"/>
      <c r="AU20" s="212"/>
      <c r="AV20" s="212"/>
      <c r="AW20" s="212"/>
      <c r="AX20" s="212"/>
      <c r="AY20" s="215"/>
      <c r="AZ20" s="326"/>
      <c r="BA20" s="252"/>
      <c r="BR20" s="5"/>
      <c r="BS20" s="5"/>
      <c r="BT20" s="5"/>
      <c r="BV20" s="5"/>
      <c r="BX20" s="5"/>
      <c r="BZ20" s="5"/>
      <c r="CB20" s="5"/>
      <c r="CC20" s="171">
        <v>23751.060624999998</v>
      </c>
      <c r="CD20" s="5">
        <v>42.904850000000003</v>
      </c>
      <c r="CK20" s="6"/>
      <c r="CL20" s="152">
        <v>948.8502240564444</v>
      </c>
      <c r="CM20" s="152">
        <v>35.189450000000001</v>
      </c>
      <c r="CN20" s="171">
        <v>35.189450000000001</v>
      </c>
      <c r="CO20" s="171">
        <v>41.343400000000003</v>
      </c>
      <c r="CP20" s="171">
        <v>42.939075000000003</v>
      </c>
      <c r="CQ20" s="171">
        <v>36.058423437500004</v>
      </c>
      <c r="CR20" s="171">
        <v>17.781937500000002</v>
      </c>
      <c r="CS20" s="171">
        <v>13.5238</v>
      </c>
      <c r="CT20" s="171">
        <v>66.461075000000008</v>
      </c>
      <c r="CU20" s="171">
        <v>63.671125000000004</v>
      </c>
      <c r="CV20" s="171">
        <v>32.020187499999999</v>
      </c>
      <c r="CW20" s="171">
        <v>36.777687499999999</v>
      </c>
      <c r="CX20" s="171">
        <v>35.133825000000002</v>
      </c>
      <c r="CY20" s="171">
        <v>41.339300000000001</v>
      </c>
      <c r="CZ20" s="171">
        <v>42.879649999999998</v>
      </c>
      <c r="DA20" s="171">
        <v>36.472777826620387</v>
      </c>
      <c r="DB20" s="171">
        <v>6514.7124999999996</v>
      </c>
      <c r="DC20" s="171">
        <v>3.6318000000000001</v>
      </c>
      <c r="DE20" s="171">
        <v>275.21145277469742</v>
      </c>
      <c r="DF20" s="5">
        <v>14.119825000000001</v>
      </c>
      <c r="DG20" s="5"/>
      <c r="DH20" s="171">
        <v>504.56825679159738</v>
      </c>
      <c r="DI20" s="5">
        <v>11.950837499999999</v>
      </c>
      <c r="DJ20" s="5"/>
      <c r="DK20" s="5">
        <v>1416.8533807139477</v>
      </c>
      <c r="DL20" s="5">
        <v>72.507162500000007</v>
      </c>
      <c r="DM20" s="5">
        <v>1416.8533807139477</v>
      </c>
      <c r="DN20" s="5">
        <v>69.744787500000001</v>
      </c>
      <c r="DO20" s="5">
        <v>1012.4109983884376</v>
      </c>
      <c r="DP20" s="5">
        <v>32.352249999999998</v>
      </c>
      <c r="DQ20" s="5">
        <v>454.84142605244148</v>
      </c>
      <c r="DR20" s="5">
        <v>35.157600000000002</v>
      </c>
      <c r="DS20" s="5">
        <v>948.8502240564444</v>
      </c>
      <c r="DT20" s="5">
        <v>35.133825000000002</v>
      </c>
      <c r="DU20" s="5">
        <v>35.133825000000002</v>
      </c>
      <c r="DV20" s="5">
        <v>41.339300000000001</v>
      </c>
      <c r="DW20" s="5">
        <v>42.879649999999998</v>
      </c>
      <c r="DX20" s="5">
        <v>36.472777826620387</v>
      </c>
      <c r="DZ20" s="171">
        <v>948.8502240564444</v>
      </c>
      <c r="EA20" s="171">
        <v>35.189450000000001</v>
      </c>
      <c r="EB20" s="171">
        <v>35.189450000000001</v>
      </c>
      <c r="EC20" s="171">
        <v>41.343400000000003</v>
      </c>
      <c r="ED20" s="171">
        <v>42.939075000000003</v>
      </c>
      <c r="EE20" s="171">
        <v>36.058423437500004</v>
      </c>
      <c r="EF20" s="171">
        <v>17.781937500000002</v>
      </c>
      <c r="EG20" s="171">
        <v>13.5238</v>
      </c>
      <c r="EH20" s="171">
        <v>66.461075000000008</v>
      </c>
      <c r="EI20" s="171">
        <v>63.671125000000004</v>
      </c>
      <c r="EJ20" s="171">
        <v>32.020187499999999</v>
      </c>
      <c r="EK20" s="171">
        <v>36.777687499999999</v>
      </c>
      <c r="EL20" s="171">
        <v>35.133825000000002</v>
      </c>
      <c r="EM20" s="171">
        <v>41.339300000000001</v>
      </c>
      <c r="EN20" s="171">
        <v>42.879649999999998</v>
      </c>
      <c r="EO20" s="171">
        <v>36.472777826620387</v>
      </c>
      <c r="EP20" s="171">
        <v>6514.7124999999996</v>
      </c>
      <c r="EQ20" s="171">
        <v>3.6318000000000001</v>
      </c>
      <c r="ER20" s="171">
        <v>275.21145277469742</v>
      </c>
      <c r="ES20" s="5">
        <v>14.119825000000001</v>
      </c>
      <c r="ET20" s="5">
        <v>504.56825679159738</v>
      </c>
      <c r="EU20" s="5">
        <v>11.950837499999999</v>
      </c>
      <c r="EV20" s="8">
        <v>1416.8533807139477</v>
      </c>
      <c r="EW20" s="8">
        <v>72.507162500000007</v>
      </c>
      <c r="EX20" s="8">
        <v>1416.8533807139477</v>
      </c>
      <c r="EY20" s="8">
        <v>69.744787500000001</v>
      </c>
      <c r="EZ20" s="8">
        <v>1012.4109983884376</v>
      </c>
      <c r="FA20" s="8">
        <v>32.352249999999998</v>
      </c>
      <c r="FB20" s="8">
        <v>454.84142605244148</v>
      </c>
      <c r="FC20" s="8">
        <v>35.157600000000002</v>
      </c>
      <c r="FD20" s="5">
        <v>948.8502240564444</v>
      </c>
      <c r="FE20" s="5">
        <v>35.133825000000002</v>
      </c>
      <c r="FF20" s="5">
        <v>35.133825000000002</v>
      </c>
      <c r="FG20" s="5">
        <v>41.339300000000001</v>
      </c>
      <c r="FH20" s="5">
        <v>42.879649999999998</v>
      </c>
      <c r="FI20" s="5">
        <v>36.472777826620387</v>
      </c>
      <c r="FK20" s="5">
        <v>1012.4109983884376</v>
      </c>
      <c r="FL20" s="5">
        <v>36.236118750000003</v>
      </c>
      <c r="FM20" s="5">
        <v>1012.4109983884376</v>
      </c>
      <c r="FN20" s="5">
        <v>36.644242171667415</v>
      </c>
      <c r="FP20" s="171">
        <v>1012.4109983884376</v>
      </c>
      <c r="FQ20" s="5">
        <v>36.236118750000003</v>
      </c>
      <c r="FR20" s="171">
        <v>1012.4109983884376</v>
      </c>
      <c r="FS20" s="5">
        <v>36.644242171667415</v>
      </c>
    </row>
    <row r="21" spans="1:175" x14ac:dyDescent="0.15">
      <c r="A21" s="289"/>
      <c r="B21" s="47">
        <v>55</v>
      </c>
      <c r="C21" s="187">
        <f>Anchor!L270</f>
        <v>847.65570000000002</v>
      </c>
      <c r="D21" s="187">
        <f>Anchor!M270</f>
        <v>34.904200000000003</v>
      </c>
      <c r="E21" s="187">
        <f>Anchor!N270</f>
        <v>41.154699999999998</v>
      </c>
      <c r="F21" s="187">
        <f>Anchor!O270</f>
        <v>42.858400000000003</v>
      </c>
      <c r="G21" s="188">
        <f>('Summary (Full)'!$B$34*D21+'Summary (Full)'!$B$35*E21+'Summary (Full)'!$B$36*F21)/'Summary (Full)'!$B$37</f>
        <v>35.791993750000003</v>
      </c>
      <c r="H21" s="187">
        <f>Anchor!P270</f>
        <v>17.5215</v>
      </c>
      <c r="I21" s="187">
        <f>Anchor!Q270</f>
        <v>13.283899999999999</v>
      </c>
      <c r="J21" s="187">
        <f>Anchor!R270</f>
        <v>64.405799999999999</v>
      </c>
      <c r="K21" s="187">
        <f>Anchor!S270</f>
        <v>61.709400000000002</v>
      </c>
      <c r="L21" s="187">
        <f>Anchor!T270</f>
        <v>31.720800000000001</v>
      </c>
      <c r="M21" s="187">
        <f>Anchor!U270</f>
        <v>36.573</v>
      </c>
      <c r="N21" s="187">
        <f>Anchor!V270</f>
        <v>34.844499999999996</v>
      </c>
      <c r="O21" s="187">
        <f>Anchor!W270</f>
        <v>41.151299999999999</v>
      </c>
      <c r="P21" s="187">
        <f>Anchor!X270</f>
        <v>42.799599999999998</v>
      </c>
      <c r="Q21" s="189">
        <f>10*LOG10(1/(('Summary (Full)'!$B$41/10^(N21/10)+'Summary (Full)'!$B$42/10^(O21/10)+'Summary (Full)'!$B$43/10^(P21/10))/'Summary (Full)'!$B$44))</f>
        <v>36.197221722052895</v>
      </c>
      <c r="R21" s="187">
        <f>Anchor!Y270</f>
        <v>6156</v>
      </c>
      <c r="S21" s="187">
        <f>Anchor!Z270</f>
        <v>2.2267999999999999</v>
      </c>
      <c r="U21" s="166">
        <f>Test!L270</f>
        <v>847.65570000000002</v>
      </c>
      <c r="V21" s="166">
        <f>Test!M270</f>
        <v>34.904200000000003</v>
      </c>
      <c r="W21" s="166">
        <f>Test!N270</f>
        <v>41.154699999999998</v>
      </c>
      <c r="X21" s="166">
        <f>Test!O270</f>
        <v>42.858400000000003</v>
      </c>
      <c r="Y21" s="166">
        <f>('Summary (Full)'!$B$34*V21+'Summary (Full)'!$B$35*W21+'Summary (Full)'!$B$36*X21)/'Summary (Full)'!$B$37</f>
        <v>35.791993750000003</v>
      </c>
      <c r="Z21" s="166">
        <f>Test!P270</f>
        <v>17.5215</v>
      </c>
      <c r="AA21" s="166">
        <f>Test!Q270</f>
        <v>13.283899999999999</v>
      </c>
      <c r="AB21" s="166">
        <f>Test!R270</f>
        <v>64.405799999999999</v>
      </c>
      <c r="AC21" s="166">
        <f>Test!S270</f>
        <v>61.709400000000002</v>
      </c>
      <c r="AD21" s="166">
        <f>Test!T270</f>
        <v>31.720800000000001</v>
      </c>
      <c r="AE21" s="166">
        <f>Test!U270</f>
        <v>36.573</v>
      </c>
      <c r="AF21" s="166">
        <f>Test!V270</f>
        <v>34.844499999999996</v>
      </c>
      <c r="AG21" s="166">
        <f>Test!W270</f>
        <v>41.151299999999999</v>
      </c>
      <c r="AH21" s="166">
        <f>Test!X270</f>
        <v>42.799599999999998</v>
      </c>
      <c r="AI21" s="166">
        <f>10*LOG10(1/(('Summary (Full)'!$B$41/10^(AF21/10)+'Summary (Full)'!$B$42/10^(AG21/10)+'Summary (Full)'!$B$43/10^(AH21/10))/'Summary (Full)'!$B$44))</f>
        <v>36.197221722052895</v>
      </c>
      <c r="AJ21" s="202">
        <f>Test!Y270</f>
        <v>6156</v>
      </c>
      <c r="AK21" s="203">
        <f>Test!Z270</f>
        <v>2.2267999999999999</v>
      </c>
      <c r="AL21" s="203">
        <f t="shared" si="2"/>
        <v>1</v>
      </c>
      <c r="AM21" s="203">
        <f t="shared" si="2"/>
        <v>1</v>
      </c>
      <c r="AO21" s="294" t="s">
        <v>29</v>
      </c>
      <c r="AP21" s="212" cm="1">
        <f t="array" ref="AP21">bdRateExtend($C19:$C22,D19:D22,$U19:$U22,V19:V22)</f>
        <v>0</v>
      </c>
      <c r="AQ21" s="212"/>
      <c r="AR21" s="212"/>
      <c r="AS21" s="212"/>
      <c r="AT21" s="212" cm="1">
        <f t="array" ref="AT21">bdRateExtend($C19:$C22,H19:H22,$U19:$U22,Z19:Z22)</f>
        <v>0</v>
      </c>
      <c r="AU21" s="212"/>
      <c r="AV21" s="212" cm="1">
        <f t="array" ref="AV21">bdRateExtend($C19:$C22,I19:I22,$U19:$U22,AA19:AA22)</f>
        <v>0</v>
      </c>
      <c r="AW21" s="212"/>
      <c r="AX21" s="212" cm="1">
        <f t="array" ref="AX21">bdRateExtend($C19:$C22,J19:J22,$U19:$U22,AB19:AB22,"None", FALSE,1)</f>
        <v>0</v>
      </c>
      <c r="AY21" s="215"/>
      <c r="AZ21" s="326" cm="1">
        <f t="array" ref="AZ21">testVMAFRange($C19:$C22,J19:J22,$U19:$U22,AB19:AB22)</f>
        <v>0</v>
      </c>
      <c r="BA21" s="252"/>
      <c r="BR21" s="5"/>
      <c r="BS21" s="5"/>
      <c r="BT21" s="5"/>
      <c r="BV21" s="5"/>
      <c r="BX21" s="5"/>
      <c r="BZ21" s="5"/>
      <c r="CB21" s="5"/>
      <c r="CC21" s="171">
        <v>28350.029050000001</v>
      </c>
      <c r="CD21" s="5">
        <v>43.239400000000003</v>
      </c>
      <c r="CK21" s="6"/>
      <c r="CL21" s="152">
        <v>1053.31591909141</v>
      </c>
      <c r="CM21" s="152">
        <v>35.462899999999998</v>
      </c>
      <c r="CN21" s="171">
        <v>35.462899999999998</v>
      </c>
      <c r="CO21" s="171">
        <v>41.5565</v>
      </c>
      <c r="CP21" s="171">
        <v>43.151150000000001</v>
      </c>
      <c r="CQ21" s="171">
        <v>36.324265625000002</v>
      </c>
      <c r="CR21" s="171">
        <v>18.188225000000003</v>
      </c>
      <c r="CS21" s="171">
        <v>13.806000000000001</v>
      </c>
      <c r="CT21" s="171">
        <v>68.095250000000007</v>
      </c>
      <c r="CU21" s="171">
        <v>65.306750000000008</v>
      </c>
      <c r="CV21" s="171">
        <v>32.367625000000004</v>
      </c>
      <c r="CW21" s="171">
        <v>37.019525000000002</v>
      </c>
      <c r="CX21" s="171">
        <v>35.40795</v>
      </c>
      <c r="CY21" s="171">
        <v>41.552500000000002</v>
      </c>
      <c r="CZ21" s="171">
        <v>43.095500000000001</v>
      </c>
      <c r="DA21" s="171">
        <v>36.741436205775685</v>
      </c>
      <c r="DB21" s="171">
        <v>6989.375</v>
      </c>
      <c r="DC21" s="171">
        <v>3.6738</v>
      </c>
      <c r="DE21" s="171">
        <v>299.48270000000002</v>
      </c>
      <c r="DF21" s="5">
        <v>14.431100000000001</v>
      </c>
      <c r="DG21" s="5"/>
      <c r="DH21" s="171">
        <v>559.73161453494822</v>
      </c>
      <c r="DI21" s="5">
        <v>12.217449999999999</v>
      </c>
      <c r="DJ21" s="5"/>
      <c r="DK21" s="5">
        <v>1546.5686657743895</v>
      </c>
      <c r="DL21" s="5">
        <v>73.650725000000008</v>
      </c>
      <c r="DM21" s="5">
        <v>1546.5686657743895</v>
      </c>
      <c r="DN21" s="5">
        <v>70.911574999999999</v>
      </c>
      <c r="DO21" s="5">
        <v>1106.4340649077151</v>
      </c>
      <c r="DP21" s="5">
        <v>32.667974999999998</v>
      </c>
      <c r="DQ21" s="5">
        <v>504.56825679159738</v>
      </c>
      <c r="DR21" s="5">
        <v>35.393500000000003</v>
      </c>
      <c r="DS21" s="5">
        <v>1053.31591909141</v>
      </c>
      <c r="DT21" s="5">
        <v>35.40795</v>
      </c>
      <c r="DU21" s="5">
        <v>35.40795</v>
      </c>
      <c r="DV21" s="5">
        <v>41.552500000000002</v>
      </c>
      <c r="DW21" s="5">
        <v>43.095500000000001</v>
      </c>
      <c r="DX21" s="5">
        <v>36.741436205775685</v>
      </c>
      <c r="DZ21" s="171">
        <v>1053.31591909141</v>
      </c>
      <c r="EA21" s="171">
        <v>35.462899999999998</v>
      </c>
      <c r="EB21" s="171">
        <v>35.462899999999998</v>
      </c>
      <c r="EC21" s="171">
        <v>41.5565</v>
      </c>
      <c r="ED21" s="171">
        <v>43.151150000000001</v>
      </c>
      <c r="EE21" s="171">
        <v>36.324265625000002</v>
      </c>
      <c r="EF21" s="171">
        <v>18.188225000000003</v>
      </c>
      <c r="EG21" s="171">
        <v>13.806000000000001</v>
      </c>
      <c r="EH21" s="171">
        <v>68.095250000000007</v>
      </c>
      <c r="EI21" s="171">
        <v>65.306750000000008</v>
      </c>
      <c r="EJ21" s="171">
        <v>32.367625000000004</v>
      </c>
      <c r="EK21" s="171">
        <v>37.019525000000002</v>
      </c>
      <c r="EL21" s="171">
        <v>35.40795</v>
      </c>
      <c r="EM21" s="171">
        <v>41.552500000000002</v>
      </c>
      <c r="EN21" s="171">
        <v>43.095500000000001</v>
      </c>
      <c r="EO21" s="171">
        <v>36.741436205775685</v>
      </c>
      <c r="EP21" s="171">
        <v>6989.375</v>
      </c>
      <c r="EQ21" s="171">
        <v>3.6738</v>
      </c>
      <c r="ER21" s="171">
        <v>299.48270000000002</v>
      </c>
      <c r="ES21" s="5">
        <v>14.431100000000001</v>
      </c>
      <c r="ET21" s="5">
        <v>559.73161453494822</v>
      </c>
      <c r="EU21" s="5">
        <v>12.217449999999999</v>
      </c>
      <c r="EV21" s="8">
        <v>1546.5686657743895</v>
      </c>
      <c r="EW21" s="8">
        <v>73.650725000000008</v>
      </c>
      <c r="EX21" s="8">
        <v>1546.5686657743895</v>
      </c>
      <c r="EY21" s="8">
        <v>70.911574999999999</v>
      </c>
      <c r="EZ21" s="8">
        <v>1106.4340649077151</v>
      </c>
      <c r="FA21" s="8">
        <v>32.667974999999998</v>
      </c>
      <c r="FB21" s="8">
        <v>504.56825679159738</v>
      </c>
      <c r="FC21" s="8">
        <v>35.393500000000003</v>
      </c>
      <c r="FD21" s="5">
        <v>1053.31591909141</v>
      </c>
      <c r="FE21" s="5">
        <v>35.40795</v>
      </c>
      <c r="FF21" s="5">
        <v>35.40795</v>
      </c>
      <c r="FG21" s="5">
        <v>41.552500000000002</v>
      </c>
      <c r="FH21" s="5">
        <v>43.095500000000001</v>
      </c>
      <c r="FI21" s="5">
        <v>36.741436205775685</v>
      </c>
      <c r="FK21" s="5">
        <v>1106.4340649077151</v>
      </c>
      <c r="FL21" s="5">
        <v>36.458181250000003</v>
      </c>
      <c r="FM21" s="5">
        <v>1106.4340649077151</v>
      </c>
      <c r="FN21" s="5">
        <v>36.867752396474671</v>
      </c>
      <c r="FP21" s="171">
        <v>1106.4340649077151</v>
      </c>
      <c r="FQ21" s="5">
        <v>36.458181250000003</v>
      </c>
      <c r="FR21" s="171">
        <v>1106.4340649077151</v>
      </c>
      <c r="FS21" s="5">
        <v>36.867752396474671</v>
      </c>
    </row>
    <row r="22" spans="1:175" ht="14" thickBot="1" x14ac:dyDescent="0.2">
      <c r="A22" s="289"/>
      <c r="B22" s="47">
        <v>63</v>
      </c>
      <c r="C22" s="187">
        <f>Anchor!L271</f>
        <v>369.60700000000003</v>
      </c>
      <c r="D22" s="187">
        <f>Anchor!M271</f>
        <v>32.816200000000002</v>
      </c>
      <c r="E22" s="187">
        <f>Anchor!N271</f>
        <v>39.525300000000001</v>
      </c>
      <c r="F22" s="187">
        <f>Anchor!O271</f>
        <v>41.275199999999998</v>
      </c>
      <c r="G22" s="188">
        <f>('Summary (Full)'!$B$34*D22+'Summary (Full)'!$B$35*E22+'Summary (Full)'!$B$36*F22)/'Summary (Full)'!$B$37</f>
        <v>33.764206250000001</v>
      </c>
      <c r="H22" s="187">
        <f>Anchor!P271</f>
        <v>14.3667</v>
      </c>
      <c r="I22" s="187">
        <f>Anchor!Q271</f>
        <v>11.151</v>
      </c>
      <c r="J22" s="187">
        <f>Anchor!R271</f>
        <v>50.804299999999998</v>
      </c>
      <c r="K22" s="187">
        <f>Anchor!S271</f>
        <v>48.3065</v>
      </c>
      <c r="L22" s="187">
        <f>Anchor!T271</f>
        <v>29.125</v>
      </c>
      <c r="M22" s="187">
        <f>Anchor!U271</f>
        <v>34.6858</v>
      </c>
      <c r="N22" s="187">
        <f>Anchor!V271</f>
        <v>32.749000000000002</v>
      </c>
      <c r="O22" s="187">
        <f>Anchor!W271</f>
        <v>39.522199999999998</v>
      </c>
      <c r="P22" s="187">
        <f>Anchor!X271</f>
        <v>41.192700000000002</v>
      </c>
      <c r="Q22" s="189">
        <f>10*LOG10(1/(('Summary (Full)'!$B$41/10^(N22/10)+'Summary (Full)'!$B$42/10^(O22/10)+'Summary (Full)'!$B$43/10^(P22/10))/'Summary (Full)'!$B$44))</f>
        <v>34.142306867839082</v>
      </c>
      <c r="R22" s="187">
        <f>Anchor!Y271</f>
        <v>3072.9</v>
      </c>
      <c r="S22" s="187">
        <f>Anchor!Z271</f>
        <v>1.5722</v>
      </c>
      <c r="U22" s="166">
        <f>Test!L271</f>
        <v>369.60700000000003</v>
      </c>
      <c r="V22" s="166">
        <f>Test!M271</f>
        <v>32.816200000000002</v>
      </c>
      <c r="W22" s="166">
        <f>Test!N271</f>
        <v>39.525300000000001</v>
      </c>
      <c r="X22" s="166">
        <f>Test!O271</f>
        <v>41.275199999999998</v>
      </c>
      <c r="Y22" s="166">
        <f>('Summary (Full)'!$B$34*V22+'Summary (Full)'!$B$35*W22+'Summary (Full)'!$B$36*X22)/'Summary (Full)'!$B$37</f>
        <v>33.764206250000001</v>
      </c>
      <c r="Z22" s="166">
        <f>Test!P271</f>
        <v>14.3667</v>
      </c>
      <c r="AA22" s="166">
        <f>Test!Q271</f>
        <v>11.151</v>
      </c>
      <c r="AB22" s="166">
        <f>Test!R271</f>
        <v>50.804299999999998</v>
      </c>
      <c r="AC22" s="166">
        <f>Test!S271</f>
        <v>48.3065</v>
      </c>
      <c r="AD22" s="166">
        <f>Test!T271</f>
        <v>29.125</v>
      </c>
      <c r="AE22" s="166">
        <f>Test!U271</f>
        <v>34.6858</v>
      </c>
      <c r="AF22" s="166">
        <f>Test!V271</f>
        <v>32.749000000000002</v>
      </c>
      <c r="AG22" s="166">
        <f>Test!W271</f>
        <v>39.522199999999998</v>
      </c>
      <c r="AH22" s="166">
        <f>Test!X271</f>
        <v>41.192700000000002</v>
      </c>
      <c r="AI22" s="166">
        <f>10*LOG10(1/(('Summary (Full)'!$B$41/10^(AF22/10)+'Summary (Full)'!$B$42/10^(AG22/10)+'Summary (Full)'!$B$43/10^(AH22/10))/'Summary (Full)'!$B$44))</f>
        <v>34.142306867839082</v>
      </c>
      <c r="AJ22" s="202">
        <f>Test!Y271</f>
        <v>3072.9</v>
      </c>
      <c r="AK22" s="203">
        <f>Test!Z271</f>
        <v>1.5722</v>
      </c>
      <c r="AL22" s="203">
        <f t="shared" si="2"/>
        <v>1</v>
      </c>
      <c r="AM22" s="203">
        <f t="shared" si="2"/>
        <v>1</v>
      </c>
      <c r="AO22" s="303"/>
      <c r="AP22" s="213"/>
      <c r="AQ22" s="213"/>
      <c r="AR22" s="213"/>
      <c r="AS22" s="213"/>
      <c r="AT22" s="213"/>
      <c r="AU22" s="213"/>
      <c r="AV22" s="213"/>
      <c r="AW22" s="213"/>
      <c r="AX22" s="213"/>
      <c r="AY22" s="228"/>
      <c r="AZ22" s="327"/>
      <c r="BA22" s="280"/>
      <c r="BR22" s="5"/>
      <c r="BS22" s="5"/>
      <c r="BT22" s="5"/>
      <c r="BV22" s="5"/>
      <c r="BX22" s="5"/>
      <c r="BZ22" s="5"/>
      <c r="CB22" s="5"/>
      <c r="CC22" s="171">
        <v>35248.481687500003</v>
      </c>
      <c r="CD22" s="5">
        <v>43.741225</v>
      </c>
      <c r="CK22" s="6"/>
      <c r="CL22" s="152">
        <v>1169.2829882763272</v>
      </c>
      <c r="CM22" s="152">
        <v>35.736350000000002</v>
      </c>
      <c r="CN22" s="171">
        <v>35.736350000000002</v>
      </c>
      <c r="CO22" s="171">
        <v>41.769600000000004</v>
      </c>
      <c r="CP22" s="171">
        <v>43.363225</v>
      </c>
      <c r="CQ22" s="171">
        <v>36.590107812500001</v>
      </c>
      <c r="CR22" s="171">
        <v>18.5945125</v>
      </c>
      <c r="CS22" s="171">
        <v>14.088200000000001</v>
      </c>
      <c r="CT22" s="171">
        <v>69.729425000000006</v>
      </c>
      <c r="CU22" s="171">
        <v>66.942374999999998</v>
      </c>
      <c r="CV22" s="171">
        <v>32.715062500000002</v>
      </c>
      <c r="CW22" s="171">
        <v>37.261362499999997</v>
      </c>
      <c r="CX22" s="171">
        <v>35.682075000000005</v>
      </c>
      <c r="CY22" s="171">
        <v>41.765700000000002</v>
      </c>
      <c r="CZ22" s="171">
        <v>43.311350000000004</v>
      </c>
      <c r="DA22" s="171">
        <v>37.010094584930975</v>
      </c>
      <c r="DB22" s="171">
        <v>7464.0374999999995</v>
      </c>
      <c r="DC22" s="171">
        <v>3.7158000000000002</v>
      </c>
      <c r="DE22" s="171">
        <v>323.48947430110798</v>
      </c>
      <c r="DF22" s="5">
        <v>14.7327625</v>
      </c>
      <c r="DG22" s="5"/>
      <c r="DH22" s="171">
        <v>620.92586303799624</v>
      </c>
      <c r="DI22" s="5">
        <v>12.4840625</v>
      </c>
      <c r="DJ22" s="5"/>
      <c r="DK22" s="5">
        <v>1688.1596010660733</v>
      </c>
      <c r="DL22" s="5">
        <v>74.79428750000001</v>
      </c>
      <c r="DM22" s="5">
        <v>1688.1596010660733</v>
      </c>
      <c r="DN22" s="5">
        <v>72.078362499999997</v>
      </c>
      <c r="DO22" s="5">
        <v>1209.1890960656233</v>
      </c>
      <c r="DP22" s="5">
        <v>32.983699999999999</v>
      </c>
      <c r="DQ22" s="5">
        <v>559.73161453494822</v>
      </c>
      <c r="DR22" s="5">
        <v>35.629400000000004</v>
      </c>
      <c r="DS22" s="5">
        <v>1169.2829882763272</v>
      </c>
      <c r="DT22" s="5">
        <v>35.682075000000005</v>
      </c>
      <c r="DU22" s="5">
        <v>35.682075000000005</v>
      </c>
      <c r="DV22" s="5">
        <v>41.765700000000002</v>
      </c>
      <c r="DW22" s="5">
        <v>43.311350000000004</v>
      </c>
      <c r="DX22" s="5">
        <v>37.010094584930975</v>
      </c>
      <c r="DZ22" s="171">
        <v>1169.2829882763272</v>
      </c>
      <c r="EA22" s="171">
        <v>35.736350000000002</v>
      </c>
      <c r="EB22" s="171">
        <v>35.736350000000002</v>
      </c>
      <c r="EC22" s="171">
        <v>41.769600000000004</v>
      </c>
      <c r="ED22" s="171">
        <v>43.363225</v>
      </c>
      <c r="EE22" s="171">
        <v>36.590107812500001</v>
      </c>
      <c r="EF22" s="171">
        <v>18.5945125</v>
      </c>
      <c r="EG22" s="171">
        <v>14.088200000000001</v>
      </c>
      <c r="EH22" s="171">
        <v>69.729425000000006</v>
      </c>
      <c r="EI22" s="171">
        <v>66.942374999999998</v>
      </c>
      <c r="EJ22" s="171">
        <v>32.715062500000002</v>
      </c>
      <c r="EK22" s="171">
        <v>37.261362499999997</v>
      </c>
      <c r="EL22" s="171">
        <v>35.682075000000005</v>
      </c>
      <c r="EM22" s="171">
        <v>41.765700000000002</v>
      </c>
      <c r="EN22" s="171">
        <v>43.311350000000004</v>
      </c>
      <c r="EO22" s="171">
        <v>37.010094584930975</v>
      </c>
      <c r="EP22" s="171">
        <v>7464.0374999999995</v>
      </c>
      <c r="EQ22" s="171">
        <v>3.7158000000000002</v>
      </c>
      <c r="ER22" s="171">
        <v>323.48947430110798</v>
      </c>
      <c r="ES22" s="5">
        <v>14.7327625</v>
      </c>
      <c r="ET22" s="5">
        <v>620.92586303799624</v>
      </c>
      <c r="EU22" s="5">
        <v>12.4840625</v>
      </c>
      <c r="EV22" s="8">
        <v>1688.1596010660733</v>
      </c>
      <c r="EW22" s="8">
        <v>74.79428750000001</v>
      </c>
      <c r="EX22" s="8">
        <v>1688.1596010660733</v>
      </c>
      <c r="EY22" s="8">
        <v>72.078362499999997</v>
      </c>
      <c r="EZ22" s="8">
        <v>1209.1890960656233</v>
      </c>
      <c r="FA22" s="8">
        <v>32.983699999999999</v>
      </c>
      <c r="FB22" s="8">
        <v>559.73161453494822</v>
      </c>
      <c r="FC22" s="8">
        <v>35.629400000000004</v>
      </c>
      <c r="FD22" s="5">
        <v>1169.2829882763272</v>
      </c>
      <c r="FE22" s="5">
        <v>35.682075000000005</v>
      </c>
      <c r="FF22" s="5">
        <v>35.682075000000005</v>
      </c>
      <c r="FG22" s="5">
        <v>41.765700000000002</v>
      </c>
      <c r="FH22" s="5">
        <v>43.311350000000004</v>
      </c>
      <c r="FI22" s="5">
        <v>37.010094584930975</v>
      </c>
      <c r="FK22" s="5">
        <v>1209.1890960656233</v>
      </c>
      <c r="FL22" s="5">
        <v>36.680243750000002</v>
      </c>
      <c r="FM22" s="5">
        <v>1169.2829882763272</v>
      </c>
      <c r="FN22" s="5">
        <v>37.010094584930975</v>
      </c>
      <c r="FP22" s="171">
        <v>1209.1890960656233</v>
      </c>
      <c r="FQ22" s="5">
        <v>36.680243750000002</v>
      </c>
      <c r="FR22" s="171">
        <v>1169.2829882763272</v>
      </c>
      <c r="FS22" s="5">
        <v>37.010094584930975</v>
      </c>
    </row>
    <row r="23" spans="1:175" x14ac:dyDescent="0.15">
      <c r="A23" s="290" t="s">
        <v>19</v>
      </c>
      <c r="B23" s="47">
        <v>23</v>
      </c>
      <c r="C23" s="187">
        <f>Anchor!L272</f>
        <v>6202.9625999999998</v>
      </c>
      <c r="D23" s="187">
        <f>Anchor!M272</f>
        <v>37.278399999999998</v>
      </c>
      <c r="E23" s="187">
        <f>Anchor!N272</f>
        <v>45.3476</v>
      </c>
      <c r="F23" s="187">
        <f>Anchor!O272</f>
        <v>47.3553</v>
      </c>
      <c r="G23" s="188">
        <f>('Summary (Full)'!$B$34*D23+'Summary (Full)'!$B$35*E23+'Summary (Full)'!$B$36*F23)/'Summary (Full)'!$B$37</f>
        <v>38.412531250000001</v>
      </c>
      <c r="H23" s="187">
        <f>Anchor!P272</f>
        <v>25.884799999999998</v>
      </c>
      <c r="I23" s="187">
        <f>Anchor!Q272</f>
        <v>17.739599999999999</v>
      </c>
      <c r="J23" s="187">
        <f>Anchor!R272</f>
        <v>81.075800000000001</v>
      </c>
      <c r="K23" s="187">
        <f>Anchor!S272</f>
        <v>78.638300000000001</v>
      </c>
      <c r="L23" s="187">
        <f>Anchor!T272</f>
        <v>36.312899999999999</v>
      </c>
      <c r="M23" s="187">
        <f>Anchor!U272</f>
        <v>39.952199999999998</v>
      </c>
      <c r="N23" s="187">
        <f>Anchor!V272</f>
        <v>37.192900000000002</v>
      </c>
      <c r="O23" s="187">
        <f>Anchor!W272</f>
        <v>45.3401</v>
      </c>
      <c r="P23" s="187">
        <f>Anchor!X272</f>
        <v>47.337899999999998</v>
      </c>
      <c r="Q23" s="189">
        <f>10*LOG10(1/(('Summary (Full)'!$B$41/10^(N23/10)+'Summary (Full)'!$B$42/10^(O23/10)+'Summary (Full)'!$B$43/10^(P23/10))/'Summary (Full)'!$B$44))</f>
        <v>38.690601005569114</v>
      </c>
      <c r="R23" s="187">
        <f>Anchor!Y272</f>
        <v>6354.2</v>
      </c>
      <c r="S23" s="187">
        <f>Anchor!Z272</f>
        <v>2.1585999999999999</v>
      </c>
      <c r="U23" s="166">
        <f>Test!L272</f>
        <v>6202.9625999999998</v>
      </c>
      <c r="V23" s="166">
        <f>Test!M272</f>
        <v>37.278399999999998</v>
      </c>
      <c r="W23" s="166">
        <f>Test!N272</f>
        <v>45.3476</v>
      </c>
      <c r="X23" s="166">
        <f>Test!O272</f>
        <v>47.3553</v>
      </c>
      <c r="Y23" s="166">
        <f>('Summary (Full)'!$B$34*V23+'Summary (Full)'!$B$35*W23+'Summary (Full)'!$B$36*X23)/'Summary (Full)'!$B$37</f>
        <v>38.412531250000001</v>
      </c>
      <c r="Z23" s="166">
        <f>Test!P272</f>
        <v>25.884799999999998</v>
      </c>
      <c r="AA23" s="166">
        <f>Test!Q272</f>
        <v>17.739599999999999</v>
      </c>
      <c r="AB23" s="166">
        <f>Test!R272</f>
        <v>81.075800000000001</v>
      </c>
      <c r="AC23" s="166">
        <f>Test!S272</f>
        <v>78.638300000000001</v>
      </c>
      <c r="AD23" s="166">
        <f>Test!T272</f>
        <v>36.312899999999999</v>
      </c>
      <c r="AE23" s="166">
        <f>Test!U272</f>
        <v>39.952199999999998</v>
      </c>
      <c r="AF23" s="166">
        <f>Test!V272</f>
        <v>37.192900000000002</v>
      </c>
      <c r="AG23" s="166">
        <f>Test!W272</f>
        <v>45.3401</v>
      </c>
      <c r="AH23" s="166">
        <f>Test!X272</f>
        <v>47.337899999999998</v>
      </c>
      <c r="AI23" s="166">
        <f>10*LOG10(1/(('Summary (Full)'!$B$41/10^(AF23/10)+'Summary (Full)'!$B$42/10^(AG23/10)+'Summary (Full)'!$B$43/10^(AH23/10))/'Summary (Full)'!$B$44))</f>
        <v>38.690601005569114</v>
      </c>
      <c r="AJ23" s="202">
        <f>Test!Y272</f>
        <v>6354.2</v>
      </c>
      <c r="AK23" s="203">
        <f>Test!Z272</f>
        <v>2.1585999999999999</v>
      </c>
      <c r="AL23" s="203">
        <f t="shared" si="2"/>
        <v>1</v>
      </c>
      <c r="AM23" s="203">
        <f t="shared" si="2"/>
        <v>1</v>
      </c>
      <c r="AO23" s="293" t="s">
        <v>27</v>
      </c>
      <c r="AP23" s="211" cm="1">
        <f t="array" ref="AP23">bdRateExtend($C23:$C26,D23:D26,$U23:$U26,V23:V26)</f>
        <v>0</v>
      </c>
      <c r="AQ23" s="211" cm="1">
        <f t="array" ref="AQ23">bdRateExtend($C23:$C28,D23:D28,$U23:$U28,V23:V28)</f>
        <v>0</v>
      </c>
      <c r="AR23" s="211" cm="1">
        <f t="array" ref="AR23">bdRateExtend($C23:$C28,E23:E28,$U23:$U28,W23:W28)</f>
        <v>0</v>
      </c>
      <c r="AS23" s="211" cm="1">
        <f t="array" ref="AS23">bdRateExtend($C23:$C28,F23:F28,$U23:$U28,X23:X28)</f>
        <v>0</v>
      </c>
      <c r="AT23" s="211" cm="1">
        <f t="array" ref="AT23">bdRateExtend($C23:$C26,H23:H26,$U23:$U26,Z23:Z26)</f>
        <v>0</v>
      </c>
      <c r="AU23" s="211" cm="1">
        <f t="array" ref="AU23">bdRateExtend($C23:$C28,H23:H28,$U23:$U28,Z23:Z28)</f>
        <v>0</v>
      </c>
      <c r="AV23" s="211" cm="1">
        <f t="array" ref="AV23">bdRateExtend($C23:$C26,I23:I26,$U23:$U26,AA23:AA26)</f>
        <v>0</v>
      </c>
      <c r="AW23" s="211" cm="1">
        <f t="array" ref="AW23">bdRateExtend($C23:$C28,I23:I28,$U23:$U28,AA23:AA28)</f>
        <v>0</v>
      </c>
      <c r="AX23" s="211" cm="1">
        <f t="array" ref="AX23">bdRateExtend($C23:$C26,J23:J26,$U23:$U26,AB23:AB26,"None", FALSE,1)</f>
        <v>0</v>
      </c>
      <c r="AY23" s="214" cm="1">
        <f t="array" ref="AY23">bdRateExtend($C23:$C28,J23:J28,$U23:$U28,AB23:AB28,"None", FALSE,TRUE)</f>
        <v>0</v>
      </c>
      <c r="AZ23" s="325" cm="1">
        <f t="array" ref="AZ23">testVMAFRange($C23:$C26,J23:J26,$U23:$U26,AB23:AB26)</f>
        <v>0</v>
      </c>
      <c r="BA23" s="251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C23" s="171">
        <v>37547.965900000003</v>
      </c>
      <c r="CD23" s="5">
        <v>43.908499999999997</v>
      </c>
      <c r="CK23" s="6"/>
      <c r="CL23" s="152">
        <v>1298.0177000000001</v>
      </c>
      <c r="CM23" s="152">
        <v>36.009799999999998</v>
      </c>
      <c r="CN23" s="171">
        <v>36.009799999999998</v>
      </c>
      <c r="CO23" s="171">
        <v>41.982700000000001</v>
      </c>
      <c r="CP23" s="171">
        <v>43.575299999999999</v>
      </c>
      <c r="CQ23" s="171">
        <v>36.85595</v>
      </c>
      <c r="CR23" s="171">
        <v>19.000800000000002</v>
      </c>
      <c r="CS23" s="171">
        <v>14.3704</v>
      </c>
      <c r="CT23" s="171">
        <v>71.363600000000005</v>
      </c>
      <c r="CU23" s="171">
        <v>68.578000000000003</v>
      </c>
      <c r="CV23" s="171">
        <v>33.0625</v>
      </c>
      <c r="CW23" s="171">
        <v>37.5032</v>
      </c>
      <c r="CX23" s="171">
        <v>35.956200000000003</v>
      </c>
      <c r="CY23" s="171">
        <v>41.978900000000003</v>
      </c>
      <c r="CZ23" s="171">
        <v>43.527200000000001</v>
      </c>
      <c r="DA23" s="171">
        <v>37.278752964086273</v>
      </c>
      <c r="DB23" s="171">
        <v>7938.7</v>
      </c>
      <c r="DC23" s="171">
        <v>3.7578</v>
      </c>
      <c r="DE23" s="171">
        <v>349.42065095448612</v>
      </c>
      <c r="DF23" s="5">
        <v>15.034425000000001</v>
      </c>
      <c r="DG23" s="5"/>
      <c r="DH23" s="171">
        <v>688.81034656191957</v>
      </c>
      <c r="DI23" s="5">
        <v>12.750674999999999</v>
      </c>
      <c r="DJ23" s="5"/>
      <c r="DK23" s="5">
        <v>1842.7134221322051</v>
      </c>
      <c r="DL23" s="5">
        <v>75.937849999999997</v>
      </c>
      <c r="DM23" s="5">
        <v>1842.7134221322051</v>
      </c>
      <c r="DN23" s="5">
        <v>73.245149999999995</v>
      </c>
      <c r="DO23" s="5">
        <v>1321.4870333605936</v>
      </c>
      <c r="DP23" s="5">
        <v>33.299424999999999</v>
      </c>
      <c r="DQ23" s="5">
        <v>620.92586303799624</v>
      </c>
      <c r="DR23" s="5">
        <v>35.865299999999998</v>
      </c>
      <c r="DS23" s="5">
        <v>1298.0177000000001</v>
      </c>
      <c r="DT23" s="5">
        <v>35.956200000000003</v>
      </c>
      <c r="DU23" s="5">
        <v>35.956200000000003</v>
      </c>
      <c r="DV23" s="5">
        <v>41.978900000000003</v>
      </c>
      <c r="DW23" s="5">
        <v>43.527200000000001</v>
      </c>
      <c r="DX23" s="5">
        <v>37.278752964086273</v>
      </c>
      <c r="DZ23" s="171">
        <v>1298.0177000000001</v>
      </c>
      <c r="EA23" s="171">
        <v>36.009799999999998</v>
      </c>
      <c r="EB23" s="171">
        <v>36.009799999999998</v>
      </c>
      <c r="EC23" s="171">
        <v>41.982700000000001</v>
      </c>
      <c r="ED23" s="171">
        <v>43.575299999999999</v>
      </c>
      <c r="EE23" s="171">
        <v>36.85595</v>
      </c>
      <c r="EF23" s="171">
        <v>19.000800000000002</v>
      </c>
      <c r="EG23" s="171">
        <v>14.3704</v>
      </c>
      <c r="EH23" s="171">
        <v>71.363600000000005</v>
      </c>
      <c r="EI23" s="171">
        <v>68.578000000000003</v>
      </c>
      <c r="EJ23" s="171">
        <v>33.0625</v>
      </c>
      <c r="EK23" s="171">
        <v>37.5032</v>
      </c>
      <c r="EL23" s="171">
        <v>35.956200000000003</v>
      </c>
      <c r="EM23" s="171">
        <v>41.978900000000003</v>
      </c>
      <c r="EN23" s="171">
        <v>43.527200000000001</v>
      </c>
      <c r="EO23" s="171">
        <v>37.278752964086273</v>
      </c>
      <c r="EP23" s="171">
        <v>7938.7</v>
      </c>
      <c r="EQ23" s="171">
        <v>3.7578</v>
      </c>
      <c r="ER23" s="171">
        <v>349.42065095448612</v>
      </c>
      <c r="ES23" s="5">
        <v>15.034425000000001</v>
      </c>
      <c r="ET23" s="5">
        <v>688.81034656191957</v>
      </c>
      <c r="EU23" s="5">
        <v>12.750674999999999</v>
      </c>
      <c r="EV23" s="8">
        <v>1842.7134221322051</v>
      </c>
      <c r="EW23" s="8">
        <v>75.937849999999997</v>
      </c>
      <c r="EX23" s="8">
        <v>1842.7134221322051</v>
      </c>
      <c r="EY23" s="8">
        <v>73.245149999999995</v>
      </c>
      <c r="EZ23" s="8">
        <v>1321.4870333605936</v>
      </c>
      <c r="FA23" s="8">
        <v>33.299424999999999</v>
      </c>
      <c r="FB23" s="8">
        <v>620.92586303799624</v>
      </c>
      <c r="FC23" s="8">
        <v>35.865299999999998</v>
      </c>
      <c r="FD23" s="5">
        <v>1298.0177000000001</v>
      </c>
      <c r="FE23" s="5">
        <v>35.956200000000003</v>
      </c>
      <c r="FF23" s="5">
        <v>35.956200000000003</v>
      </c>
      <c r="FG23" s="5">
        <v>41.978900000000003</v>
      </c>
      <c r="FH23" s="5">
        <v>43.527200000000001</v>
      </c>
      <c r="FI23" s="5">
        <v>37.278752964086273</v>
      </c>
      <c r="FK23" s="5">
        <v>1298.0177000000001</v>
      </c>
      <c r="FL23" s="5">
        <v>36.85595</v>
      </c>
      <c r="FM23" s="5">
        <v>1298.0177000000001</v>
      </c>
      <c r="FN23" s="5">
        <v>37.278752964086273</v>
      </c>
      <c r="FP23" s="171">
        <v>1298.0177000000001</v>
      </c>
      <c r="FQ23" s="5">
        <v>36.85595</v>
      </c>
      <c r="FR23" s="171">
        <v>1298.0177000000001</v>
      </c>
      <c r="FS23" s="5">
        <v>37.278752964086273</v>
      </c>
    </row>
    <row r="24" spans="1:175" x14ac:dyDescent="0.15">
      <c r="A24" s="290"/>
      <c r="B24" s="47">
        <v>31</v>
      </c>
      <c r="C24" s="187">
        <f>Anchor!L273</f>
        <v>3414.0641000000001</v>
      </c>
      <c r="D24" s="187">
        <f>Anchor!M273</f>
        <v>36.689399999999999</v>
      </c>
      <c r="E24" s="187">
        <f>Anchor!N273</f>
        <v>44.3018</v>
      </c>
      <c r="F24" s="187">
        <f>Anchor!O273</f>
        <v>46.170299999999997</v>
      </c>
      <c r="G24" s="188">
        <f>('Summary (Full)'!$B$34*D24+'Summary (Full)'!$B$35*E24+'Summary (Full)'!$B$36*F24)/'Summary (Full)'!$B$37</f>
        <v>37.757731249999999</v>
      </c>
      <c r="H24" s="187">
        <f>Anchor!P273</f>
        <v>23.558700000000002</v>
      </c>
      <c r="I24" s="187">
        <f>Anchor!Q273</f>
        <v>16.6492</v>
      </c>
      <c r="J24" s="187">
        <f>Anchor!R273</f>
        <v>77.070899999999995</v>
      </c>
      <c r="K24" s="187">
        <f>Anchor!S273</f>
        <v>74.628299999999996</v>
      </c>
      <c r="L24" s="187">
        <f>Anchor!T273</f>
        <v>35.110999999999997</v>
      </c>
      <c r="M24" s="187">
        <f>Anchor!U273</f>
        <v>39.138399999999997</v>
      </c>
      <c r="N24" s="187">
        <f>Anchor!V273</f>
        <v>36.614600000000003</v>
      </c>
      <c r="O24" s="187">
        <f>Anchor!W273</f>
        <v>44.296399999999998</v>
      </c>
      <c r="P24" s="187">
        <f>Anchor!X273</f>
        <v>46.145400000000002</v>
      </c>
      <c r="Q24" s="189">
        <f>10*LOG10(1/(('Summary (Full)'!$B$41/10^(N24/10)+'Summary (Full)'!$B$42/10^(O24/10)+'Summary (Full)'!$B$43/10^(P24/10))/'Summary (Full)'!$B$44))</f>
        <v>38.079700164911173</v>
      </c>
      <c r="R24" s="187">
        <f>Anchor!Y273</f>
        <v>5075</v>
      </c>
      <c r="S24" s="187">
        <f>Anchor!Z273</f>
        <v>1.6962999999999999</v>
      </c>
      <c r="U24" s="166">
        <f>Test!L273</f>
        <v>3414.0641000000001</v>
      </c>
      <c r="V24" s="166">
        <f>Test!M273</f>
        <v>36.689399999999999</v>
      </c>
      <c r="W24" s="166">
        <f>Test!N273</f>
        <v>44.3018</v>
      </c>
      <c r="X24" s="166">
        <f>Test!O273</f>
        <v>46.170299999999997</v>
      </c>
      <c r="Y24" s="166">
        <f>('Summary (Full)'!$B$34*V24+'Summary (Full)'!$B$35*W24+'Summary (Full)'!$B$36*X24)/'Summary (Full)'!$B$37</f>
        <v>37.757731249999999</v>
      </c>
      <c r="Z24" s="166">
        <f>Test!P273</f>
        <v>23.558700000000002</v>
      </c>
      <c r="AA24" s="166">
        <f>Test!Q273</f>
        <v>16.6492</v>
      </c>
      <c r="AB24" s="166">
        <f>Test!R273</f>
        <v>77.070899999999995</v>
      </c>
      <c r="AC24" s="166">
        <f>Test!S273</f>
        <v>74.628299999999996</v>
      </c>
      <c r="AD24" s="166">
        <f>Test!T273</f>
        <v>35.110999999999997</v>
      </c>
      <c r="AE24" s="166">
        <f>Test!U273</f>
        <v>39.138399999999997</v>
      </c>
      <c r="AF24" s="166">
        <f>Test!V273</f>
        <v>36.614600000000003</v>
      </c>
      <c r="AG24" s="166">
        <f>Test!W273</f>
        <v>44.296399999999998</v>
      </c>
      <c r="AH24" s="166">
        <f>Test!X273</f>
        <v>46.145400000000002</v>
      </c>
      <c r="AI24" s="166">
        <f>10*LOG10(1/(('Summary (Full)'!$B$41/10^(AF24/10)+'Summary (Full)'!$B$42/10^(AG24/10)+'Summary (Full)'!$B$43/10^(AH24/10))/'Summary (Full)'!$B$44))</f>
        <v>38.079700164911173</v>
      </c>
      <c r="AJ24" s="202">
        <f>Test!Y273</f>
        <v>5075</v>
      </c>
      <c r="AK24" s="203">
        <f>Test!Z273</f>
        <v>1.6962999999999999</v>
      </c>
      <c r="AL24" s="203">
        <f t="shared" si="2"/>
        <v>1</v>
      </c>
      <c r="AM24" s="203">
        <f t="shared" si="2"/>
        <v>1</v>
      </c>
      <c r="AO24" s="294"/>
      <c r="AP24" s="212"/>
      <c r="AQ24" s="212"/>
      <c r="AR24" s="212"/>
      <c r="AS24" s="212"/>
      <c r="AT24" s="212"/>
      <c r="AU24" s="212"/>
      <c r="AV24" s="212"/>
      <c r="AW24" s="212"/>
      <c r="AX24" s="212"/>
      <c r="AY24" s="215"/>
      <c r="AZ24" s="326"/>
      <c r="BA24" s="252"/>
      <c r="BR24" s="5"/>
      <c r="BS24" s="5"/>
      <c r="BT24" s="5"/>
      <c r="BV24" s="5"/>
      <c r="BX24" s="5"/>
      <c r="BZ24" s="5"/>
      <c r="CB24" s="5"/>
      <c r="CD24" s="5"/>
      <c r="CK24" s="6"/>
      <c r="CL24" s="152">
        <v>1416.8533807139477</v>
      </c>
      <c r="CM24" s="152">
        <v>36.244675000000001</v>
      </c>
      <c r="CN24" s="171">
        <v>36.244675000000001</v>
      </c>
      <c r="CO24" s="171">
        <v>42.198075000000003</v>
      </c>
      <c r="CP24" s="171">
        <v>43.785600000000002</v>
      </c>
      <c r="CQ24" s="171">
        <v>37.088070312500001</v>
      </c>
      <c r="CR24" s="171">
        <v>19.360125</v>
      </c>
      <c r="CS24" s="171">
        <v>14.636362500000001</v>
      </c>
      <c r="CT24" s="171">
        <v>72.507162500000007</v>
      </c>
      <c r="CU24" s="171">
        <v>69.744787500000001</v>
      </c>
      <c r="CV24" s="171">
        <v>33.391975000000002</v>
      </c>
      <c r="CW24" s="171">
        <v>37.724662500000001</v>
      </c>
      <c r="CX24" s="171">
        <v>36.191575</v>
      </c>
      <c r="CY24" s="171">
        <v>42.194162500000004</v>
      </c>
      <c r="CZ24" s="171">
        <v>43.739262500000002</v>
      </c>
      <c r="DA24" s="171">
        <v>37.512033129723626</v>
      </c>
      <c r="DB24" s="171">
        <v>8248.6375000000007</v>
      </c>
      <c r="DC24" s="171">
        <v>3.8831375000000001</v>
      </c>
      <c r="DE24" s="171">
        <v>377.43049160174371</v>
      </c>
      <c r="DF24" s="5">
        <v>15.336087500000001</v>
      </c>
      <c r="DG24" s="5"/>
      <c r="DH24" s="171">
        <v>764.11649405191247</v>
      </c>
      <c r="DI24" s="5">
        <v>13.017287499999998</v>
      </c>
      <c r="DJ24" s="5"/>
      <c r="DK24" s="5">
        <v>2011.4169027394473</v>
      </c>
      <c r="DL24" s="5">
        <v>77.081412499999999</v>
      </c>
      <c r="DM24" s="5">
        <v>2011.4169027394473</v>
      </c>
      <c r="DN24" s="5">
        <v>74.411937500000008</v>
      </c>
      <c r="DO24" s="5">
        <v>1444.2141307941538</v>
      </c>
      <c r="DP24" s="5">
        <v>33.61515</v>
      </c>
      <c r="DQ24" s="5">
        <v>688.81034656191957</v>
      </c>
      <c r="DR24" s="5">
        <v>36.101199999999999</v>
      </c>
      <c r="DS24" s="5">
        <v>1416.8533807139477</v>
      </c>
      <c r="DT24" s="5">
        <v>36.191575</v>
      </c>
      <c r="DU24" s="5">
        <v>36.191575</v>
      </c>
      <c r="DV24" s="5">
        <v>42.194162500000004</v>
      </c>
      <c r="DW24" s="5">
        <v>43.739262500000002</v>
      </c>
      <c r="DX24" s="5">
        <v>37.512033129723626</v>
      </c>
      <c r="DZ24" s="171">
        <v>1416.8533807139477</v>
      </c>
      <c r="EA24" s="171">
        <v>36.244675000000001</v>
      </c>
      <c r="EB24" s="171">
        <v>36.244675000000001</v>
      </c>
      <c r="EC24" s="171">
        <v>42.198075000000003</v>
      </c>
      <c r="ED24" s="171">
        <v>43.785600000000002</v>
      </c>
      <c r="EE24" s="171">
        <v>37.088070312500001</v>
      </c>
      <c r="EF24" s="171">
        <v>19.360125</v>
      </c>
      <c r="EG24" s="171">
        <v>14.636362500000001</v>
      </c>
      <c r="EH24" s="171">
        <v>72.507162500000007</v>
      </c>
      <c r="EI24" s="171">
        <v>69.744787500000001</v>
      </c>
      <c r="EJ24" s="171">
        <v>33.391975000000002</v>
      </c>
      <c r="EK24" s="171">
        <v>37.724662500000001</v>
      </c>
      <c r="EL24" s="171">
        <v>36.191575</v>
      </c>
      <c r="EM24" s="171">
        <v>42.194162500000004</v>
      </c>
      <c r="EN24" s="171">
        <v>43.739262500000002</v>
      </c>
      <c r="EO24" s="171">
        <v>37.512033129723626</v>
      </c>
      <c r="EP24" s="171">
        <v>8248.6375000000007</v>
      </c>
      <c r="EQ24" s="171">
        <v>3.8831375000000001</v>
      </c>
      <c r="ER24" s="171">
        <v>377.43049160174371</v>
      </c>
      <c r="ES24" s="5">
        <v>15.336087500000001</v>
      </c>
      <c r="ET24" s="5">
        <v>764.11649405191247</v>
      </c>
      <c r="EU24" s="5">
        <v>13.017287499999998</v>
      </c>
      <c r="EV24" s="8">
        <v>2011.4169027394473</v>
      </c>
      <c r="EW24" s="8">
        <v>77.081412499999999</v>
      </c>
      <c r="EX24" s="8">
        <v>2011.4169027394473</v>
      </c>
      <c r="EY24" s="8">
        <v>74.411937500000008</v>
      </c>
      <c r="EZ24" s="8">
        <v>1444.2141307941538</v>
      </c>
      <c r="FA24" s="8">
        <v>33.61515</v>
      </c>
      <c r="FB24" s="8">
        <v>688.81034656191957</v>
      </c>
      <c r="FC24" s="8">
        <v>36.101199999999999</v>
      </c>
      <c r="FD24" s="5">
        <v>1416.8533807139477</v>
      </c>
      <c r="FE24" s="5">
        <v>36.191575</v>
      </c>
      <c r="FF24" s="5">
        <v>36.191575</v>
      </c>
      <c r="FG24" s="5">
        <v>42.194162500000004</v>
      </c>
      <c r="FH24" s="5">
        <v>43.739262500000002</v>
      </c>
      <c r="FI24" s="5">
        <v>37.512033129723626</v>
      </c>
      <c r="FK24" s="5">
        <v>1321.4870333605936</v>
      </c>
      <c r="FL24" s="5">
        <v>36.902306250000002</v>
      </c>
      <c r="FM24" s="5">
        <v>1416.8533807139477</v>
      </c>
      <c r="FN24" s="5">
        <v>37.512033129723626</v>
      </c>
      <c r="FP24" s="171">
        <v>1321.4870333605936</v>
      </c>
      <c r="FQ24" s="5">
        <v>36.902306250000002</v>
      </c>
      <c r="FR24" s="171">
        <v>1416.8533807139477</v>
      </c>
      <c r="FS24" s="5">
        <v>37.512033129723626</v>
      </c>
    </row>
    <row r="25" spans="1:175" x14ac:dyDescent="0.15">
      <c r="A25" s="290"/>
      <c r="B25" s="47">
        <v>39</v>
      </c>
      <c r="C25" s="187">
        <f>Anchor!L274</f>
        <v>1812.6316999999999</v>
      </c>
      <c r="D25" s="187">
        <f>Anchor!M274</f>
        <v>35.820500000000003</v>
      </c>
      <c r="E25" s="187">
        <f>Anchor!N274</f>
        <v>43.023800000000001</v>
      </c>
      <c r="F25" s="187">
        <f>Anchor!O274</f>
        <v>44.786200000000001</v>
      </c>
      <c r="G25" s="188">
        <f>('Summary (Full)'!$B$34*D25+'Summary (Full)'!$B$35*E25+'Summary (Full)'!$B$36*F25)/'Summary (Full)'!$B$37</f>
        <v>36.831062500000002</v>
      </c>
      <c r="H25" s="187">
        <f>Anchor!P274</f>
        <v>20.968399999999999</v>
      </c>
      <c r="I25" s="187">
        <f>Anchor!Q274</f>
        <v>15.2301</v>
      </c>
      <c r="J25" s="187">
        <f>Anchor!R274</f>
        <v>70.942099999999996</v>
      </c>
      <c r="K25" s="187">
        <f>Anchor!S274</f>
        <v>68.466099999999997</v>
      </c>
      <c r="L25" s="187">
        <f>Anchor!T274</f>
        <v>33.549100000000003</v>
      </c>
      <c r="M25" s="187">
        <f>Anchor!U274</f>
        <v>38.047899999999998</v>
      </c>
      <c r="N25" s="187">
        <f>Anchor!V274</f>
        <v>35.753599999999999</v>
      </c>
      <c r="O25" s="187">
        <f>Anchor!W274</f>
        <v>43.020099999999999</v>
      </c>
      <c r="P25" s="187">
        <f>Anchor!X274</f>
        <v>44.7485</v>
      </c>
      <c r="Q25" s="189">
        <f>10*LOG10(1/(('Summary (Full)'!$B$41/10^(N25/10)+'Summary (Full)'!$B$42/10^(O25/10)+'Summary (Full)'!$B$43/10^(P25/10))/'Summary (Full)'!$B$44))</f>
        <v>37.186622095617295</v>
      </c>
      <c r="R25" s="187">
        <f>Anchor!Y274</f>
        <v>4689.5</v>
      </c>
      <c r="S25" s="187">
        <f>Anchor!Z274</f>
        <v>1.2661</v>
      </c>
      <c r="U25" s="166">
        <f>Test!L274</f>
        <v>1812.6316999999999</v>
      </c>
      <c r="V25" s="166">
        <f>Test!M274</f>
        <v>35.820500000000003</v>
      </c>
      <c r="W25" s="166">
        <f>Test!N274</f>
        <v>43.023800000000001</v>
      </c>
      <c r="X25" s="166">
        <f>Test!O274</f>
        <v>44.786200000000001</v>
      </c>
      <c r="Y25" s="166">
        <f>('Summary (Full)'!$B$34*V25+'Summary (Full)'!$B$35*W25+'Summary (Full)'!$B$36*X25)/'Summary (Full)'!$B$37</f>
        <v>36.831062500000002</v>
      </c>
      <c r="Z25" s="166">
        <f>Test!P274</f>
        <v>20.968399999999999</v>
      </c>
      <c r="AA25" s="166">
        <f>Test!Q274</f>
        <v>15.2301</v>
      </c>
      <c r="AB25" s="166">
        <f>Test!R274</f>
        <v>70.942099999999996</v>
      </c>
      <c r="AC25" s="166">
        <f>Test!S274</f>
        <v>68.466099999999997</v>
      </c>
      <c r="AD25" s="166">
        <f>Test!T274</f>
        <v>33.549100000000003</v>
      </c>
      <c r="AE25" s="166">
        <f>Test!U274</f>
        <v>38.047899999999998</v>
      </c>
      <c r="AF25" s="166">
        <f>Test!V274</f>
        <v>35.753599999999999</v>
      </c>
      <c r="AG25" s="166">
        <f>Test!W274</f>
        <v>43.020099999999999</v>
      </c>
      <c r="AH25" s="166">
        <f>Test!X274</f>
        <v>44.7485</v>
      </c>
      <c r="AI25" s="166">
        <f>10*LOG10(1/(('Summary (Full)'!$B$41/10^(AF25/10)+'Summary (Full)'!$B$42/10^(AG25/10)+'Summary (Full)'!$B$43/10^(AH25/10))/'Summary (Full)'!$B$44))</f>
        <v>37.186622095617295</v>
      </c>
      <c r="AJ25" s="202">
        <f>Test!Y274</f>
        <v>4689.5</v>
      </c>
      <c r="AK25" s="203">
        <f>Test!Z274</f>
        <v>1.2661</v>
      </c>
      <c r="AL25" s="203">
        <f t="shared" si="2"/>
        <v>1</v>
      </c>
      <c r="AM25" s="203">
        <f t="shared" si="2"/>
        <v>1</v>
      </c>
      <c r="AO25" s="294" t="s">
        <v>28</v>
      </c>
      <c r="AP25" s="212" cm="1">
        <f t="array" ref="AP25">bdRateExtend($C24:$C27,D24:D27,$U24:$U27,V24:V27)</f>
        <v>0</v>
      </c>
      <c r="AQ25" s="212"/>
      <c r="AR25" s="212"/>
      <c r="AS25" s="212"/>
      <c r="AT25" s="212" cm="1">
        <f t="array" ref="AT25">bdRateExtend($C24:$C27,H24:H27,$U24:$U27,Z24:Z27)</f>
        <v>0</v>
      </c>
      <c r="AU25" s="212"/>
      <c r="AV25" s="212" cm="1">
        <f t="array" ref="AV25">bdRateExtend($C24:$C27,I24:I27,$U24:$U27,AA24:AA27)</f>
        <v>0</v>
      </c>
      <c r="AW25" s="212"/>
      <c r="AX25" s="212" cm="1">
        <f t="array" ref="AX25">bdRateExtend($C24:$C27,J24:J27,$U24:$U27,AB24:AB27,"None", FALSE,1)</f>
        <v>0</v>
      </c>
      <c r="AY25" s="215"/>
      <c r="AZ25" s="326" cm="1">
        <f t="array" ref="AZ25">testVMAFRange($C24:$C27,J24:J27,$U24:$U27,AB24:AB27)</f>
        <v>0</v>
      </c>
      <c r="BA25" s="252"/>
      <c r="BR25" s="5"/>
      <c r="BS25" s="5"/>
      <c r="BT25" s="5"/>
      <c r="BV25" s="5"/>
      <c r="BX25" s="5"/>
      <c r="BZ25" s="5"/>
      <c r="CB25" s="5"/>
      <c r="CD25" s="5"/>
      <c r="CK25" s="6"/>
      <c r="CL25" s="152">
        <v>1546.5686657743895</v>
      </c>
      <c r="CM25" s="152">
        <v>36.479550000000003</v>
      </c>
      <c r="CN25" s="171">
        <v>36.479550000000003</v>
      </c>
      <c r="CO25" s="171">
        <v>42.413449999999997</v>
      </c>
      <c r="CP25" s="171">
        <v>43.995899999999999</v>
      </c>
      <c r="CQ25" s="171">
        <v>37.320190625000002</v>
      </c>
      <c r="CR25" s="171">
        <v>19.719450000000002</v>
      </c>
      <c r="CS25" s="171">
        <v>14.902325000000001</v>
      </c>
      <c r="CT25" s="171">
        <v>73.650725000000008</v>
      </c>
      <c r="CU25" s="171">
        <v>70.911574999999999</v>
      </c>
      <c r="CV25" s="171">
        <v>33.721450000000004</v>
      </c>
      <c r="CW25" s="171">
        <v>37.946125000000002</v>
      </c>
      <c r="CX25" s="171">
        <v>36.426950000000005</v>
      </c>
      <c r="CY25" s="171">
        <v>42.409424999999999</v>
      </c>
      <c r="CZ25" s="171">
        <v>43.951324999999997</v>
      </c>
      <c r="DA25" s="171">
        <v>37.74531329536098</v>
      </c>
      <c r="DB25" s="171">
        <v>8558.5750000000007</v>
      </c>
      <c r="DC25" s="171">
        <v>4.0084749999999998</v>
      </c>
      <c r="DE25" s="171">
        <v>407.68562362185384</v>
      </c>
      <c r="DF25" s="5">
        <v>15.63775</v>
      </c>
      <c r="DG25" s="5"/>
      <c r="DH25" s="171">
        <v>926.37786757167737</v>
      </c>
      <c r="DI25" s="5">
        <v>13.542237499999999</v>
      </c>
      <c r="DJ25" s="5"/>
      <c r="DK25" s="5">
        <v>2195.5654677679377</v>
      </c>
      <c r="DL25" s="5">
        <v>78.224975000000001</v>
      </c>
      <c r="DM25" s="5">
        <v>2195.5654677679377</v>
      </c>
      <c r="DN25" s="5">
        <v>75.578725000000006</v>
      </c>
      <c r="DO25" s="5">
        <v>1578.3389491770945</v>
      </c>
      <c r="DP25" s="5">
        <v>33.930875</v>
      </c>
      <c r="DQ25" s="5">
        <v>764.11649405191247</v>
      </c>
      <c r="DR25" s="5">
        <v>36.3371</v>
      </c>
      <c r="DS25" s="5">
        <v>1546.5686657743895</v>
      </c>
      <c r="DT25" s="5">
        <v>36.426950000000005</v>
      </c>
      <c r="DU25" s="5">
        <v>36.426950000000005</v>
      </c>
      <c r="DV25" s="5">
        <v>42.409424999999999</v>
      </c>
      <c r="DW25" s="5">
        <v>43.951324999999997</v>
      </c>
      <c r="DX25" s="5">
        <v>37.74531329536098</v>
      </c>
      <c r="DZ25" s="171">
        <v>1546.5686657743895</v>
      </c>
      <c r="EA25" s="171">
        <v>36.479550000000003</v>
      </c>
      <c r="EB25" s="171">
        <v>36.479550000000003</v>
      </c>
      <c r="EC25" s="171">
        <v>42.413449999999997</v>
      </c>
      <c r="ED25" s="171">
        <v>43.995899999999999</v>
      </c>
      <c r="EE25" s="171">
        <v>37.320190625000002</v>
      </c>
      <c r="EF25" s="171">
        <v>19.719450000000002</v>
      </c>
      <c r="EG25" s="171">
        <v>14.902325000000001</v>
      </c>
      <c r="EH25" s="171">
        <v>73.650725000000008</v>
      </c>
      <c r="EI25" s="171">
        <v>70.911574999999999</v>
      </c>
      <c r="EJ25" s="171">
        <v>33.721450000000004</v>
      </c>
      <c r="EK25" s="171">
        <v>37.946125000000002</v>
      </c>
      <c r="EL25" s="171">
        <v>36.426950000000005</v>
      </c>
      <c r="EM25" s="171">
        <v>42.409424999999999</v>
      </c>
      <c r="EN25" s="171">
        <v>43.951324999999997</v>
      </c>
      <c r="EO25" s="171">
        <v>37.74531329536098</v>
      </c>
      <c r="EP25" s="171">
        <v>8558.5750000000007</v>
      </c>
      <c r="EQ25" s="171">
        <v>4.0084749999999998</v>
      </c>
      <c r="ER25" s="171">
        <v>407.68562362185384</v>
      </c>
      <c r="ES25" s="5">
        <v>15.63775</v>
      </c>
      <c r="ET25" s="5">
        <v>926.37786757167737</v>
      </c>
      <c r="EU25" s="5">
        <v>13.542237499999999</v>
      </c>
      <c r="EV25" s="8">
        <v>2195.5654677679377</v>
      </c>
      <c r="EW25" s="8">
        <v>78.224975000000001</v>
      </c>
      <c r="EX25" s="8">
        <v>2195.5654677679377</v>
      </c>
      <c r="EY25" s="8">
        <v>75.578725000000006</v>
      </c>
      <c r="EZ25" s="8">
        <v>1578.3389491770945</v>
      </c>
      <c r="FA25" s="8">
        <v>33.930875</v>
      </c>
      <c r="FB25" s="8">
        <v>764.11649405191247</v>
      </c>
      <c r="FC25" s="8">
        <v>36.3371</v>
      </c>
      <c r="FD25" s="5">
        <v>1546.5686657743895</v>
      </c>
      <c r="FE25" s="5">
        <v>36.426950000000005</v>
      </c>
      <c r="FF25" s="5">
        <v>36.426950000000005</v>
      </c>
      <c r="FG25" s="5">
        <v>42.409424999999999</v>
      </c>
      <c r="FH25" s="5">
        <v>43.951324999999997</v>
      </c>
      <c r="FI25" s="5">
        <v>37.74531329536098</v>
      </c>
      <c r="FK25" s="5">
        <v>1416.8533807139477</v>
      </c>
      <c r="FL25" s="5">
        <v>37.088070312500001</v>
      </c>
      <c r="FM25" s="5">
        <v>1546.5686657743895</v>
      </c>
      <c r="FN25" s="5">
        <v>37.74531329536098</v>
      </c>
      <c r="FP25" s="171">
        <v>1416.8533807139477</v>
      </c>
      <c r="FQ25" s="5">
        <v>37.088070312500001</v>
      </c>
      <c r="FR25" s="171">
        <v>1546.5686657743895</v>
      </c>
      <c r="FS25" s="5">
        <v>37.74531329536098</v>
      </c>
    </row>
    <row r="26" spans="1:175" x14ac:dyDescent="0.15">
      <c r="A26" s="290"/>
      <c r="B26" s="47">
        <v>47</v>
      </c>
      <c r="C26" s="187">
        <f>Anchor!L275</f>
        <v>934.17970000000003</v>
      </c>
      <c r="D26" s="187">
        <f>Anchor!M275</f>
        <v>34.613500000000002</v>
      </c>
      <c r="E26" s="187">
        <f>Anchor!N275</f>
        <v>41.603099999999998</v>
      </c>
      <c r="F26" s="187">
        <f>Anchor!O275</f>
        <v>43.300600000000003</v>
      </c>
      <c r="G26" s="188">
        <f>('Summary (Full)'!$B$34*D26+'Summary (Full)'!$B$35*E26+'Summary (Full)'!$B$36*F26)/'Summary (Full)'!$B$37</f>
        <v>35.593293750000008</v>
      </c>
      <c r="H26" s="187">
        <f>Anchor!P275</f>
        <v>18.248000000000001</v>
      </c>
      <c r="I26" s="187">
        <f>Anchor!Q275</f>
        <v>13.5258</v>
      </c>
      <c r="J26" s="187">
        <f>Anchor!R275</f>
        <v>62.095100000000002</v>
      </c>
      <c r="K26" s="187">
        <f>Anchor!S275</f>
        <v>59.668300000000002</v>
      </c>
      <c r="L26" s="187">
        <f>Anchor!T275</f>
        <v>31.663399999999999</v>
      </c>
      <c r="M26" s="187">
        <f>Anchor!U275</f>
        <v>36.704099999999997</v>
      </c>
      <c r="N26" s="187">
        <f>Anchor!V275</f>
        <v>34.547600000000003</v>
      </c>
      <c r="O26" s="187">
        <f>Anchor!W275</f>
        <v>41.599400000000003</v>
      </c>
      <c r="P26" s="187">
        <f>Anchor!X275</f>
        <v>43.2453</v>
      </c>
      <c r="Q26" s="189">
        <f>10*LOG10(1/(('Summary (Full)'!$B$41/10^(N26/10)+'Summary (Full)'!$B$42/10^(O26/10)+'Summary (Full)'!$B$43/10^(P26/10))/'Summary (Full)'!$B$44))</f>
        <v>35.962099414097011</v>
      </c>
      <c r="R26" s="187">
        <f>Anchor!Y275</f>
        <v>3390.9</v>
      </c>
      <c r="S26" s="187">
        <f>Anchor!Z275</f>
        <v>1.0234000000000001</v>
      </c>
      <c r="U26" s="166">
        <f>Test!L275</f>
        <v>934.17970000000003</v>
      </c>
      <c r="V26" s="166">
        <f>Test!M275</f>
        <v>34.613500000000002</v>
      </c>
      <c r="W26" s="166">
        <f>Test!N275</f>
        <v>41.603099999999998</v>
      </c>
      <c r="X26" s="166">
        <f>Test!O275</f>
        <v>43.300600000000003</v>
      </c>
      <c r="Y26" s="166">
        <f>('Summary (Full)'!$B$34*V26+'Summary (Full)'!$B$35*W26+'Summary (Full)'!$B$36*X26)/'Summary (Full)'!$B$37</f>
        <v>35.593293750000008</v>
      </c>
      <c r="Z26" s="166">
        <f>Test!P275</f>
        <v>18.248000000000001</v>
      </c>
      <c r="AA26" s="166">
        <f>Test!Q275</f>
        <v>13.5258</v>
      </c>
      <c r="AB26" s="166">
        <f>Test!R275</f>
        <v>62.095100000000002</v>
      </c>
      <c r="AC26" s="166">
        <f>Test!S275</f>
        <v>59.668300000000002</v>
      </c>
      <c r="AD26" s="166">
        <f>Test!T275</f>
        <v>31.663399999999999</v>
      </c>
      <c r="AE26" s="166">
        <f>Test!U275</f>
        <v>36.704099999999997</v>
      </c>
      <c r="AF26" s="166">
        <f>Test!V275</f>
        <v>34.547600000000003</v>
      </c>
      <c r="AG26" s="166">
        <f>Test!W275</f>
        <v>41.599400000000003</v>
      </c>
      <c r="AH26" s="166">
        <f>Test!X275</f>
        <v>43.2453</v>
      </c>
      <c r="AI26" s="166">
        <f>10*LOG10(1/(('Summary (Full)'!$B$41/10^(AF26/10)+'Summary (Full)'!$B$42/10^(AG26/10)+'Summary (Full)'!$B$43/10^(AH26/10))/'Summary (Full)'!$B$44))</f>
        <v>35.962099414097011</v>
      </c>
      <c r="AJ26" s="202">
        <f>Test!Y275</f>
        <v>3390.9</v>
      </c>
      <c r="AK26" s="203">
        <f>Test!Z275</f>
        <v>1.0234000000000001</v>
      </c>
      <c r="AL26" s="203">
        <f t="shared" si="2"/>
        <v>1</v>
      </c>
      <c r="AM26" s="203">
        <f t="shared" si="2"/>
        <v>1</v>
      </c>
      <c r="AO26" s="294"/>
      <c r="AP26" s="212"/>
      <c r="AQ26" s="212"/>
      <c r="AR26" s="212"/>
      <c r="AS26" s="212"/>
      <c r="AT26" s="212"/>
      <c r="AU26" s="212"/>
      <c r="AV26" s="212"/>
      <c r="AW26" s="212"/>
      <c r="AX26" s="212"/>
      <c r="AY26" s="215"/>
      <c r="AZ26" s="326"/>
      <c r="BA26" s="252"/>
      <c r="BR26" s="5"/>
      <c r="BS26" s="5"/>
      <c r="BT26" s="5"/>
      <c r="BV26" s="5"/>
      <c r="BX26" s="5"/>
      <c r="BZ26" s="5"/>
      <c r="CB26" s="5"/>
      <c r="CD26" s="5"/>
      <c r="CK26" s="6"/>
      <c r="CL26" s="152">
        <v>1688.1596010660733</v>
      </c>
      <c r="CM26" s="152">
        <v>36.714424999999999</v>
      </c>
      <c r="CN26" s="171">
        <v>36.714424999999999</v>
      </c>
      <c r="CO26" s="171">
        <v>42.628824999999999</v>
      </c>
      <c r="CP26" s="171">
        <v>44.206199999999995</v>
      </c>
      <c r="CQ26" s="171">
        <v>37.552310937500003</v>
      </c>
      <c r="CR26" s="171">
        <v>20.078775</v>
      </c>
      <c r="CS26" s="171">
        <v>15.1682875</v>
      </c>
      <c r="CT26" s="171">
        <v>74.79428750000001</v>
      </c>
      <c r="CU26" s="171">
        <v>72.078362499999997</v>
      </c>
      <c r="CV26" s="171">
        <v>34.050924999999999</v>
      </c>
      <c r="CW26" s="171">
        <v>38.167587500000003</v>
      </c>
      <c r="CX26" s="171">
        <v>36.662325000000003</v>
      </c>
      <c r="CY26" s="171">
        <v>42.6246875</v>
      </c>
      <c r="CZ26" s="171">
        <v>44.163387499999999</v>
      </c>
      <c r="DA26" s="171">
        <v>37.978593460998333</v>
      </c>
      <c r="DB26" s="171">
        <v>8868.5125000000007</v>
      </c>
      <c r="DC26" s="171">
        <v>4.1338125000000003</v>
      </c>
      <c r="DE26" s="171">
        <v>440.36603137861624</v>
      </c>
      <c r="DF26" s="5">
        <v>15.9394125</v>
      </c>
      <c r="DG26" s="5"/>
      <c r="DH26" s="171">
        <v>1012.4109983884376</v>
      </c>
      <c r="DI26" s="5">
        <v>13.800574999999998</v>
      </c>
      <c r="DJ26" s="5"/>
      <c r="DK26" s="5">
        <v>2317.0762</v>
      </c>
      <c r="DL26" s="5">
        <v>78.971900000000005</v>
      </c>
      <c r="DM26" s="5">
        <v>2396.5731404015528</v>
      </c>
      <c r="DN26" s="5">
        <v>76.745512500000004</v>
      </c>
      <c r="DO26" s="5">
        <v>1724.92</v>
      </c>
      <c r="DP26" s="5">
        <v>34.246600000000001</v>
      </c>
      <c r="DQ26" s="5">
        <v>847.65570000000002</v>
      </c>
      <c r="DR26" s="5">
        <v>36.573</v>
      </c>
      <c r="DS26" s="5">
        <v>1688.1596010660733</v>
      </c>
      <c r="DT26" s="5">
        <v>36.662325000000003</v>
      </c>
      <c r="DU26" s="5">
        <v>36.662325000000003</v>
      </c>
      <c r="DV26" s="5">
        <v>42.6246875</v>
      </c>
      <c r="DW26" s="5">
        <v>44.163387499999999</v>
      </c>
      <c r="DX26" s="5">
        <v>37.978593460998333</v>
      </c>
      <c r="DZ26" s="171">
        <v>1688.1596010660733</v>
      </c>
      <c r="EA26" s="171">
        <v>36.714424999999999</v>
      </c>
      <c r="EB26" s="171">
        <v>36.714424999999999</v>
      </c>
      <c r="EC26" s="171">
        <v>42.628824999999999</v>
      </c>
      <c r="ED26" s="171">
        <v>44.206199999999995</v>
      </c>
      <c r="EE26" s="171">
        <v>37.552310937500003</v>
      </c>
      <c r="EF26" s="171">
        <v>20.078775</v>
      </c>
      <c r="EG26" s="171">
        <v>15.1682875</v>
      </c>
      <c r="EH26" s="171">
        <v>74.79428750000001</v>
      </c>
      <c r="EI26" s="171">
        <v>72.078362499999997</v>
      </c>
      <c r="EJ26" s="171">
        <v>34.050924999999999</v>
      </c>
      <c r="EK26" s="171">
        <v>38.167587500000003</v>
      </c>
      <c r="EL26" s="171">
        <v>36.662325000000003</v>
      </c>
      <c r="EM26" s="171">
        <v>42.6246875</v>
      </c>
      <c r="EN26" s="171">
        <v>44.163387499999999</v>
      </c>
      <c r="EO26" s="171">
        <v>37.978593460998333</v>
      </c>
      <c r="EP26" s="171">
        <v>8868.5125000000007</v>
      </c>
      <c r="EQ26" s="171">
        <v>4.1338125000000003</v>
      </c>
      <c r="ER26" s="171">
        <v>440.36603137861624</v>
      </c>
      <c r="ES26" s="5">
        <v>15.9394125</v>
      </c>
      <c r="ET26" s="5">
        <v>1012.4109983884376</v>
      </c>
      <c r="EU26" s="5">
        <v>13.800574999999998</v>
      </c>
      <c r="EV26" s="8">
        <v>2317.0762</v>
      </c>
      <c r="EW26" s="8">
        <v>78.971900000000005</v>
      </c>
      <c r="EX26" s="8">
        <v>2396.5731404015528</v>
      </c>
      <c r="EY26" s="8">
        <v>76.745512500000004</v>
      </c>
      <c r="EZ26" s="8">
        <v>1724.92</v>
      </c>
      <c r="FA26" s="8">
        <v>34.246600000000001</v>
      </c>
      <c r="FB26" s="8">
        <v>847.65570000000002</v>
      </c>
      <c r="FC26" s="8">
        <v>36.573</v>
      </c>
      <c r="FD26" s="5">
        <v>1688.1596010660733</v>
      </c>
      <c r="FE26" s="5">
        <v>36.662325000000003</v>
      </c>
      <c r="FF26" s="5">
        <v>36.662325000000003</v>
      </c>
      <c r="FG26" s="5">
        <v>42.6246875</v>
      </c>
      <c r="FH26" s="5">
        <v>44.163387499999999</v>
      </c>
      <c r="FI26" s="5">
        <v>37.978593460998333</v>
      </c>
      <c r="FK26" s="5">
        <v>1546.5686657743895</v>
      </c>
      <c r="FL26" s="5">
        <v>37.320190625000002</v>
      </c>
      <c r="FM26" s="5">
        <v>1688.1596010660733</v>
      </c>
      <c r="FN26" s="5">
        <v>37.978593460998333</v>
      </c>
      <c r="FP26" s="171">
        <v>1546.5686657743895</v>
      </c>
      <c r="FQ26" s="5">
        <v>37.320190625000002</v>
      </c>
      <c r="FR26" s="171">
        <v>1688.1596010660733</v>
      </c>
      <c r="FS26" s="5">
        <v>37.978593460998333</v>
      </c>
    </row>
    <row r="27" spans="1:175" x14ac:dyDescent="0.15">
      <c r="A27" s="290"/>
      <c r="B27" s="47">
        <v>55</v>
      </c>
      <c r="C27" s="187">
        <f>Anchor!L276</f>
        <v>457.37400000000002</v>
      </c>
      <c r="D27" s="187">
        <f>Anchor!M276</f>
        <v>33.080800000000004</v>
      </c>
      <c r="E27" s="187">
        <f>Anchor!N276</f>
        <v>40.151000000000003</v>
      </c>
      <c r="F27" s="187">
        <f>Anchor!O276</f>
        <v>41.894799999999996</v>
      </c>
      <c r="G27" s="188">
        <f>('Summary (Full)'!$B$34*D27+'Summary (Full)'!$B$35*E27+'Summary (Full)'!$B$36*F27)/'Summary (Full)'!$B$37</f>
        <v>34.073562500000001</v>
      </c>
      <c r="H27" s="187">
        <f>Anchor!P276</f>
        <v>15.4421</v>
      </c>
      <c r="I27" s="187">
        <f>Anchor!Q276</f>
        <v>11.656499999999999</v>
      </c>
      <c r="J27" s="187">
        <f>Anchor!R276</f>
        <v>50.520899999999997</v>
      </c>
      <c r="K27" s="187">
        <f>Anchor!S276</f>
        <v>48.3461</v>
      </c>
      <c r="L27" s="187">
        <f>Anchor!T276</f>
        <v>29.571300000000001</v>
      </c>
      <c r="M27" s="187">
        <f>Anchor!U276</f>
        <v>35.162399999999998</v>
      </c>
      <c r="N27" s="187">
        <f>Anchor!V276</f>
        <v>33.009900000000002</v>
      </c>
      <c r="O27" s="187">
        <f>Anchor!W276</f>
        <v>40.1479</v>
      </c>
      <c r="P27" s="187">
        <f>Anchor!X276</f>
        <v>41.820999999999998</v>
      </c>
      <c r="Q27" s="189">
        <f>10*LOG10(1/(('Summary (Full)'!$B$41/10^(N27/10)+'Summary (Full)'!$B$42/10^(O27/10)+'Summary (Full)'!$B$43/10^(P27/10))/'Summary (Full)'!$B$44))</f>
        <v>34.431777327791728</v>
      </c>
      <c r="R27" s="187">
        <f>Anchor!Y276</f>
        <v>2549.5</v>
      </c>
      <c r="S27" s="187">
        <f>Anchor!Z276</f>
        <v>0.81359999999999999</v>
      </c>
      <c r="U27" s="166">
        <f>Test!L276</f>
        <v>457.37400000000002</v>
      </c>
      <c r="V27" s="166">
        <f>Test!M276</f>
        <v>33.080800000000004</v>
      </c>
      <c r="W27" s="166">
        <f>Test!N276</f>
        <v>40.151000000000003</v>
      </c>
      <c r="X27" s="166">
        <f>Test!O276</f>
        <v>41.894799999999996</v>
      </c>
      <c r="Y27" s="166">
        <f>('Summary (Full)'!$B$34*V27+'Summary (Full)'!$B$35*W27+'Summary (Full)'!$B$36*X27)/'Summary (Full)'!$B$37</f>
        <v>34.073562500000001</v>
      </c>
      <c r="Z27" s="166">
        <f>Test!P276</f>
        <v>15.4421</v>
      </c>
      <c r="AA27" s="166">
        <f>Test!Q276</f>
        <v>11.656499999999999</v>
      </c>
      <c r="AB27" s="166">
        <f>Test!R276</f>
        <v>50.520899999999997</v>
      </c>
      <c r="AC27" s="166">
        <f>Test!S276</f>
        <v>48.3461</v>
      </c>
      <c r="AD27" s="166">
        <f>Test!T276</f>
        <v>29.571300000000001</v>
      </c>
      <c r="AE27" s="166">
        <f>Test!U276</f>
        <v>35.162399999999998</v>
      </c>
      <c r="AF27" s="166">
        <f>Test!V276</f>
        <v>33.009900000000002</v>
      </c>
      <c r="AG27" s="166">
        <f>Test!W276</f>
        <v>40.1479</v>
      </c>
      <c r="AH27" s="166">
        <f>Test!X276</f>
        <v>41.820999999999998</v>
      </c>
      <c r="AI27" s="166">
        <f>10*LOG10(1/(('Summary (Full)'!$B$41/10^(AF27/10)+'Summary (Full)'!$B$42/10^(AG27/10)+'Summary (Full)'!$B$43/10^(AH27/10))/'Summary (Full)'!$B$44))</f>
        <v>34.431777327791728</v>
      </c>
      <c r="AJ27" s="202">
        <f>Test!Y276</f>
        <v>2549.5</v>
      </c>
      <c r="AK27" s="203">
        <f>Test!Z276</f>
        <v>0.81359999999999999</v>
      </c>
      <c r="AL27" s="203">
        <f t="shared" si="2"/>
        <v>1</v>
      </c>
      <c r="AM27" s="203">
        <f t="shared" si="2"/>
        <v>1</v>
      </c>
      <c r="AO27" s="294" t="s">
        <v>29</v>
      </c>
      <c r="AP27" s="212" cm="1">
        <f t="array" ref="AP27">bdRateExtend($C25:$C28,D25:D28,$U25:$U28,V25:V28)</f>
        <v>0</v>
      </c>
      <c r="AQ27" s="212"/>
      <c r="AR27" s="212"/>
      <c r="AS27" s="212"/>
      <c r="AT27" s="212" cm="1">
        <f t="array" ref="AT27">bdRateExtend($C25:$C28,H25:H28,$U25:$U28,Z25:Z28)</f>
        <v>0</v>
      </c>
      <c r="AU27" s="212"/>
      <c r="AV27" s="212" cm="1">
        <f t="array" ref="AV27">bdRateExtend($C25:$C28,I25:I28,$U25:$U28,AA25:AA28)</f>
        <v>0</v>
      </c>
      <c r="AW27" s="212"/>
      <c r="AX27" s="212" cm="1">
        <f t="array" ref="AX27">bdRateExtend($C25:$C28,J25:J28,$U25:$U28,AB25:AB28,"None", FALSE,1)</f>
        <v>0</v>
      </c>
      <c r="AY27" s="215"/>
      <c r="AZ27" s="326" cm="1">
        <f t="array" ref="AZ27">testVMAFRange($C25:$C28,J25:J28,$U25:$U28,AB25:AB28)</f>
        <v>0</v>
      </c>
      <c r="BA27" s="252"/>
      <c r="BR27" s="5"/>
      <c r="BS27" s="5"/>
      <c r="BT27" s="5"/>
      <c r="BV27" s="5"/>
      <c r="BX27" s="5"/>
      <c r="BZ27" s="5"/>
      <c r="CB27" s="5"/>
      <c r="CD27" s="5"/>
      <c r="CK27" s="6"/>
      <c r="CL27" s="152">
        <v>1842.7134221322051</v>
      </c>
      <c r="CM27" s="152">
        <v>36.949300000000001</v>
      </c>
      <c r="CN27" s="171">
        <v>36.949300000000001</v>
      </c>
      <c r="CO27" s="171">
        <v>42.844200000000001</v>
      </c>
      <c r="CP27" s="171">
        <v>44.416499999999999</v>
      </c>
      <c r="CQ27" s="171">
        <v>37.784431249999997</v>
      </c>
      <c r="CR27" s="171">
        <v>20.438099999999999</v>
      </c>
      <c r="CS27" s="171">
        <v>15.43425</v>
      </c>
      <c r="CT27" s="171">
        <v>75.937849999999997</v>
      </c>
      <c r="CU27" s="171">
        <v>73.245149999999995</v>
      </c>
      <c r="CV27" s="171">
        <v>34.380400000000002</v>
      </c>
      <c r="CW27" s="171">
        <v>38.389049999999997</v>
      </c>
      <c r="CX27" s="171">
        <v>36.8977</v>
      </c>
      <c r="CY27" s="171">
        <v>42.839950000000002</v>
      </c>
      <c r="CZ27" s="171">
        <v>44.375450000000001</v>
      </c>
      <c r="DA27" s="171">
        <v>38.211873626635686</v>
      </c>
      <c r="DB27" s="171">
        <v>9178.4500000000007</v>
      </c>
      <c r="DC27" s="171">
        <v>4.25915</v>
      </c>
      <c r="DE27" s="171">
        <v>475.66612692731081</v>
      </c>
      <c r="DF27" s="5">
        <v>16.241075000000002</v>
      </c>
      <c r="DG27" s="5"/>
      <c r="DH27" s="171">
        <v>1106.4340649077151</v>
      </c>
      <c r="DI27" s="5">
        <v>14.0589125</v>
      </c>
      <c r="DJ27" s="5"/>
      <c r="DK27" s="5">
        <v>2615.9834000000001</v>
      </c>
      <c r="DL27" s="5">
        <v>80.512100000000004</v>
      </c>
      <c r="DM27" s="5">
        <v>2615.9834000000001</v>
      </c>
      <c r="DN27" s="5">
        <v>77.912300000000002</v>
      </c>
      <c r="DO27" s="5">
        <v>1879.530220653196</v>
      </c>
      <c r="DP27" s="5">
        <v>34.562975000000002</v>
      </c>
      <c r="DQ27" s="5">
        <v>926.37786757167737</v>
      </c>
      <c r="DR27" s="5">
        <v>36.787887499999997</v>
      </c>
      <c r="DS27" s="5">
        <v>1842.7134221322051</v>
      </c>
      <c r="DT27" s="5">
        <v>36.8977</v>
      </c>
      <c r="DU27" s="5">
        <v>36.8977</v>
      </c>
      <c r="DV27" s="5">
        <v>42.839950000000002</v>
      </c>
      <c r="DW27" s="5">
        <v>44.375450000000001</v>
      </c>
      <c r="DX27" s="5">
        <v>38.211873626635686</v>
      </c>
      <c r="DZ27" s="171">
        <v>1842.7134221322051</v>
      </c>
      <c r="EA27" s="171">
        <v>36.949300000000001</v>
      </c>
      <c r="EB27" s="171">
        <v>36.949300000000001</v>
      </c>
      <c r="EC27" s="171">
        <v>42.844200000000001</v>
      </c>
      <c r="ED27" s="171">
        <v>44.416499999999999</v>
      </c>
      <c r="EE27" s="171">
        <v>37.784431249999997</v>
      </c>
      <c r="EF27" s="171">
        <v>20.438099999999999</v>
      </c>
      <c r="EG27" s="171">
        <v>15.43425</v>
      </c>
      <c r="EH27" s="171">
        <v>75.937849999999997</v>
      </c>
      <c r="EI27" s="171">
        <v>73.245149999999995</v>
      </c>
      <c r="EJ27" s="171">
        <v>34.380400000000002</v>
      </c>
      <c r="EK27" s="171">
        <v>38.389049999999997</v>
      </c>
      <c r="EL27" s="171">
        <v>36.8977</v>
      </c>
      <c r="EM27" s="171">
        <v>42.839950000000002</v>
      </c>
      <c r="EN27" s="171">
        <v>44.375450000000001</v>
      </c>
      <c r="EO27" s="171">
        <v>38.211873626635686</v>
      </c>
      <c r="EP27" s="171">
        <v>9178.4500000000007</v>
      </c>
      <c r="EQ27" s="171">
        <v>4.25915</v>
      </c>
      <c r="ER27" s="171">
        <v>475.66612692731081</v>
      </c>
      <c r="ES27" s="5">
        <v>16.241075000000002</v>
      </c>
      <c r="ET27" s="5">
        <v>1106.4340649077151</v>
      </c>
      <c r="EU27" s="5">
        <v>14.0589125</v>
      </c>
      <c r="EV27" s="8">
        <v>2615.9834000000001</v>
      </c>
      <c r="EW27" s="8">
        <v>80.512100000000004</v>
      </c>
      <c r="EX27" s="8">
        <v>2615.9834000000001</v>
      </c>
      <c r="EY27" s="8">
        <v>77.912300000000002</v>
      </c>
      <c r="EZ27" s="8">
        <v>1879.530220653196</v>
      </c>
      <c r="FA27" s="8">
        <v>34.562975000000002</v>
      </c>
      <c r="FB27" s="8">
        <v>926.37786757167737</v>
      </c>
      <c r="FC27" s="8">
        <v>36.787887499999997</v>
      </c>
      <c r="FD27" s="5">
        <v>1842.7134221322051</v>
      </c>
      <c r="FE27" s="5">
        <v>36.8977</v>
      </c>
      <c r="FF27" s="5">
        <v>36.8977</v>
      </c>
      <c r="FG27" s="5">
        <v>42.839950000000002</v>
      </c>
      <c r="FH27" s="5">
        <v>44.375450000000001</v>
      </c>
      <c r="FI27" s="5">
        <v>38.211873626635686</v>
      </c>
      <c r="FK27" s="5">
        <v>1688.1596010660733</v>
      </c>
      <c r="FL27" s="5">
        <v>37.552310937500003</v>
      </c>
      <c r="FM27" s="5">
        <v>1842.7134221322051</v>
      </c>
      <c r="FN27" s="5">
        <v>38.211873626635686</v>
      </c>
      <c r="FP27" s="171">
        <v>1688.1596010660733</v>
      </c>
      <c r="FQ27" s="5">
        <v>37.552310937500003</v>
      </c>
      <c r="FR27" s="171">
        <v>1842.7134221322051</v>
      </c>
      <c r="FS27" s="5">
        <v>38.211873626635686</v>
      </c>
    </row>
    <row r="28" spans="1:175" ht="14" thickBot="1" x14ac:dyDescent="0.2">
      <c r="A28" s="290"/>
      <c r="B28" s="47">
        <v>63</v>
      </c>
      <c r="C28" s="187">
        <f>Anchor!L277</f>
        <v>203.929</v>
      </c>
      <c r="D28" s="187">
        <f>Anchor!M277</f>
        <v>31.262699999999999</v>
      </c>
      <c r="E28" s="187">
        <f>Anchor!N277</f>
        <v>38.730600000000003</v>
      </c>
      <c r="F28" s="187">
        <f>Anchor!O277</f>
        <v>40.439399999999999</v>
      </c>
      <c r="G28" s="188">
        <f>('Summary (Full)'!$B$34*D28+'Summary (Full)'!$B$35*E28+'Summary (Full)'!$B$36*F28)/'Summary (Full)'!$B$37</f>
        <v>32.3029875</v>
      </c>
      <c r="H28" s="187">
        <f>Anchor!P277</f>
        <v>12.530099999999999</v>
      </c>
      <c r="I28" s="187">
        <f>Anchor!Q277</f>
        <v>9.8300999999999998</v>
      </c>
      <c r="J28" s="187">
        <f>Anchor!R277</f>
        <v>37.634500000000003</v>
      </c>
      <c r="K28" s="187">
        <f>Anchor!S277</f>
        <v>35.8292</v>
      </c>
      <c r="L28" s="187">
        <f>Anchor!T277</f>
        <v>27.3902</v>
      </c>
      <c r="M28" s="187">
        <f>Anchor!U277</f>
        <v>33.447600000000001</v>
      </c>
      <c r="N28" s="187">
        <f>Anchor!V277</f>
        <v>31.1844</v>
      </c>
      <c r="O28" s="187">
        <f>Anchor!W277</f>
        <v>38.726999999999997</v>
      </c>
      <c r="P28" s="187">
        <f>Anchor!X277</f>
        <v>40.350700000000003</v>
      </c>
      <c r="Q28" s="189">
        <f>10*LOG10(1/(('Summary (Full)'!$B$41/10^(N28/10)+'Summary (Full)'!$B$42/10^(O28/10)+'Summary (Full)'!$B$43/10^(P28/10))/'Summary (Full)'!$B$44))</f>
        <v>32.634001099937777</v>
      </c>
      <c r="R28" s="187">
        <f>Anchor!Y277</f>
        <v>1322.6</v>
      </c>
      <c r="S28" s="187">
        <f>Anchor!Z277</f>
        <v>0.67069999999999996</v>
      </c>
      <c r="U28" s="166">
        <f>Test!L277</f>
        <v>203.929</v>
      </c>
      <c r="V28" s="166">
        <f>Test!M277</f>
        <v>31.262699999999999</v>
      </c>
      <c r="W28" s="166">
        <f>Test!N277</f>
        <v>38.730600000000003</v>
      </c>
      <c r="X28" s="166">
        <f>Test!O277</f>
        <v>40.439399999999999</v>
      </c>
      <c r="Y28" s="166">
        <f>('Summary (Full)'!$B$34*V28+'Summary (Full)'!$B$35*W28+'Summary (Full)'!$B$36*X28)/'Summary (Full)'!$B$37</f>
        <v>32.3029875</v>
      </c>
      <c r="Z28" s="166">
        <f>Test!P277</f>
        <v>12.530099999999999</v>
      </c>
      <c r="AA28" s="166">
        <f>Test!Q277</f>
        <v>9.8300999999999998</v>
      </c>
      <c r="AB28" s="166">
        <f>Test!R277</f>
        <v>37.634500000000003</v>
      </c>
      <c r="AC28" s="166">
        <f>Test!S277</f>
        <v>35.8292</v>
      </c>
      <c r="AD28" s="166">
        <f>Test!T277</f>
        <v>27.3902</v>
      </c>
      <c r="AE28" s="166">
        <f>Test!U277</f>
        <v>33.447600000000001</v>
      </c>
      <c r="AF28" s="166">
        <f>Test!V277</f>
        <v>31.1844</v>
      </c>
      <c r="AG28" s="166">
        <f>Test!W277</f>
        <v>38.726999999999997</v>
      </c>
      <c r="AH28" s="166">
        <f>Test!X277</f>
        <v>40.350700000000003</v>
      </c>
      <c r="AI28" s="166">
        <f>10*LOG10(1/(('Summary (Full)'!$B$41/10^(AF28/10)+'Summary (Full)'!$B$42/10^(AG28/10)+'Summary (Full)'!$B$43/10^(AH28/10))/'Summary (Full)'!$B$44))</f>
        <v>32.634001099937777</v>
      </c>
      <c r="AJ28" s="202">
        <f>Test!Y277</f>
        <v>1322.6</v>
      </c>
      <c r="AK28" s="203">
        <f>Test!Z277</f>
        <v>0.67069999999999996</v>
      </c>
      <c r="AL28" s="203">
        <f t="shared" si="2"/>
        <v>1</v>
      </c>
      <c r="AM28" s="203">
        <f t="shared" si="2"/>
        <v>1</v>
      </c>
      <c r="AO28" s="303"/>
      <c r="AP28" s="213"/>
      <c r="AQ28" s="213"/>
      <c r="AR28" s="213"/>
      <c r="AS28" s="213"/>
      <c r="AT28" s="213"/>
      <c r="AU28" s="213"/>
      <c r="AV28" s="213"/>
      <c r="AW28" s="213"/>
      <c r="AX28" s="213"/>
      <c r="AY28" s="228"/>
      <c r="AZ28" s="327"/>
      <c r="BA28" s="280"/>
      <c r="BR28" s="5"/>
      <c r="BS28" s="5"/>
      <c r="BT28" s="5"/>
      <c r="BV28" s="5"/>
      <c r="BX28" s="5"/>
      <c r="BZ28" s="5"/>
      <c r="CB28" s="5"/>
      <c r="CD28" s="5"/>
      <c r="CK28" s="6"/>
      <c r="CL28" s="152">
        <v>2011.4169027394473</v>
      </c>
      <c r="CM28" s="152">
        <v>37.184175000000003</v>
      </c>
      <c r="CN28" s="171">
        <v>37.184175000000003</v>
      </c>
      <c r="CO28" s="171">
        <v>43.059575000000002</v>
      </c>
      <c r="CP28" s="171">
        <v>44.626800000000003</v>
      </c>
      <c r="CQ28" s="171">
        <v>38.016551562499998</v>
      </c>
      <c r="CR28" s="171">
        <v>20.797425</v>
      </c>
      <c r="CS28" s="171">
        <v>15.700212500000001</v>
      </c>
      <c r="CT28" s="171">
        <v>77.081412499999999</v>
      </c>
      <c r="CU28" s="171">
        <v>74.411937500000008</v>
      </c>
      <c r="CV28" s="171">
        <v>34.709875000000004</v>
      </c>
      <c r="CW28" s="171">
        <v>38.610512499999999</v>
      </c>
      <c r="CX28" s="171">
        <v>37.133074999999998</v>
      </c>
      <c r="CY28" s="171">
        <v>43.055212500000003</v>
      </c>
      <c r="CZ28" s="171">
        <v>44.587512500000003</v>
      </c>
      <c r="DA28" s="171">
        <v>38.44515379227304</v>
      </c>
      <c r="DB28" s="171">
        <v>9488.3875000000007</v>
      </c>
      <c r="DC28" s="171">
        <v>4.3844875000000005</v>
      </c>
      <c r="DE28" s="171">
        <v>513.79590655006018</v>
      </c>
      <c r="DF28" s="5">
        <v>16.542737500000001</v>
      </c>
      <c r="DG28" s="5"/>
      <c r="DH28" s="171">
        <v>1209.1890960656233</v>
      </c>
      <c r="DI28" s="5">
        <v>14.31725</v>
      </c>
      <c r="DJ28" s="5"/>
      <c r="DK28" s="5">
        <v>2851.0432922039754</v>
      </c>
      <c r="DL28" s="5">
        <v>81.315100000000001</v>
      </c>
      <c r="DM28" s="5">
        <v>2851.0432922039754</v>
      </c>
      <c r="DN28" s="5">
        <v>78.742112500000005</v>
      </c>
      <c r="DO28" s="5">
        <v>2047.9986610095834</v>
      </c>
      <c r="DP28" s="5">
        <v>34.879350000000002</v>
      </c>
      <c r="DQ28" s="5">
        <v>1012.4109983884376</v>
      </c>
      <c r="DR28" s="5">
        <v>37.002775</v>
      </c>
      <c r="DS28" s="5">
        <v>2011.4169027394473</v>
      </c>
      <c r="DT28" s="5">
        <v>37.133074999999998</v>
      </c>
      <c r="DU28" s="5">
        <v>37.133074999999998</v>
      </c>
      <c r="DV28" s="5">
        <v>43.055212500000003</v>
      </c>
      <c r="DW28" s="5">
        <v>44.587512500000003</v>
      </c>
      <c r="DX28" s="5">
        <v>38.44515379227304</v>
      </c>
      <c r="DZ28" s="171">
        <v>2011.4169027394473</v>
      </c>
      <c r="EA28" s="171">
        <v>37.184175000000003</v>
      </c>
      <c r="EB28" s="171">
        <v>37.184175000000003</v>
      </c>
      <c r="EC28" s="171">
        <v>43.059575000000002</v>
      </c>
      <c r="ED28" s="171">
        <v>44.626800000000003</v>
      </c>
      <c r="EE28" s="171">
        <v>38.016551562499998</v>
      </c>
      <c r="EF28" s="171">
        <v>20.797425</v>
      </c>
      <c r="EG28" s="171">
        <v>15.700212500000001</v>
      </c>
      <c r="EH28" s="171">
        <v>77.081412499999999</v>
      </c>
      <c r="EI28" s="171">
        <v>74.411937500000008</v>
      </c>
      <c r="EJ28" s="171">
        <v>34.709875000000004</v>
      </c>
      <c r="EK28" s="171">
        <v>38.610512499999999</v>
      </c>
      <c r="EL28" s="171">
        <v>37.133074999999998</v>
      </c>
      <c r="EM28" s="171">
        <v>43.055212500000003</v>
      </c>
      <c r="EN28" s="171">
        <v>44.587512500000003</v>
      </c>
      <c r="EO28" s="171">
        <v>38.44515379227304</v>
      </c>
      <c r="EP28" s="171">
        <v>9488.3875000000007</v>
      </c>
      <c r="EQ28" s="171">
        <v>4.3844875000000005</v>
      </c>
      <c r="ER28" s="171">
        <v>513.79590655006018</v>
      </c>
      <c r="ES28" s="5">
        <v>16.542737500000001</v>
      </c>
      <c r="ET28" s="5">
        <v>1209.1890960656233</v>
      </c>
      <c r="EU28" s="5">
        <v>14.31725</v>
      </c>
      <c r="EV28" s="8">
        <v>2851.0432922039754</v>
      </c>
      <c r="EW28" s="8">
        <v>81.315100000000001</v>
      </c>
      <c r="EX28" s="8">
        <v>2851.0432922039754</v>
      </c>
      <c r="EY28" s="8">
        <v>78.742112500000005</v>
      </c>
      <c r="EZ28" s="8">
        <v>2047.9986610095834</v>
      </c>
      <c r="FA28" s="8">
        <v>34.879350000000002</v>
      </c>
      <c r="FB28" s="8">
        <v>1012.4109983884376</v>
      </c>
      <c r="FC28" s="8">
        <v>37.002775</v>
      </c>
      <c r="FD28" s="5">
        <v>2011.4169027394473</v>
      </c>
      <c r="FE28" s="5">
        <v>37.133074999999998</v>
      </c>
      <c r="FF28" s="5">
        <v>37.133074999999998</v>
      </c>
      <c r="FG28" s="5">
        <v>43.055212500000003</v>
      </c>
      <c r="FH28" s="5">
        <v>44.587512500000003</v>
      </c>
      <c r="FI28" s="5">
        <v>38.44515379227304</v>
      </c>
      <c r="FK28" s="5">
        <v>1842.7134221322051</v>
      </c>
      <c r="FL28" s="5">
        <v>37.784431249999997</v>
      </c>
      <c r="FM28" s="5">
        <v>2011.4169027394473</v>
      </c>
      <c r="FN28" s="5">
        <v>38.44515379227304</v>
      </c>
      <c r="FP28" s="171">
        <v>1842.7134221322051</v>
      </c>
      <c r="FQ28" s="5">
        <v>37.784431249999997</v>
      </c>
      <c r="FR28" s="171">
        <v>2011.4169027394473</v>
      </c>
      <c r="FS28" s="5">
        <v>38.44515379227304</v>
      </c>
    </row>
    <row r="29" spans="1:175" x14ac:dyDescent="0.15">
      <c r="A29" s="290" t="s">
        <v>9</v>
      </c>
      <c r="B29" s="47">
        <v>23</v>
      </c>
      <c r="C29" s="187">
        <f>Anchor!L278</f>
        <v>3648.3578000000002</v>
      </c>
      <c r="D29" s="187">
        <f>Anchor!M278</f>
        <v>34.730400000000003</v>
      </c>
      <c r="E29" s="187">
        <f>Anchor!N278</f>
        <v>43.928899999999999</v>
      </c>
      <c r="F29" s="187">
        <f>Anchor!O278</f>
        <v>46.170099999999998</v>
      </c>
      <c r="G29" s="188">
        <f>('Summary (Full)'!$B$34*D29+'Summary (Full)'!$B$35*E29+'Summary (Full)'!$B$36*F29)/'Summary (Full)'!$B$37</f>
        <v>36.020287500000009</v>
      </c>
      <c r="H29" s="187">
        <f>Anchor!P278</f>
        <v>24.2486</v>
      </c>
      <c r="I29" s="187">
        <f>Anchor!Q278</f>
        <v>15.0223</v>
      </c>
      <c r="J29" s="187">
        <f>Anchor!R278</f>
        <v>68.225700000000003</v>
      </c>
      <c r="K29" s="187">
        <f>Anchor!S278</f>
        <v>65.727400000000003</v>
      </c>
      <c r="L29" s="187">
        <f>Anchor!T278</f>
        <v>32.038699999999999</v>
      </c>
      <c r="M29" s="187">
        <f>Anchor!U278</f>
        <v>38.053100000000001</v>
      </c>
      <c r="N29" s="187">
        <f>Anchor!V278</f>
        <v>34.631799999999998</v>
      </c>
      <c r="O29" s="187">
        <f>Anchor!W278</f>
        <v>43.921799999999998</v>
      </c>
      <c r="P29" s="187">
        <f>Anchor!X278</f>
        <v>46.1494</v>
      </c>
      <c r="Q29" s="189">
        <f>10*LOG10(1/(('Summary (Full)'!$B$41/10^(N29/10)+'Summary (Full)'!$B$42/10^(O29/10)+'Summary (Full)'!$B$43/10^(P29/10))/'Summary (Full)'!$B$44))</f>
        <v>36.192966977907631</v>
      </c>
      <c r="R29" s="187">
        <f>Anchor!Y278</f>
        <v>5567.2</v>
      </c>
      <c r="S29" s="187">
        <f>Anchor!Z278</f>
        <v>1.4616</v>
      </c>
      <c r="U29" s="166">
        <f>Test!L278</f>
        <v>3648.3578000000002</v>
      </c>
      <c r="V29" s="166">
        <f>Test!M278</f>
        <v>34.730400000000003</v>
      </c>
      <c r="W29" s="166">
        <f>Test!N278</f>
        <v>43.928899999999999</v>
      </c>
      <c r="X29" s="166">
        <f>Test!O278</f>
        <v>46.170099999999998</v>
      </c>
      <c r="Y29" s="166">
        <f>('Summary (Full)'!$B$34*V29+'Summary (Full)'!$B$35*W29+'Summary (Full)'!$B$36*X29)/'Summary (Full)'!$B$37</f>
        <v>36.020287500000009</v>
      </c>
      <c r="Z29" s="166">
        <f>Test!P278</f>
        <v>24.2486</v>
      </c>
      <c r="AA29" s="166">
        <f>Test!Q278</f>
        <v>15.0223</v>
      </c>
      <c r="AB29" s="166">
        <f>Test!R278</f>
        <v>68.225700000000003</v>
      </c>
      <c r="AC29" s="166">
        <f>Test!S278</f>
        <v>65.727400000000003</v>
      </c>
      <c r="AD29" s="166">
        <f>Test!T278</f>
        <v>32.038699999999999</v>
      </c>
      <c r="AE29" s="166">
        <f>Test!U278</f>
        <v>38.053100000000001</v>
      </c>
      <c r="AF29" s="166">
        <f>Test!V278</f>
        <v>34.631799999999998</v>
      </c>
      <c r="AG29" s="166">
        <f>Test!W278</f>
        <v>43.921799999999998</v>
      </c>
      <c r="AH29" s="166">
        <f>Test!X278</f>
        <v>46.1494</v>
      </c>
      <c r="AI29" s="166">
        <f>10*LOG10(1/(('Summary (Full)'!$B$41/10^(AF29/10)+'Summary (Full)'!$B$42/10^(AG29/10)+'Summary (Full)'!$B$43/10^(AH29/10))/'Summary (Full)'!$B$44))</f>
        <v>36.192966977907631</v>
      </c>
      <c r="AJ29" s="202">
        <f>Test!Y278</f>
        <v>5567.2</v>
      </c>
      <c r="AK29" s="203">
        <f>Test!Z278</f>
        <v>1.4616</v>
      </c>
      <c r="AL29" s="203">
        <f t="shared" si="2"/>
        <v>1</v>
      </c>
      <c r="AM29" s="203">
        <f t="shared" si="2"/>
        <v>1</v>
      </c>
      <c r="AO29" s="293" t="s">
        <v>27</v>
      </c>
      <c r="AP29" s="211" cm="1">
        <f t="array" ref="AP29">bdRateExtend($C29:$C32,D29:D32,$U29:$U32,V29:V32)</f>
        <v>0</v>
      </c>
      <c r="AQ29" s="211" cm="1">
        <f t="array" ref="AQ29">bdRateExtend($C29:$C34,D29:D34,$U29:$U34,V29:V34)</f>
        <v>0</v>
      </c>
      <c r="AR29" s="211" cm="1">
        <f t="array" ref="AR29">bdRateExtend($C29:$C34,E29:E34,$U29:$U34,W29:W34)</f>
        <v>0</v>
      </c>
      <c r="AS29" s="211" cm="1">
        <f t="array" ref="AS29">bdRateExtend($C29:$C34,F29:F34,$U29:$U34,X29:X34)</f>
        <v>0</v>
      </c>
      <c r="AT29" s="211" cm="1">
        <f t="array" ref="AT29">bdRateExtend($C29:$C32,H29:H32,$U29:$U32,Z29:Z32)</f>
        <v>0</v>
      </c>
      <c r="AU29" s="211" cm="1">
        <f t="array" ref="AU29">bdRateExtend($C29:$C34,H29:H34,$U29:$U34,Z29:Z34)</f>
        <v>0</v>
      </c>
      <c r="AV29" s="211" cm="1">
        <f t="array" ref="AV29">bdRateExtend($C29:$C32,I29:I32,$U29:$U32,AA29:AA32)</f>
        <v>0</v>
      </c>
      <c r="AW29" s="211" cm="1">
        <f t="array" ref="AW29">bdRateExtend($C29:$C34,I29:I34,$U29:$U34,AA29:AA34)</f>
        <v>0</v>
      </c>
      <c r="AX29" s="211" cm="1">
        <f t="array" ref="AX29">bdRateExtend($C29:$C32,J29:J32,$U29:$U32,AB29:AB32,"None", FALSE,1)</f>
        <v>0</v>
      </c>
      <c r="AY29" s="214" cm="1">
        <f t="array" ref="AY29">bdRateExtend($C29:$C34,J29:J34,$U29:$U34,AB29:AB34,"None", FALSE,TRUE)</f>
        <v>0</v>
      </c>
      <c r="AZ29" s="325" cm="1">
        <f t="array" ref="AZ29">testVMAFRange($C29:$C32,J29:J32,$U29:$U32,AB29:AB32)</f>
        <v>0</v>
      </c>
      <c r="BA29" s="251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K29" s="6"/>
      <c r="CL29" s="152">
        <v>2195.5654677679377</v>
      </c>
      <c r="CM29" s="152">
        <v>37.419049999999999</v>
      </c>
      <c r="CN29" s="171">
        <v>37.419049999999999</v>
      </c>
      <c r="CO29" s="171">
        <v>43.274950000000004</v>
      </c>
      <c r="CP29" s="171">
        <v>44.8371</v>
      </c>
      <c r="CQ29" s="171">
        <v>38.248671874999999</v>
      </c>
      <c r="CR29" s="171">
        <v>21.156749999999999</v>
      </c>
      <c r="CS29" s="171">
        <v>15.966175</v>
      </c>
      <c r="CT29" s="171">
        <v>78.224975000000001</v>
      </c>
      <c r="CU29" s="171">
        <v>75.578725000000006</v>
      </c>
      <c r="CV29" s="171">
        <v>35.039349999999999</v>
      </c>
      <c r="CW29" s="171">
        <v>38.831975</v>
      </c>
      <c r="CX29" s="171">
        <v>37.368449999999996</v>
      </c>
      <c r="CY29" s="171">
        <v>43.270475000000005</v>
      </c>
      <c r="CZ29" s="171">
        <v>44.799575000000004</v>
      </c>
      <c r="DA29" s="171">
        <v>38.678433957910393</v>
      </c>
      <c r="DB29" s="171">
        <v>9798.3250000000007</v>
      </c>
      <c r="DC29" s="171">
        <v>4.5098250000000002</v>
      </c>
      <c r="DE29" s="171">
        <v>554.98220000000003</v>
      </c>
      <c r="DF29" s="5">
        <v>16.8444</v>
      </c>
      <c r="DG29" s="5"/>
      <c r="DH29" s="171">
        <v>1321.4870333605936</v>
      </c>
      <c r="DI29" s="5">
        <v>14.575587499999999</v>
      </c>
      <c r="DJ29" s="5"/>
      <c r="DK29" s="5">
        <v>3107.224554261802</v>
      </c>
      <c r="DL29" s="5">
        <v>82.118099999999998</v>
      </c>
      <c r="DM29" s="5">
        <v>3107.224554261802</v>
      </c>
      <c r="DN29" s="5">
        <v>79.571924999999993</v>
      </c>
      <c r="DO29" s="5">
        <v>2231.5674786220761</v>
      </c>
      <c r="DP29" s="5">
        <v>35.195725000000003</v>
      </c>
      <c r="DQ29" s="5">
        <v>1106.4340649077151</v>
      </c>
      <c r="DR29" s="5">
        <v>37.217662500000003</v>
      </c>
      <c r="DS29" s="5">
        <v>2195.5654677679377</v>
      </c>
      <c r="DT29" s="5">
        <v>37.368449999999996</v>
      </c>
      <c r="DU29" s="5">
        <v>37.368449999999996</v>
      </c>
      <c r="DV29" s="5">
        <v>43.270475000000005</v>
      </c>
      <c r="DW29" s="5">
        <v>44.799575000000004</v>
      </c>
      <c r="DX29" s="5">
        <v>38.678433957910393</v>
      </c>
      <c r="DZ29" s="171">
        <v>2195.5654677679377</v>
      </c>
      <c r="EA29" s="171">
        <v>37.419049999999999</v>
      </c>
      <c r="EB29" s="171">
        <v>37.419049999999999</v>
      </c>
      <c r="EC29" s="171">
        <v>43.274950000000004</v>
      </c>
      <c r="ED29" s="171">
        <v>44.8371</v>
      </c>
      <c r="EE29" s="171">
        <v>38.248671874999999</v>
      </c>
      <c r="EF29" s="171">
        <v>21.156749999999999</v>
      </c>
      <c r="EG29" s="171">
        <v>15.966175</v>
      </c>
      <c r="EH29" s="171">
        <v>78.224975000000001</v>
      </c>
      <c r="EI29" s="171">
        <v>75.578725000000006</v>
      </c>
      <c r="EJ29" s="171">
        <v>35.039349999999999</v>
      </c>
      <c r="EK29" s="171">
        <v>38.831975</v>
      </c>
      <c r="EL29" s="171">
        <v>37.368449999999996</v>
      </c>
      <c r="EM29" s="171">
        <v>43.270475000000005</v>
      </c>
      <c r="EN29" s="171">
        <v>44.799575000000004</v>
      </c>
      <c r="EO29" s="171">
        <v>38.678433957910393</v>
      </c>
      <c r="EP29" s="171">
        <v>9798.3250000000007</v>
      </c>
      <c r="EQ29" s="171">
        <v>4.5098250000000002</v>
      </c>
      <c r="ER29" s="171">
        <v>554.98220000000003</v>
      </c>
      <c r="ES29" s="5">
        <v>16.8444</v>
      </c>
      <c r="ET29" s="5">
        <v>1321.4870333605936</v>
      </c>
      <c r="EU29" s="5">
        <v>14.575587499999999</v>
      </c>
      <c r="EV29" s="8">
        <v>3107.224554261802</v>
      </c>
      <c r="EW29" s="8">
        <v>82.118099999999998</v>
      </c>
      <c r="EX29" s="8">
        <v>3107.224554261802</v>
      </c>
      <c r="EY29" s="8">
        <v>79.571924999999993</v>
      </c>
      <c r="EZ29" s="8">
        <v>2231.5674786220761</v>
      </c>
      <c r="FA29" s="8">
        <v>35.195725000000003</v>
      </c>
      <c r="FB29" s="8">
        <v>1106.4340649077151</v>
      </c>
      <c r="FC29" s="8">
        <v>37.217662500000003</v>
      </c>
      <c r="FD29" s="5">
        <v>2195.5654677679377</v>
      </c>
      <c r="FE29" s="5">
        <v>37.368449999999996</v>
      </c>
      <c r="FF29" s="5">
        <v>37.368449999999996</v>
      </c>
      <c r="FG29" s="5">
        <v>43.270475000000005</v>
      </c>
      <c r="FH29" s="5">
        <v>44.799575000000004</v>
      </c>
      <c r="FI29" s="5">
        <v>38.678433957910393</v>
      </c>
      <c r="FK29" s="5">
        <v>2011.4169027394473</v>
      </c>
      <c r="FL29" s="5">
        <v>38.016551562499998</v>
      </c>
      <c r="FM29" s="5">
        <v>2195.5654677679377</v>
      </c>
      <c r="FN29" s="5">
        <v>38.678433957910393</v>
      </c>
      <c r="FP29" s="171">
        <v>2011.4169027394473</v>
      </c>
      <c r="FQ29" s="5">
        <v>38.016551562499998</v>
      </c>
      <c r="FR29" s="171">
        <v>2195.5654677679377</v>
      </c>
      <c r="FS29" s="5">
        <v>38.678433957910393</v>
      </c>
    </row>
    <row r="30" spans="1:175" x14ac:dyDescent="0.15">
      <c r="A30" s="290"/>
      <c r="B30" s="47">
        <v>31</v>
      </c>
      <c r="C30" s="187">
        <f>Anchor!L279</f>
        <v>2053.9890999999998</v>
      </c>
      <c r="D30" s="187">
        <f>Anchor!M279</f>
        <v>34.375</v>
      </c>
      <c r="E30" s="187">
        <f>Anchor!N279</f>
        <v>43.078899999999997</v>
      </c>
      <c r="F30" s="187">
        <f>Anchor!O279</f>
        <v>45.143000000000001</v>
      </c>
      <c r="G30" s="188">
        <f>('Summary (Full)'!$B$34*D30+'Summary (Full)'!$B$35*E30+'Summary (Full)'!$B$36*F30)/'Summary (Full)'!$B$37</f>
        <v>35.59199375</v>
      </c>
      <c r="H30" s="187">
        <f>Anchor!P279</f>
        <v>21.9893</v>
      </c>
      <c r="I30" s="187">
        <f>Anchor!Q279</f>
        <v>14.347799999999999</v>
      </c>
      <c r="J30" s="187">
        <f>Anchor!R279</f>
        <v>64.041399999999996</v>
      </c>
      <c r="K30" s="187">
        <f>Anchor!S279</f>
        <v>61.519100000000002</v>
      </c>
      <c r="L30" s="187">
        <f>Anchor!T279</f>
        <v>31.471900000000002</v>
      </c>
      <c r="M30" s="187">
        <f>Anchor!U279</f>
        <v>37.437899999999999</v>
      </c>
      <c r="N30" s="187">
        <f>Anchor!V279</f>
        <v>34.285499999999999</v>
      </c>
      <c r="O30" s="187">
        <f>Anchor!W279</f>
        <v>43.074399999999997</v>
      </c>
      <c r="P30" s="187">
        <f>Anchor!X279</f>
        <v>45.113399999999999</v>
      </c>
      <c r="Q30" s="189">
        <f>10*LOG10(1/(('Summary (Full)'!$B$41/10^(N30/10)+'Summary (Full)'!$B$42/10^(O30/10)+'Summary (Full)'!$B$43/10^(P30/10))/'Summary (Full)'!$B$44))</f>
        <v>35.819235802781208</v>
      </c>
      <c r="R30" s="187">
        <f>Anchor!Y279</f>
        <v>4415.6000000000004</v>
      </c>
      <c r="S30" s="187">
        <f>Anchor!Z279</f>
        <v>1.1978</v>
      </c>
      <c r="U30" s="166">
        <f>Test!L279</f>
        <v>2053.9890999999998</v>
      </c>
      <c r="V30" s="166">
        <f>Test!M279</f>
        <v>34.375</v>
      </c>
      <c r="W30" s="166">
        <f>Test!N279</f>
        <v>43.078899999999997</v>
      </c>
      <c r="X30" s="166">
        <f>Test!O279</f>
        <v>45.143000000000001</v>
      </c>
      <c r="Y30" s="166">
        <f>('Summary (Full)'!$B$34*V30+'Summary (Full)'!$B$35*W30+'Summary (Full)'!$B$36*X30)/'Summary (Full)'!$B$37</f>
        <v>35.59199375</v>
      </c>
      <c r="Z30" s="166">
        <f>Test!P279</f>
        <v>21.9893</v>
      </c>
      <c r="AA30" s="166">
        <f>Test!Q279</f>
        <v>14.347799999999999</v>
      </c>
      <c r="AB30" s="166">
        <f>Test!R279</f>
        <v>64.041399999999996</v>
      </c>
      <c r="AC30" s="166">
        <f>Test!S279</f>
        <v>61.519100000000002</v>
      </c>
      <c r="AD30" s="166">
        <f>Test!T279</f>
        <v>31.471900000000002</v>
      </c>
      <c r="AE30" s="166">
        <f>Test!U279</f>
        <v>37.437899999999999</v>
      </c>
      <c r="AF30" s="166">
        <f>Test!V279</f>
        <v>34.285499999999999</v>
      </c>
      <c r="AG30" s="166">
        <f>Test!W279</f>
        <v>43.074399999999997</v>
      </c>
      <c r="AH30" s="166">
        <f>Test!X279</f>
        <v>45.113399999999999</v>
      </c>
      <c r="AI30" s="166">
        <f>10*LOG10(1/(('Summary (Full)'!$B$41/10^(AF30/10)+'Summary (Full)'!$B$42/10^(AG30/10)+'Summary (Full)'!$B$43/10^(AH30/10))/'Summary (Full)'!$B$44))</f>
        <v>35.819235802781208</v>
      </c>
      <c r="AJ30" s="202">
        <f>Test!Y279</f>
        <v>4415.6000000000004</v>
      </c>
      <c r="AK30" s="203">
        <f>Test!Z279</f>
        <v>1.1978</v>
      </c>
      <c r="AL30" s="203">
        <f t="shared" si="2"/>
        <v>1</v>
      </c>
      <c r="AM30" s="203">
        <f t="shared" si="2"/>
        <v>1</v>
      </c>
      <c r="AO30" s="294"/>
      <c r="AP30" s="212"/>
      <c r="AQ30" s="212"/>
      <c r="AR30" s="212"/>
      <c r="AS30" s="212"/>
      <c r="AT30" s="212"/>
      <c r="AU30" s="212"/>
      <c r="AV30" s="212"/>
      <c r="AW30" s="212"/>
      <c r="AX30" s="212"/>
      <c r="AY30" s="215"/>
      <c r="AZ30" s="326"/>
      <c r="BA30" s="252"/>
      <c r="BR30" s="5"/>
      <c r="BS30" s="5"/>
      <c r="BT30" s="5"/>
      <c r="BV30" s="5"/>
      <c r="BX30" s="5"/>
      <c r="BZ30" s="5"/>
      <c r="CB30" s="5"/>
      <c r="CD30" s="5"/>
      <c r="CK30" s="6"/>
      <c r="CL30" s="152">
        <v>2396.5731404015528</v>
      </c>
      <c r="CM30" s="152">
        <v>37.653925000000001</v>
      </c>
      <c r="CN30" s="171">
        <v>37.653925000000001</v>
      </c>
      <c r="CO30" s="171">
        <v>43.490324999999999</v>
      </c>
      <c r="CP30" s="171">
        <v>45.047399999999996</v>
      </c>
      <c r="CQ30" s="171">
        <v>38.480792187500001</v>
      </c>
      <c r="CR30" s="171">
        <v>21.516075000000001</v>
      </c>
      <c r="CS30" s="171">
        <v>16.2321375</v>
      </c>
      <c r="CT30" s="171">
        <v>79.368537500000002</v>
      </c>
      <c r="CU30" s="171">
        <v>76.745512500000004</v>
      </c>
      <c r="CV30" s="171">
        <v>35.368825000000001</v>
      </c>
      <c r="CW30" s="171">
        <v>39.053437500000001</v>
      </c>
      <c r="CX30" s="171">
        <v>37.603825000000001</v>
      </c>
      <c r="CY30" s="171">
        <v>43.485737499999999</v>
      </c>
      <c r="CZ30" s="171">
        <v>45.011637499999999</v>
      </c>
      <c r="DA30" s="171">
        <v>38.911714123547746</v>
      </c>
      <c r="DB30" s="171">
        <v>10108.262500000001</v>
      </c>
      <c r="DC30" s="171">
        <v>4.6351625000000007</v>
      </c>
      <c r="DE30" s="171">
        <v>596.18196869319377</v>
      </c>
      <c r="DF30" s="5">
        <v>17.10615</v>
      </c>
      <c r="DG30" s="5"/>
      <c r="DH30" s="171">
        <v>1444.2141307941538</v>
      </c>
      <c r="DI30" s="5">
        <v>14.833925000000001</v>
      </c>
      <c r="DJ30" s="5"/>
      <c r="DK30" s="5">
        <v>3568.4581334069603</v>
      </c>
      <c r="DL30" s="5">
        <v>83.470837500000002</v>
      </c>
      <c r="DM30" s="5">
        <v>3386.4250525441394</v>
      </c>
      <c r="DN30" s="5">
        <v>80.401737499999996</v>
      </c>
      <c r="DO30" s="5">
        <v>2431.5901696873184</v>
      </c>
      <c r="DP30" s="5">
        <v>35.512100000000004</v>
      </c>
      <c r="DQ30" s="5">
        <v>1209.1890960656233</v>
      </c>
      <c r="DR30" s="5">
        <v>37.432549999999999</v>
      </c>
      <c r="DS30" s="5">
        <v>2396.5731404015528</v>
      </c>
      <c r="DT30" s="5">
        <v>37.603825000000001</v>
      </c>
      <c r="DU30" s="5">
        <v>37.603825000000001</v>
      </c>
      <c r="DV30" s="5">
        <v>43.485737499999999</v>
      </c>
      <c r="DW30" s="5">
        <v>45.011637499999999</v>
      </c>
      <c r="DX30" s="5">
        <v>38.911714123547746</v>
      </c>
      <c r="DZ30" s="171">
        <v>2396.5731404015528</v>
      </c>
      <c r="EA30" s="171">
        <v>37.653925000000001</v>
      </c>
      <c r="EB30" s="171">
        <v>37.653925000000001</v>
      </c>
      <c r="EC30" s="171">
        <v>43.490324999999999</v>
      </c>
      <c r="ED30" s="171">
        <v>45.047399999999996</v>
      </c>
      <c r="EE30" s="171">
        <v>38.480792187500001</v>
      </c>
      <c r="EF30" s="171">
        <v>21.516075000000001</v>
      </c>
      <c r="EG30" s="171">
        <v>16.2321375</v>
      </c>
      <c r="EH30" s="171">
        <v>79.368537500000002</v>
      </c>
      <c r="EI30" s="171">
        <v>76.745512500000004</v>
      </c>
      <c r="EJ30" s="171">
        <v>35.368825000000001</v>
      </c>
      <c r="EK30" s="171">
        <v>39.053437500000001</v>
      </c>
      <c r="EL30" s="171">
        <v>37.603825000000001</v>
      </c>
      <c r="EM30" s="171">
        <v>43.485737499999999</v>
      </c>
      <c r="EN30" s="171">
        <v>45.011637499999999</v>
      </c>
      <c r="EO30" s="171">
        <v>38.911714123547746</v>
      </c>
      <c r="EP30" s="171">
        <v>10108.262500000001</v>
      </c>
      <c r="EQ30" s="171">
        <v>4.6351625000000007</v>
      </c>
      <c r="ER30" s="171">
        <v>596.18196869319377</v>
      </c>
      <c r="ES30" s="5">
        <v>17.10615</v>
      </c>
      <c r="ET30" s="5">
        <v>1444.2141307941538</v>
      </c>
      <c r="EU30" s="5">
        <v>14.833925000000001</v>
      </c>
      <c r="EV30" s="8">
        <v>3568.4581334069603</v>
      </c>
      <c r="EW30" s="8">
        <v>83.470837500000002</v>
      </c>
      <c r="EX30" s="8">
        <v>3386.4250525441394</v>
      </c>
      <c r="EY30" s="8">
        <v>80.401737499999996</v>
      </c>
      <c r="EZ30" s="8">
        <v>2431.5901696873184</v>
      </c>
      <c r="FA30" s="8">
        <v>35.512100000000004</v>
      </c>
      <c r="FB30" s="8">
        <v>1209.1890960656233</v>
      </c>
      <c r="FC30" s="8">
        <v>37.432549999999999</v>
      </c>
      <c r="FD30" s="5">
        <v>2396.5731404015528</v>
      </c>
      <c r="FE30" s="5">
        <v>37.603825000000001</v>
      </c>
      <c r="FF30" s="5">
        <v>37.603825000000001</v>
      </c>
      <c r="FG30" s="5">
        <v>43.485737499999999</v>
      </c>
      <c r="FH30" s="5">
        <v>45.011637499999999</v>
      </c>
      <c r="FI30" s="5">
        <v>38.911714123547746</v>
      </c>
      <c r="FK30" s="5">
        <v>2195.5654677679377</v>
      </c>
      <c r="FL30" s="5">
        <v>38.248671874999999</v>
      </c>
      <c r="FM30" s="5">
        <v>2396.5731404015528</v>
      </c>
      <c r="FN30" s="5">
        <v>38.911714123547746</v>
      </c>
      <c r="FP30" s="171">
        <v>2195.5654677679377</v>
      </c>
      <c r="FQ30" s="5">
        <v>38.248671874999999</v>
      </c>
      <c r="FR30" s="171">
        <v>2396.5731404015528</v>
      </c>
      <c r="FS30" s="5">
        <v>38.911714123547746</v>
      </c>
    </row>
    <row r="31" spans="1:175" x14ac:dyDescent="0.15">
      <c r="A31" s="290"/>
      <c r="B31" s="47">
        <v>39</v>
      </c>
      <c r="C31" s="187">
        <f>Anchor!L280</f>
        <v>1121.7496000000001</v>
      </c>
      <c r="D31" s="187">
        <f>Anchor!M280</f>
        <v>33.802500000000002</v>
      </c>
      <c r="E31" s="187">
        <f>Anchor!N280</f>
        <v>42.008699999999997</v>
      </c>
      <c r="F31" s="187">
        <f>Anchor!O280</f>
        <v>43.907200000000003</v>
      </c>
      <c r="G31" s="188">
        <f>('Summary (Full)'!$B$34*D31+'Summary (Full)'!$B$35*E31+'Summary (Full)'!$B$36*F31)/'Summary (Full)'!$B$37</f>
        <v>34.946931249999999</v>
      </c>
      <c r="H31" s="187">
        <f>Anchor!P280</f>
        <v>19.466899999999999</v>
      </c>
      <c r="I31" s="187">
        <f>Anchor!Q280</f>
        <v>13.3742</v>
      </c>
      <c r="J31" s="187">
        <f>Anchor!R280</f>
        <v>57.645800000000001</v>
      </c>
      <c r="K31" s="187">
        <f>Anchor!S280</f>
        <v>55.177500000000002</v>
      </c>
      <c r="L31" s="187">
        <f>Anchor!T280</f>
        <v>30.6189</v>
      </c>
      <c r="M31" s="187">
        <f>Anchor!U280</f>
        <v>36.579799999999999</v>
      </c>
      <c r="N31" s="187">
        <f>Anchor!V280</f>
        <v>33.7211</v>
      </c>
      <c r="O31" s="187">
        <f>Anchor!W280</f>
        <v>42.005600000000001</v>
      </c>
      <c r="P31" s="187">
        <f>Anchor!X280</f>
        <v>43.859299999999998</v>
      </c>
      <c r="Q31" s="189">
        <f>10*LOG10(1/(('Summary (Full)'!$B$41/10^(N31/10)+'Summary (Full)'!$B$42/10^(O31/10)+'Summary (Full)'!$B$43/10^(P31/10))/'Summary (Full)'!$B$44))</f>
        <v>35.223520869656191</v>
      </c>
      <c r="R31" s="187">
        <f>Anchor!Y280</f>
        <v>3480.3</v>
      </c>
      <c r="S31" s="187">
        <f>Anchor!Z280</f>
        <v>0.81859999999999999</v>
      </c>
      <c r="U31" s="166">
        <f>Test!L280</f>
        <v>1121.7496000000001</v>
      </c>
      <c r="V31" s="166">
        <f>Test!M280</f>
        <v>33.802500000000002</v>
      </c>
      <c r="W31" s="166">
        <f>Test!N280</f>
        <v>42.008699999999997</v>
      </c>
      <c r="X31" s="166">
        <f>Test!O280</f>
        <v>43.907200000000003</v>
      </c>
      <c r="Y31" s="166">
        <f>('Summary (Full)'!$B$34*V31+'Summary (Full)'!$B$35*W31+'Summary (Full)'!$B$36*X31)/'Summary (Full)'!$B$37</f>
        <v>34.946931249999999</v>
      </c>
      <c r="Z31" s="166">
        <f>Test!P280</f>
        <v>19.466899999999999</v>
      </c>
      <c r="AA31" s="166">
        <f>Test!Q280</f>
        <v>13.3742</v>
      </c>
      <c r="AB31" s="166">
        <f>Test!R280</f>
        <v>57.645800000000001</v>
      </c>
      <c r="AC31" s="166">
        <f>Test!S280</f>
        <v>55.177500000000002</v>
      </c>
      <c r="AD31" s="166">
        <f>Test!T280</f>
        <v>30.6189</v>
      </c>
      <c r="AE31" s="166">
        <f>Test!U280</f>
        <v>36.579799999999999</v>
      </c>
      <c r="AF31" s="166">
        <f>Test!V280</f>
        <v>33.7211</v>
      </c>
      <c r="AG31" s="166">
        <f>Test!W280</f>
        <v>42.005600000000001</v>
      </c>
      <c r="AH31" s="166">
        <f>Test!X280</f>
        <v>43.859299999999998</v>
      </c>
      <c r="AI31" s="166">
        <f>10*LOG10(1/(('Summary (Full)'!$B$41/10^(AF31/10)+'Summary (Full)'!$B$42/10^(AG31/10)+'Summary (Full)'!$B$43/10^(AH31/10))/'Summary (Full)'!$B$44))</f>
        <v>35.223520869656191</v>
      </c>
      <c r="AJ31" s="202">
        <f>Test!Y280</f>
        <v>3480.3</v>
      </c>
      <c r="AK31" s="203">
        <f>Test!Z280</f>
        <v>0.81859999999999999</v>
      </c>
      <c r="AL31" s="203">
        <f t="shared" si="2"/>
        <v>1</v>
      </c>
      <c r="AM31" s="203">
        <f t="shared" si="2"/>
        <v>1</v>
      </c>
      <c r="AO31" s="294" t="s">
        <v>28</v>
      </c>
      <c r="AP31" s="212" cm="1">
        <f t="array" ref="AP31">bdRateExtend($C30:$C33,D30:D33,$U30:$U33,V30:V33)</f>
        <v>0</v>
      </c>
      <c r="AQ31" s="212"/>
      <c r="AR31" s="212"/>
      <c r="AS31" s="212"/>
      <c r="AT31" s="212" cm="1">
        <f t="array" ref="AT31">bdRateExtend($C30:$C33,H30:H33,$U30:$U33,Z30:Z33)</f>
        <v>0</v>
      </c>
      <c r="AU31" s="212"/>
      <c r="AV31" s="212" cm="1">
        <f t="array" ref="AV31">bdRateExtend($C30:$C33,I30:I33,$U30:$U33,AA30:AA33)</f>
        <v>0</v>
      </c>
      <c r="AW31" s="212"/>
      <c r="AX31" s="212" cm="1">
        <f t="array" ref="AX31">bdRateExtend($C30:$C33,J30:J33,$U30:$U33,AB30:AB33,"None", FALSE,1)</f>
        <v>0</v>
      </c>
      <c r="AY31" s="215"/>
      <c r="AZ31" s="326" cm="1">
        <f t="array" ref="AZ31">testVMAFRange($C30:$C33,J30:J33,$U30:$U33,AB30:AB33)</f>
        <v>0</v>
      </c>
      <c r="BA31" s="252"/>
      <c r="BR31" s="5"/>
      <c r="BS31" s="5"/>
      <c r="BT31" s="5"/>
      <c r="BV31" s="5"/>
      <c r="BX31" s="5"/>
      <c r="BZ31" s="5"/>
      <c r="CB31" s="5"/>
      <c r="CD31" s="5"/>
      <c r="CK31" s="6"/>
      <c r="CL31" s="152">
        <v>2615.9834000000001</v>
      </c>
      <c r="CM31" s="152">
        <v>37.888800000000003</v>
      </c>
      <c r="CN31" s="171">
        <v>37.888800000000003</v>
      </c>
      <c r="CO31" s="171">
        <v>43.7057</v>
      </c>
      <c r="CP31" s="171">
        <v>45.2577</v>
      </c>
      <c r="CQ31" s="171">
        <v>38.712912500000002</v>
      </c>
      <c r="CR31" s="171">
        <v>21.875399999999999</v>
      </c>
      <c r="CS31" s="171">
        <v>16.498100000000001</v>
      </c>
      <c r="CT31" s="171">
        <v>80.512100000000004</v>
      </c>
      <c r="CU31" s="171">
        <v>77.912300000000002</v>
      </c>
      <c r="CV31" s="171">
        <v>35.698300000000003</v>
      </c>
      <c r="CW31" s="171">
        <v>39.274900000000002</v>
      </c>
      <c r="CX31" s="171">
        <v>37.839199999999998</v>
      </c>
      <c r="CY31" s="171">
        <v>43.701000000000001</v>
      </c>
      <c r="CZ31" s="171">
        <v>45.223700000000001</v>
      </c>
      <c r="DA31" s="171">
        <v>39.144994289185099</v>
      </c>
      <c r="DB31" s="171">
        <v>10418.200000000001</v>
      </c>
      <c r="DC31" s="171">
        <v>4.7605000000000004</v>
      </c>
      <c r="DE31" s="171">
        <v>640.44025158805516</v>
      </c>
      <c r="DF31" s="5">
        <v>17.367899999999999</v>
      </c>
      <c r="DG31" s="5"/>
      <c r="DH31" s="171">
        <v>1578.3389491770945</v>
      </c>
      <c r="DI31" s="5">
        <v>15.0922625</v>
      </c>
      <c r="DJ31" s="5"/>
      <c r="DK31" s="5">
        <v>3890.3498995653749</v>
      </c>
      <c r="DL31" s="5">
        <v>84.37062499999999</v>
      </c>
      <c r="DM31" s="5">
        <v>3890.3498995653749</v>
      </c>
      <c r="DN31" s="5">
        <v>81.792924999999997</v>
      </c>
      <c r="DO31" s="5">
        <v>2649.5415486924303</v>
      </c>
      <c r="DP31" s="5">
        <v>35.828474999999997</v>
      </c>
      <c r="DQ31" s="5">
        <v>1321.4870333605936</v>
      </c>
      <c r="DR31" s="5">
        <v>37.647437499999995</v>
      </c>
      <c r="DS31" s="5">
        <v>2615.9834000000001</v>
      </c>
      <c r="DT31" s="5">
        <v>37.839199999999998</v>
      </c>
      <c r="DU31" s="5">
        <v>37.839199999999998</v>
      </c>
      <c r="DV31" s="5">
        <v>43.701000000000001</v>
      </c>
      <c r="DW31" s="5">
        <v>45.223700000000001</v>
      </c>
      <c r="DX31" s="5">
        <v>39.144994289185099</v>
      </c>
      <c r="DZ31" s="171">
        <v>2615.9834000000001</v>
      </c>
      <c r="EA31" s="171">
        <v>37.888800000000003</v>
      </c>
      <c r="EB31" s="171">
        <v>37.888800000000003</v>
      </c>
      <c r="EC31" s="171">
        <v>43.7057</v>
      </c>
      <c r="ED31" s="171">
        <v>45.2577</v>
      </c>
      <c r="EE31" s="171">
        <v>38.712912500000002</v>
      </c>
      <c r="EF31" s="171">
        <v>21.875399999999999</v>
      </c>
      <c r="EG31" s="171">
        <v>16.498100000000001</v>
      </c>
      <c r="EH31" s="171">
        <v>80.512100000000004</v>
      </c>
      <c r="EI31" s="171">
        <v>77.912300000000002</v>
      </c>
      <c r="EJ31" s="171">
        <v>35.698300000000003</v>
      </c>
      <c r="EK31" s="171">
        <v>39.274900000000002</v>
      </c>
      <c r="EL31" s="171">
        <v>37.839199999999998</v>
      </c>
      <c r="EM31" s="171">
        <v>43.701000000000001</v>
      </c>
      <c r="EN31" s="171">
        <v>45.223700000000001</v>
      </c>
      <c r="EO31" s="171">
        <v>39.144994289185099</v>
      </c>
      <c r="EP31" s="171">
        <v>10418.200000000001</v>
      </c>
      <c r="EQ31" s="171">
        <v>4.7605000000000004</v>
      </c>
      <c r="ER31" s="171">
        <v>640.44025158805516</v>
      </c>
      <c r="ES31" s="5">
        <v>17.367899999999999</v>
      </c>
      <c r="ET31" s="5">
        <v>1578.3389491770945</v>
      </c>
      <c r="EU31" s="5">
        <v>15.0922625</v>
      </c>
      <c r="EV31" s="8">
        <v>3890.3498995653749</v>
      </c>
      <c r="EW31" s="8">
        <v>84.37062499999999</v>
      </c>
      <c r="EX31" s="8">
        <v>3890.3498995653749</v>
      </c>
      <c r="EY31" s="8">
        <v>81.792924999999997</v>
      </c>
      <c r="EZ31" s="8">
        <v>2649.5415486924303</v>
      </c>
      <c r="FA31" s="8">
        <v>35.828474999999997</v>
      </c>
      <c r="FB31" s="8">
        <v>1321.4870333605936</v>
      </c>
      <c r="FC31" s="8">
        <v>37.647437499999995</v>
      </c>
      <c r="FD31" s="5">
        <v>2615.9834000000001</v>
      </c>
      <c r="FE31" s="5">
        <v>37.839199999999998</v>
      </c>
      <c r="FF31" s="5">
        <v>37.839199999999998</v>
      </c>
      <c r="FG31" s="5">
        <v>43.701000000000001</v>
      </c>
      <c r="FH31" s="5">
        <v>45.223700000000001</v>
      </c>
      <c r="FI31" s="5">
        <v>39.144994289185099</v>
      </c>
      <c r="FK31" s="5">
        <v>2396.5731404015528</v>
      </c>
      <c r="FL31" s="5">
        <v>38.480792187500001</v>
      </c>
      <c r="FM31" s="5">
        <v>2615.9834000000001</v>
      </c>
      <c r="FN31" s="5">
        <v>39.144994289185099</v>
      </c>
      <c r="FP31" s="171">
        <v>2396.5731404015528</v>
      </c>
      <c r="FQ31" s="5">
        <v>38.480792187500001</v>
      </c>
      <c r="FR31" s="171">
        <v>2615.9834000000001</v>
      </c>
      <c r="FS31" s="5">
        <v>39.144994289185099</v>
      </c>
    </row>
    <row r="32" spans="1:175" x14ac:dyDescent="0.15">
      <c r="A32" s="290"/>
      <c r="B32" s="47">
        <v>47</v>
      </c>
      <c r="C32" s="187">
        <f>Anchor!L281</f>
        <v>590.8836</v>
      </c>
      <c r="D32" s="187">
        <f>Anchor!M281</f>
        <v>32.9133</v>
      </c>
      <c r="E32" s="187">
        <f>Anchor!N281</f>
        <v>40.812800000000003</v>
      </c>
      <c r="F32" s="187">
        <f>Anchor!O281</f>
        <v>42.568800000000003</v>
      </c>
      <c r="G32" s="188">
        <f>('Summary (Full)'!$B$34*D32+'Summary (Full)'!$B$35*E32+'Summary (Full)'!$B$36*F32)/'Summary (Full)'!$B$37</f>
        <v>34.010487499999996</v>
      </c>
      <c r="H32" s="187">
        <f>Anchor!P281</f>
        <v>16.782900000000001</v>
      </c>
      <c r="I32" s="187">
        <f>Anchor!Q281</f>
        <v>12.0413</v>
      </c>
      <c r="J32" s="187">
        <f>Anchor!R281</f>
        <v>48.744700000000002</v>
      </c>
      <c r="K32" s="187">
        <f>Anchor!S281</f>
        <v>46.501199999999997</v>
      </c>
      <c r="L32" s="187">
        <f>Anchor!T281</f>
        <v>29.399699999999999</v>
      </c>
      <c r="M32" s="187">
        <f>Anchor!U281</f>
        <v>35.465299999999999</v>
      </c>
      <c r="N32" s="187">
        <f>Anchor!V281</f>
        <v>32.835000000000001</v>
      </c>
      <c r="O32" s="187">
        <f>Anchor!W281</f>
        <v>40.809699999999999</v>
      </c>
      <c r="P32" s="187">
        <f>Anchor!X281</f>
        <v>42.501100000000001</v>
      </c>
      <c r="Q32" s="189">
        <f>10*LOG10(1/(('Summary (Full)'!$B$41/10^(N32/10)+'Summary (Full)'!$B$42/10^(O32/10)+'Summary (Full)'!$B$43/10^(P32/10))/'Summary (Full)'!$B$44))</f>
        <v>34.314871947059807</v>
      </c>
      <c r="R32" s="187">
        <f>Anchor!Y281</f>
        <v>2499.1999999999998</v>
      </c>
      <c r="S32" s="187">
        <f>Anchor!Z281</f>
        <v>0.60319999999999996</v>
      </c>
      <c r="U32" s="166">
        <f>Test!L281</f>
        <v>590.8836</v>
      </c>
      <c r="V32" s="166">
        <f>Test!M281</f>
        <v>32.9133</v>
      </c>
      <c r="W32" s="166">
        <f>Test!N281</f>
        <v>40.812800000000003</v>
      </c>
      <c r="X32" s="166">
        <f>Test!O281</f>
        <v>42.568800000000003</v>
      </c>
      <c r="Y32" s="166">
        <f>('Summary (Full)'!$B$34*V32+'Summary (Full)'!$B$35*W32+'Summary (Full)'!$B$36*X32)/'Summary (Full)'!$B$37</f>
        <v>34.010487499999996</v>
      </c>
      <c r="Z32" s="166">
        <f>Test!P281</f>
        <v>16.782900000000001</v>
      </c>
      <c r="AA32" s="166">
        <f>Test!Q281</f>
        <v>12.0413</v>
      </c>
      <c r="AB32" s="166">
        <f>Test!R281</f>
        <v>48.744700000000002</v>
      </c>
      <c r="AC32" s="166">
        <f>Test!S281</f>
        <v>46.501199999999997</v>
      </c>
      <c r="AD32" s="166">
        <f>Test!T281</f>
        <v>29.399699999999999</v>
      </c>
      <c r="AE32" s="166">
        <f>Test!U281</f>
        <v>35.465299999999999</v>
      </c>
      <c r="AF32" s="166">
        <f>Test!V281</f>
        <v>32.835000000000001</v>
      </c>
      <c r="AG32" s="166">
        <f>Test!W281</f>
        <v>40.809699999999999</v>
      </c>
      <c r="AH32" s="166">
        <f>Test!X281</f>
        <v>42.501100000000001</v>
      </c>
      <c r="AI32" s="166">
        <f>10*LOG10(1/(('Summary (Full)'!$B$41/10^(AF32/10)+'Summary (Full)'!$B$42/10^(AG32/10)+'Summary (Full)'!$B$43/10^(AH32/10))/'Summary (Full)'!$B$44))</f>
        <v>34.314871947059807</v>
      </c>
      <c r="AJ32" s="202">
        <f>Test!Y281</f>
        <v>2499.1999999999998</v>
      </c>
      <c r="AK32" s="203">
        <f>Test!Z281</f>
        <v>0.60319999999999996</v>
      </c>
      <c r="AL32" s="203">
        <f t="shared" si="2"/>
        <v>1</v>
      </c>
      <c r="AM32" s="203">
        <f t="shared" si="2"/>
        <v>1</v>
      </c>
      <c r="AO32" s="294"/>
      <c r="AP32" s="212"/>
      <c r="AQ32" s="212"/>
      <c r="AR32" s="212"/>
      <c r="AS32" s="212"/>
      <c r="AT32" s="212"/>
      <c r="AU32" s="212"/>
      <c r="AV32" s="212"/>
      <c r="AW32" s="212"/>
      <c r="AX32" s="212"/>
      <c r="AY32" s="215"/>
      <c r="AZ32" s="326"/>
      <c r="BA32" s="252"/>
      <c r="BR32" s="5"/>
      <c r="BS32" s="5"/>
      <c r="BT32" s="5"/>
      <c r="BV32" s="5"/>
      <c r="BX32" s="5"/>
      <c r="BZ32" s="5"/>
      <c r="CB32" s="5"/>
      <c r="CC32" s="180"/>
      <c r="CD32" s="5"/>
      <c r="CE32" s="152"/>
      <c r="CF32" s="152"/>
      <c r="CK32" s="6"/>
      <c r="CL32" s="152">
        <v>2851.0432922039754</v>
      </c>
      <c r="CM32" s="152">
        <v>38.100275000000003</v>
      </c>
      <c r="CN32" s="171">
        <v>38.100275000000003</v>
      </c>
      <c r="CO32" s="171">
        <v>43.916887500000001</v>
      </c>
      <c r="CP32" s="171">
        <v>45.463075000000003</v>
      </c>
      <c r="CQ32" s="171">
        <v>38.923988281250004</v>
      </c>
      <c r="CR32" s="171">
        <v>22.232412499999999</v>
      </c>
      <c r="CS32" s="171">
        <v>16.753450000000001</v>
      </c>
      <c r="CT32" s="171">
        <v>81.315100000000001</v>
      </c>
      <c r="CU32" s="171">
        <v>78.742112500000005</v>
      </c>
      <c r="CV32" s="171">
        <v>36.029675000000005</v>
      </c>
      <c r="CW32" s="171">
        <v>39.48075</v>
      </c>
      <c r="CX32" s="171">
        <v>38.050312499999997</v>
      </c>
      <c r="CY32" s="171">
        <v>43.911875000000002</v>
      </c>
      <c r="CZ32" s="171">
        <v>45.430187500000002</v>
      </c>
      <c r="DA32" s="171">
        <v>39.355902000558849</v>
      </c>
      <c r="DB32" s="171">
        <v>11138.725</v>
      </c>
      <c r="DC32" s="171">
        <v>4.9677250000000006</v>
      </c>
      <c r="DE32" s="171">
        <v>687.98410115158856</v>
      </c>
      <c r="DF32" s="5">
        <v>17.629650000000002</v>
      </c>
      <c r="DG32" s="5"/>
      <c r="DH32" s="171">
        <v>1724.92</v>
      </c>
      <c r="DI32" s="5">
        <v>15.3506</v>
      </c>
      <c r="DJ32" s="5"/>
      <c r="DK32" s="5">
        <v>4241.2778223065297</v>
      </c>
      <c r="DL32" s="5">
        <v>85.270412499999992</v>
      </c>
      <c r="DM32" s="5">
        <v>4241.2778223065297</v>
      </c>
      <c r="DN32" s="5">
        <v>82.733562500000005</v>
      </c>
      <c r="DO32" s="5">
        <v>2887.0286225701439</v>
      </c>
      <c r="DP32" s="5">
        <v>36.144849999999998</v>
      </c>
      <c r="DQ32" s="5">
        <v>1444.2141307941538</v>
      </c>
      <c r="DR32" s="5">
        <v>37.862324999999998</v>
      </c>
      <c r="DS32" s="5">
        <v>2851.0432922039754</v>
      </c>
      <c r="DT32" s="5">
        <v>38.050312499999997</v>
      </c>
      <c r="DU32" s="5">
        <v>38.050312499999997</v>
      </c>
      <c r="DV32" s="5">
        <v>43.911875000000002</v>
      </c>
      <c r="DW32" s="5">
        <v>45.430187500000002</v>
      </c>
      <c r="DX32" s="5">
        <v>39.355902000558849</v>
      </c>
      <c r="DZ32" s="171">
        <v>2851.0432922039754</v>
      </c>
      <c r="EA32" s="171">
        <v>38.100275000000003</v>
      </c>
      <c r="EB32" s="171">
        <v>38.100275000000003</v>
      </c>
      <c r="EC32" s="171">
        <v>43.916887500000001</v>
      </c>
      <c r="ED32" s="171">
        <v>45.463075000000003</v>
      </c>
      <c r="EE32" s="171">
        <v>38.923988281250004</v>
      </c>
      <c r="EF32" s="171">
        <v>22.232412499999999</v>
      </c>
      <c r="EG32" s="171">
        <v>16.753450000000001</v>
      </c>
      <c r="EH32" s="171">
        <v>81.315100000000001</v>
      </c>
      <c r="EI32" s="171">
        <v>78.742112500000005</v>
      </c>
      <c r="EJ32" s="171">
        <v>36.029675000000005</v>
      </c>
      <c r="EK32" s="171">
        <v>39.48075</v>
      </c>
      <c r="EL32" s="171">
        <v>38.050312499999997</v>
      </c>
      <c r="EM32" s="171">
        <v>43.911875000000002</v>
      </c>
      <c r="EN32" s="171">
        <v>45.430187500000002</v>
      </c>
      <c r="EO32" s="171">
        <v>39.355902000558849</v>
      </c>
      <c r="EP32" s="171">
        <v>11138.725</v>
      </c>
      <c r="EQ32" s="171">
        <v>4.9677250000000006</v>
      </c>
      <c r="ER32" s="171">
        <v>687.98410115158856</v>
      </c>
      <c r="ES32" s="5">
        <v>17.629650000000002</v>
      </c>
      <c r="ET32" s="5">
        <v>1724.92</v>
      </c>
      <c r="EU32" s="5">
        <v>15.3506</v>
      </c>
      <c r="EV32" s="8">
        <v>4241.2778223065297</v>
      </c>
      <c r="EW32" s="8">
        <v>85.270412499999992</v>
      </c>
      <c r="EX32" s="8">
        <v>4241.2778223065297</v>
      </c>
      <c r="EY32" s="8">
        <v>82.733562500000005</v>
      </c>
      <c r="EZ32" s="8">
        <v>2887.0286225701439</v>
      </c>
      <c r="FA32" s="8">
        <v>36.144849999999998</v>
      </c>
      <c r="FB32" s="8">
        <v>1444.2141307941538</v>
      </c>
      <c r="FC32" s="8">
        <v>37.862324999999998</v>
      </c>
      <c r="FD32" s="5">
        <v>2851.0432922039754</v>
      </c>
      <c r="FE32" s="5">
        <v>38.050312499999997</v>
      </c>
      <c r="FF32" s="5">
        <v>38.050312499999997</v>
      </c>
      <c r="FG32" s="5">
        <v>43.911875000000002</v>
      </c>
      <c r="FH32" s="5">
        <v>45.430187500000002</v>
      </c>
      <c r="FI32" s="5">
        <v>39.355902000558849</v>
      </c>
      <c r="FK32" s="5">
        <v>2615.9834000000001</v>
      </c>
      <c r="FL32" s="5">
        <v>38.712912500000002</v>
      </c>
      <c r="FM32" s="5">
        <v>2851.0432922039754</v>
      </c>
      <c r="FN32" s="5">
        <v>39.355902000558849</v>
      </c>
      <c r="FP32" s="171">
        <v>2615.9834000000001</v>
      </c>
      <c r="FQ32" s="5">
        <v>38.712912500000002</v>
      </c>
      <c r="FR32" s="171">
        <v>2851.0432922039754</v>
      </c>
      <c r="FS32" s="5">
        <v>39.355902000558849</v>
      </c>
    </row>
    <row r="33" spans="1:175" x14ac:dyDescent="0.15">
      <c r="A33" s="290"/>
      <c r="B33" s="47">
        <v>55</v>
      </c>
      <c r="C33" s="187">
        <f>Anchor!L282</f>
        <v>291.6739</v>
      </c>
      <c r="D33" s="187">
        <f>Anchor!M282</f>
        <v>31.671099999999999</v>
      </c>
      <c r="E33" s="187">
        <f>Anchor!N282</f>
        <v>39.479799999999997</v>
      </c>
      <c r="F33" s="187">
        <f>Anchor!O282</f>
        <v>41.246899999999997</v>
      </c>
      <c r="G33" s="188">
        <f>('Summary (Full)'!$B$34*D33+'Summary (Full)'!$B$35*E33+'Summary (Full)'!$B$36*F33)/'Summary (Full)'!$B$37</f>
        <v>32.757631250000003</v>
      </c>
      <c r="H33" s="187">
        <f>Anchor!P282</f>
        <v>13.9726</v>
      </c>
      <c r="I33" s="187">
        <f>Anchor!Q282</f>
        <v>10.473699999999999</v>
      </c>
      <c r="J33" s="187">
        <f>Anchor!R282</f>
        <v>37.648499999999999</v>
      </c>
      <c r="K33" s="187">
        <f>Anchor!S282</f>
        <v>35.745899999999999</v>
      </c>
      <c r="L33" s="187">
        <f>Anchor!T282</f>
        <v>27.845800000000001</v>
      </c>
      <c r="M33" s="187">
        <f>Anchor!U282</f>
        <v>34.119500000000002</v>
      </c>
      <c r="N33" s="187">
        <f>Anchor!V282</f>
        <v>31.592600000000001</v>
      </c>
      <c r="O33" s="187">
        <f>Anchor!W282</f>
        <v>39.476500000000001</v>
      </c>
      <c r="P33" s="187">
        <f>Anchor!X282</f>
        <v>41.152700000000003</v>
      </c>
      <c r="Q33" s="189">
        <f>10*LOG10(1/(('Summary (Full)'!$B$41/10^(N33/10)+'Summary (Full)'!$B$42/10^(O33/10)+'Summary (Full)'!$B$43/10^(P33/10))/'Summary (Full)'!$B$44))</f>
        <v>33.066333157330099</v>
      </c>
      <c r="R33" s="187">
        <f>Anchor!Y282</f>
        <v>1810.2</v>
      </c>
      <c r="S33" s="187">
        <f>Anchor!Z282</f>
        <v>0.46010000000000001</v>
      </c>
      <c r="U33" s="166">
        <f>Test!L282</f>
        <v>291.6739</v>
      </c>
      <c r="V33" s="166">
        <f>Test!M282</f>
        <v>31.671099999999999</v>
      </c>
      <c r="W33" s="166">
        <f>Test!N282</f>
        <v>39.479799999999997</v>
      </c>
      <c r="X33" s="166">
        <f>Test!O282</f>
        <v>41.246899999999997</v>
      </c>
      <c r="Y33" s="166">
        <f>('Summary (Full)'!$B$34*V33+'Summary (Full)'!$B$35*W33+'Summary (Full)'!$B$36*X33)/'Summary (Full)'!$B$37</f>
        <v>32.757631250000003</v>
      </c>
      <c r="Z33" s="166">
        <f>Test!P282</f>
        <v>13.9726</v>
      </c>
      <c r="AA33" s="166">
        <f>Test!Q282</f>
        <v>10.473699999999999</v>
      </c>
      <c r="AB33" s="166">
        <f>Test!R282</f>
        <v>37.648499999999999</v>
      </c>
      <c r="AC33" s="166">
        <f>Test!S282</f>
        <v>35.745899999999999</v>
      </c>
      <c r="AD33" s="166">
        <f>Test!T282</f>
        <v>27.845800000000001</v>
      </c>
      <c r="AE33" s="166">
        <f>Test!U282</f>
        <v>34.119500000000002</v>
      </c>
      <c r="AF33" s="166">
        <f>Test!V282</f>
        <v>31.592600000000001</v>
      </c>
      <c r="AG33" s="166">
        <f>Test!W282</f>
        <v>39.476500000000001</v>
      </c>
      <c r="AH33" s="166">
        <f>Test!X282</f>
        <v>41.152700000000003</v>
      </c>
      <c r="AI33" s="166">
        <f>10*LOG10(1/(('Summary (Full)'!$B$41/10^(AF33/10)+'Summary (Full)'!$B$42/10^(AG33/10)+'Summary (Full)'!$B$43/10^(AH33/10))/'Summary (Full)'!$B$44))</f>
        <v>33.066333157330099</v>
      </c>
      <c r="AJ33" s="202">
        <f>Test!Y282</f>
        <v>1810.2</v>
      </c>
      <c r="AK33" s="203">
        <f>Test!Z282</f>
        <v>0.46010000000000001</v>
      </c>
      <c r="AL33" s="203">
        <f t="shared" si="2"/>
        <v>1</v>
      </c>
      <c r="AM33" s="203">
        <f t="shared" si="2"/>
        <v>1</v>
      </c>
      <c r="AO33" s="294" t="s">
        <v>29</v>
      </c>
      <c r="AP33" s="212" cm="1">
        <f t="array" ref="AP33">bdRateExtend($C31:$C34,D31:D34,$U31:$U34,V31:V34)</f>
        <v>0</v>
      </c>
      <c r="AQ33" s="212"/>
      <c r="AR33" s="212"/>
      <c r="AS33" s="212"/>
      <c r="AT33" s="212" cm="1">
        <f t="array" ref="AT33">bdRateExtend($C31:$C34,H31:H34,$U31:$U34,Z31:Z34)</f>
        <v>0</v>
      </c>
      <c r="AU33" s="212"/>
      <c r="AV33" s="212" cm="1">
        <f t="array" ref="AV33">bdRateExtend($C31:$C34,I31:I34,$U31:$U34,AA31:AA34)</f>
        <v>0</v>
      </c>
      <c r="AW33" s="212"/>
      <c r="AX33" s="212" cm="1">
        <f t="array" ref="AX33">bdRateExtend($C31:$C34,J31:J34,$U31:$U34,AB31:AB34,"None", FALSE,1)</f>
        <v>0</v>
      </c>
      <c r="AY33" s="215"/>
      <c r="AZ33" s="326" cm="1">
        <f t="array" ref="AZ33">testVMAFRange($C31:$C34,J31:J34,$U31:$U34,AB31:AB34)</f>
        <v>0</v>
      </c>
      <c r="BA33" s="252"/>
      <c r="BR33" s="5"/>
      <c r="BS33" s="5"/>
      <c r="BT33" s="5"/>
      <c r="BV33" s="5"/>
      <c r="BX33" s="5"/>
      <c r="BZ33" s="5"/>
      <c r="CB33" s="5"/>
      <c r="CD33" s="5"/>
      <c r="CE33" s="152"/>
      <c r="CF33" s="152"/>
      <c r="CK33" s="6"/>
      <c r="CL33" s="152">
        <v>3107.224554261802</v>
      </c>
      <c r="CM33" s="152">
        <v>38.311750000000004</v>
      </c>
      <c r="CN33" s="171">
        <v>38.311750000000004</v>
      </c>
      <c r="CO33" s="171">
        <v>44.128075000000003</v>
      </c>
      <c r="CP33" s="171">
        <v>45.66845</v>
      </c>
      <c r="CQ33" s="171">
        <v>39.1350640625</v>
      </c>
      <c r="CR33" s="171">
        <v>22.589424999999999</v>
      </c>
      <c r="CS33" s="171">
        <v>17.008800000000001</v>
      </c>
      <c r="CT33" s="171">
        <v>82.118099999999998</v>
      </c>
      <c r="CU33" s="171">
        <v>79.571924999999993</v>
      </c>
      <c r="CV33" s="171">
        <v>36.361050000000006</v>
      </c>
      <c r="CW33" s="171">
        <v>39.686599999999999</v>
      </c>
      <c r="CX33" s="171">
        <v>38.261425000000003</v>
      </c>
      <c r="CY33" s="171">
        <v>44.122749999999996</v>
      </c>
      <c r="CZ33" s="171">
        <v>45.636674999999997</v>
      </c>
      <c r="DA33" s="171">
        <v>39.566809711932599</v>
      </c>
      <c r="DB33" s="171">
        <v>11859.25</v>
      </c>
      <c r="DC33" s="171">
        <v>5.1749500000000008</v>
      </c>
      <c r="DE33" s="171">
        <v>739.05742536277944</v>
      </c>
      <c r="DF33" s="5">
        <v>17.891400000000001</v>
      </c>
      <c r="DG33" s="5"/>
      <c r="DH33" s="171">
        <v>1879.530220653196</v>
      </c>
      <c r="DI33" s="5">
        <v>15.599399999999999</v>
      </c>
      <c r="DJ33" s="5"/>
      <c r="DK33" s="5">
        <v>4623.8611000000001</v>
      </c>
      <c r="DL33" s="5">
        <v>86.170199999999994</v>
      </c>
      <c r="DM33" s="5">
        <v>4623.8611000000001</v>
      </c>
      <c r="DN33" s="5">
        <v>83.674199999999999</v>
      </c>
      <c r="DO33" s="5">
        <v>3145.8024395400098</v>
      </c>
      <c r="DP33" s="5">
        <v>36.461224999999999</v>
      </c>
      <c r="DQ33" s="5">
        <v>1578.3389491770945</v>
      </c>
      <c r="DR33" s="5">
        <v>38.077212500000002</v>
      </c>
      <c r="DS33" s="5">
        <v>3107.224554261802</v>
      </c>
      <c r="DT33" s="5">
        <v>38.261425000000003</v>
      </c>
      <c r="DU33" s="5">
        <v>38.261425000000003</v>
      </c>
      <c r="DV33" s="5">
        <v>44.122749999999996</v>
      </c>
      <c r="DW33" s="5">
        <v>45.636674999999997</v>
      </c>
      <c r="DX33" s="5">
        <v>39.566809711932599</v>
      </c>
      <c r="DZ33" s="171">
        <v>3107.224554261802</v>
      </c>
      <c r="EA33" s="171">
        <v>38.311750000000004</v>
      </c>
      <c r="EB33" s="171">
        <v>38.311750000000004</v>
      </c>
      <c r="EC33" s="171">
        <v>44.128075000000003</v>
      </c>
      <c r="ED33" s="171">
        <v>45.66845</v>
      </c>
      <c r="EE33" s="171">
        <v>39.1350640625</v>
      </c>
      <c r="EF33" s="171">
        <v>22.589424999999999</v>
      </c>
      <c r="EG33" s="171">
        <v>17.008800000000001</v>
      </c>
      <c r="EH33" s="171">
        <v>82.118099999999998</v>
      </c>
      <c r="EI33" s="171">
        <v>79.571924999999993</v>
      </c>
      <c r="EJ33" s="171">
        <v>36.361050000000006</v>
      </c>
      <c r="EK33" s="171">
        <v>39.686599999999999</v>
      </c>
      <c r="EL33" s="171">
        <v>38.261425000000003</v>
      </c>
      <c r="EM33" s="171">
        <v>44.122749999999996</v>
      </c>
      <c r="EN33" s="171">
        <v>45.636674999999997</v>
      </c>
      <c r="EO33" s="171">
        <v>39.566809711932599</v>
      </c>
      <c r="EP33" s="171">
        <v>11859.25</v>
      </c>
      <c r="EQ33" s="171">
        <v>5.1749500000000008</v>
      </c>
      <c r="ER33" s="171">
        <v>739.05742536277944</v>
      </c>
      <c r="ES33" s="5">
        <v>17.891400000000001</v>
      </c>
      <c r="ET33" s="5">
        <v>1879.530220653196</v>
      </c>
      <c r="EU33" s="5">
        <v>15.599399999999999</v>
      </c>
      <c r="EV33" s="8">
        <v>4623.8611000000001</v>
      </c>
      <c r="EW33" s="8">
        <v>86.170199999999994</v>
      </c>
      <c r="EX33" s="8">
        <v>4623.8611000000001</v>
      </c>
      <c r="EY33" s="8">
        <v>83.674199999999999</v>
      </c>
      <c r="EZ33" s="8">
        <v>3145.8024395400098</v>
      </c>
      <c r="FA33" s="8">
        <v>36.461224999999999</v>
      </c>
      <c r="FB33" s="8">
        <v>1578.3389491770945</v>
      </c>
      <c r="FC33" s="8">
        <v>38.077212500000002</v>
      </c>
      <c r="FD33" s="5">
        <v>3107.224554261802</v>
      </c>
      <c r="FE33" s="5">
        <v>38.261425000000003</v>
      </c>
      <c r="FF33" s="5">
        <v>38.261425000000003</v>
      </c>
      <c r="FG33" s="5">
        <v>44.122749999999996</v>
      </c>
      <c r="FH33" s="5">
        <v>45.636674999999997</v>
      </c>
      <c r="FI33" s="5">
        <v>39.566809711932599</v>
      </c>
      <c r="FK33" s="5">
        <v>2851.0432922039754</v>
      </c>
      <c r="FL33" s="5">
        <v>38.923988281250004</v>
      </c>
      <c r="FM33" s="5">
        <v>3107.224554261802</v>
      </c>
      <c r="FN33" s="5">
        <v>39.566809711932599</v>
      </c>
      <c r="FP33" s="171">
        <v>2851.0432922039754</v>
      </c>
      <c r="FQ33" s="5">
        <v>38.923988281250004</v>
      </c>
      <c r="FR33" s="171">
        <v>3107.224554261802</v>
      </c>
      <c r="FS33" s="5">
        <v>39.566809711932599</v>
      </c>
    </row>
    <row r="34" spans="1:175" ht="14" thickBot="1" x14ac:dyDescent="0.2">
      <c r="A34" s="290"/>
      <c r="B34" s="47">
        <v>63</v>
      </c>
      <c r="C34" s="187">
        <f>Anchor!L283</f>
        <v>135.40180000000001</v>
      </c>
      <c r="D34" s="187">
        <f>Anchor!M283</f>
        <v>30.114599999999999</v>
      </c>
      <c r="E34" s="187">
        <f>Anchor!N283</f>
        <v>38.203299999999999</v>
      </c>
      <c r="F34" s="187">
        <f>Anchor!O283</f>
        <v>39.816499999999998</v>
      </c>
      <c r="G34" s="188">
        <f>('Summary (Full)'!$B$34*D34+'Summary (Full)'!$B$35*E34+'Summary (Full)'!$B$36*F34)/'Summary (Full)'!$B$37</f>
        <v>31.226512500000002</v>
      </c>
      <c r="H34" s="187">
        <f>Anchor!P283</f>
        <v>11.271599999999999</v>
      </c>
      <c r="I34" s="187">
        <f>Anchor!Q283</f>
        <v>8.9212000000000007</v>
      </c>
      <c r="J34" s="187">
        <f>Anchor!R283</f>
        <v>27.236799999999999</v>
      </c>
      <c r="K34" s="187">
        <f>Anchor!S283</f>
        <v>25.715900000000001</v>
      </c>
      <c r="L34" s="187">
        <f>Anchor!T283</f>
        <v>26.085599999999999</v>
      </c>
      <c r="M34" s="187">
        <f>Anchor!U283</f>
        <v>32.504600000000003</v>
      </c>
      <c r="N34" s="187">
        <f>Anchor!V283</f>
        <v>30.033799999999999</v>
      </c>
      <c r="O34" s="187">
        <f>Anchor!W283</f>
        <v>38.198099999999997</v>
      </c>
      <c r="P34" s="187">
        <f>Anchor!X283</f>
        <v>39.718499999999999</v>
      </c>
      <c r="Q34" s="189">
        <f>10*LOG10(1/(('Summary (Full)'!$B$41/10^(N34/10)+'Summary (Full)'!$B$42/10^(O34/10)+'Summary (Full)'!$B$43/10^(P34/10))/'Summary (Full)'!$B$44))</f>
        <v>31.521078354018087</v>
      </c>
      <c r="R34" s="187">
        <f>Anchor!Y283</f>
        <v>914.8</v>
      </c>
      <c r="S34" s="187">
        <f>Anchor!Z283</f>
        <v>0.3266</v>
      </c>
      <c r="U34" s="166">
        <f>Test!L283</f>
        <v>135.40180000000001</v>
      </c>
      <c r="V34" s="166">
        <f>Test!M283</f>
        <v>30.114599999999999</v>
      </c>
      <c r="W34" s="166">
        <f>Test!N283</f>
        <v>38.203299999999999</v>
      </c>
      <c r="X34" s="166">
        <f>Test!O283</f>
        <v>39.816499999999998</v>
      </c>
      <c r="Y34" s="166">
        <f>('Summary (Full)'!$B$34*V34+'Summary (Full)'!$B$35*W34+'Summary (Full)'!$B$36*X34)/'Summary (Full)'!$B$37</f>
        <v>31.226512500000002</v>
      </c>
      <c r="Z34" s="166">
        <f>Test!P283</f>
        <v>11.271599999999999</v>
      </c>
      <c r="AA34" s="166">
        <f>Test!Q283</f>
        <v>8.9212000000000007</v>
      </c>
      <c r="AB34" s="166">
        <f>Test!R283</f>
        <v>27.236799999999999</v>
      </c>
      <c r="AC34" s="166">
        <f>Test!S283</f>
        <v>25.715900000000001</v>
      </c>
      <c r="AD34" s="166">
        <f>Test!T283</f>
        <v>26.085599999999999</v>
      </c>
      <c r="AE34" s="166">
        <f>Test!U283</f>
        <v>32.504600000000003</v>
      </c>
      <c r="AF34" s="166">
        <f>Test!V283</f>
        <v>30.033799999999999</v>
      </c>
      <c r="AG34" s="166">
        <f>Test!W283</f>
        <v>38.198099999999997</v>
      </c>
      <c r="AH34" s="166">
        <f>Test!X283</f>
        <v>39.718499999999999</v>
      </c>
      <c r="AI34" s="166">
        <f>10*LOG10(1/(('Summary (Full)'!$B$41/10^(AF34/10)+'Summary (Full)'!$B$42/10^(AG34/10)+'Summary (Full)'!$B$43/10^(AH34/10))/'Summary (Full)'!$B$44))</f>
        <v>31.521078354018087</v>
      </c>
      <c r="AJ34" s="202">
        <f>Test!Y283</f>
        <v>914.8</v>
      </c>
      <c r="AK34" s="203">
        <f>Test!Z283</f>
        <v>0.3266</v>
      </c>
      <c r="AL34" s="203">
        <f t="shared" si="2"/>
        <v>1</v>
      </c>
      <c r="AM34" s="203">
        <f t="shared" si="2"/>
        <v>1</v>
      </c>
      <c r="AO34" s="303"/>
      <c r="AP34" s="213"/>
      <c r="AQ34" s="213"/>
      <c r="AR34" s="213"/>
      <c r="AS34" s="213"/>
      <c r="AT34" s="213"/>
      <c r="AU34" s="213"/>
      <c r="AV34" s="213"/>
      <c r="AW34" s="213"/>
      <c r="AX34" s="213"/>
      <c r="AY34" s="228"/>
      <c r="AZ34" s="327"/>
      <c r="BA34" s="280"/>
      <c r="BR34" s="5"/>
      <c r="BS34" s="5"/>
      <c r="BT34" s="5"/>
      <c r="BV34" s="5"/>
      <c r="BX34" s="5"/>
      <c r="BZ34" s="5"/>
      <c r="CB34" s="5"/>
      <c r="CD34" s="5"/>
      <c r="CE34" s="152"/>
      <c r="CF34" s="152"/>
      <c r="CK34" s="6"/>
      <c r="CL34" s="152">
        <v>3386.4250525441394</v>
      </c>
      <c r="CM34" s="152">
        <v>38.523225000000004</v>
      </c>
      <c r="CN34" s="171">
        <v>38.523225000000004</v>
      </c>
      <c r="CO34" s="171">
        <v>44.339262500000004</v>
      </c>
      <c r="CP34" s="171">
        <v>45.873824999999997</v>
      </c>
      <c r="CQ34" s="171">
        <v>39.346139843750002</v>
      </c>
      <c r="CR34" s="171">
        <v>22.946437499999998</v>
      </c>
      <c r="CS34" s="171">
        <v>17.264150000000001</v>
      </c>
      <c r="CT34" s="171">
        <v>82.921099999999996</v>
      </c>
      <c r="CU34" s="171">
        <v>80.401737499999996</v>
      </c>
      <c r="CV34" s="171">
        <v>36.692425</v>
      </c>
      <c r="CW34" s="171">
        <v>39.892450000000004</v>
      </c>
      <c r="CX34" s="171">
        <v>38.472537500000001</v>
      </c>
      <c r="CY34" s="171">
        <v>44.333624999999998</v>
      </c>
      <c r="CZ34" s="171">
        <v>45.843162499999998</v>
      </c>
      <c r="DA34" s="171">
        <v>39.777717423306349</v>
      </c>
      <c r="DB34" s="171">
        <v>12579.775000000001</v>
      </c>
      <c r="DC34" s="171">
        <v>5.3821750000000002</v>
      </c>
      <c r="DE34" s="171">
        <v>793.9222390017278</v>
      </c>
      <c r="DF34" s="5">
        <v>18.15315</v>
      </c>
      <c r="DG34" s="5"/>
      <c r="DH34" s="171">
        <v>2047.9986610095834</v>
      </c>
      <c r="DI34" s="5">
        <v>15.8482</v>
      </c>
      <c r="DJ34" s="5"/>
      <c r="DK34" s="5">
        <v>5045.3019860942068</v>
      </c>
      <c r="DL34" s="5">
        <v>86.760262499999996</v>
      </c>
      <c r="DM34" s="5">
        <v>5206.9763999999996</v>
      </c>
      <c r="DN34" s="5">
        <v>84.550799999999995</v>
      </c>
      <c r="DO34" s="5">
        <v>3427.7710000000002</v>
      </c>
      <c r="DP34" s="5">
        <v>36.7776</v>
      </c>
      <c r="DQ34" s="5">
        <v>1724.92</v>
      </c>
      <c r="DR34" s="5">
        <v>38.292099999999998</v>
      </c>
      <c r="DS34" s="5">
        <v>3386.4250525441394</v>
      </c>
      <c r="DT34" s="5">
        <v>38.472537500000001</v>
      </c>
      <c r="DU34" s="5">
        <v>38.472537500000001</v>
      </c>
      <c r="DV34" s="5">
        <v>44.333624999999998</v>
      </c>
      <c r="DW34" s="5">
        <v>45.843162499999998</v>
      </c>
      <c r="DX34" s="5">
        <v>39.777717423306349</v>
      </c>
      <c r="DZ34" s="171">
        <v>3386.4250525441394</v>
      </c>
      <c r="EA34" s="171">
        <v>38.523225000000004</v>
      </c>
      <c r="EB34" s="171">
        <v>38.523225000000004</v>
      </c>
      <c r="EC34" s="171">
        <v>44.339262500000004</v>
      </c>
      <c r="ED34" s="171">
        <v>45.873824999999997</v>
      </c>
      <c r="EE34" s="171">
        <v>39.346139843750002</v>
      </c>
      <c r="EF34" s="171">
        <v>22.946437499999998</v>
      </c>
      <c r="EG34" s="171">
        <v>17.264150000000001</v>
      </c>
      <c r="EH34" s="171">
        <v>82.921099999999996</v>
      </c>
      <c r="EI34" s="171">
        <v>80.401737499999996</v>
      </c>
      <c r="EJ34" s="171">
        <v>36.692425</v>
      </c>
      <c r="EK34" s="171">
        <v>39.892450000000004</v>
      </c>
      <c r="EL34" s="171">
        <v>38.472537500000001</v>
      </c>
      <c r="EM34" s="171">
        <v>44.333624999999998</v>
      </c>
      <c r="EN34" s="171">
        <v>45.843162499999998</v>
      </c>
      <c r="EO34" s="171">
        <v>39.777717423306349</v>
      </c>
      <c r="EP34" s="171">
        <v>12579.775000000001</v>
      </c>
      <c r="EQ34" s="171">
        <v>5.3821750000000002</v>
      </c>
      <c r="ER34" s="171">
        <v>793.9222390017278</v>
      </c>
      <c r="ES34" s="5">
        <v>18.15315</v>
      </c>
      <c r="ET34" s="5">
        <v>2047.9986610095834</v>
      </c>
      <c r="EU34" s="5">
        <v>15.8482</v>
      </c>
      <c r="EV34" s="8">
        <v>5045.3019860942068</v>
      </c>
      <c r="EW34" s="8">
        <v>86.760262499999996</v>
      </c>
      <c r="EX34" s="8">
        <v>5206.9763999999996</v>
      </c>
      <c r="EY34" s="8">
        <v>84.550799999999995</v>
      </c>
      <c r="EZ34" s="8">
        <v>3427.7710000000002</v>
      </c>
      <c r="FA34" s="8">
        <v>36.7776</v>
      </c>
      <c r="FB34" s="8">
        <v>1724.92</v>
      </c>
      <c r="FC34" s="8">
        <v>38.292099999999998</v>
      </c>
      <c r="FD34" s="5">
        <v>3386.4250525441394</v>
      </c>
      <c r="FE34" s="5">
        <v>38.472537500000001</v>
      </c>
      <c r="FF34" s="5">
        <v>38.472537500000001</v>
      </c>
      <c r="FG34" s="5">
        <v>44.333624999999998</v>
      </c>
      <c r="FH34" s="5">
        <v>45.843162499999998</v>
      </c>
      <c r="FI34" s="5">
        <v>39.777717423306349</v>
      </c>
      <c r="FK34" s="5">
        <v>3107.224554261802</v>
      </c>
      <c r="FL34" s="5">
        <v>39.1350640625</v>
      </c>
      <c r="FM34" s="5">
        <v>3386.4250525441394</v>
      </c>
      <c r="FN34" s="5">
        <v>39.777717423306349</v>
      </c>
      <c r="FP34" s="171">
        <v>3107.224554261802</v>
      </c>
      <c r="FQ34" s="5">
        <v>39.1350640625</v>
      </c>
      <c r="FR34" s="171">
        <v>3386.4250525441394</v>
      </c>
      <c r="FS34" s="5">
        <v>39.777717423306349</v>
      </c>
    </row>
    <row r="35" spans="1:175" x14ac:dyDescent="0.15">
      <c r="A35" s="290" t="s">
        <v>20</v>
      </c>
      <c r="B35" s="47">
        <v>23</v>
      </c>
      <c r="C35" s="187">
        <f>Anchor!L284</f>
        <v>1677.5654999999999</v>
      </c>
      <c r="D35" s="187">
        <f>Anchor!M284</f>
        <v>32.090800000000002</v>
      </c>
      <c r="E35" s="187">
        <f>Anchor!N284</f>
        <v>42.533000000000001</v>
      </c>
      <c r="F35" s="187">
        <f>Anchor!O284</f>
        <v>44.840699999999998</v>
      </c>
      <c r="G35" s="188">
        <f>('Summary (Full)'!$B$34*D35+'Summary (Full)'!$B$35*E35+'Summary (Full)'!$B$36*F35)/'Summary (Full)'!$B$37</f>
        <v>33.54030625</v>
      </c>
      <c r="H35" s="187">
        <f>Anchor!P284</f>
        <v>20.604299999999999</v>
      </c>
      <c r="I35" s="187">
        <f>Anchor!Q284</f>
        <v>12.168900000000001</v>
      </c>
      <c r="J35" s="187">
        <f>Anchor!R284</f>
        <v>43.622300000000003</v>
      </c>
      <c r="K35" s="187">
        <f>Anchor!S284</f>
        <v>41.481299999999997</v>
      </c>
      <c r="L35" s="187">
        <f>Anchor!T284</f>
        <v>28.1374</v>
      </c>
      <c r="M35" s="187">
        <f>Anchor!U284</f>
        <v>35.916600000000003</v>
      </c>
      <c r="N35" s="187">
        <f>Anchor!V284</f>
        <v>31.990300000000001</v>
      </c>
      <c r="O35" s="187">
        <f>Anchor!W284</f>
        <v>42.527099999999997</v>
      </c>
      <c r="P35" s="187">
        <f>Anchor!X284</f>
        <v>44.804600000000001</v>
      </c>
      <c r="Q35" s="189">
        <f>10*LOG10(1/(('Summary (Full)'!$B$41/10^(N35/10)+'Summary (Full)'!$B$42/10^(O35/10)+'Summary (Full)'!$B$43/10^(P35/10))/'Summary (Full)'!$B$44))</f>
        <v>33.601094444560935</v>
      </c>
      <c r="R35" s="187">
        <f>Anchor!Y284</f>
        <v>1843.8</v>
      </c>
      <c r="S35" s="187">
        <f>Anchor!Z284</f>
        <v>0.49399999999999999</v>
      </c>
      <c r="U35" s="166">
        <f>Test!L284</f>
        <v>1677.5654999999999</v>
      </c>
      <c r="V35" s="166">
        <f>Test!M284</f>
        <v>32.090800000000002</v>
      </c>
      <c r="W35" s="166">
        <f>Test!N284</f>
        <v>42.533000000000001</v>
      </c>
      <c r="X35" s="166">
        <f>Test!O284</f>
        <v>44.840699999999998</v>
      </c>
      <c r="Y35" s="166">
        <f>('Summary (Full)'!$B$34*V35+'Summary (Full)'!$B$35*W35+'Summary (Full)'!$B$36*X35)/'Summary (Full)'!$B$37</f>
        <v>33.54030625</v>
      </c>
      <c r="Z35" s="166">
        <f>Test!P284</f>
        <v>20.604299999999999</v>
      </c>
      <c r="AA35" s="166">
        <f>Test!Q284</f>
        <v>12.168900000000001</v>
      </c>
      <c r="AB35" s="166">
        <f>Test!R284</f>
        <v>43.622300000000003</v>
      </c>
      <c r="AC35" s="166">
        <f>Test!S284</f>
        <v>41.481299999999997</v>
      </c>
      <c r="AD35" s="166">
        <f>Test!T284</f>
        <v>28.1374</v>
      </c>
      <c r="AE35" s="166">
        <f>Test!U284</f>
        <v>35.916600000000003</v>
      </c>
      <c r="AF35" s="166">
        <f>Test!V284</f>
        <v>31.990300000000001</v>
      </c>
      <c r="AG35" s="166">
        <f>Test!W284</f>
        <v>42.527099999999997</v>
      </c>
      <c r="AH35" s="166">
        <f>Test!X284</f>
        <v>44.804600000000001</v>
      </c>
      <c r="AI35" s="166">
        <f>10*LOG10(1/(('Summary (Full)'!$B$41/10^(AF35/10)+'Summary (Full)'!$B$42/10^(AG35/10)+'Summary (Full)'!$B$43/10^(AH35/10))/'Summary (Full)'!$B$44))</f>
        <v>33.601094444560935</v>
      </c>
      <c r="AJ35" s="202">
        <f>Test!Y284</f>
        <v>1843.8</v>
      </c>
      <c r="AK35" s="203">
        <f>Test!Z284</f>
        <v>0.49399999999999999</v>
      </c>
      <c r="AL35" s="203">
        <f t="shared" si="2"/>
        <v>1</v>
      </c>
      <c r="AM35" s="203">
        <f t="shared" si="2"/>
        <v>1</v>
      </c>
      <c r="AO35" s="293" t="s">
        <v>27</v>
      </c>
      <c r="AP35" s="211" cm="1">
        <f t="array" ref="AP35">bdRateExtend($C35:$C38,D35:D38,$U35:$U38,V35:V38)</f>
        <v>0</v>
      </c>
      <c r="AQ35" s="211" cm="1">
        <f t="array" ref="AQ35">bdRateExtend($C35:$C40,D35:D40,$U35:$U40,V35:V40)</f>
        <v>0</v>
      </c>
      <c r="AR35" s="211" cm="1">
        <f t="array" ref="AR35">bdRateExtend($C35:$C40,E35:E40,$U35:$U40,W35:W40)</f>
        <v>0</v>
      </c>
      <c r="AS35" s="211" cm="1">
        <f t="array" ref="AS35">bdRateExtend($C35:$C40,F35:F40,$U35:$U40,X35:X40)</f>
        <v>0</v>
      </c>
      <c r="AT35" s="211" cm="1">
        <f t="array" ref="AT35">bdRateExtend($C35:$C38,H35:H38,$U35:$U38,Z35:Z38)</f>
        <v>0</v>
      </c>
      <c r="AU35" s="211" cm="1">
        <f t="array" ref="AU35">bdRateExtend($C35:$C40,H35:H40,$U35:$U40,Z35:Z40)</f>
        <v>0</v>
      </c>
      <c r="AV35" s="211" cm="1">
        <f t="array" ref="AV35">bdRateExtend($C35:$C38,I35:I38,$U35:$U38,AA35:AA38)</f>
        <v>0</v>
      </c>
      <c r="AW35" s="211" cm="1">
        <f t="array" ref="AW35">bdRateExtend($C35:$C40,I35:I40,$U35:$U40,AA35:AA40)</f>
        <v>0</v>
      </c>
      <c r="AX35" s="211" cm="1">
        <f t="array" ref="AX35">bdRateExtend($C35:$C38,J35:J38,$U35:$U38,AB35:AB38,"None", FALSE,1)</f>
        <v>0</v>
      </c>
      <c r="AY35" s="214" cm="1">
        <f t="array" ref="AY35">bdRateExtend($C35:$C40,J35:J40,$U35:$U40,AB35:AB40,"None", FALSE,TRUE)</f>
        <v>0</v>
      </c>
      <c r="AZ35" s="325" cm="1">
        <f t="array" ref="AZ35">testVMAFRange($C35:$C38,J35:J38,$U35:$U38,AB35:AB38)</f>
        <v>0</v>
      </c>
      <c r="BA35" s="251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E35" s="152"/>
      <c r="CF35" s="152"/>
      <c r="CK35" s="6"/>
      <c r="CL35" s="152">
        <v>3890.3498995653749</v>
      </c>
      <c r="CM35" s="152">
        <v>38.887</v>
      </c>
      <c r="CN35" s="171">
        <v>38.887</v>
      </c>
      <c r="CO35" s="171">
        <v>44.544725</v>
      </c>
      <c r="CP35" s="171">
        <v>46.032674999999998</v>
      </c>
      <c r="CQ35" s="171">
        <v>39.687212500000001</v>
      </c>
      <c r="CR35" s="171">
        <v>23.2849</v>
      </c>
      <c r="CS35" s="171">
        <v>17.542324999999998</v>
      </c>
      <c r="CT35" s="171">
        <v>84.37062499999999</v>
      </c>
      <c r="CU35" s="171">
        <v>81.792924999999997</v>
      </c>
      <c r="CV35" s="171">
        <v>37.047199999999997</v>
      </c>
      <c r="CW35" s="171">
        <v>40.137875000000001</v>
      </c>
      <c r="CX35" s="171">
        <v>38.838725000000004</v>
      </c>
      <c r="CY35" s="171">
        <v>44.538699999999999</v>
      </c>
      <c r="CZ35" s="171">
        <v>46.003824999999999</v>
      </c>
      <c r="DA35" s="171">
        <v>40.125657384047017</v>
      </c>
      <c r="DB35" s="171">
        <v>25298.625</v>
      </c>
      <c r="DC35" s="171">
        <v>11.521650000000001</v>
      </c>
      <c r="DE35" s="171">
        <v>852.86000782972576</v>
      </c>
      <c r="DF35" s="5">
        <v>18.414900000000003</v>
      </c>
      <c r="DG35" s="5"/>
      <c r="DH35" s="171">
        <v>2231.5674786220761</v>
      </c>
      <c r="DI35" s="5">
        <v>16.097000000000001</v>
      </c>
      <c r="DJ35" s="5"/>
      <c r="DK35" s="5">
        <v>5505.155016634496</v>
      </c>
      <c r="DL35" s="5">
        <v>87.350324999999998</v>
      </c>
      <c r="DM35" s="5">
        <v>5505.155016634496</v>
      </c>
      <c r="DN35" s="5">
        <v>84.938400000000001</v>
      </c>
      <c r="DO35" s="5">
        <v>3726.6085263527125</v>
      </c>
      <c r="DP35" s="5">
        <v>37.090850000000003</v>
      </c>
      <c r="DQ35" s="5">
        <v>1879.530220653196</v>
      </c>
      <c r="DR35" s="5">
        <v>38.488512499999999</v>
      </c>
      <c r="DS35" s="5">
        <v>3568.4581334069603</v>
      </c>
      <c r="DT35" s="5">
        <v>38.605237500000001</v>
      </c>
      <c r="DU35" s="5">
        <v>38.605237500000001</v>
      </c>
      <c r="DV35" s="5">
        <v>44.317049999999995</v>
      </c>
      <c r="DW35" s="5">
        <v>45.787237500000003</v>
      </c>
      <c r="DX35" s="5">
        <v>39.893603167164983</v>
      </c>
      <c r="DZ35" s="171">
        <v>3890.3498995653749</v>
      </c>
      <c r="EA35" s="171">
        <v>38.887</v>
      </c>
      <c r="EB35" s="171">
        <v>38.887</v>
      </c>
      <c r="EC35" s="171">
        <v>44.544725</v>
      </c>
      <c r="ED35" s="171">
        <v>46.032674999999998</v>
      </c>
      <c r="EE35" s="171">
        <v>39.687212500000001</v>
      </c>
      <c r="EF35" s="171">
        <v>23.2849</v>
      </c>
      <c r="EG35" s="171">
        <v>17.542324999999998</v>
      </c>
      <c r="EH35" s="171">
        <v>84.37062499999999</v>
      </c>
      <c r="EI35" s="171">
        <v>81.792924999999997</v>
      </c>
      <c r="EJ35" s="171">
        <v>37.047199999999997</v>
      </c>
      <c r="EK35" s="171">
        <v>40.137875000000001</v>
      </c>
      <c r="EL35" s="171">
        <v>38.838725000000004</v>
      </c>
      <c r="EM35" s="171">
        <v>44.538699999999999</v>
      </c>
      <c r="EN35" s="171">
        <v>46.003824999999999</v>
      </c>
      <c r="EO35" s="171">
        <v>40.125657384047017</v>
      </c>
      <c r="EP35" s="171">
        <v>25298.625</v>
      </c>
      <c r="EQ35" s="171">
        <v>11.521650000000001</v>
      </c>
      <c r="ER35" s="171">
        <v>852.86000782972576</v>
      </c>
      <c r="ES35" s="5">
        <v>18.414900000000003</v>
      </c>
      <c r="ET35" s="5">
        <v>2231.5674786220761</v>
      </c>
      <c r="EU35" s="5">
        <v>16.097000000000001</v>
      </c>
      <c r="EV35" s="8">
        <v>5505.155016634496</v>
      </c>
      <c r="EW35" s="8">
        <v>87.350324999999998</v>
      </c>
      <c r="EX35" s="8">
        <v>5505.155016634496</v>
      </c>
      <c r="EY35" s="8">
        <v>84.938400000000001</v>
      </c>
      <c r="EZ35" s="8">
        <v>3726.6085263527125</v>
      </c>
      <c r="FA35" s="8">
        <v>37.090850000000003</v>
      </c>
      <c r="FB35" s="8">
        <v>1879.530220653196</v>
      </c>
      <c r="FC35" s="8">
        <v>38.488512499999999</v>
      </c>
      <c r="FD35" s="5">
        <v>3568.4581334069603</v>
      </c>
      <c r="FE35" s="5">
        <v>38.605237500000001</v>
      </c>
      <c r="FF35" s="5">
        <v>38.605237500000001</v>
      </c>
      <c r="FG35" s="5">
        <v>44.317049999999995</v>
      </c>
      <c r="FH35" s="5">
        <v>45.787237500000003</v>
      </c>
      <c r="FI35" s="5">
        <v>39.893603167164983</v>
      </c>
      <c r="FK35" s="5">
        <v>3386.4250525441394</v>
      </c>
      <c r="FL35" s="5">
        <v>39.346139843750002</v>
      </c>
      <c r="FM35" s="5">
        <v>3690.7131867149697</v>
      </c>
      <c r="FN35" s="5">
        <v>39.988625134680106</v>
      </c>
      <c r="FP35" s="171">
        <v>3386.4250525441394</v>
      </c>
      <c r="FQ35" s="5">
        <v>39.346139843750002</v>
      </c>
      <c r="FR35" s="171">
        <v>3690.7131867149697</v>
      </c>
      <c r="FS35" s="5">
        <v>39.988625134680106</v>
      </c>
    </row>
    <row r="36" spans="1:175" x14ac:dyDescent="0.15">
      <c r="A36" s="290"/>
      <c r="B36" s="47">
        <v>31</v>
      </c>
      <c r="C36" s="187">
        <f>Anchor!L285</f>
        <v>984.18629999999996</v>
      </c>
      <c r="D36" s="187">
        <f>Anchor!M285</f>
        <v>31.883400000000002</v>
      </c>
      <c r="E36" s="187">
        <f>Anchor!N285</f>
        <v>41.832000000000001</v>
      </c>
      <c r="F36" s="187">
        <f>Anchor!O285</f>
        <v>43.941099999999999</v>
      </c>
      <c r="G36" s="188">
        <f>('Summary (Full)'!$B$34*D36+'Summary (Full)'!$B$35*E36+'Summary (Full)'!$B$36*F36)/'Summary (Full)'!$B$37</f>
        <v>33.258793750000002</v>
      </c>
      <c r="H36" s="187">
        <f>Anchor!P285</f>
        <v>18.938400000000001</v>
      </c>
      <c r="I36" s="187">
        <f>Anchor!Q285</f>
        <v>11.7842</v>
      </c>
      <c r="J36" s="187">
        <f>Anchor!R285</f>
        <v>40.0687</v>
      </c>
      <c r="K36" s="187">
        <f>Anchor!S285</f>
        <v>37.978999999999999</v>
      </c>
      <c r="L36" s="187">
        <f>Anchor!T285</f>
        <v>27.885100000000001</v>
      </c>
      <c r="M36" s="187">
        <f>Anchor!U285</f>
        <v>35.464199999999998</v>
      </c>
      <c r="N36" s="187">
        <f>Anchor!V285</f>
        <v>31.7896</v>
      </c>
      <c r="O36" s="187">
        <f>Anchor!W285</f>
        <v>41.828699999999998</v>
      </c>
      <c r="P36" s="187">
        <f>Anchor!X285</f>
        <v>43.891300000000001</v>
      </c>
      <c r="Q36" s="189">
        <f>10*LOG10(1/(('Summary (Full)'!$B$41/10^(N36/10)+'Summary (Full)'!$B$42/10^(O36/10)+'Summary (Full)'!$B$43/10^(P36/10))/'Summary (Full)'!$B$44))</f>
        <v>33.379407663828729</v>
      </c>
      <c r="R36" s="187">
        <f>Anchor!Y285</f>
        <v>1515.6</v>
      </c>
      <c r="S36" s="187">
        <f>Anchor!Z285</f>
        <v>0.37340000000000001</v>
      </c>
      <c r="U36" s="166">
        <f>Test!L285</f>
        <v>984.18629999999996</v>
      </c>
      <c r="V36" s="166">
        <f>Test!M285</f>
        <v>31.883400000000002</v>
      </c>
      <c r="W36" s="166">
        <f>Test!N285</f>
        <v>41.832000000000001</v>
      </c>
      <c r="X36" s="166">
        <f>Test!O285</f>
        <v>43.941099999999999</v>
      </c>
      <c r="Y36" s="166">
        <f>('Summary (Full)'!$B$34*V36+'Summary (Full)'!$B$35*W36+'Summary (Full)'!$B$36*X36)/'Summary (Full)'!$B$37</f>
        <v>33.258793750000002</v>
      </c>
      <c r="Z36" s="166">
        <f>Test!P285</f>
        <v>18.938400000000001</v>
      </c>
      <c r="AA36" s="166">
        <f>Test!Q285</f>
        <v>11.7842</v>
      </c>
      <c r="AB36" s="166">
        <f>Test!R285</f>
        <v>40.0687</v>
      </c>
      <c r="AC36" s="166">
        <f>Test!S285</f>
        <v>37.978999999999999</v>
      </c>
      <c r="AD36" s="166">
        <f>Test!T285</f>
        <v>27.885100000000001</v>
      </c>
      <c r="AE36" s="166">
        <f>Test!U285</f>
        <v>35.464199999999998</v>
      </c>
      <c r="AF36" s="166">
        <f>Test!V285</f>
        <v>31.7896</v>
      </c>
      <c r="AG36" s="166">
        <f>Test!W285</f>
        <v>41.828699999999998</v>
      </c>
      <c r="AH36" s="166">
        <f>Test!X285</f>
        <v>43.891300000000001</v>
      </c>
      <c r="AI36" s="166">
        <f>10*LOG10(1/(('Summary (Full)'!$B$41/10^(AF36/10)+'Summary (Full)'!$B$42/10^(AG36/10)+'Summary (Full)'!$B$43/10^(AH36/10))/'Summary (Full)'!$B$44))</f>
        <v>33.379407663828729</v>
      </c>
      <c r="AJ36" s="202">
        <f>Test!Y285</f>
        <v>1515.6</v>
      </c>
      <c r="AK36" s="203">
        <f>Test!Z285</f>
        <v>0.37340000000000001</v>
      </c>
      <c r="AL36" s="203">
        <f t="shared" si="2"/>
        <v>1</v>
      </c>
      <c r="AM36" s="203">
        <f t="shared" si="2"/>
        <v>1</v>
      </c>
      <c r="AO36" s="294"/>
      <c r="AP36" s="212"/>
      <c r="AQ36" s="212"/>
      <c r="AR36" s="212"/>
      <c r="AS36" s="212"/>
      <c r="AT36" s="212"/>
      <c r="AU36" s="212"/>
      <c r="AV36" s="212"/>
      <c r="AW36" s="212"/>
      <c r="AX36" s="212"/>
      <c r="AY36" s="215"/>
      <c r="AZ36" s="326"/>
      <c r="BA36" s="252"/>
      <c r="BR36" s="5"/>
      <c r="BS36" s="5"/>
      <c r="BT36" s="5"/>
      <c r="BV36" s="5"/>
      <c r="BX36" s="5"/>
      <c r="BZ36" s="5"/>
      <c r="CB36" s="5"/>
      <c r="CD36" s="5"/>
      <c r="CE36" s="152"/>
      <c r="CF36" s="152"/>
      <c r="CK36" s="6"/>
      <c r="CL36" s="152">
        <v>4241.2778223065297</v>
      </c>
      <c r="CM36" s="152">
        <v>39.120850000000004</v>
      </c>
      <c r="CN36" s="171">
        <v>39.120850000000004</v>
      </c>
      <c r="CO36" s="171">
        <v>44.766562499999999</v>
      </c>
      <c r="CP36" s="171">
        <v>46.247637500000003</v>
      </c>
      <c r="CQ36" s="171">
        <v>39.91913125</v>
      </c>
      <c r="CR36" s="171">
        <v>23.644949999999998</v>
      </c>
      <c r="CS36" s="171">
        <v>17.807812500000001</v>
      </c>
      <c r="CT36" s="171">
        <v>85.270412499999992</v>
      </c>
      <c r="CU36" s="171">
        <v>82.733562500000005</v>
      </c>
      <c r="CV36" s="171">
        <v>37.388599999999997</v>
      </c>
      <c r="CW36" s="171">
        <v>40.358987499999998</v>
      </c>
      <c r="CX36" s="171">
        <v>39.072212499999999</v>
      </c>
      <c r="CY36" s="171">
        <v>44.760350000000003</v>
      </c>
      <c r="CZ36" s="171">
        <v>46.220412499999995</v>
      </c>
      <c r="DA36" s="171">
        <v>40.357711600929058</v>
      </c>
      <c r="DB36" s="171">
        <v>26300.712499999998</v>
      </c>
      <c r="DC36" s="171">
        <v>11.793125</v>
      </c>
      <c r="DE36" s="171">
        <v>916.17309255615532</v>
      </c>
      <c r="DF36" s="5">
        <v>18.676650000000002</v>
      </c>
      <c r="DG36" s="5"/>
      <c r="DH36" s="171">
        <v>2431.5901696873184</v>
      </c>
      <c r="DI36" s="5">
        <v>16.345800000000001</v>
      </c>
      <c r="DJ36" s="5"/>
      <c r="DK36" s="5">
        <v>6006.9212587684578</v>
      </c>
      <c r="DL36" s="5">
        <v>87.9403875</v>
      </c>
      <c r="DM36" s="5">
        <v>6006.9212587684578</v>
      </c>
      <c r="DN36" s="5">
        <v>85.570499999999996</v>
      </c>
      <c r="DO36" s="5">
        <v>4051.4990962595693</v>
      </c>
      <c r="DP36" s="5">
        <v>37.4041</v>
      </c>
      <c r="DQ36" s="5">
        <v>2047.9986610095834</v>
      </c>
      <c r="DR36" s="5">
        <v>38.684925</v>
      </c>
      <c r="DS36" s="5">
        <v>3890.3498995653749</v>
      </c>
      <c r="DT36" s="5">
        <v>38.838725000000004</v>
      </c>
      <c r="DU36" s="5">
        <v>38.838725000000004</v>
      </c>
      <c r="DV36" s="5">
        <v>44.538699999999999</v>
      </c>
      <c r="DW36" s="5">
        <v>46.003824999999999</v>
      </c>
      <c r="DX36" s="5">
        <v>40.125657384047017</v>
      </c>
      <c r="DZ36" s="171">
        <v>4241.2778223065297</v>
      </c>
      <c r="EA36" s="171">
        <v>39.120850000000004</v>
      </c>
      <c r="EB36" s="171">
        <v>39.120850000000004</v>
      </c>
      <c r="EC36" s="171">
        <v>44.766562499999999</v>
      </c>
      <c r="ED36" s="171">
        <v>46.247637500000003</v>
      </c>
      <c r="EE36" s="171">
        <v>39.91913125</v>
      </c>
      <c r="EF36" s="171">
        <v>23.644949999999998</v>
      </c>
      <c r="EG36" s="171">
        <v>17.807812500000001</v>
      </c>
      <c r="EH36" s="171">
        <v>85.270412499999992</v>
      </c>
      <c r="EI36" s="171">
        <v>82.733562500000005</v>
      </c>
      <c r="EJ36" s="171">
        <v>37.388599999999997</v>
      </c>
      <c r="EK36" s="171">
        <v>40.358987499999998</v>
      </c>
      <c r="EL36" s="171">
        <v>39.072212499999999</v>
      </c>
      <c r="EM36" s="171">
        <v>44.760350000000003</v>
      </c>
      <c r="EN36" s="171">
        <v>46.220412499999995</v>
      </c>
      <c r="EO36" s="171">
        <v>40.357711600929058</v>
      </c>
      <c r="EP36" s="171">
        <v>26300.712499999998</v>
      </c>
      <c r="EQ36" s="171">
        <v>11.793125</v>
      </c>
      <c r="ER36" s="171">
        <v>916.17309255615532</v>
      </c>
      <c r="ES36" s="5">
        <v>18.676650000000002</v>
      </c>
      <c r="ET36" s="5">
        <v>2431.5901696873184</v>
      </c>
      <c r="EU36" s="5">
        <v>16.345800000000001</v>
      </c>
      <c r="EV36" s="8">
        <v>6006.9212587684578</v>
      </c>
      <c r="EW36" s="8">
        <v>87.9403875</v>
      </c>
      <c r="EX36" s="8">
        <v>6006.9212587684578</v>
      </c>
      <c r="EY36" s="8">
        <v>85.570499999999996</v>
      </c>
      <c r="EZ36" s="8">
        <v>4051.4990962595693</v>
      </c>
      <c r="FA36" s="8">
        <v>37.4041</v>
      </c>
      <c r="FB36" s="8">
        <v>2047.9986610095834</v>
      </c>
      <c r="FC36" s="8">
        <v>38.684925</v>
      </c>
      <c r="FD36" s="5">
        <v>3890.3498995653749</v>
      </c>
      <c r="FE36" s="5">
        <v>38.838725000000004</v>
      </c>
      <c r="FF36" s="5">
        <v>38.838725000000004</v>
      </c>
      <c r="FG36" s="5">
        <v>44.538699999999999</v>
      </c>
      <c r="FH36" s="5">
        <v>46.003824999999999</v>
      </c>
      <c r="FI36" s="5">
        <v>40.125657384047017</v>
      </c>
      <c r="FK36" s="5">
        <v>3690.7131867149697</v>
      </c>
      <c r="FL36" s="5">
        <v>39.557215624999998</v>
      </c>
      <c r="FM36" s="5">
        <v>3890.3498995653749</v>
      </c>
      <c r="FN36" s="5">
        <v>40.125657384047017</v>
      </c>
      <c r="FP36" s="171">
        <v>3690.7131867149697</v>
      </c>
      <c r="FQ36" s="5">
        <v>39.557215624999998</v>
      </c>
      <c r="FR36" s="171">
        <v>3890.3498995653749</v>
      </c>
      <c r="FS36" s="5">
        <v>40.125657384047017</v>
      </c>
    </row>
    <row r="37" spans="1:175" x14ac:dyDescent="0.15">
      <c r="A37" s="290"/>
      <c r="B37" s="47">
        <v>39</v>
      </c>
      <c r="C37" s="187">
        <f>Anchor!L286</f>
        <v>554.98220000000003</v>
      </c>
      <c r="D37" s="187">
        <f>Anchor!M286</f>
        <v>31.519300000000001</v>
      </c>
      <c r="E37" s="187">
        <f>Anchor!N286</f>
        <v>40.882399999999997</v>
      </c>
      <c r="F37" s="187">
        <f>Anchor!O286</f>
        <v>42.840600000000002</v>
      </c>
      <c r="G37" s="188">
        <f>('Summary (Full)'!$B$34*D37+'Summary (Full)'!$B$35*E37+'Summary (Full)'!$B$36*F37)/'Summary (Full)'!$B$37</f>
        <v>32.812075000000007</v>
      </c>
      <c r="H37" s="187">
        <f>Anchor!P286</f>
        <v>16.8444</v>
      </c>
      <c r="I37" s="187">
        <f>Anchor!Q286</f>
        <v>11.1713</v>
      </c>
      <c r="J37" s="187">
        <f>Anchor!R286</f>
        <v>34.715600000000002</v>
      </c>
      <c r="K37" s="187">
        <f>Anchor!S286</f>
        <v>32.797699999999999</v>
      </c>
      <c r="L37" s="187">
        <f>Anchor!T286</f>
        <v>27.461500000000001</v>
      </c>
      <c r="M37" s="187">
        <f>Anchor!U286</f>
        <v>34.792900000000003</v>
      </c>
      <c r="N37" s="187">
        <f>Anchor!V286</f>
        <v>31.432600000000001</v>
      </c>
      <c r="O37" s="187">
        <f>Anchor!W286</f>
        <v>40.8795</v>
      </c>
      <c r="P37" s="187">
        <f>Anchor!X286</f>
        <v>42.777799999999999</v>
      </c>
      <c r="Q37" s="189">
        <f>10*LOG10(1/(('Summary (Full)'!$B$41/10^(N37/10)+'Summary (Full)'!$B$42/10^(O37/10)+'Summary (Full)'!$B$43/10^(P37/10))/'Summary (Full)'!$B$44))</f>
        <v>32.995139300084332</v>
      </c>
      <c r="R37" s="187">
        <f>Anchor!Y286</f>
        <v>1185.8</v>
      </c>
      <c r="S37" s="187">
        <f>Anchor!Z286</f>
        <v>0.27360000000000001</v>
      </c>
      <c r="U37" s="166">
        <f>Test!L286</f>
        <v>554.98220000000003</v>
      </c>
      <c r="V37" s="166">
        <f>Test!M286</f>
        <v>31.519300000000001</v>
      </c>
      <c r="W37" s="166">
        <f>Test!N286</f>
        <v>40.882399999999997</v>
      </c>
      <c r="X37" s="166">
        <f>Test!O286</f>
        <v>42.840600000000002</v>
      </c>
      <c r="Y37" s="166">
        <f>('Summary (Full)'!$B$34*V37+'Summary (Full)'!$B$35*W37+'Summary (Full)'!$B$36*X37)/'Summary (Full)'!$B$37</f>
        <v>32.812075000000007</v>
      </c>
      <c r="Z37" s="166">
        <f>Test!P286</f>
        <v>16.8444</v>
      </c>
      <c r="AA37" s="166">
        <f>Test!Q286</f>
        <v>11.1713</v>
      </c>
      <c r="AB37" s="166">
        <f>Test!R286</f>
        <v>34.715600000000002</v>
      </c>
      <c r="AC37" s="166">
        <f>Test!S286</f>
        <v>32.797699999999999</v>
      </c>
      <c r="AD37" s="166">
        <f>Test!T286</f>
        <v>27.461500000000001</v>
      </c>
      <c r="AE37" s="166">
        <f>Test!U286</f>
        <v>34.792900000000003</v>
      </c>
      <c r="AF37" s="166">
        <f>Test!V286</f>
        <v>31.432600000000001</v>
      </c>
      <c r="AG37" s="166">
        <f>Test!W286</f>
        <v>40.8795</v>
      </c>
      <c r="AH37" s="166">
        <f>Test!X286</f>
        <v>42.777799999999999</v>
      </c>
      <c r="AI37" s="166">
        <f>10*LOG10(1/(('Summary (Full)'!$B$41/10^(AF37/10)+'Summary (Full)'!$B$42/10^(AG37/10)+'Summary (Full)'!$B$43/10^(AH37/10))/'Summary (Full)'!$B$44))</f>
        <v>32.995139300084332</v>
      </c>
      <c r="AJ37" s="202">
        <f>Test!Y286</f>
        <v>1185.8</v>
      </c>
      <c r="AK37" s="203">
        <f>Test!Z286</f>
        <v>0.27360000000000001</v>
      </c>
      <c r="AL37" s="203">
        <f t="shared" si="2"/>
        <v>1</v>
      </c>
      <c r="AM37" s="203">
        <f t="shared" si="2"/>
        <v>1</v>
      </c>
      <c r="AO37" s="294" t="s">
        <v>28</v>
      </c>
      <c r="AP37" s="212" cm="1">
        <f t="array" ref="AP37">bdRateExtend($C36:$C39,D36:D39,$U36:$U39,V36:V39)</f>
        <v>0</v>
      </c>
      <c r="AQ37" s="212"/>
      <c r="AR37" s="212"/>
      <c r="AS37" s="212"/>
      <c r="AT37" s="212" cm="1">
        <f t="array" ref="AT37">bdRateExtend($C36:$C39,H36:H39,$U36:$U39,Z36:Z39)</f>
        <v>0</v>
      </c>
      <c r="AU37" s="212"/>
      <c r="AV37" s="212" cm="1">
        <f t="array" ref="AV37">bdRateExtend($C36:$C39,I36:I39,$U36:$U39,AA36:AA39)</f>
        <v>0</v>
      </c>
      <c r="AW37" s="212"/>
      <c r="AX37" s="212" cm="1">
        <f t="array" ref="AX37">bdRateExtend($C36:$C39,J36:J39,$U36:$U39,AB36:AB39,"None", FALSE,1)</f>
        <v>0</v>
      </c>
      <c r="AY37" s="215"/>
      <c r="AZ37" s="326" cm="1">
        <f t="array" ref="AZ37">testVMAFRange($C36:$C39,J36:J39,$U36:$U39,AB36:AB39)</f>
        <v>0</v>
      </c>
      <c r="BA37" s="252"/>
      <c r="BR37" s="5"/>
      <c r="BS37" s="5"/>
      <c r="BT37" s="5"/>
      <c r="BV37" s="5"/>
      <c r="BX37" s="5"/>
      <c r="BZ37" s="5"/>
      <c r="CB37" s="5"/>
      <c r="CD37" s="5"/>
      <c r="CE37" s="152"/>
      <c r="CF37" s="152"/>
      <c r="CK37" s="6"/>
      <c r="CL37" s="152">
        <v>4623.8611000000001</v>
      </c>
      <c r="CM37" s="152">
        <v>39.354700000000001</v>
      </c>
      <c r="CN37" s="171">
        <v>39.354700000000001</v>
      </c>
      <c r="CO37" s="171">
        <v>44.988399999999999</v>
      </c>
      <c r="CP37" s="171">
        <v>46.462600000000002</v>
      </c>
      <c r="CQ37" s="171">
        <v>40.151049999999998</v>
      </c>
      <c r="CR37" s="171">
        <v>24.004999999999999</v>
      </c>
      <c r="CS37" s="171">
        <v>18.0733</v>
      </c>
      <c r="CT37" s="171">
        <v>86.170199999999994</v>
      </c>
      <c r="CU37" s="171">
        <v>83.674199999999999</v>
      </c>
      <c r="CV37" s="171">
        <v>37.729999999999997</v>
      </c>
      <c r="CW37" s="171">
        <v>40.580100000000002</v>
      </c>
      <c r="CX37" s="171">
        <v>39.305700000000002</v>
      </c>
      <c r="CY37" s="171">
        <v>44.981999999999999</v>
      </c>
      <c r="CZ37" s="171">
        <v>46.436999999999998</v>
      </c>
      <c r="DA37" s="171">
        <v>40.589765817811099</v>
      </c>
      <c r="DB37" s="171">
        <v>27302.799999999999</v>
      </c>
      <c r="DC37" s="171">
        <v>12.0646</v>
      </c>
      <c r="DE37" s="171">
        <v>984.18629999999996</v>
      </c>
      <c r="DF37" s="5">
        <v>18.938400000000001</v>
      </c>
      <c r="DG37" s="5"/>
      <c r="DH37" s="171">
        <v>2649.5415486924303</v>
      </c>
      <c r="DI37" s="5">
        <v>16.5946</v>
      </c>
      <c r="DJ37" s="5"/>
      <c r="DK37" s="5">
        <v>6554.4208837017204</v>
      </c>
      <c r="DL37" s="5">
        <v>88.530450000000002</v>
      </c>
      <c r="DM37" s="5">
        <v>6554.4208837017204</v>
      </c>
      <c r="DN37" s="5">
        <v>86.20259999999999</v>
      </c>
      <c r="DO37" s="5">
        <v>4404.7140478845349</v>
      </c>
      <c r="DP37" s="5">
        <v>37.717349999999996</v>
      </c>
      <c r="DQ37" s="5">
        <v>2231.5674786220761</v>
      </c>
      <c r="DR37" s="5">
        <v>38.881337500000001</v>
      </c>
      <c r="DS37" s="5">
        <v>4241.2778223065297</v>
      </c>
      <c r="DT37" s="5">
        <v>39.072212499999999</v>
      </c>
      <c r="DU37" s="5">
        <v>39.072212499999999</v>
      </c>
      <c r="DV37" s="5">
        <v>44.760350000000003</v>
      </c>
      <c r="DW37" s="5">
        <v>46.220412499999995</v>
      </c>
      <c r="DX37" s="5">
        <v>40.357711600929058</v>
      </c>
      <c r="DZ37" s="171">
        <v>4623.8611000000001</v>
      </c>
      <c r="EA37" s="171">
        <v>39.354700000000001</v>
      </c>
      <c r="EB37" s="171">
        <v>39.354700000000001</v>
      </c>
      <c r="EC37" s="171">
        <v>44.988399999999999</v>
      </c>
      <c r="ED37" s="171">
        <v>46.462600000000002</v>
      </c>
      <c r="EE37" s="171">
        <v>40.151049999999998</v>
      </c>
      <c r="EF37" s="171">
        <v>24.004999999999999</v>
      </c>
      <c r="EG37" s="171">
        <v>18.0733</v>
      </c>
      <c r="EH37" s="171">
        <v>86.170199999999994</v>
      </c>
      <c r="EI37" s="171">
        <v>83.674199999999999</v>
      </c>
      <c r="EJ37" s="171">
        <v>37.729999999999997</v>
      </c>
      <c r="EK37" s="171">
        <v>40.580100000000002</v>
      </c>
      <c r="EL37" s="171">
        <v>39.305700000000002</v>
      </c>
      <c r="EM37" s="171">
        <v>44.981999999999999</v>
      </c>
      <c r="EN37" s="171">
        <v>46.436999999999998</v>
      </c>
      <c r="EO37" s="171">
        <v>40.589765817811099</v>
      </c>
      <c r="EP37" s="171">
        <v>27302.799999999999</v>
      </c>
      <c r="EQ37" s="171">
        <v>12.0646</v>
      </c>
      <c r="ER37" s="171">
        <v>984.18629999999996</v>
      </c>
      <c r="ES37" s="5">
        <v>18.938400000000001</v>
      </c>
      <c r="ET37" s="5">
        <v>2649.5415486924303</v>
      </c>
      <c r="EU37" s="5">
        <v>16.5946</v>
      </c>
      <c r="EV37" s="8">
        <v>6554.4208837017204</v>
      </c>
      <c r="EW37" s="8">
        <v>88.530450000000002</v>
      </c>
      <c r="EX37" s="8">
        <v>6554.4208837017204</v>
      </c>
      <c r="EY37" s="8">
        <v>86.20259999999999</v>
      </c>
      <c r="EZ37" s="8">
        <v>4404.7140478845349</v>
      </c>
      <c r="FA37" s="8">
        <v>37.717349999999996</v>
      </c>
      <c r="FB37" s="8">
        <v>2231.5674786220761</v>
      </c>
      <c r="FC37" s="8">
        <v>38.881337500000001</v>
      </c>
      <c r="FD37" s="5">
        <v>4241.2778223065297</v>
      </c>
      <c r="FE37" s="5">
        <v>39.072212499999999</v>
      </c>
      <c r="FF37" s="5">
        <v>39.072212499999999</v>
      </c>
      <c r="FG37" s="5">
        <v>44.760350000000003</v>
      </c>
      <c r="FH37" s="5">
        <v>46.220412499999995</v>
      </c>
      <c r="FI37" s="5">
        <v>40.357711600929058</v>
      </c>
      <c r="FK37" s="5">
        <v>4241.2778223065297</v>
      </c>
      <c r="FL37" s="5">
        <v>39.91913125</v>
      </c>
      <c r="FM37" s="5">
        <v>4241.2778223065297</v>
      </c>
      <c r="FN37" s="5">
        <v>40.357711600929058</v>
      </c>
      <c r="FP37" s="171">
        <v>4241.2778223065297</v>
      </c>
      <c r="FQ37" s="5">
        <v>39.91913125</v>
      </c>
      <c r="FR37" s="171">
        <v>4241.2778223065297</v>
      </c>
      <c r="FS37" s="5">
        <v>40.357711600929058</v>
      </c>
    </row>
    <row r="38" spans="1:175" x14ac:dyDescent="0.15">
      <c r="A38" s="290"/>
      <c r="B38" s="47">
        <v>47</v>
      </c>
      <c r="C38" s="187">
        <f>Anchor!L287</f>
        <v>299.48270000000002</v>
      </c>
      <c r="D38" s="187">
        <f>Anchor!M287</f>
        <v>30.881900000000002</v>
      </c>
      <c r="E38" s="187">
        <f>Anchor!N287</f>
        <v>39.814900000000002</v>
      </c>
      <c r="F38" s="187">
        <f>Anchor!O287</f>
        <v>41.611699999999999</v>
      </c>
      <c r="G38" s="188">
        <f>('Summary (Full)'!$B$34*D38+'Summary (Full)'!$B$35*E38+'Summary (Full)'!$B$36*F38)/'Summary (Full)'!$B$37</f>
        <v>32.110825000000006</v>
      </c>
      <c r="H38" s="187">
        <f>Anchor!P287</f>
        <v>14.431100000000001</v>
      </c>
      <c r="I38" s="187">
        <f>Anchor!Q287</f>
        <v>10.2219</v>
      </c>
      <c r="J38" s="187">
        <f>Anchor!R287</f>
        <v>27.421500000000002</v>
      </c>
      <c r="K38" s="187">
        <f>Anchor!S287</f>
        <v>25.802700000000002</v>
      </c>
      <c r="L38" s="187">
        <f>Anchor!T287</f>
        <v>26.749099999999999</v>
      </c>
      <c r="M38" s="187">
        <f>Anchor!U287</f>
        <v>33.865099999999998</v>
      </c>
      <c r="N38" s="187">
        <f>Anchor!V287</f>
        <v>30.799199999999999</v>
      </c>
      <c r="O38" s="187">
        <f>Anchor!W287</f>
        <v>39.811100000000003</v>
      </c>
      <c r="P38" s="187">
        <f>Anchor!X287</f>
        <v>41.519399999999997</v>
      </c>
      <c r="Q38" s="189">
        <f>10*LOG10(1/(('Summary (Full)'!$B$41/10^(N38/10)+'Summary (Full)'!$B$42/10^(O38/10)+'Summary (Full)'!$B$43/10^(P38/10))/'Summary (Full)'!$B$44))</f>
        <v>32.33761622794465</v>
      </c>
      <c r="R38" s="187">
        <f>Anchor!Y287</f>
        <v>922.7</v>
      </c>
      <c r="S38" s="187">
        <f>Anchor!Z287</f>
        <v>0.21920000000000001</v>
      </c>
      <c r="U38" s="166">
        <f>Test!L287</f>
        <v>299.48270000000002</v>
      </c>
      <c r="V38" s="166">
        <f>Test!M287</f>
        <v>30.881900000000002</v>
      </c>
      <c r="W38" s="166">
        <f>Test!N287</f>
        <v>39.814900000000002</v>
      </c>
      <c r="X38" s="166">
        <f>Test!O287</f>
        <v>41.611699999999999</v>
      </c>
      <c r="Y38" s="166">
        <f>('Summary (Full)'!$B$34*V38+'Summary (Full)'!$B$35*W38+'Summary (Full)'!$B$36*X38)/'Summary (Full)'!$B$37</f>
        <v>32.110825000000006</v>
      </c>
      <c r="Z38" s="166">
        <f>Test!P287</f>
        <v>14.431100000000001</v>
      </c>
      <c r="AA38" s="166">
        <f>Test!Q287</f>
        <v>10.2219</v>
      </c>
      <c r="AB38" s="166">
        <f>Test!R287</f>
        <v>27.421500000000002</v>
      </c>
      <c r="AC38" s="166">
        <f>Test!S287</f>
        <v>25.802700000000002</v>
      </c>
      <c r="AD38" s="166">
        <f>Test!T287</f>
        <v>26.749099999999999</v>
      </c>
      <c r="AE38" s="166">
        <f>Test!U287</f>
        <v>33.865099999999998</v>
      </c>
      <c r="AF38" s="166">
        <f>Test!V287</f>
        <v>30.799199999999999</v>
      </c>
      <c r="AG38" s="166">
        <f>Test!W287</f>
        <v>39.811100000000003</v>
      </c>
      <c r="AH38" s="166">
        <f>Test!X287</f>
        <v>41.519399999999997</v>
      </c>
      <c r="AI38" s="166">
        <f>10*LOG10(1/(('Summary (Full)'!$B$41/10^(AF38/10)+'Summary (Full)'!$B$42/10^(AG38/10)+'Summary (Full)'!$B$43/10^(AH38/10))/'Summary (Full)'!$B$44))</f>
        <v>32.33761622794465</v>
      </c>
      <c r="AJ38" s="202">
        <f>Test!Y287</f>
        <v>922.7</v>
      </c>
      <c r="AK38" s="203">
        <f>Test!Z287</f>
        <v>0.21920000000000001</v>
      </c>
      <c r="AL38" s="203">
        <f t="shared" si="2"/>
        <v>1</v>
      </c>
      <c r="AM38" s="203">
        <f t="shared" si="2"/>
        <v>1</v>
      </c>
      <c r="AO38" s="294"/>
      <c r="AP38" s="212"/>
      <c r="AQ38" s="212"/>
      <c r="AR38" s="212"/>
      <c r="AS38" s="212"/>
      <c r="AT38" s="212"/>
      <c r="AU38" s="212"/>
      <c r="AV38" s="212"/>
      <c r="AW38" s="212"/>
      <c r="AX38" s="212"/>
      <c r="AY38" s="215"/>
      <c r="AZ38" s="326"/>
      <c r="BA38" s="252"/>
      <c r="BR38" s="5"/>
      <c r="BS38" s="5"/>
      <c r="BT38" s="5"/>
      <c r="BV38" s="5"/>
      <c r="BX38" s="5"/>
      <c r="BZ38" s="5"/>
      <c r="CB38" s="5"/>
      <c r="CD38" s="5"/>
      <c r="CE38" s="152"/>
      <c r="CF38" s="152"/>
      <c r="CK38" s="6"/>
      <c r="CL38" s="152">
        <v>5045.3019860942068</v>
      </c>
      <c r="CM38" s="152">
        <v>39.566362500000004</v>
      </c>
      <c r="CN38" s="171">
        <v>39.566362500000004</v>
      </c>
      <c r="CO38" s="171">
        <v>45.205999999999996</v>
      </c>
      <c r="CP38" s="171">
        <v>46.671150000000004</v>
      </c>
      <c r="CQ38" s="171">
        <v>40.362889062499995</v>
      </c>
      <c r="CR38" s="171">
        <v>24.367349999999998</v>
      </c>
      <c r="CS38" s="171">
        <v>18.327962499999998</v>
      </c>
      <c r="CT38" s="171">
        <v>86.760262499999996</v>
      </c>
      <c r="CU38" s="171">
        <v>84.306299999999993</v>
      </c>
      <c r="CV38" s="171">
        <v>38.075937499999995</v>
      </c>
      <c r="CW38" s="171">
        <v>40.785074999999999</v>
      </c>
      <c r="CX38" s="171">
        <v>39.516237500000003</v>
      </c>
      <c r="CY38" s="171">
        <v>45.199075000000001</v>
      </c>
      <c r="CZ38" s="171">
        <v>46.6452125</v>
      </c>
      <c r="DA38" s="171">
        <v>40.800596295359412</v>
      </c>
      <c r="DB38" s="171">
        <v>29438.237499999999</v>
      </c>
      <c r="DC38" s="171">
        <v>12.3670375</v>
      </c>
      <c r="DE38" s="171">
        <v>1121.7496000000001</v>
      </c>
      <c r="DF38" s="5">
        <v>19.466899999999999</v>
      </c>
      <c r="DG38" s="5"/>
      <c r="DH38" s="171">
        <v>2887.0286225701439</v>
      </c>
      <c r="DI38" s="5">
        <v>16.843400000000003</v>
      </c>
      <c r="DJ38" s="5"/>
      <c r="DK38" s="5">
        <v>7151.8222513729115</v>
      </c>
      <c r="DL38" s="5">
        <v>89.12051249999999</v>
      </c>
      <c r="DM38" s="5">
        <v>7151.8222513729115</v>
      </c>
      <c r="DN38" s="5">
        <v>86.834699999999998</v>
      </c>
      <c r="DO38" s="5">
        <v>4788.7227376018145</v>
      </c>
      <c r="DP38" s="5">
        <v>38.0306</v>
      </c>
      <c r="DQ38" s="5">
        <v>2396.5731404015528</v>
      </c>
      <c r="DR38" s="5">
        <v>39.053437500000001</v>
      </c>
      <c r="DS38" s="5">
        <v>4623.8611000000001</v>
      </c>
      <c r="DT38" s="5">
        <v>39.305700000000002</v>
      </c>
      <c r="DU38" s="5">
        <v>39.305700000000002</v>
      </c>
      <c r="DV38" s="5">
        <v>44.981999999999999</v>
      </c>
      <c r="DW38" s="5">
        <v>46.436999999999998</v>
      </c>
      <c r="DX38" s="5">
        <v>40.589765817811099</v>
      </c>
      <c r="DZ38" s="171">
        <v>5045.3019860942068</v>
      </c>
      <c r="EA38" s="171">
        <v>39.566362500000004</v>
      </c>
      <c r="EB38" s="171">
        <v>39.566362500000004</v>
      </c>
      <c r="EC38" s="171">
        <v>45.205999999999996</v>
      </c>
      <c r="ED38" s="171">
        <v>46.671150000000004</v>
      </c>
      <c r="EE38" s="171">
        <v>40.362889062499995</v>
      </c>
      <c r="EF38" s="171">
        <v>24.367349999999998</v>
      </c>
      <c r="EG38" s="171">
        <v>18.327962499999998</v>
      </c>
      <c r="EH38" s="171">
        <v>86.760262499999996</v>
      </c>
      <c r="EI38" s="171">
        <v>84.306299999999993</v>
      </c>
      <c r="EJ38" s="171">
        <v>38.075937499999995</v>
      </c>
      <c r="EK38" s="171">
        <v>40.785074999999999</v>
      </c>
      <c r="EL38" s="171">
        <v>39.516237500000003</v>
      </c>
      <c r="EM38" s="171">
        <v>45.199075000000001</v>
      </c>
      <c r="EN38" s="171">
        <v>46.6452125</v>
      </c>
      <c r="EO38" s="171">
        <v>40.800596295359412</v>
      </c>
      <c r="EP38" s="171">
        <v>29438.237499999999</v>
      </c>
      <c r="EQ38" s="171">
        <v>12.3670375</v>
      </c>
      <c r="ER38" s="171">
        <v>1121.7496000000001</v>
      </c>
      <c r="ES38" s="5">
        <v>19.466899999999999</v>
      </c>
      <c r="ET38" s="5">
        <v>2887.0286225701439</v>
      </c>
      <c r="EU38" s="5">
        <v>16.843400000000003</v>
      </c>
      <c r="EV38" s="8">
        <v>7151.8222513729115</v>
      </c>
      <c r="EW38" s="8">
        <v>89.12051249999999</v>
      </c>
      <c r="EX38" s="8">
        <v>7151.8222513729115</v>
      </c>
      <c r="EY38" s="8">
        <v>86.834699999999998</v>
      </c>
      <c r="EZ38" s="8">
        <v>4788.7227376018145</v>
      </c>
      <c r="FA38" s="8">
        <v>38.0306</v>
      </c>
      <c r="FB38" s="8">
        <v>2396.5731404015528</v>
      </c>
      <c r="FC38" s="8">
        <v>39.053437500000001</v>
      </c>
      <c r="FD38" s="5">
        <v>4623.8611000000001</v>
      </c>
      <c r="FE38" s="5">
        <v>39.305700000000002</v>
      </c>
      <c r="FF38" s="5">
        <v>39.305700000000002</v>
      </c>
      <c r="FG38" s="5">
        <v>44.981999999999999</v>
      </c>
      <c r="FH38" s="5">
        <v>46.436999999999998</v>
      </c>
      <c r="FI38" s="5">
        <v>40.589765817811099</v>
      </c>
      <c r="FK38" s="5">
        <v>4623.8611000000001</v>
      </c>
      <c r="FL38" s="5">
        <v>40.151049999999998</v>
      </c>
      <c r="FM38" s="5">
        <v>4623.8611000000001</v>
      </c>
      <c r="FN38" s="5">
        <v>40.589765817811099</v>
      </c>
      <c r="FP38" s="171">
        <v>4623.8611000000001</v>
      </c>
      <c r="FQ38" s="5">
        <v>40.151049999999998</v>
      </c>
      <c r="FR38" s="171">
        <v>4623.8611000000001</v>
      </c>
      <c r="FS38" s="5">
        <v>40.589765817811099</v>
      </c>
    </row>
    <row r="39" spans="1:175" x14ac:dyDescent="0.15">
      <c r="A39" s="290"/>
      <c r="B39" s="47">
        <v>55</v>
      </c>
      <c r="C39" s="187">
        <f>Anchor!L288</f>
        <v>152.31049999999999</v>
      </c>
      <c r="D39" s="187">
        <f>Anchor!M288</f>
        <v>29.919499999999999</v>
      </c>
      <c r="E39" s="187">
        <f>Anchor!N288</f>
        <v>38.639000000000003</v>
      </c>
      <c r="F39" s="187">
        <f>Anchor!O288</f>
        <v>40.358400000000003</v>
      </c>
      <c r="G39" s="188">
        <f>('Summary (Full)'!$B$34*D39+'Summary (Full)'!$B$35*E39+'Summary (Full)'!$B$36*F39)/'Summary (Full)'!$B$37</f>
        <v>31.116900000000001</v>
      </c>
      <c r="H39" s="187">
        <f>Anchor!P288</f>
        <v>11.940899999999999</v>
      </c>
      <c r="I39" s="187">
        <f>Anchor!Q288</f>
        <v>9.0208999999999993</v>
      </c>
      <c r="J39" s="187">
        <f>Anchor!R288</f>
        <v>19.637699999999999</v>
      </c>
      <c r="K39" s="187">
        <f>Anchor!S288</f>
        <v>18.387</v>
      </c>
      <c r="L39" s="187">
        <f>Anchor!T288</f>
        <v>25.728400000000001</v>
      </c>
      <c r="M39" s="187">
        <f>Anchor!U288</f>
        <v>32.700899999999997</v>
      </c>
      <c r="N39" s="187">
        <f>Anchor!V288</f>
        <v>29.8352</v>
      </c>
      <c r="O39" s="187">
        <f>Anchor!W288</f>
        <v>38.634500000000003</v>
      </c>
      <c r="P39" s="187">
        <f>Anchor!X288</f>
        <v>40.262099999999997</v>
      </c>
      <c r="Q39" s="189">
        <f>10*LOG10(1/(('Summary (Full)'!$B$41/10^(N39/10)+'Summary (Full)'!$B$42/10^(O39/10)+'Summary (Full)'!$B$43/10^(P39/10))/'Summary (Full)'!$B$44))</f>
        <v>31.361031495513107</v>
      </c>
      <c r="R39" s="187">
        <f>Anchor!Y288</f>
        <v>684.2</v>
      </c>
      <c r="S39" s="187">
        <f>Anchor!Z288</f>
        <v>0.16039999999999999</v>
      </c>
      <c r="U39" s="166">
        <f>Test!L288</f>
        <v>152.31049999999999</v>
      </c>
      <c r="V39" s="166">
        <f>Test!M288</f>
        <v>29.919499999999999</v>
      </c>
      <c r="W39" s="166">
        <f>Test!N288</f>
        <v>38.639000000000003</v>
      </c>
      <c r="X39" s="166">
        <f>Test!O288</f>
        <v>40.358400000000003</v>
      </c>
      <c r="Y39" s="166">
        <f>('Summary (Full)'!$B$34*V39+'Summary (Full)'!$B$35*W39+'Summary (Full)'!$B$36*X39)/'Summary (Full)'!$B$37</f>
        <v>31.116900000000001</v>
      </c>
      <c r="Z39" s="166">
        <f>Test!P288</f>
        <v>11.940899999999999</v>
      </c>
      <c r="AA39" s="166">
        <f>Test!Q288</f>
        <v>9.0208999999999993</v>
      </c>
      <c r="AB39" s="166">
        <f>Test!R288</f>
        <v>19.637699999999999</v>
      </c>
      <c r="AC39" s="166">
        <f>Test!S288</f>
        <v>18.387</v>
      </c>
      <c r="AD39" s="166">
        <f>Test!T288</f>
        <v>25.728400000000001</v>
      </c>
      <c r="AE39" s="166">
        <f>Test!U288</f>
        <v>32.700899999999997</v>
      </c>
      <c r="AF39" s="166">
        <f>Test!V288</f>
        <v>29.8352</v>
      </c>
      <c r="AG39" s="166">
        <f>Test!W288</f>
        <v>38.634500000000003</v>
      </c>
      <c r="AH39" s="166">
        <f>Test!X288</f>
        <v>40.262099999999997</v>
      </c>
      <c r="AI39" s="166">
        <f>10*LOG10(1/(('Summary (Full)'!$B$41/10^(AF39/10)+'Summary (Full)'!$B$42/10^(AG39/10)+'Summary (Full)'!$B$43/10^(AH39/10))/'Summary (Full)'!$B$44))</f>
        <v>31.361031495513107</v>
      </c>
      <c r="AJ39" s="202">
        <f>Test!Y288</f>
        <v>684.2</v>
      </c>
      <c r="AK39" s="203">
        <f>Test!Z288</f>
        <v>0.16039999999999999</v>
      </c>
      <c r="AL39" s="203">
        <f t="shared" si="2"/>
        <v>1</v>
      </c>
      <c r="AM39" s="203">
        <f t="shared" si="2"/>
        <v>1</v>
      </c>
      <c r="AO39" s="294" t="s">
        <v>29</v>
      </c>
      <c r="AP39" s="212" cm="1">
        <f t="array" ref="AP39">bdRateExtend($C37:$C40,D37:D40,$U37:$U40,V37:V40)</f>
        <v>0</v>
      </c>
      <c r="AQ39" s="212"/>
      <c r="AR39" s="212"/>
      <c r="AS39" s="212"/>
      <c r="AT39" s="212" cm="1">
        <f t="array" ref="AT39">bdRateExtend($C37:$C40,H37:H40,$U37:$U40,Z37:Z40)</f>
        <v>0</v>
      </c>
      <c r="AU39" s="212"/>
      <c r="AV39" s="212" cm="1">
        <f t="array" ref="AV39">bdRateExtend($C37:$C40,I37:I40,$U37:$U40,AA37:AA40)</f>
        <v>0</v>
      </c>
      <c r="AW39" s="212"/>
      <c r="AX39" s="212" cm="1">
        <f t="array" ref="AX39">bdRateExtend($C37:$C40,J37:J40,$U37:$U40,AB37:AB40,"None", FALSE,1)</f>
        <v>0</v>
      </c>
      <c r="AY39" s="215"/>
      <c r="AZ39" s="326" cm="1">
        <f t="array" ref="AZ39">testVMAFRange($C37:$C40,J37:J40,$U37:$U40,AB37:AB40)</f>
        <v>0</v>
      </c>
      <c r="BA39" s="252"/>
      <c r="BR39" s="5"/>
      <c r="BS39" s="5"/>
      <c r="BT39" s="5"/>
      <c r="BV39" s="5"/>
      <c r="BX39" s="5"/>
      <c r="BZ39" s="5"/>
      <c r="CB39" s="5"/>
      <c r="CD39" s="5"/>
      <c r="CE39" s="152"/>
      <c r="CF39" s="152"/>
      <c r="CK39" s="6"/>
      <c r="CL39" s="152">
        <v>5505.155016634496</v>
      </c>
      <c r="CM39" s="152">
        <v>39.778025</v>
      </c>
      <c r="CN39" s="171">
        <v>39.778025</v>
      </c>
      <c r="CO39" s="171">
        <v>45.4236</v>
      </c>
      <c r="CP39" s="171">
        <v>46.8797</v>
      </c>
      <c r="CQ39" s="171">
        <v>40.574728125</v>
      </c>
      <c r="CR39" s="171">
        <v>24.729700000000001</v>
      </c>
      <c r="CS39" s="171">
        <v>18.582625</v>
      </c>
      <c r="CT39" s="171">
        <v>87.350324999999998</v>
      </c>
      <c r="CU39" s="171">
        <v>84.938400000000001</v>
      </c>
      <c r="CV39" s="171">
        <v>38.421875</v>
      </c>
      <c r="CW39" s="171">
        <v>40.990050000000004</v>
      </c>
      <c r="CX39" s="171">
        <v>39.726775000000004</v>
      </c>
      <c r="CY39" s="171">
        <v>45.416150000000002</v>
      </c>
      <c r="CZ39" s="171">
        <v>46.853425000000001</v>
      </c>
      <c r="DA39" s="171">
        <v>41.011426772907726</v>
      </c>
      <c r="DB39" s="171">
        <v>31573.674999999999</v>
      </c>
      <c r="DC39" s="171">
        <v>12.669475</v>
      </c>
      <c r="DE39" s="171">
        <v>1209.8560477430287</v>
      </c>
      <c r="DF39" s="5">
        <v>19.7822</v>
      </c>
      <c r="DG39" s="5"/>
      <c r="DH39" s="171">
        <v>3145.8024395400098</v>
      </c>
      <c r="DI39" s="5">
        <v>17.092200000000002</v>
      </c>
      <c r="DJ39" s="5"/>
      <c r="DK39" s="5">
        <v>7803.6736460453985</v>
      </c>
      <c r="DL39" s="5">
        <v>89.710574999999992</v>
      </c>
      <c r="DM39" s="5">
        <v>7803.6736460453985</v>
      </c>
      <c r="DN39" s="5">
        <v>87.466799999999992</v>
      </c>
      <c r="DO39" s="5">
        <v>5206.9763999999996</v>
      </c>
      <c r="DP39" s="5">
        <v>38.349299999999999</v>
      </c>
      <c r="DQ39" s="5">
        <v>2615.9834000000001</v>
      </c>
      <c r="DR39" s="5">
        <v>39.274900000000002</v>
      </c>
      <c r="DS39" s="5">
        <v>5045.3019860942068</v>
      </c>
      <c r="DT39" s="5">
        <v>39.516237500000003</v>
      </c>
      <c r="DU39" s="5">
        <v>39.516237500000003</v>
      </c>
      <c r="DV39" s="5">
        <v>45.199075000000001</v>
      </c>
      <c r="DW39" s="5">
        <v>46.6452125</v>
      </c>
      <c r="DX39" s="5">
        <v>40.800596295359412</v>
      </c>
      <c r="DZ39" s="171">
        <v>5505.155016634496</v>
      </c>
      <c r="EA39" s="171">
        <v>39.778025</v>
      </c>
      <c r="EB39" s="171">
        <v>39.778025</v>
      </c>
      <c r="EC39" s="171">
        <v>45.4236</v>
      </c>
      <c r="ED39" s="171">
        <v>46.8797</v>
      </c>
      <c r="EE39" s="171">
        <v>40.574728125</v>
      </c>
      <c r="EF39" s="171">
        <v>24.729700000000001</v>
      </c>
      <c r="EG39" s="171">
        <v>18.582625</v>
      </c>
      <c r="EH39" s="171">
        <v>87.350324999999998</v>
      </c>
      <c r="EI39" s="171">
        <v>84.938400000000001</v>
      </c>
      <c r="EJ39" s="171">
        <v>38.421875</v>
      </c>
      <c r="EK39" s="171">
        <v>40.990050000000004</v>
      </c>
      <c r="EL39" s="171">
        <v>39.726775000000004</v>
      </c>
      <c r="EM39" s="171">
        <v>45.416150000000002</v>
      </c>
      <c r="EN39" s="171">
        <v>46.853425000000001</v>
      </c>
      <c r="EO39" s="171">
        <v>41.011426772907726</v>
      </c>
      <c r="EP39" s="171">
        <v>31573.674999999999</v>
      </c>
      <c r="EQ39" s="171">
        <v>12.669475</v>
      </c>
      <c r="ER39" s="171">
        <v>1209.8560477430287</v>
      </c>
      <c r="ES39" s="5">
        <v>19.7822</v>
      </c>
      <c r="ET39" s="5">
        <v>3145.8024395400098</v>
      </c>
      <c r="EU39" s="5">
        <v>17.092200000000002</v>
      </c>
      <c r="EV39" s="8">
        <v>7803.6736460453985</v>
      </c>
      <c r="EW39" s="8">
        <v>89.710574999999992</v>
      </c>
      <c r="EX39" s="8">
        <v>7803.6736460453985</v>
      </c>
      <c r="EY39" s="8">
        <v>87.466799999999992</v>
      </c>
      <c r="EZ39" s="8">
        <v>5206.9763999999996</v>
      </c>
      <c r="FA39" s="8">
        <v>38.349299999999999</v>
      </c>
      <c r="FB39" s="8">
        <v>2615.9834000000001</v>
      </c>
      <c r="FC39" s="8">
        <v>39.274900000000002</v>
      </c>
      <c r="FD39" s="5">
        <v>5045.3019860942068</v>
      </c>
      <c r="FE39" s="5">
        <v>39.516237500000003</v>
      </c>
      <c r="FF39" s="5">
        <v>39.516237500000003</v>
      </c>
      <c r="FG39" s="5">
        <v>45.199075000000001</v>
      </c>
      <c r="FH39" s="5">
        <v>46.6452125</v>
      </c>
      <c r="FI39" s="5">
        <v>40.800596295359412</v>
      </c>
      <c r="FK39" s="5">
        <v>5045.3019860942068</v>
      </c>
      <c r="FL39" s="5">
        <v>40.362889062499995</v>
      </c>
      <c r="FM39" s="5">
        <v>5045.3019860942068</v>
      </c>
      <c r="FN39" s="5">
        <v>40.800596295359412</v>
      </c>
      <c r="FP39" s="171">
        <v>5045.3019860942068</v>
      </c>
      <c r="FQ39" s="5">
        <v>40.362889062499995</v>
      </c>
      <c r="FR39" s="171">
        <v>5045.3019860942068</v>
      </c>
      <c r="FS39" s="5">
        <v>40.800596295359412</v>
      </c>
    </row>
    <row r="40" spans="1:175" ht="14" thickBot="1" x14ac:dyDescent="0.2">
      <c r="A40" s="290"/>
      <c r="B40" s="47">
        <v>63</v>
      </c>
      <c r="C40" s="187">
        <f>Anchor!L289</f>
        <v>76.575699999999998</v>
      </c>
      <c r="D40" s="187">
        <f>Anchor!M289</f>
        <v>28.616700000000002</v>
      </c>
      <c r="E40" s="187">
        <f>Anchor!N289</f>
        <v>37.476900000000001</v>
      </c>
      <c r="F40" s="187">
        <f>Anchor!O289</f>
        <v>39.020800000000001</v>
      </c>
      <c r="G40" s="188">
        <f>('Summary (Full)'!$B$34*D40+'Summary (Full)'!$B$35*E40+'Summary (Full)'!$B$36*F40)/'Summary (Full)'!$B$37</f>
        <v>29.820718750000001</v>
      </c>
      <c r="H40" s="187">
        <f>Anchor!P289</f>
        <v>9.5835000000000008</v>
      </c>
      <c r="I40" s="187">
        <f>Anchor!Q289</f>
        <v>7.7873999999999999</v>
      </c>
      <c r="J40" s="187">
        <f>Anchor!R289</f>
        <v>12.818199999999999</v>
      </c>
      <c r="K40" s="187">
        <f>Anchor!S289</f>
        <v>11.836499999999999</v>
      </c>
      <c r="L40" s="187">
        <f>Anchor!T289</f>
        <v>24.418700000000001</v>
      </c>
      <c r="M40" s="187">
        <f>Anchor!U289</f>
        <v>31.273299999999999</v>
      </c>
      <c r="N40" s="187">
        <f>Anchor!V289</f>
        <v>28.5337</v>
      </c>
      <c r="O40" s="187">
        <f>Anchor!W289</f>
        <v>37.474499999999999</v>
      </c>
      <c r="P40" s="187">
        <f>Anchor!X289</f>
        <v>38.917000000000002</v>
      </c>
      <c r="Q40" s="189">
        <f>10*LOG10(1/(('Summary (Full)'!$B$41/10^(N40/10)+'Summary (Full)'!$B$42/10^(O40/10)+'Summary (Full)'!$B$43/10^(P40/10))/'Summary (Full)'!$B$44))</f>
        <v>30.06293935007438</v>
      </c>
      <c r="R40" s="187">
        <f>Anchor!Y289</f>
        <v>351</v>
      </c>
      <c r="S40" s="187">
        <f>Anchor!Z289</f>
        <v>0.16689999999999999</v>
      </c>
      <c r="U40" s="166">
        <f>Test!L289</f>
        <v>76.575699999999998</v>
      </c>
      <c r="V40" s="166">
        <f>Test!M289</f>
        <v>28.616700000000002</v>
      </c>
      <c r="W40" s="166">
        <f>Test!N289</f>
        <v>37.476900000000001</v>
      </c>
      <c r="X40" s="166">
        <f>Test!O289</f>
        <v>39.020800000000001</v>
      </c>
      <c r="Y40" s="166">
        <f>('Summary (Full)'!$B$34*V40+'Summary (Full)'!$B$35*W40+'Summary (Full)'!$B$36*X40)/'Summary (Full)'!$B$37</f>
        <v>29.820718750000001</v>
      </c>
      <c r="Z40" s="166">
        <f>Test!P289</f>
        <v>9.5835000000000008</v>
      </c>
      <c r="AA40" s="166">
        <f>Test!Q289</f>
        <v>7.7873999999999999</v>
      </c>
      <c r="AB40" s="166">
        <f>Test!R289</f>
        <v>12.818199999999999</v>
      </c>
      <c r="AC40" s="166">
        <f>Test!S289</f>
        <v>11.836499999999999</v>
      </c>
      <c r="AD40" s="166">
        <f>Test!T289</f>
        <v>24.418700000000001</v>
      </c>
      <c r="AE40" s="166">
        <f>Test!U289</f>
        <v>31.273299999999999</v>
      </c>
      <c r="AF40" s="166">
        <f>Test!V289</f>
        <v>28.5337</v>
      </c>
      <c r="AG40" s="166">
        <f>Test!W289</f>
        <v>37.474499999999999</v>
      </c>
      <c r="AH40" s="166">
        <f>Test!X289</f>
        <v>38.917000000000002</v>
      </c>
      <c r="AI40" s="166">
        <f>10*LOG10(1/(('Summary (Full)'!$B$41/10^(AF40/10)+'Summary (Full)'!$B$42/10^(AG40/10)+'Summary (Full)'!$B$43/10^(AH40/10))/'Summary (Full)'!$B$44))</f>
        <v>30.06293935007438</v>
      </c>
      <c r="AJ40" s="202">
        <f>Test!Y289</f>
        <v>351</v>
      </c>
      <c r="AK40" s="203">
        <f>Test!Z289</f>
        <v>0.16689999999999999</v>
      </c>
      <c r="AL40" s="203">
        <f t="shared" si="2"/>
        <v>1</v>
      </c>
      <c r="AM40" s="203">
        <f t="shared" si="2"/>
        <v>1</v>
      </c>
      <c r="AO40" s="303"/>
      <c r="AP40" s="213"/>
      <c r="AQ40" s="213"/>
      <c r="AR40" s="213"/>
      <c r="AS40" s="213"/>
      <c r="AT40" s="213"/>
      <c r="AU40" s="213"/>
      <c r="AV40" s="213"/>
      <c r="AW40" s="213"/>
      <c r="AX40" s="213"/>
      <c r="AY40" s="228"/>
      <c r="AZ40" s="327"/>
      <c r="BA40" s="280"/>
      <c r="BR40" s="5"/>
      <c r="BS40" s="5"/>
      <c r="BT40" s="5"/>
      <c r="BV40" s="5"/>
      <c r="BX40" s="5"/>
      <c r="BZ40" s="5"/>
      <c r="CB40" s="5"/>
      <c r="CD40" s="5"/>
      <c r="CE40" s="152"/>
      <c r="CF40" s="152"/>
      <c r="CK40" s="6"/>
      <c r="CL40" s="152">
        <v>6006.9212587684578</v>
      </c>
      <c r="CM40" s="152">
        <v>39.989687500000002</v>
      </c>
      <c r="CN40" s="171">
        <v>39.989687500000002</v>
      </c>
      <c r="CO40" s="171">
        <v>45.641199999999998</v>
      </c>
      <c r="CP40" s="171">
        <v>47.088250000000002</v>
      </c>
      <c r="CQ40" s="171">
        <v>40.786567187499998</v>
      </c>
      <c r="CR40" s="171">
        <v>25.09205</v>
      </c>
      <c r="CS40" s="171">
        <v>18.837287500000002</v>
      </c>
      <c r="CT40" s="171">
        <v>87.9403875</v>
      </c>
      <c r="CU40" s="171">
        <v>85.570499999999996</v>
      </c>
      <c r="CV40" s="171">
        <v>38.767812499999998</v>
      </c>
      <c r="CW40" s="171">
        <v>41.195025000000001</v>
      </c>
      <c r="CX40" s="171">
        <v>39.937312500000004</v>
      </c>
      <c r="CY40" s="171">
        <v>45.633225000000003</v>
      </c>
      <c r="CZ40" s="171">
        <v>47.061637499999996</v>
      </c>
      <c r="DA40" s="171">
        <v>41.222257250456039</v>
      </c>
      <c r="DB40" s="171">
        <v>33709.112500000003</v>
      </c>
      <c r="DC40" s="171">
        <v>12.9719125</v>
      </c>
      <c r="DE40" s="171">
        <v>1304.8827084586287</v>
      </c>
      <c r="DF40" s="5">
        <v>20.0975</v>
      </c>
      <c r="DG40" s="5"/>
      <c r="DH40" s="171">
        <v>3427.7710000000002</v>
      </c>
      <c r="DI40" s="5">
        <v>17.341000000000001</v>
      </c>
      <c r="DJ40" s="5"/>
      <c r="DK40" s="5">
        <v>8514.9379044331145</v>
      </c>
      <c r="DL40" s="5">
        <v>90.300637499999993</v>
      </c>
      <c r="DM40" s="5">
        <v>8514.9379044331145</v>
      </c>
      <c r="DN40" s="5">
        <v>88.0989</v>
      </c>
      <c r="DO40" s="5">
        <v>5672.7721007308328</v>
      </c>
      <c r="DP40" s="5">
        <v>38.685937500000001</v>
      </c>
      <c r="DQ40" s="5">
        <v>2851.0432922039754</v>
      </c>
      <c r="DR40" s="5">
        <v>39.48075</v>
      </c>
      <c r="DS40" s="5">
        <v>5505.155016634496</v>
      </c>
      <c r="DT40" s="5">
        <v>39.726775000000004</v>
      </c>
      <c r="DU40" s="5">
        <v>39.726775000000004</v>
      </c>
      <c r="DV40" s="5">
        <v>45.416150000000002</v>
      </c>
      <c r="DW40" s="5">
        <v>46.853425000000001</v>
      </c>
      <c r="DX40" s="5">
        <v>41.011426772907726</v>
      </c>
      <c r="DZ40" s="171">
        <v>6006.9212587684578</v>
      </c>
      <c r="EA40" s="171">
        <v>39.989687500000002</v>
      </c>
      <c r="EB40" s="171">
        <v>39.989687500000002</v>
      </c>
      <c r="EC40" s="171">
        <v>45.641199999999998</v>
      </c>
      <c r="ED40" s="171">
        <v>47.088250000000002</v>
      </c>
      <c r="EE40" s="171">
        <v>40.786567187499998</v>
      </c>
      <c r="EF40" s="171">
        <v>25.09205</v>
      </c>
      <c r="EG40" s="171">
        <v>18.837287500000002</v>
      </c>
      <c r="EH40" s="171">
        <v>87.9403875</v>
      </c>
      <c r="EI40" s="171">
        <v>85.570499999999996</v>
      </c>
      <c r="EJ40" s="171">
        <v>38.767812499999998</v>
      </c>
      <c r="EK40" s="171">
        <v>41.195025000000001</v>
      </c>
      <c r="EL40" s="171">
        <v>39.937312500000004</v>
      </c>
      <c r="EM40" s="171">
        <v>45.633225000000003</v>
      </c>
      <c r="EN40" s="171">
        <v>47.061637499999996</v>
      </c>
      <c r="EO40" s="171">
        <v>41.222257250456039</v>
      </c>
      <c r="EP40" s="171">
        <v>33709.112500000003</v>
      </c>
      <c r="EQ40" s="171">
        <v>12.9719125</v>
      </c>
      <c r="ER40" s="171">
        <v>1304.8827084586287</v>
      </c>
      <c r="ES40" s="5">
        <v>20.0975</v>
      </c>
      <c r="ET40" s="5">
        <v>3427.7710000000002</v>
      </c>
      <c r="EU40" s="5">
        <v>17.341000000000001</v>
      </c>
      <c r="EV40" s="8">
        <v>8514.9379044331145</v>
      </c>
      <c r="EW40" s="8">
        <v>90.300637499999993</v>
      </c>
      <c r="EX40" s="8">
        <v>8514.9379044331145</v>
      </c>
      <c r="EY40" s="8">
        <v>88.0989</v>
      </c>
      <c r="EZ40" s="8">
        <v>5672.7721007308328</v>
      </c>
      <c r="FA40" s="8">
        <v>38.685937500000001</v>
      </c>
      <c r="FB40" s="8">
        <v>2851.0432922039754</v>
      </c>
      <c r="FC40" s="8">
        <v>39.48075</v>
      </c>
      <c r="FD40" s="5">
        <v>5505.155016634496</v>
      </c>
      <c r="FE40" s="5">
        <v>39.726775000000004</v>
      </c>
      <c r="FF40" s="5">
        <v>39.726775000000004</v>
      </c>
      <c r="FG40" s="5">
        <v>45.416150000000002</v>
      </c>
      <c r="FH40" s="5">
        <v>46.853425000000001</v>
      </c>
      <c r="FI40" s="5">
        <v>41.011426772907726</v>
      </c>
      <c r="FK40" s="5">
        <v>5505.155016634496</v>
      </c>
      <c r="FL40" s="5">
        <v>40.574728125</v>
      </c>
      <c r="FM40" s="5">
        <v>5505.155016634496</v>
      </c>
      <c r="FN40" s="5">
        <v>41.011426772907726</v>
      </c>
      <c r="FP40" s="171">
        <v>5505.155016634496</v>
      </c>
      <c r="FQ40" s="5">
        <v>40.574728125</v>
      </c>
      <c r="FR40" s="171">
        <v>5505.155016634496</v>
      </c>
      <c r="FS40" s="5">
        <v>41.011426772907726</v>
      </c>
    </row>
    <row r="41" spans="1:175" x14ac:dyDescent="0.1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E41" s="152"/>
      <c r="CF41" s="152"/>
      <c r="CK41" s="6"/>
      <c r="CL41" s="152">
        <v>6554.4208837017204</v>
      </c>
      <c r="CM41" s="152">
        <v>40.201350000000005</v>
      </c>
      <c r="CN41" s="171">
        <v>40.201350000000005</v>
      </c>
      <c r="CO41" s="171">
        <v>45.858800000000002</v>
      </c>
      <c r="CP41" s="171">
        <v>47.296800000000005</v>
      </c>
      <c r="CQ41" s="171">
        <v>40.998406250000002</v>
      </c>
      <c r="CR41" s="171">
        <v>25.4544</v>
      </c>
      <c r="CS41" s="171">
        <v>19.091950000000001</v>
      </c>
      <c r="CT41" s="171">
        <v>88.530450000000002</v>
      </c>
      <c r="CU41" s="171">
        <v>86.20259999999999</v>
      </c>
      <c r="CV41" s="171">
        <v>39.113749999999996</v>
      </c>
      <c r="CW41" s="171">
        <v>41.400000000000006</v>
      </c>
      <c r="CX41" s="171">
        <v>40.147850000000005</v>
      </c>
      <c r="CY41" s="171">
        <v>45.850300000000004</v>
      </c>
      <c r="CZ41" s="171">
        <v>47.269849999999998</v>
      </c>
      <c r="DA41" s="171">
        <v>41.433087728004352</v>
      </c>
      <c r="DB41" s="171">
        <v>35844.550000000003</v>
      </c>
      <c r="DC41" s="171">
        <v>13.27435</v>
      </c>
      <c r="DE41" s="171">
        <v>1407.3731217947177</v>
      </c>
      <c r="DF41" s="5">
        <v>20.412800000000001</v>
      </c>
      <c r="DG41" s="5"/>
      <c r="DH41" s="171">
        <v>3726.6085263527125</v>
      </c>
      <c r="DI41" s="5">
        <v>17.571037500000003</v>
      </c>
      <c r="DJ41" s="5"/>
      <c r="DK41" s="5">
        <v>9291.0301999999992</v>
      </c>
      <c r="DL41" s="5">
        <v>90.890699999999995</v>
      </c>
      <c r="DM41" s="5">
        <v>9291.0301999999992</v>
      </c>
      <c r="DN41" s="5">
        <v>88.730999999999995</v>
      </c>
      <c r="DO41" s="5">
        <v>6180.2360592281675</v>
      </c>
      <c r="DP41" s="5">
        <v>39.022575000000003</v>
      </c>
      <c r="DQ41" s="5">
        <v>3107.224554261802</v>
      </c>
      <c r="DR41" s="5">
        <v>39.686599999999999</v>
      </c>
      <c r="DS41" s="5">
        <v>6006.9212587684578</v>
      </c>
      <c r="DT41" s="5">
        <v>39.937312500000004</v>
      </c>
      <c r="DU41" s="5">
        <v>39.937312500000004</v>
      </c>
      <c r="DV41" s="5">
        <v>45.633225000000003</v>
      </c>
      <c r="DW41" s="5">
        <v>47.061637499999996</v>
      </c>
      <c r="DX41" s="5">
        <v>41.222257250456039</v>
      </c>
      <c r="DZ41" s="171">
        <v>6554.4208837017204</v>
      </c>
      <c r="EA41" s="171">
        <v>40.201350000000005</v>
      </c>
      <c r="EB41" s="171">
        <v>40.201350000000005</v>
      </c>
      <c r="EC41" s="171">
        <v>45.858800000000002</v>
      </c>
      <c r="ED41" s="171">
        <v>47.296800000000005</v>
      </c>
      <c r="EE41" s="171">
        <v>40.998406250000002</v>
      </c>
      <c r="EF41" s="171">
        <v>25.4544</v>
      </c>
      <c r="EG41" s="171">
        <v>19.091950000000001</v>
      </c>
      <c r="EH41" s="171">
        <v>88.530450000000002</v>
      </c>
      <c r="EI41" s="171">
        <v>86.20259999999999</v>
      </c>
      <c r="EJ41" s="171">
        <v>39.113749999999996</v>
      </c>
      <c r="EK41" s="171">
        <v>41.400000000000006</v>
      </c>
      <c r="EL41" s="171">
        <v>40.147850000000005</v>
      </c>
      <c r="EM41" s="171">
        <v>45.850300000000004</v>
      </c>
      <c r="EN41" s="171">
        <v>47.269849999999998</v>
      </c>
      <c r="EO41" s="171">
        <v>41.433087728004352</v>
      </c>
      <c r="EP41" s="171">
        <v>35844.550000000003</v>
      </c>
      <c r="EQ41" s="171">
        <v>13.27435</v>
      </c>
      <c r="ER41" s="171">
        <v>1407.3731217947177</v>
      </c>
      <c r="ES41" s="5">
        <v>20.412800000000001</v>
      </c>
      <c r="ET41" s="5">
        <v>3726.6085263527125</v>
      </c>
      <c r="EU41" s="5">
        <v>17.571037500000003</v>
      </c>
      <c r="EV41" s="8">
        <v>9291.0301999999992</v>
      </c>
      <c r="EW41" s="8">
        <v>90.890699999999995</v>
      </c>
      <c r="EX41" s="8">
        <v>9291.0301999999992</v>
      </c>
      <c r="EY41" s="8">
        <v>88.730999999999995</v>
      </c>
      <c r="EZ41" s="8">
        <v>6180.2360592281675</v>
      </c>
      <c r="FA41" s="8">
        <v>39.022575000000003</v>
      </c>
      <c r="FB41" s="8">
        <v>3107.224554261802</v>
      </c>
      <c r="FC41" s="8">
        <v>39.686599999999999</v>
      </c>
      <c r="FD41" s="5">
        <v>6006.9212587684578</v>
      </c>
      <c r="FE41" s="5">
        <v>39.937312500000004</v>
      </c>
      <c r="FF41" s="5">
        <v>39.937312500000004</v>
      </c>
      <c r="FG41" s="5">
        <v>45.633225000000003</v>
      </c>
      <c r="FH41" s="5">
        <v>47.061637499999996</v>
      </c>
      <c r="FI41" s="5">
        <v>41.222257250456039</v>
      </c>
      <c r="FK41" s="5">
        <v>6006.9212587684578</v>
      </c>
      <c r="FL41" s="5">
        <v>40.786567187499998</v>
      </c>
      <c r="FM41" s="5">
        <v>6006.9212587684578</v>
      </c>
      <c r="FN41" s="5">
        <v>41.222257250456039</v>
      </c>
      <c r="FP41" s="171">
        <v>6006.9212587684578</v>
      </c>
      <c r="FQ41" s="5">
        <v>40.786567187499998</v>
      </c>
      <c r="FR41" s="171">
        <v>6006.9212587684578</v>
      </c>
      <c r="FS41" s="5">
        <v>41.222257250456039</v>
      </c>
    </row>
    <row r="42" spans="1:175" ht="14" thickBot="1" x14ac:dyDescent="0.2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E42" s="152"/>
      <c r="CF42" s="152"/>
      <c r="CK42" s="6"/>
      <c r="CL42" s="152">
        <v>7151.8222513729115</v>
      </c>
      <c r="CM42" s="152">
        <v>40.413012500000001</v>
      </c>
      <c r="CN42" s="171">
        <v>40.413012500000001</v>
      </c>
      <c r="CO42" s="171">
        <v>46.0764</v>
      </c>
      <c r="CP42" s="171">
        <v>47.50535</v>
      </c>
      <c r="CQ42" s="171">
        <v>41.2102453125</v>
      </c>
      <c r="CR42" s="171">
        <v>25.816749999999999</v>
      </c>
      <c r="CS42" s="171">
        <v>19.346612499999999</v>
      </c>
      <c r="CT42" s="171">
        <v>89.12051249999999</v>
      </c>
      <c r="CU42" s="171">
        <v>86.834699999999998</v>
      </c>
      <c r="CV42" s="171">
        <v>39.459687500000001</v>
      </c>
      <c r="CW42" s="171">
        <v>41.604975000000003</v>
      </c>
      <c r="CX42" s="171">
        <v>40.358387499999999</v>
      </c>
      <c r="CY42" s="171">
        <v>46.067374999999998</v>
      </c>
      <c r="CZ42" s="171">
        <v>47.4780625</v>
      </c>
      <c r="DA42" s="171">
        <v>41.643918205552659</v>
      </c>
      <c r="DB42" s="171">
        <v>37979.987500000003</v>
      </c>
      <c r="DC42" s="171">
        <v>13.5767875</v>
      </c>
      <c r="DE42" s="171">
        <v>1517.9135190548116</v>
      </c>
      <c r="DF42" s="5">
        <v>20.728099999999998</v>
      </c>
      <c r="DG42" s="5"/>
      <c r="DH42" s="171">
        <v>4051.4990962595693</v>
      </c>
      <c r="DI42" s="5">
        <v>17.801075000000001</v>
      </c>
      <c r="DJ42" s="5"/>
      <c r="DK42" s="5">
        <v>10170.280140599383</v>
      </c>
      <c r="DL42" s="5">
        <v>91.253625</v>
      </c>
      <c r="DM42" s="5">
        <v>10170.280140599383</v>
      </c>
      <c r="DN42" s="5">
        <v>89.125912499999998</v>
      </c>
      <c r="DO42" s="5">
        <v>6733.0957545189258</v>
      </c>
      <c r="DP42" s="5">
        <v>39.359212499999998</v>
      </c>
      <c r="DQ42" s="5">
        <v>3386.4250525441394</v>
      </c>
      <c r="DR42" s="5">
        <v>39.892450000000004</v>
      </c>
      <c r="DS42" s="5">
        <v>6554.4208837017204</v>
      </c>
      <c r="DT42" s="5">
        <v>40.147850000000005</v>
      </c>
      <c r="DU42" s="5">
        <v>40.147850000000005</v>
      </c>
      <c r="DV42" s="5">
        <v>45.850300000000004</v>
      </c>
      <c r="DW42" s="5">
        <v>47.269849999999998</v>
      </c>
      <c r="DX42" s="5">
        <v>41.433087728004352</v>
      </c>
      <c r="DZ42" s="171">
        <v>7151.8222513729115</v>
      </c>
      <c r="EA42" s="171">
        <v>40.413012500000001</v>
      </c>
      <c r="EB42" s="171">
        <v>40.413012500000001</v>
      </c>
      <c r="EC42" s="171">
        <v>46.0764</v>
      </c>
      <c r="ED42" s="171">
        <v>47.50535</v>
      </c>
      <c r="EE42" s="171">
        <v>41.2102453125</v>
      </c>
      <c r="EF42" s="171">
        <v>25.816749999999999</v>
      </c>
      <c r="EG42" s="171">
        <v>19.346612499999999</v>
      </c>
      <c r="EH42" s="171">
        <v>89.12051249999999</v>
      </c>
      <c r="EI42" s="171">
        <v>86.834699999999998</v>
      </c>
      <c r="EJ42" s="171">
        <v>39.459687500000001</v>
      </c>
      <c r="EK42" s="171">
        <v>41.604975000000003</v>
      </c>
      <c r="EL42" s="171">
        <v>40.358387499999999</v>
      </c>
      <c r="EM42" s="171">
        <v>46.067374999999998</v>
      </c>
      <c r="EN42" s="171">
        <v>47.4780625</v>
      </c>
      <c r="EO42" s="171">
        <v>41.643918205552659</v>
      </c>
      <c r="EP42" s="171">
        <v>37979.987500000003</v>
      </c>
      <c r="EQ42" s="171">
        <v>13.5767875</v>
      </c>
      <c r="ER42" s="171">
        <v>1517.9135190548116</v>
      </c>
      <c r="ES42" s="5">
        <v>20.728099999999998</v>
      </c>
      <c r="ET42" s="5">
        <v>4051.4990962595693</v>
      </c>
      <c r="EU42" s="5">
        <v>17.801075000000001</v>
      </c>
      <c r="EV42" s="8">
        <v>10170.280140599383</v>
      </c>
      <c r="EW42" s="8">
        <v>91.253625</v>
      </c>
      <c r="EX42" s="8">
        <v>10170.280140599383</v>
      </c>
      <c r="EY42" s="8">
        <v>89.125912499999998</v>
      </c>
      <c r="EZ42" s="8">
        <v>6733.0957545189258</v>
      </c>
      <c r="FA42" s="8">
        <v>39.359212499999998</v>
      </c>
      <c r="FB42" s="8">
        <v>3386.4250525441394</v>
      </c>
      <c r="FC42" s="8">
        <v>39.892450000000004</v>
      </c>
      <c r="FD42" s="5">
        <v>6554.4208837017204</v>
      </c>
      <c r="FE42" s="5">
        <v>40.147850000000005</v>
      </c>
      <c r="FF42" s="5">
        <v>40.147850000000005</v>
      </c>
      <c r="FG42" s="5">
        <v>45.850300000000004</v>
      </c>
      <c r="FH42" s="5">
        <v>47.269849999999998</v>
      </c>
      <c r="FI42" s="5">
        <v>41.433087728004352</v>
      </c>
      <c r="FK42" s="5">
        <v>6554.4208837017204</v>
      </c>
      <c r="FL42" s="5">
        <v>40.998406250000002</v>
      </c>
      <c r="FM42" s="5">
        <v>6554.4208837017204</v>
      </c>
      <c r="FN42" s="5">
        <v>41.433087728004352</v>
      </c>
      <c r="FP42" s="171">
        <v>6554.4208837017204</v>
      </c>
      <c r="FQ42" s="5">
        <v>40.998406250000002</v>
      </c>
      <c r="FR42" s="171">
        <v>6554.4208837017204</v>
      </c>
      <c r="FS42" s="5">
        <v>41.433087728004352</v>
      </c>
    </row>
    <row r="43" spans="1:175" x14ac:dyDescent="0.15">
      <c r="A43" s="305" t="s">
        <v>76</v>
      </c>
      <c r="B43" s="306"/>
      <c r="C43" s="306"/>
      <c r="D43" s="306"/>
      <c r="E43" s="306"/>
      <c r="F43" s="306"/>
      <c r="G43" s="306"/>
      <c r="H43" s="306"/>
      <c r="I43" s="306"/>
      <c r="J43" s="306"/>
      <c r="K43" s="306"/>
      <c r="L43" s="306"/>
      <c r="M43" s="306"/>
      <c r="N43" s="306"/>
      <c r="O43" s="306"/>
      <c r="P43" s="306"/>
      <c r="Q43" s="306"/>
      <c r="R43" s="306"/>
      <c r="S43" s="306"/>
      <c r="T43" s="306"/>
      <c r="U43" s="306"/>
      <c r="V43" s="306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5"/>
      <c r="AJ43" s="195"/>
      <c r="AK43" s="195"/>
      <c r="AL43" s="196"/>
      <c r="BX43" s="5"/>
      <c r="BZ43" s="5"/>
      <c r="CB43" s="5"/>
      <c r="CD43" s="5"/>
      <c r="CE43" s="152"/>
      <c r="CF43" s="152"/>
      <c r="CK43" s="6"/>
      <c r="CL43" s="152">
        <v>7803.6736460453985</v>
      </c>
      <c r="CM43" s="152">
        <v>40.624675000000003</v>
      </c>
      <c r="CN43" s="171">
        <v>40.624675000000003</v>
      </c>
      <c r="CO43" s="171">
        <v>46.293999999999997</v>
      </c>
      <c r="CP43" s="171">
        <v>47.713900000000002</v>
      </c>
      <c r="CQ43" s="171">
        <v>41.422084374999997</v>
      </c>
      <c r="CR43" s="171">
        <v>26.179099999999998</v>
      </c>
      <c r="CS43" s="171">
        <v>19.601275000000001</v>
      </c>
      <c r="CT43" s="171">
        <v>89.710574999999992</v>
      </c>
      <c r="CU43" s="171">
        <v>87.466799999999992</v>
      </c>
      <c r="CV43" s="171">
        <v>39.805624999999999</v>
      </c>
      <c r="CW43" s="171">
        <v>41.809950000000001</v>
      </c>
      <c r="CX43" s="171">
        <v>40.568925</v>
      </c>
      <c r="CY43" s="171">
        <v>46.28445</v>
      </c>
      <c r="CZ43" s="171">
        <v>47.686274999999995</v>
      </c>
      <c r="DA43" s="171">
        <v>41.854748683100972</v>
      </c>
      <c r="DB43" s="171">
        <v>40115.425000000003</v>
      </c>
      <c r="DC43" s="171">
        <v>13.879225</v>
      </c>
      <c r="DE43" s="171">
        <v>1637.1361763617899</v>
      </c>
      <c r="DF43" s="5">
        <v>21.043399999999998</v>
      </c>
      <c r="DG43" s="5"/>
      <c r="DH43" s="171">
        <v>4383.7719446150013</v>
      </c>
      <c r="DI43" s="5">
        <v>18.030200000000001</v>
      </c>
      <c r="DJ43" s="5"/>
      <c r="DK43" s="5">
        <v>11132.737265052738</v>
      </c>
      <c r="DL43" s="5">
        <v>91.616549999999989</v>
      </c>
      <c r="DM43" s="5">
        <v>11132.737265052738</v>
      </c>
      <c r="DN43" s="5">
        <v>89.520825000000002</v>
      </c>
      <c r="DO43" s="5">
        <v>7335.4121112944295</v>
      </c>
      <c r="DP43" s="5">
        <v>39.69585</v>
      </c>
      <c r="DQ43" s="5">
        <v>3690.7131867149697</v>
      </c>
      <c r="DR43" s="5">
        <v>40.098300000000002</v>
      </c>
      <c r="DS43" s="5">
        <v>7151.8222513729115</v>
      </c>
      <c r="DT43" s="5">
        <v>40.358387499999999</v>
      </c>
      <c r="DU43" s="5">
        <v>40.358387499999999</v>
      </c>
      <c r="DV43" s="5">
        <v>46.067374999999998</v>
      </c>
      <c r="DW43" s="5">
        <v>47.4780625</v>
      </c>
      <c r="DX43" s="5">
        <v>41.643918205552659</v>
      </c>
      <c r="DZ43" s="171">
        <v>7803.6736460453985</v>
      </c>
      <c r="EA43" s="171">
        <v>40.624675000000003</v>
      </c>
      <c r="EB43" s="171">
        <v>40.624675000000003</v>
      </c>
      <c r="EC43" s="171">
        <v>46.293999999999997</v>
      </c>
      <c r="ED43" s="171">
        <v>47.713900000000002</v>
      </c>
      <c r="EE43" s="171">
        <v>41.422084374999997</v>
      </c>
      <c r="EF43" s="171">
        <v>26.179099999999998</v>
      </c>
      <c r="EG43" s="171">
        <v>19.601275000000001</v>
      </c>
      <c r="EH43" s="171">
        <v>89.710574999999992</v>
      </c>
      <c r="EI43" s="171">
        <v>87.466799999999992</v>
      </c>
      <c r="EJ43" s="171">
        <v>39.805624999999999</v>
      </c>
      <c r="EK43" s="171">
        <v>41.809950000000001</v>
      </c>
      <c r="EL43" s="171">
        <v>40.568925</v>
      </c>
      <c r="EM43" s="171">
        <v>46.28445</v>
      </c>
      <c r="EN43" s="171">
        <v>47.686274999999995</v>
      </c>
      <c r="EO43" s="171">
        <v>41.854748683100972</v>
      </c>
      <c r="EP43" s="171">
        <v>40115.425000000003</v>
      </c>
      <c r="EQ43" s="171">
        <v>13.879225</v>
      </c>
      <c r="ER43" s="171">
        <v>1637.1361763617899</v>
      </c>
      <c r="ES43" s="5">
        <v>21.043399999999998</v>
      </c>
      <c r="ET43" s="5">
        <v>4383.7719446150013</v>
      </c>
      <c r="EU43" s="5">
        <v>18.030200000000001</v>
      </c>
      <c r="EV43" s="8">
        <v>11132.737265052738</v>
      </c>
      <c r="EW43" s="8">
        <v>91.616549999999989</v>
      </c>
      <c r="EX43" s="8">
        <v>11132.737265052738</v>
      </c>
      <c r="EY43" s="8">
        <v>89.520825000000002</v>
      </c>
      <c r="EZ43" s="8">
        <v>7335.4121112944295</v>
      </c>
      <c r="FA43" s="8">
        <v>39.69585</v>
      </c>
      <c r="FB43" s="8">
        <v>3690.7131867149697</v>
      </c>
      <c r="FC43" s="8">
        <v>40.098300000000002</v>
      </c>
      <c r="FD43" s="5">
        <v>7151.8222513729115</v>
      </c>
      <c r="FE43" s="5">
        <v>40.358387499999999</v>
      </c>
      <c r="FF43" s="5">
        <v>40.358387499999999</v>
      </c>
      <c r="FG43" s="5">
        <v>46.067374999999998</v>
      </c>
      <c r="FH43" s="5">
        <v>47.4780625</v>
      </c>
      <c r="FI43" s="5">
        <v>41.643918205552659</v>
      </c>
      <c r="FK43" s="5">
        <v>7151.8222513729115</v>
      </c>
      <c r="FL43" s="5">
        <v>41.2102453125</v>
      </c>
      <c r="FM43" s="5">
        <v>7151.8222513729115</v>
      </c>
      <c r="FN43" s="5">
        <v>41.643918205552659</v>
      </c>
      <c r="FP43" s="171">
        <v>7151.8222513729115</v>
      </c>
      <c r="FQ43" s="5">
        <v>41.2102453125</v>
      </c>
      <c r="FR43" s="171">
        <v>7151.8222513729115</v>
      </c>
      <c r="FS43" s="5">
        <v>41.643918205552659</v>
      </c>
    </row>
    <row r="44" spans="1:175" x14ac:dyDescent="0.15">
      <c r="A44" s="307" t="s">
        <v>13</v>
      </c>
      <c r="B44" s="308"/>
      <c r="C44" s="308"/>
      <c r="D44" s="308"/>
      <c r="E44" s="308"/>
      <c r="F44" s="308"/>
      <c r="G44" s="308"/>
      <c r="H44" s="308"/>
      <c r="I44" s="308"/>
      <c r="J44" s="308"/>
      <c r="K44" s="308"/>
      <c r="L44" s="308"/>
      <c r="M44" s="191"/>
      <c r="N44" s="191"/>
      <c r="O44" s="191"/>
      <c r="P44" s="191"/>
      <c r="Q44" s="349" t="s">
        <v>1</v>
      </c>
      <c r="R44" s="349"/>
      <c r="S44" s="308" t="s">
        <v>22</v>
      </c>
      <c r="T44" s="308"/>
      <c r="U44" s="344" t="s">
        <v>0</v>
      </c>
      <c r="V44" s="344"/>
      <c r="W44" s="344" t="s">
        <v>49</v>
      </c>
      <c r="X44" s="344"/>
      <c r="Y44" s="345" t="s">
        <v>40</v>
      </c>
      <c r="Z44" s="345"/>
      <c r="AA44" s="345" t="s">
        <v>44</v>
      </c>
      <c r="AB44" s="345"/>
      <c r="AC44" s="345" t="s">
        <v>45</v>
      </c>
      <c r="AD44" s="345"/>
      <c r="AE44" s="345"/>
      <c r="AF44" s="345"/>
      <c r="AG44" s="345"/>
      <c r="AH44" s="345"/>
      <c r="AI44" s="332" t="s">
        <v>13</v>
      </c>
      <c r="AJ44" s="332"/>
      <c r="AK44" s="333" t="s">
        <v>42</v>
      </c>
      <c r="AL44" s="334"/>
      <c r="BX44" s="5"/>
      <c r="BZ44" s="5"/>
      <c r="CB44" s="5"/>
      <c r="CD44" s="5"/>
      <c r="CE44" s="152"/>
      <c r="CF44" s="152"/>
      <c r="CK44" s="6"/>
      <c r="CL44" s="152">
        <v>8514.9379044331145</v>
      </c>
      <c r="CM44" s="152">
        <v>40.836337499999999</v>
      </c>
      <c r="CN44" s="171">
        <v>40.836337499999999</v>
      </c>
      <c r="CO44" s="171">
        <v>46.511600000000001</v>
      </c>
      <c r="CP44" s="171">
        <v>47.922449999999998</v>
      </c>
      <c r="CQ44" s="171">
        <v>41.633923437500002</v>
      </c>
      <c r="CR44" s="171">
        <v>26.541450000000001</v>
      </c>
      <c r="CS44" s="171">
        <v>19.855937500000003</v>
      </c>
      <c r="CT44" s="171">
        <v>90.300637499999993</v>
      </c>
      <c r="CU44" s="171">
        <v>88.0989</v>
      </c>
      <c r="CV44" s="171">
        <v>40.151562500000004</v>
      </c>
      <c r="CW44" s="171">
        <v>42.014925000000005</v>
      </c>
      <c r="CX44" s="171">
        <v>40.779462500000001</v>
      </c>
      <c r="CY44" s="171">
        <v>46.501525000000001</v>
      </c>
      <c r="CZ44" s="171">
        <v>47.894487499999997</v>
      </c>
      <c r="DA44" s="171">
        <v>42.065579160649285</v>
      </c>
      <c r="DB44" s="171">
        <v>42250.862500000003</v>
      </c>
      <c r="DC44" s="171">
        <v>14.1816625</v>
      </c>
      <c r="DE44" s="171">
        <v>1765.7230311918181</v>
      </c>
      <c r="DF44" s="5">
        <v>21.358699999999999</v>
      </c>
      <c r="DG44" s="5"/>
      <c r="DH44" s="171">
        <v>4777.6769520963226</v>
      </c>
      <c r="DI44" s="5">
        <v>18.285550000000001</v>
      </c>
      <c r="DJ44" s="5"/>
      <c r="DK44" s="5">
        <v>12186.275825179939</v>
      </c>
      <c r="DL44" s="5">
        <v>91.979474999999994</v>
      </c>
      <c r="DM44" s="5">
        <v>12186.275825179939</v>
      </c>
      <c r="DN44" s="5">
        <v>89.915737499999992</v>
      </c>
      <c r="DO44" s="5">
        <v>7991.6093286526229</v>
      </c>
      <c r="DP44" s="5">
        <v>40.032487500000002</v>
      </c>
      <c r="DQ44" s="5">
        <v>4022.3432130465621</v>
      </c>
      <c r="DR44" s="5">
        <v>40.30415</v>
      </c>
      <c r="DS44" s="5">
        <v>7803.6736460453985</v>
      </c>
      <c r="DT44" s="5">
        <v>40.568925</v>
      </c>
      <c r="DU44" s="5">
        <v>40.568925</v>
      </c>
      <c r="DV44" s="5">
        <v>46.28445</v>
      </c>
      <c r="DW44" s="5">
        <v>47.686274999999995</v>
      </c>
      <c r="DX44" s="5">
        <v>41.854748683100972</v>
      </c>
      <c r="DZ44" s="171">
        <v>8514.9379044331145</v>
      </c>
      <c r="EA44" s="171">
        <v>40.836337499999999</v>
      </c>
      <c r="EB44" s="171">
        <v>40.836337499999999</v>
      </c>
      <c r="EC44" s="171">
        <v>46.511600000000001</v>
      </c>
      <c r="ED44" s="171">
        <v>47.922449999999998</v>
      </c>
      <c r="EE44" s="171">
        <v>41.633923437500002</v>
      </c>
      <c r="EF44" s="171">
        <v>26.541450000000001</v>
      </c>
      <c r="EG44" s="171">
        <v>19.855937500000003</v>
      </c>
      <c r="EH44" s="171">
        <v>90.300637499999993</v>
      </c>
      <c r="EI44" s="171">
        <v>88.0989</v>
      </c>
      <c r="EJ44" s="171">
        <v>40.151562500000004</v>
      </c>
      <c r="EK44" s="171">
        <v>42.014925000000005</v>
      </c>
      <c r="EL44" s="171">
        <v>40.779462500000001</v>
      </c>
      <c r="EM44" s="171">
        <v>46.501525000000001</v>
      </c>
      <c r="EN44" s="171">
        <v>47.894487499999997</v>
      </c>
      <c r="EO44" s="171">
        <v>42.065579160649285</v>
      </c>
      <c r="EP44" s="171">
        <v>42250.862500000003</v>
      </c>
      <c r="EQ44" s="171">
        <v>14.1816625</v>
      </c>
      <c r="ER44" s="171">
        <v>1765.7230311918181</v>
      </c>
      <c r="ES44" s="5">
        <v>21.358699999999999</v>
      </c>
      <c r="ET44" s="5">
        <v>4777.6769520963226</v>
      </c>
      <c r="EU44" s="5">
        <v>18.285550000000001</v>
      </c>
      <c r="EV44" s="8">
        <v>12186.275825179939</v>
      </c>
      <c r="EW44" s="8">
        <v>91.979474999999994</v>
      </c>
      <c r="EX44" s="8">
        <v>12186.275825179939</v>
      </c>
      <c r="EY44" s="8">
        <v>89.915737499999992</v>
      </c>
      <c r="EZ44" s="8">
        <v>7991.6093286526229</v>
      </c>
      <c r="FA44" s="8">
        <v>40.032487500000002</v>
      </c>
      <c r="FB44" s="8">
        <v>4022.3432130465621</v>
      </c>
      <c r="FC44" s="8">
        <v>40.30415</v>
      </c>
      <c r="FD44" s="5">
        <v>7803.6736460453985</v>
      </c>
      <c r="FE44" s="5">
        <v>40.568925</v>
      </c>
      <c r="FF44" s="5">
        <v>40.568925</v>
      </c>
      <c r="FG44" s="5">
        <v>46.28445</v>
      </c>
      <c r="FH44" s="5">
        <v>47.686274999999995</v>
      </c>
      <c r="FI44" s="5">
        <v>41.854748683100972</v>
      </c>
      <c r="FK44" s="5">
        <v>7803.6736460453985</v>
      </c>
      <c r="FL44" s="5">
        <v>41.422084374999997</v>
      </c>
      <c r="FM44" s="5">
        <v>7803.6736460453985</v>
      </c>
      <c r="FN44" s="5">
        <v>41.854748683100972</v>
      </c>
      <c r="FP44" s="171">
        <v>7803.6736460453985</v>
      </c>
      <c r="FQ44" s="5">
        <v>41.422084374999997</v>
      </c>
      <c r="FR44" s="171">
        <v>7803.6736460453985</v>
      </c>
      <c r="FS44" s="5">
        <v>41.854748683100972</v>
      </c>
    </row>
    <row r="45" spans="1:175" x14ac:dyDescent="0.15">
      <c r="A45" s="172"/>
      <c r="B45" s="173"/>
      <c r="C45" s="349" t="s">
        <v>13</v>
      </c>
      <c r="D45" s="349"/>
      <c r="E45" s="349"/>
      <c r="F45" s="349"/>
      <c r="G45" s="191"/>
      <c r="H45" s="191"/>
      <c r="I45" s="191"/>
      <c r="J45" s="191"/>
      <c r="K45" s="191"/>
      <c r="L45" s="191"/>
      <c r="M45" s="349" t="s">
        <v>42</v>
      </c>
      <c r="N45" s="349"/>
      <c r="O45" s="349"/>
      <c r="P45" s="349"/>
      <c r="Q45" s="191"/>
      <c r="R45" s="191"/>
      <c r="S45" s="191"/>
      <c r="T45" s="17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183"/>
      <c r="AF45" s="183"/>
      <c r="AG45" s="183"/>
      <c r="AH45" s="183"/>
      <c r="AI45" s="197"/>
      <c r="AJ45" s="197"/>
      <c r="AK45" s="197"/>
      <c r="AL45" s="198"/>
      <c r="BX45" s="5"/>
      <c r="BZ45" s="5"/>
      <c r="CB45" s="5"/>
      <c r="CD45" s="5"/>
      <c r="CE45" s="152"/>
      <c r="CF45" s="152"/>
      <c r="CK45" s="6"/>
      <c r="CL45" s="152">
        <v>9291.0301999999992</v>
      </c>
      <c r="CM45" s="152">
        <v>41.048000000000002</v>
      </c>
      <c r="CN45" s="171">
        <v>41.048000000000002</v>
      </c>
      <c r="CO45" s="171">
        <v>46.729199999999999</v>
      </c>
      <c r="CP45" s="171">
        <v>48.131</v>
      </c>
      <c r="CQ45" s="171">
        <v>41.845762499999999</v>
      </c>
      <c r="CR45" s="171">
        <v>26.9038</v>
      </c>
      <c r="CS45" s="171">
        <v>20.110600000000002</v>
      </c>
      <c r="CT45" s="171">
        <v>90.890699999999995</v>
      </c>
      <c r="CU45" s="171">
        <v>88.730999999999995</v>
      </c>
      <c r="CV45" s="171">
        <v>40.497500000000002</v>
      </c>
      <c r="CW45" s="171">
        <v>42.219900000000003</v>
      </c>
      <c r="CX45" s="171">
        <v>40.99</v>
      </c>
      <c r="CY45" s="171">
        <v>46.718600000000002</v>
      </c>
      <c r="CZ45" s="171">
        <v>48.102699999999999</v>
      </c>
      <c r="DA45" s="171">
        <v>42.276409638197599</v>
      </c>
      <c r="DB45" s="171">
        <v>44386.3</v>
      </c>
      <c r="DC45" s="171">
        <v>14.4841</v>
      </c>
      <c r="DE45" s="171">
        <v>1904.4095829644834</v>
      </c>
      <c r="DF45" s="5">
        <v>21.673999999999999</v>
      </c>
      <c r="DG45" s="5"/>
      <c r="DH45" s="171">
        <v>5206.9763999999996</v>
      </c>
      <c r="DI45" s="5">
        <v>18.540900000000001</v>
      </c>
      <c r="DJ45" s="5"/>
      <c r="DK45" s="5">
        <v>13339.515246941495</v>
      </c>
      <c r="DL45" s="5">
        <v>92.342399999999998</v>
      </c>
      <c r="DM45" s="5">
        <v>13339.515246941495</v>
      </c>
      <c r="DN45" s="5">
        <v>90.310649999999995</v>
      </c>
      <c r="DO45" s="5">
        <v>8706.5073772028027</v>
      </c>
      <c r="DP45" s="5">
        <v>40.369124999999997</v>
      </c>
      <c r="DQ45" s="5">
        <v>4383.7719446150013</v>
      </c>
      <c r="DR45" s="5">
        <v>40.510000000000005</v>
      </c>
      <c r="DS45" s="5">
        <v>8514.9379044331145</v>
      </c>
      <c r="DT45" s="5">
        <v>40.779462500000001</v>
      </c>
      <c r="DU45" s="5">
        <v>40.779462500000001</v>
      </c>
      <c r="DV45" s="5">
        <v>46.501525000000001</v>
      </c>
      <c r="DW45" s="5">
        <v>47.894487499999997</v>
      </c>
      <c r="DX45" s="5">
        <v>42.065579160649285</v>
      </c>
      <c r="DZ45" s="171">
        <v>9291.0301999999992</v>
      </c>
      <c r="EA45" s="171">
        <v>41.048000000000002</v>
      </c>
      <c r="EB45" s="171">
        <v>41.048000000000002</v>
      </c>
      <c r="EC45" s="171">
        <v>46.729199999999999</v>
      </c>
      <c r="ED45" s="171">
        <v>48.131</v>
      </c>
      <c r="EE45" s="171">
        <v>41.845762499999999</v>
      </c>
      <c r="EF45" s="171">
        <v>26.9038</v>
      </c>
      <c r="EG45" s="171">
        <v>20.110600000000002</v>
      </c>
      <c r="EH45" s="171">
        <v>90.890699999999995</v>
      </c>
      <c r="EI45" s="171">
        <v>88.730999999999995</v>
      </c>
      <c r="EJ45" s="171">
        <v>40.497500000000002</v>
      </c>
      <c r="EK45" s="171">
        <v>42.219900000000003</v>
      </c>
      <c r="EL45" s="171">
        <v>40.99</v>
      </c>
      <c r="EM45" s="171">
        <v>46.718600000000002</v>
      </c>
      <c r="EN45" s="171">
        <v>48.102699999999999</v>
      </c>
      <c r="EO45" s="171">
        <v>42.276409638197599</v>
      </c>
      <c r="EP45" s="171">
        <v>44386.3</v>
      </c>
      <c r="EQ45" s="171">
        <v>14.4841</v>
      </c>
      <c r="ER45" s="171">
        <v>1904.4095829644834</v>
      </c>
      <c r="ES45" s="5">
        <v>21.673999999999999</v>
      </c>
      <c r="ET45" s="5">
        <v>5206.9763999999996</v>
      </c>
      <c r="EU45" s="5">
        <v>18.540900000000001</v>
      </c>
      <c r="EV45" s="8">
        <v>13339.515246941495</v>
      </c>
      <c r="EW45" s="8">
        <v>92.342399999999998</v>
      </c>
      <c r="EX45" s="8">
        <v>13339.515246941495</v>
      </c>
      <c r="EY45" s="8">
        <v>90.310649999999995</v>
      </c>
      <c r="EZ45" s="8">
        <v>8706.5073772028027</v>
      </c>
      <c r="FA45" s="8">
        <v>40.369124999999997</v>
      </c>
      <c r="FB45" s="8">
        <v>4383.7719446150013</v>
      </c>
      <c r="FC45" s="8">
        <v>40.510000000000005</v>
      </c>
      <c r="FD45" s="5">
        <v>8514.9379044331145</v>
      </c>
      <c r="FE45" s="5">
        <v>40.779462500000001</v>
      </c>
      <c r="FF45" s="5">
        <v>40.779462500000001</v>
      </c>
      <c r="FG45" s="5">
        <v>46.501525000000001</v>
      </c>
      <c r="FH45" s="5">
        <v>47.894487499999997</v>
      </c>
      <c r="FI45" s="5">
        <v>42.065579160649285</v>
      </c>
      <c r="FK45" s="5">
        <v>8514.9379044331145</v>
      </c>
      <c r="FL45" s="5">
        <v>41.633923437500002</v>
      </c>
      <c r="FM45" s="5">
        <v>8514.9379044331145</v>
      </c>
      <c r="FN45" s="5">
        <v>42.065579160649285</v>
      </c>
      <c r="FP45" s="171">
        <v>8514.9379044331145</v>
      </c>
      <c r="FQ45" s="5">
        <v>41.633923437500002</v>
      </c>
      <c r="FR45" s="171">
        <v>8514.9379044331145</v>
      </c>
      <c r="FS45" s="5">
        <v>42.065579160649285</v>
      </c>
    </row>
    <row r="46" spans="1:175" ht="14" thickBot="1" x14ac:dyDescent="0.2">
      <c r="A46" s="309" t="s">
        <v>23</v>
      </c>
      <c r="B46" s="310"/>
      <c r="C46" s="192" t="s">
        <v>24</v>
      </c>
      <c r="D46" s="192" t="s">
        <v>25</v>
      </c>
      <c r="E46" s="192" t="s">
        <v>26</v>
      </c>
      <c r="F46" s="192" t="s">
        <v>38</v>
      </c>
      <c r="G46" s="192" t="s">
        <v>5</v>
      </c>
      <c r="H46" s="192" t="s">
        <v>22</v>
      </c>
      <c r="I46" s="192" t="s">
        <v>0</v>
      </c>
      <c r="J46" s="192" t="s">
        <v>39</v>
      </c>
      <c r="K46" s="192" t="s">
        <v>40</v>
      </c>
      <c r="L46" s="192" t="s">
        <v>41</v>
      </c>
      <c r="M46" s="192" t="s">
        <v>24</v>
      </c>
      <c r="N46" s="192" t="s">
        <v>25</v>
      </c>
      <c r="O46" s="192" t="s">
        <v>26</v>
      </c>
      <c r="P46" s="192" t="s">
        <v>38</v>
      </c>
      <c r="Q46" s="192" t="s">
        <v>23</v>
      </c>
      <c r="R46" s="192" t="s">
        <v>24</v>
      </c>
      <c r="S46" s="192" t="s">
        <v>23</v>
      </c>
      <c r="T46" s="174" t="s">
        <v>24</v>
      </c>
      <c r="U46" s="184" t="s">
        <v>23</v>
      </c>
      <c r="V46" s="184" t="s">
        <v>24</v>
      </c>
      <c r="W46" s="184" t="s">
        <v>23</v>
      </c>
      <c r="X46" s="184" t="s">
        <v>24</v>
      </c>
      <c r="Y46" s="184" t="s">
        <v>23</v>
      </c>
      <c r="Z46" s="184" t="s">
        <v>24</v>
      </c>
      <c r="AA46" s="184" t="s">
        <v>23</v>
      </c>
      <c r="AB46" s="184" t="s">
        <v>24</v>
      </c>
      <c r="AC46" s="184" t="s">
        <v>23</v>
      </c>
      <c r="AD46" s="184" t="s">
        <v>24</v>
      </c>
      <c r="AE46" s="184" t="s">
        <v>24</v>
      </c>
      <c r="AF46" s="184" t="s">
        <v>25</v>
      </c>
      <c r="AG46" s="184" t="s">
        <v>26</v>
      </c>
      <c r="AH46" s="184" t="s">
        <v>38</v>
      </c>
      <c r="AI46" s="335" t="s">
        <v>38</v>
      </c>
      <c r="AJ46" s="335"/>
      <c r="AK46" s="336" t="s">
        <v>38</v>
      </c>
      <c r="AL46" s="337"/>
      <c r="BX46" s="5"/>
      <c r="BZ46" s="5"/>
      <c r="CB46" s="5"/>
      <c r="CD46" s="5"/>
      <c r="CE46" s="152"/>
      <c r="CF46" s="152"/>
      <c r="CK46" s="6"/>
      <c r="CL46" s="152">
        <v>10170.280140599383</v>
      </c>
      <c r="CM46" s="152">
        <v>41.238287499999998</v>
      </c>
      <c r="CN46" s="171">
        <v>41.238287499999998</v>
      </c>
      <c r="CO46" s="171">
        <v>46.9211375</v>
      </c>
      <c r="CP46" s="171">
        <v>48.322049999999997</v>
      </c>
      <c r="CQ46" s="171">
        <v>42.036200781250002</v>
      </c>
      <c r="CR46" s="171">
        <v>27.2527875</v>
      </c>
      <c r="CS46" s="171">
        <v>20.350300000000001</v>
      </c>
      <c r="CT46" s="171">
        <v>91.253625</v>
      </c>
      <c r="CU46" s="171">
        <v>89.125912499999998</v>
      </c>
      <c r="CV46" s="171">
        <v>40.845887500000003</v>
      </c>
      <c r="CW46" s="171">
        <v>42.395987500000004</v>
      </c>
      <c r="CX46" s="171">
        <v>41.177262500000005</v>
      </c>
      <c r="CY46" s="171">
        <v>46.909537499999999</v>
      </c>
      <c r="CZ46" s="171">
        <v>48.290512499999998</v>
      </c>
      <c r="DA46" s="171">
        <v>42.463915637528387</v>
      </c>
      <c r="DB46" s="171">
        <v>45852.362500000003</v>
      </c>
      <c r="DC46" s="171">
        <v>14.904387499999999</v>
      </c>
      <c r="DE46" s="171">
        <v>2053.9890999999998</v>
      </c>
      <c r="DF46" s="5">
        <v>21.9893</v>
      </c>
      <c r="DG46" s="5"/>
      <c r="DH46" s="171">
        <v>5672.7721007308328</v>
      </c>
      <c r="DI46" s="5">
        <v>18.782724999999999</v>
      </c>
      <c r="DJ46" s="5"/>
      <c r="DK46" s="5">
        <v>14601.890649455858</v>
      </c>
      <c r="DL46" s="5">
        <v>92.705325000000002</v>
      </c>
      <c r="DM46" s="5">
        <v>14601.890649455858</v>
      </c>
      <c r="DN46" s="5">
        <v>90.705562499999999</v>
      </c>
      <c r="DO46" s="5">
        <v>9485.3574032337201</v>
      </c>
      <c r="DP46" s="5">
        <v>40.705762499999999</v>
      </c>
      <c r="DQ46" s="5">
        <v>4777.6769520963226</v>
      </c>
      <c r="DR46" s="5">
        <v>40.715850000000003</v>
      </c>
      <c r="DS46" s="5">
        <v>9291.0301999999992</v>
      </c>
      <c r="DT46" s="5">
        <v>40.99</v>
      </c>
      <c r="DU46" s="5">
        <v>40.99</v>
      </c>
      <c r="DV46" s="5">
        <v>46.718600000000002</v>
      </c>
      <c r="DW46" s="5">
        <v>48.102699999999999</v>
      </c>
      <c r="DX46" s="5">
        <v>42.276409638197599</v>
      </c>
      <c r="DZ46" s="171">
        <v>10170.280140599383</v>
      </c>
      <c r="EA46" s="171">
        <v>41.238287499999998</v>
      </c>
      <c r="EB46" s="171">
        <v>41.238287499999998</v>
      </c>
      <c r="EC46" s="171">
        <v>46.9211375</v>
      </c>
      <c r="ED46" s="171">
        <v>48.322049999999997</v>
      </c>
      <c r="EE46" s="171">
        <v>42.036200781250002</v>
      </c>
      <c r="EF46" s="171">
        <v>27.2527875</v>
      </c>
      <c r="EG46" s="171">
        <v>20.350300000000001</v>
      </c>
      <c r="EH46" s="171">
        <v>91.253625</v>
      </c>
      <c r="EI46" s="171">
        <v>89.125912499999998</v>
      </c>
      <c r="EJ46" s="171">
        <v>40.845887500000003</v>
      </c>
      <c r="EK46" s="171">
        <v>42.395987500000004</v>
      </c>
      <c r="EL46" s="171">
        <v>41.177262500000005</v>
      </c>
      <c r="EM46" s="171">
        <v>46.909537499999999</v>
      </c>
      <c r="EN46" s="171">
        <v>48.290512499999998</v>
      </c>
      <c r="EO46" s="171">
        <v>42.463915637528387</v>
      </c>
      <c r="EP46" s="171">
        <v>45852.362500000003</v>
      </c>
      <c r="EQ46" s="171">
        <v>14.904387499999999</v>
      </c>
      <c r="ER46" s="171">
        <v>2053.9890999999998</v>
      </c>
      <c r="ES46" s="5">
        <v>21.9893</v>
      </c>
      <c r="ET46" s="5">
        <v>5672.7721007308328</v>
      </c>
      <c r="EU46" s="5">
        <v>18.782724999999999</v>
      </c>
      <c r="EV46" s="8">
        <v>14601.890649455858</v>
      </c>
      <c r="EW46" s="8">
        <v>92.705325000000002</v>
      </c>
      <c r="EX46" s="8">
        <v>14601.890649455858</v>
      </c>
      <c r="EY46" s="8">
        <v>90.705562499999999</v>
      </c>
      <c r="EZ46" s="8">
        <v>9485.3574032337201</v>
      </c>
      <c r="FA46" s="8">
        <v>40.705762499999999</v>
      </c>
      <c r="FB46" s="8">
        <v>4777.6769520963226</v>
      </c>
      <c r="FC46" s="8">
        <v>40.715850000000003</v>
      </c>
      <c r="FD46" s="5">
        <v>9291.0301999999992</v>
      </c>
      <c r="FE46" s="5">
        <v>40.99</v>
      </c>
      <c r="FF46" s="5">
        <v>40.99</v>
      </c>
      <c r="FG46" s="5">
        <v>46.718600000000002</v>
      </c>
      <c r="FH46" s="5">
        <v>48.102699999999999</v>
      </c>
      <c r="FI46" s="5">
        <v>42.276409638197599</v>
      </c>
      <c r="FK46" s="5">
        <v>9291.0301999999992</v>
      </c>
      <c r="FL46" s="5">
        <v>41.845762499999999</v>
      </c>
      <c r="FM46" s="5">
        <v>9291.0301999999992</v>
      </c>
      <c r="FN46" s="5">
        <v>42.276409638197599</v>
      </c>
      <c r="FP46" s="171">
        <v>9291.0301999999992</v>
      </c>
      <c r="FQ46" s="5">
        <v>41.845762499999999</v>
      </c>
      <c r="FR46" s="171">
        <v>9291.0301999999992</v>
      </c>
      <c r="FS46" s="5">
        <v>42.276409638197599</v>
      </c>
    </row>
    <row r="47" spans="1:175" x14ac:dyDescent="0.15">
      <c r="A47" s="293" t="s">
        <v>27</v>
      </c>
      <c r="B47" s="338" cm="1">
        <f t="array" ref="B47">bdRateROI($CL5:$CL501,CM5:CM501,$DZ5:$DZ501,EA5:EA501,CJ11,CJ6,1)</f>
        <v>0</v>
      </c>
      <c r="C47" s="338" cm="1">
        <f t="array" ref="C47">bdRateExtend($CL5:$CL501,CN5:CN501,$DZ5:$DZ501,EB5:EB501)</f>
        <v>0</v>
      </c>
      <c r="D47" s="338" t="e" cm="1">
        <f t="array" ref="D47">bdRateExtend($CL5:$CL501,CO5:CO501,$DZ5:$DZ501,EC5:EC501)</f>
        <v>#VALUE!</v>
      </c>
      <c r="E47" s="338" t="e" cm="1">
        <f t="array" ref="E47">bdRateExtend($CL5:$CL501,CP5:CP501,$DZ5:$DZ501,ED5:ED501)</f>
        <v>#VALUE!</v>
      </c>
      <c r="F47" s="338" cm="1">
        <f t="array" ref="F47">bdRateExtend($CL5:$CL501,CQ5:CQ501,$DZ5:$DZ501,EE5:EE501)</f>
        <v>0</v>
      </c>
      <c r="G47" s="338" t="e" cm="1">
        <f t="array" ref="G47">bdRateExtend($CL5:$CL501,CR5:CR501,$DZ5:$DZ501,EF5:EF501)</f>
        <v>#VALUE!</v>
      </c>
      <c r="H47" s="338" t="e" cm="1">
        <f t="array" ref="H47">bdRateExtend($CL5:$CL501,CS5:CS501,$DZ5:$DZ501,EG5:EG501)</f>
        <v>#VALUE!</v>
      </c>
      <c r="I47" s="338" cm="1">
        <f t="array" ref="I47">bdRateExtend($CL5:$CL501,CT5:CT501,$DZ5:$DZ501,EH5:EH501,"None", FALSE,2)</f>
        <v>0</v>
      </c>
      <c r="J47" s="338" cm="1">
        <f t="array" ref="J47">bdRateExtend($CL5:$CL501,CU5:CU501,$DZ5:$DZ501,EI5:EI501,"None", FALSE,2)</f>
        <v>0</v>
      </c>
      <c r="K47" s="338" t="e" cm="1">
        <f t="array" ref="K47">bdRateExtend($CL5:$CL501,CV5:CV501,$DZ5:$DZ501,EJ5:EJ501)</f>
        <v>#VALUE!</v>
      </c>
      <c r="L47" s="338" t="e" cm="1">
        <f t="array" ref="L47">bdRateExtend($CL5:$CL501,CW5:CW501,$DZ5:$DZ501,EK5:EK501)</f>
        <v>#VALUE!</v>
      </c>
      <c r="M47" s="338" cm="1">
        <f t="array" ref="M47">bdRateExtend($CL5:$CL501,CX5:CX501,$DZ5:$DZ501,EL5:EL501)</f>
        <v>0</v>
      </c>
      <c r="N47" s="338" t="e" cm="1">
        <f t="array" ref="N47">bdRateExtend($CL5:$CL501,CY5:CY501,$DZ5:$DZ501,EM5:EM501)</f>
        <v>#VALUE!</v>
      </c>
      <c r="O47" s="338" t="e" cm="1">
        <f t="array" ref="O47">bdRateExtend($CL5:$CL501,CZ5:CZ501,$DZ5:$DZ501,EN5:EN501)</f>
        <v>#VALUE!</v>
      </c>
      <c r="P47" s="338" cm="1">
        <f t="array" ref="P47">bdRateExtend($CL5:$CL501,DA5:DA501,$DZ5:$DZ501,EO5:EO501)</f>
        <v>0</v>
      </c>
      <c r="Q47" s="338" cm="1">
        <f t="array" ref="Q47">bdRateROI($DE5:$DE501,DF5:DF501,$ER5:$ER501,ES5:ES501,CJ11,CJ6,1)</f>
        <v>0</v>
      </c>
      <c r="R47" s="338" cm="1">
        <f t="array" ref="R47">bdRateExtend($DE5:$DE501,DF5:DF501,$ER5:$ER501,ES5:ES501)</f>
        <v>0</v>
      </c>
      <c r="S47" s="338" cm="1">
        <f t="array" ref="S47">bdRateROI($DH5:$DH501,DI5:DI501,$ET5:$ET501,EU5:EU501,CJ11,CJ6,1)</f>
        <v>0</v>
      </c>
      <c r="T47" s="338" cm="1">
        <f t="array" ref="T47">bdRateExtend($DH5:$DH501,DI5:DI501,$ET5:$ET501,EU5:EU501)</f>
        <v>0</v>
      </c>
      <c r="U47" s="338" cm="1">
        <f t="array" ref="U47">bdRateROI($DK5:$DK501,DL5:DL501,$EV5:$EV501,EW5:EW501,$CJ11,$CJ6,1,2)</f>
        <v>0</v>
      </c>
      <c r="V47" s="338" cm="1">
        <f t="array" ref="V47">bdRateExtend($DK5:$DK501,DL5:DL501,$EV5:$EV501,EW5:EW501,"None", FALSE,2)</f>
        <v>0</v>
      </c>
      <c r="W47" s="338" cm="1">
        <f t="array" ref="W47">bdRateROI(DM5:DM501,DN5:DN501,EX5:EX501,EY5:EY501,$CJ11,$CJ6,1,2)</f>
        <v>0</v>
      </c>
      <c r="X47" s="338" cm="1">
        <f t="array" ref="X47">bdRateExtend(DM5:DM501,DN5:DN501,EX5:EX501,EY5:EY501,"None", FALSE,2)</f>
        <v>0</v>
      </c>
      <c r="Y47" s="338" cm="1">
        <f t="array" ref="Y47">bdRateROI(DO5:DO501,DP5:DP501,EZ5:EZ501,FA5:FA501,$CJ11,$CJ6,1)</f>
        <v>0</v>
      </c>
      <c r="Z47" s="338" cm="1">
        <f t="array" ref="Z47">bdRateExtend(DO5:DO501,DP5:DP501,EZ5:EZ501,FA5:FA501)</f>
        <v>0</v>
      </c>
      <c r="AA47" s="338" cm="1">
        <f t="array" ref="AA47">bdRateROI(DQ5:DQ501,DR5:DR501,FB5:FB501,FC5:FC501,$CJ11,$CJ6,1)</f>
        <v>0</v>
      </c>
      <c r="AB47" s="338" cm="1">
        <f t="array" ref="AB47">bdRateExtend(DQ5:DQ501,DR5:DR501,FB5:FB501,FC5:FC501)</f>
        <v>0</v>
      </c>
      <c r="AC47" s="338" cm="1">
        <f t="array" ref="AC47">bdRateROI(DS5:DS501,DT5:DT501,FD5:FD501,FE5:FE501,$CJ11,$CJ6,1)</f>
        <v>0</v>
      </c>
      <c r="AD47" s="338" cm="1">
        <f t="array" ref="AD47">bdRateExtend(DS5:DS501,DT5:DT501,FD5:FD501,FE5:FE501)</f>
        <v>0</v>
      </c>
      <c r="AE47" s="338" cm="1">
        <f t="array" ref="AE47">bdRateExtend($DS5:$DS501,DU5:DU501,$FD5:$FD501,FF5:FF501)</f>
        <v>0</v>
      </c>
      <c r="AF47" s="338" t="e" cm="1">
        <f t="array" ref="AF47">bdRateExtend($DS5:$DS501,DV5:DV501,$FD5:$FD501,FG5:FG501)</f>
        <v>#VALUE!</v>
      </c>
      <c r="AG47" s="338" t="e" cm="1">
        <f t="array" ref="AG47">bdRateExtend($DS5:$DS501,DW5:DW501,$FD5:$FD501,FH5:FH501)</f>
        <v>#VALUE!</v>
      </c>
      <c r="AH47" s="338" cm="1">
        <f t="array" ref="AH47">bdRateExtend($DS5:$DS501,DX5:DX501,$FD5:$FD501,FI5:FI501)</f>
        <v>0</v>
      </c>
      <c r="AI47" s="338" cm="1">
        <f t="array" ref="AI47">bdRateROI($FK5:$FK501,FL5:FL501,$FP5:$FP501,FQ5:FQ501,$CJ11,$CJ6,1)</f>
        <v>0</v>
      </c>
      <c r="AJ47" s="338" cm="1">
        <f t="array" ref="AJ47">bdRateExtend($FK5:$FK501,FL5:FL501,$FP5:$FP501,FQ5:FQ501)</f>
        <v>0</v>
      </c>
      <c r="AK47" s="338" cm="1">
        <f t="array" ref="AK47">bdRateROI($FM5:$FM501,FN5:FN501,$FR5:$FR501,FS5:FS501,$CJ11,$CJ6,1)</f>
        <v>0</v>
      </c>
      <c r="AL47" s="341" cm="1">
        <f t="array" ref="AL47">bdRateExtend($FM5:$FM501,FN5:FN501,$FR5:$FR501,FS5:FS501)</f>
        <v>0</v>
      </c>
      <c r="BX47" s="5"/>
      <c r="BZ47" s="5"/>
      <c r="CB47" s="5"/>
      <c r="CD47" s="5"/>
      <c r="CE47" s="152"/>
      <c r="CF47" s="152"/>
      <c r="CK47" s="6"/>
      <c r="CL47" s="152">
        <v>11132.737265052738</v>
      </c>
      <c r="CM47" s="152">
        <v>41.428575000000002</v>
      </c>
      <c r="CN47" s="171">
        <v>41.428575000000002</v>
      </c>
      <c r="CO47" s="171">
        <v>47.113074999999995</v>
      </c>
      <c r="CP47" s="171">
        <v>48.513100000000001</v>
      </c>
      <c r="CQ47" s="171">
        <v>42.226639062499999</v>
      </c>
      <c r="CR47" s="171">
        <v>27.601775</v>
      </c>
      <c r="CS47" s="171">
        <v>20.59</v>
      </c>
      <c r="CT47" s="171">
        <v>91.616549999999989</v>
      </c>
      <c r="CU47" s="171">
        <v>89.520825000000002</v>
      </c>
      <c r="CV47" s="171">
        <v>41.194275000000005</v>
      </c>
      <c r="CW47" s="171">
        <v>42.572074999999998</v>
      </c>
      <c r="CX47" s="171">
        <v>41.364525</v>
      </c>
      <c r="CY47" s="171">
        <v>47.100475000000003</v>
      </c>
      <c r="CZ47" s="171">
        <v>48.478324999999998</v>
      </c>
      <c r="DA47" s="171">
        <v>42.651421636859176</v>
      </c>
      <c r="DB47" s="171">
        <v>47318.425000000003</v>
      </c>
      <c r="DC47" s="171">
        <v>15.324674999999999</v>
      </c>
      <c r="DE47" s="171">
        <v>2206.9146911015891</v>
      </c>
      <c r="DF47" s="5">
        <v>22.2717125</v>
      </c>
      <c r="DG47" s="5"/>
      <c r="DH47" s="171">
        <v>6180.2360592281675</v>
      </c>
      <c r="DI47" s="5">
        <v>19.024550000000001</v>
      </c>
      <c r="DJ47" s="5"/>
      <c r="DK47" s="5">
        <v>15983.730037532836</v>
      </c>
      <c r="DL47" s="5">
        <v>93.068250000000006</v>
      </c>
      <c r="DM47" s="5">
        <v>15983.730037532836</v>
      </c>
      <c r="DN47" s="5">
        <v>91.100474999999989</v>
      </c>
      <c r="DO47" s="5">
        <v>10333.880300000001</v>
      </c>
      <c r="DP47" s="5">
        <v>41.042400000000001</v>
      </c>
      <c r="DQ47" s="5">
        <v>5206.9763999999996</v>
      </c>
      <c r="DR47" s="5">
        <v>40.921700000000001</v>
      </c>
      <c r="DS47" s="5">
        <v>10170.280140599383</v>
      </c>
      <c r="DT47" s="5">
        <v>41.177262500000005</v>
      </c>
      <c r="DU47" s="5">
        <v>41.177262500000005</v>
      </c>
      <c r="DV47" s="5">
        <v>46.909537499999999</v>
      </c>
      <c r="DW47" s="5">
        <v>48.290512499999998</v>
      </c>
      <c r="DX47" s="5">
        <v>42.463915637528387</v>
      </c>
      <c r="DZ47" s="171">
        <v>11132.737265052738</v>
      </c>
      <c r="EA47" s="171">
        <v>41.428575000000002</v>
      </c>
      <c r="EB47" s="171">
        <v>41.428575000000002</v>
      </c>
      <c r="EC47" s="171">
        <v>47.113074999999995</v>
      </c>
      <c r="ED47" s="171">
        <v>48.513100000000001</v>
      </c>
      <c r="EE47" s="171">
        <v>42.226639062499999</v>
      </c>
      <c r="EF47" s="171">
        <v>27.601775</v>
      </c>
      <c r="EG47" s="171">
        <v>20.59</v>
      </c>
      <c r="EH47" s="171">
        <v>91.616549999999989</v>
      </c>
      <c r="EI47" s="171">
        <v>89.520825000000002</v>
      </c>
      <c r="EJ47" s="171">
        <v>41.194275000000005</v>
      </c>
      <c r="EK47" s="171">
        <v>42.572074999999998</v>
      </c>
      <c r="EL47" s="171">
        <v>41.364525</v>
      </c>
      <c r="EM47" s="171">
        <v>47.100475000000003</v>
      </c>
      <c r="EN47" s="171">
        <v>48.478324999999998</v>
      </c>
      <c r="EO47" s="171">
        <v>42.651421636859176</v>
      </c>
      <c r="EP47" s="171">
        <v>47318.425000000003</v>
      </c>
      <c r="EQ47" s="171">
        <v>15.324674999999999</v>
      </c>
      <c r="ER47" s="171">
        <v>2206.9146911015891</v>
      </c>
      <c r="ES47" s="5">
        <v>22.2717125</v>
      </c>
      <c r="ET47" s="5">
        <v>6180.2360592281675</v>
      </c>
      <c r="EU47" s="5">
        <v>19.024550000000001</v>
      </c>
      <c r="EV47" s="8">
        <v>15983.730037532836</v>
      </c>
      <c r="EW47" s="8">
        <v>93.068250000000006</v>
      </c>
      <c r="EX47" s="8">
        <v>15983.730037532836</v>
      </c>
      <c r="EY47" s="8">
        <v>91.100474999999989</v>
      </c>
      <c r="EZ47" s="8">
        <v>10333.880300000001</v>
      </c>
      <c r="FA47" s="8">
        <v>41.042400000000001</v>
      </c>
      <c r="FB47" s="8">
        <v>5206.9763999999996</v>
      </c>
      <c r="FC47" s="8">
        <v>40.921700000000001</v>
      </c>
      <c r="FD47" s="5">
        <v>10170.280140599383</v>
      </c>
      <c r="FE47" s="5">
        <v>41.177262500000005</v>
      </c>
      <c r="FF47" s="5">
        <v>41.177262500000005</v>
      </c>
      <c r="FG47" s="5">
        <v>46.909537499999999</v>
      </c>
      <c r="FH47" s="5">
        <v>48.290512499999998</v>
      </c>
      <c r="FI47" s="5">
        <v>42.463915637528387</v>
      </c>
      <c r="FK47" s="5">
        <v>10170.280140599383</v>
      </c>
      <c r="FL47" s="5">
        <v>42.036200781250002</v>
      </c>
      <c r="FM47" s="5">
        <v>10170.280140599383</v>
      </c>
      <c r="FN47" s="5">
        <v>42.463915637528387</v>
      </c>
      <c r="FP47" s="171">
        <v>10170.280140599383</v>
      </c>
      <c r="FQ47" s="5">
        <v>42.036200781250002</v>
      </c>
      <c r="FR47" s="171">
        <v>10170.280140599383</v>
      </c>
      <c r="FS47" s="5">
        <v>42.463915637528387</v>
      </c>
    </row>
    <row r="48" spans="1:175" x14ac:dyDescent="0.15">
      <c r="A48" s="294"/>
      <c r="B48" s="339"/>
      <c r="C48" s="339"/>
      <c r="D48" s="339"/>
      <c r="E48" s="339"/>
      <c r="F48" s="339"/>
      <c r="G48" s="339"/>
      <c r="H48" s="339"/>
      <c r="I48" s="339"/>
      <c r="J48" s="339"/>
      <c r="K48" s="339"/>
      <c r="L48" s="339"/>
      <c r="M48" s="339"/>
      <c r="N48" s="339"/>
      <c r="O48" s="339"/>
      <c r="P48" s="339"/>
      <c r="Q48" s="339"/>
      <c r="R48" s="339"/>
      <c r="S48" s="339"/>
      <c r="T48" s="339"/>
      <c r="U48" s="339"/>
      <c r="V48" s="339"/>
      <c r="W48" s="339"/>
      <c r="X48" s="339"/>
      <c r="Y48" s="339"/>
      <c r="Z48" s="339"/>
      <c r="AA48" s="339"/>
      <c r="AB48" s="339"/>
      <c r="AC48" s="339"/>
      <c r="AD48" s="339"/>
      <c r="AE48" s="339"/>
      <c r="AF48" s="339"/>
      <c r="AG48" s="339"/>
      <c r="AH48" s="339"/>
      <c r="AI48" s="339"/>
      <c r="AJ48" s="339"/>
      <c r="AK48" s="339"/>
      <c r="AL48" s="342"/>
      <c r="BX48" s="5"/>
      <c r="BZ48" s="5"/>
      <c r="CB48" s="5"/>
      <c r="CD48" s="5"/>
      <c r="CE48" s="152"/>
      <c r="CF48" s="152"/>
      <c r="CK48" s="6"/>
      <c r="CL48" s="152">
        <v>12186.275825179939</v>
      </c>
      <c r="CM48" s="152">
        <v>41.618862500000006</v>
      </c>
      <c r="CN48" s="171">
        <v>41.618862500000006</v>
      </c>
      <c r="CO48" s="171">
        <v>47.305012499999997</v>
      </c>
      <c r="CP48" s="171">
        <v>48.704149999999998</v>
      </c>
      <c r="CQ48" s="171">
        <v>42.417077343750002</v>
      </c>
      <c r="CR48" s="171">
        <v>27.9507625</v>
      </c>
      <c r="CS48" s="171">
        <v>20.829699999999999</v>
      </c>
      <c r="CT48" s="171">
        <v>91.979474999999994</v>
      </c>
      <c r="CU48" s="171">
        <v>89.915737499999992</v>
      </c>
      <c r="CV48" s="171">
        <v>41.542662499999999</v>
      </c>
      <c r="CW48" s="171">
        <v>42.748162499999999</v>
      </c>
      <c r="CX48" s="171">
        <v>41.551787500000003</v>
      </c>
      <c r="CY48" s="171">
        <v>47.2914125</v>
      </c>
      <c r="CZ48" s="171">
        <v>48.666137499999998</v>
      </c>
      <c r="DA48" s="171">
        <v>42.838927636189965</v>
      </c>
      <c r="DB48" s="171">
        <v>48784.487500000003</v>
      </c>
      <c r="DC48" s="171">
        <v>15.7449625</v>
      </c>
      <c r="DE48" s="171">
        <v>2371.2260468178852</v>
      </c>
      <c r="DF48" s="5">
        <v>22.554124999999999</v>
      </c>
      <c r="DG48" s="5"/>
      <c r="DH48" s="171">
        <v>6733.0957545189258</v>
      </c>
      <c r="DI48" s="5">
        <v>19.266375</v>
      </c>
      <c r="DJ48" s="5"/>
      <c r="DK48" s="5">
        <v>17496.338799267094</v>
      </c>
      <c r="DL48" s="5">
        <v>93.431174999999996</v>
      </c>
      <c r="DM48" s="5">
        <v>17496.338799267094</v>
      </c>
      <c r="DN48" s="5">
        <v>91.495387499999993</v>
      </c>
      <c r="DO48" s="5">
        <v>11192.526684892926</v>
      </c>
      <c r="DP48" s="5">
        <v>41.364237500000002</v>
      </c>
      <c r="DQ48" s="5">
        <v>5672.7721007308328</v>
      </c>
      <c r="DR48" s="5">
        <v>41.099812499999999</v>
      </c>
      <c r="DS48" s="5">
        <v>11132.737265052738</v>
      </c>
      <c r="DT48" s="5">
        <v>41.364525</v>
      </c>
      <c r="DU48" s="5">
        <v>41.364525</v>
      </c>
      <c r="DV48" s="5">
        <v>47.100475000000003</v>
      </c>
      <c r="DW48" s="5">
        <v>48.478324999999998</v>
      </c>
      <c r="DX48" s="5">
        <v>42.651421636859176</v>
      </c>
      <c r="DZ48" s="171">
        <v>12186.275825179939</v>
      </c>
      <c r="EA48" s="171">
        <v>41.618862500000006</v>
      </c>
      <c r="EB48" s="171">
        <v>41.618862500000006</v>
      </c>
      <c r="EC48" s="171">
        <v>47.305012499999997</v>
      </c>
      <c r="ED48" s="171">
        <v>48.704149999999998</v>
      </c>
      <c r="EE48" s="171">
        <v>42.417077343750002</v>
      </c>
      <c r="EF48" s="171">
        <v>27.9507625</v>
      </c>
      <c r="EG48" s="171">
        <v>20.829699999999999</v>
      </c>
      <c r="EH48" s="171">
        <v>91.979474999999994</v>
      </c>
      <c r="EI48" s="171">
        <v>89.915737499999992</v>
      </c>
      <c r="EJ48" s="171">
        <v>41.542662499999999</v>
      </c>
      <c r="EK48" s="171">
        <v>42.748162499999999</v>
      </c>
      <c r="EL48" s="171">
        <v>41.551787500000003</v>
      </c>
      <c r="EM48" s="171">
        <v>47.2914125</v>
      </c>
      <c r="EN48" s="171">
        <v>48.666137499999998</v>
      </c>
      <c r="EO48" s="171">
        <v>42.838927636189965</v>
      </c>
      <c r="EP48" s="171">
        <v>48784.487500000003</v>
      </c>
      <c r="EQ48" s="171">
        <v>15.7449625</v>
      </c>
      <c r="ER48" s="171">
        <v>2371.2260468178852</v>
      </c>
      <c r="ES48" s="5">
        <v>22.554124999999999</v>
      </c>
      <c r="ET48" s="5">
        <v>6733.0957545189258</v>
      </c>
      <c r="EU48" s="5">
        <v>19.266375</v>
      </c>
      <c r="EV48" s="8">
        <v>17496.338799267094</v>
      </c>
      <c r="EW48" s="8">
        <v>93.431174999999996</v>
      </c>
      <c r="EX48" s="8">
        <v>17496.338799267094</v>
      </c>
      <c r="EY48" s="8">
        <v>91.495387499999993</v>
      </c>
      <c r="EZ48" s="8">
        <v>11192.526684892926</v>
      </c>
      <c r="FA48" s="8">
        <v>41.364237500000002</v>
      </c>
      <c r="FB48" s="8">
        <v>5672.7721007308328</v>
      </c>
      <c r="FC48" s="8">
        <v>41.099812499999999</v>
      </c>
      <c r="FD48" s="5">
        <v>11132.737265052738</v>
      </c>
      <c r="FE48" s="5">
        <v>41.364525</v>
      </c>
      <c r="FF48" s="5">
        <v>41.364525</v>
      </c>
      <c r="FG48" s="5">
        <v>47.100475000000003</v>
      </c>
      <c r="FH48" s="5">
        <v>48.478324999999998</v>
      </c>
      <c r="FI48" s="5">
        <v>42.651421636859176</v>
      </c>
      <c r="FK48" s="5">
        <v>11132.737265052738</v>
      </c>
      <c r="FL48" s="5">
        <v>42.226639062499999</v>
      </c>
      <c r="FM48" s="5">
        <v>11132.737265052738</v>
      </c>
      <c r="FN48" s="5">
        <v>42.651421636859176</v>
      </c>
      <c r="FP48" s="171">
        <v>11132.737265052738</v>
      </c>
      <c r="FQ48" s="5">
        <v>42.226639062499999</v>
      </c>
      <c r="FR48" s="171">
        <v>11132.737265052738</v>
      </c>
      <c r="FS48" s="5">
        <v>42.651421636859176</v>
      </c>
    </row>
    <row r="49" spans="1:175" x14ac:dyDescent="0.15">
      <c r="A49" s="294" t="s">
        <v>28</v>
      </c>
      <c r="B49" s="339" cm="1">
        <f t="array" ref="B49">bdRateROI($CL5:$CL501,CM5:CM501,$DZ5:$DZ501,EA5:EA501,CJ10,CJ11,1)</f>
        <v>0</v>
      </c>
      <c r="C49" s="339"/>
      <c r="D49" s="339"/>
      <c r="E49" s="339"/>
      <c r="F49" s="339"/>
      <c r="G49" s="339"/>
      <c r="H49" s="339"/>
      <c r="I49" s="339"/>
      <c r="J49" s="339"/>
      <c r="K49" s="339"/>
      <c r="L49" s="339"/>
      <c r="M49" s="339"/>
      <c r="N49" s="339"/>
      <c r="O49" s="339"/>
      <c r="P49" s="339"/>
      <c r="Q49" s="339" cm="1">
        <f t="array" ref="Q49">bdRateROI($DE5:$DE501,DF5:DF501,$ER5:$ER501,ES5:ES501,CJ10,CJ11,1)</f>
        <v>0</v>
      </c>
      <c r="R49" s="339"/>
      <c r="S49" s="339" cm="1">
        <f t="array" ref="S49">bdRateROI($DH5:$DH501,DI5:DI501,$ET5:$ET501,EU5:EU501,CJ10,CJ11,1)</f>
        <v>0</v>
      </c>
      <c r="T49" s="339"/>
      <c r="U49" s="339" cm="1">
        <f t="array" ref="U49">bdRateROI($DK5:$DK501,DL5:DL501,$EV5:$EV501,EW5:EW501,$CJ$10,$CJ$11,1,2)</f>
        <v>0</v>
      </c>
      <c r="V49" s="339"/>
      <c r="W49" s="339" cm="1">
        <f t="array" ref="W49">bdRateROI(DM5:DM501,DN5:DN501,EX5:EX501,EY5:EY501,$CJ$10,$CJ$11,1,2)</f>
        <v>0</v>
      </c>
      <c r="X49" s="339"/>
      <c r="Y49" s="339" cm="1">
        <f t="array" ref="Y49">bdRateROI(DO5:DO501,DP5:DP501,EZ5:EZ501,FA5:FA501,$CJ$10,$CJ$11,1)</f>
        <v>0</v>
      </c>
      <c r="Z49" s="339"/>
      <c r="AA49" s="339" cm="1">
        <f t="array" ref="AA49">bdRateROI(DQ5:DQ501,DR5:DR501,FB5:FB501,FC5:FC501,$CJ$10,$CJ$11,1)</f>
        <v>0</v>
      </c>
      <c r="AB49" s="339"/>
      <c r="AC49" s="339" cm="1">
        <f t="array" ref="AC49">bdRateROI(DS5:DS501,DT5:DT501,FD5:FD501,FE5:FE501,$CJ$10,$CJ$11,1)</f>
        <v>0</v>
      </c>
      <c r="AD49" s="339"/>
      <c r="AE49" s="339"/>
      <c r="AF49" s="339"/>
      <c r="AG49" s="339"/>
      <c r="AH49" s="339"/>
      <c r="AI49" s="339" cm="1">
        <f t="array" ref="AI49">bdRateROI($FK5:$FK501,FL5:FL501,$FP5:$FP501,FQ5:FQ501,$CJ$10,$CJ$11,1)</f>
        <v>0</v>
      </c>
      <c r="AJ49" s="339"/>
      <c r="AK49" s="339" cm="1">
        <f t="array" ref="AK49">bdRateROI($FM5:$FM501,FN5:FN501,$FR5:$FR501,FS5:FS501,$CJ$10,$CJ$11,1)</f>
        <v>0</v>
      </c>
      <c r="AL49" s="342"/>
      <c r="BX49" s="5"/>
      <c r="BZ49" s="5"/>
      <c r="CB49" s="5"/>
      <c r="CD49" s="5"/>
      <c r="CE49" s="152"/>
      <c r="CF49" s="152"/>
      <c r="CK49" s="6"/>
      <c r="CL49" s="152">
        <v>13339.515246941495</v>
      </c>
      <c r="CM49" s="152">
        <v>41.809150000000002</v>
      </c>
      <c r="CN49" s="171">
        <v>41.809150000000002</v>
      </c>
      <c r="CO49" s="171">
        <v>47.496949999999998</v>
      </c>
      <c r="CP49" s="171">
        <v>48.895200000000003</v>
      </c>
      <c r="CQ49" s="171">
        <v>42.607515625000005</v>
      </c>
      <c r="CR49" s="171">
        <v>28.29975</v>
      </c>
      <c r="CS49" s="171">
        <v>21.069400000000002</v>
      </c>
      <c r="CT49" s="171">
        <v>92.342399999999998</v>
      </c>
      <c r="CU49" s="171">
        <v>90.310649999999995</v>
      </c>
      <c r="CV49" s="171">
        <v>41.89105</v>
      </c>
      <c r="CW49" s="171">
        <v>42.924250000000001</v>
      </c>
      <c r="CX49" s="171">
        <v>41.739050000000006</v>
      </c>
      <c r="CY49" s="171">
        <v>47.482349999999997</v>
      </c>
      <c r="CZ49" s="171">
        <v>48.853949999999998</v>
      </c>
      <c r="DA49" s="171">
        <v>43.02643363552076</v>
      </c>
      <c r="DB49" s="171">
        <v>50250.55</v>
      </c>
      <c r="DC49" s="171">
        <v>16.16525</v>
      </c>
      <c r="DE49" s="171">
        <v>2547.7708711526907</v>
      </c>
      <c r="DF49" s="5">
        <v>22.836537499999999</v>
      </c>
      <c r="DG49" s="5"/>
      <c r="DH49" s="171">
        <v>7335.4121112944295</v>
      </c>
      <c r="DI49" s="5">
        <v>19.508200000000002</v>
      </c>
      <c r="DJ49" s="5"/>
      <c r="DK49" s="5">
        <v>19152.092199999999</v>
      </c>
      <c r="DL49" s="5">
        <v>93.7941</v>
      </c>
      <c r="DM49" s="5">
        <v>19152.092199999999</v>
      </c>
      <c r="DN49" s="5">
        <v>91.890299999999996</v>
      </c>
      <c r="DO49" s="5">
        <v>12122.518352766347</v>
      </c>
      <c r="DP49" s="5">
        <v>41.686075000000002</v>
      </c>
      <c r="DQ49" s="5">
        <v>6180.2360592281675</v>
      </c>
      <c r="DR49" s="5">
        <v>41.277925000000003</v>
      </c>
      <c r="DS49" s="5">
        <v>12186.275825179939</v>
      </c>
      <c r="DT49" s="5">
        <v>41.551787500000003</v>
      </c>
      <c r="DU49" s="5">
        <v>41.551787500000003</v>
      </c>
      <c r="DV49" s="5">
        <v>47.2914125</v>
      </c>
      <c r="DW49" s="5">
        <v>48.666137499999998</v>
      </c>
      <c r="DX49" s="5">
        <v>42.838927636189965</v>
      </c>
      <c r="DZ49" s="171">
        <v>13339.515246941495</v>
      </c>
      <c r="EA49" s="171">
        <v>41.809150000000002</v>
      </c>
      <c r="EB49" s="171">
        <v>41.809150000000002</v>
      </c>
      <c r="EC49" s="171">
        <v>47.496949999999998</v>
      </c>
      <c r="ED49" s="171">
        <v>48.895200000000003</v>
      </c>
      <c r="EE49" s="171">
        <v>42.607515625000005</v>
      </c>
      <c r="EF49" s="171">
        <v>28.29975</v>
      </c>
      <c r="EG49" s="171">
        <v>21.069400000000002</v>
      </c>
      <c r="EH49" s="171">
        <v>92.342399999999998</v>
      </c>
      <c r="EI49" s="171">
        <v>90.310649999999995</v>
      </c>
      <c r="EJ49" s="171">
        <v>41.89105</v>
      </c>
      <c r="EK49" s="171">
        <v>42.924250000000001</v>
      </c>
      <c r="EL49" s="171">
        <v>41.739050000000006</v>
      </c>
      <c r="EM49" s="171">
        <v>47.482349999999997</v>
      </c>
      <c r="EN49" s="171">
        <v>48.853949999999998</v>
      </c>
      <c r="EO49" s="171">
        <v>43.02643363552076</v>
      </c>
      <c r="EP49" s="171">
        <v>50250.55</v>
      </c>
      <c r="EQ49" s="171">
        <v>16.16525</v>
      </c>
      <c r="ER49" s="171">
        <v>2547.7708711526907</v>
      </c>
      <c r="ES49" s="5">
        <v>22.836537499999999</v>
      </c>
      <c r="ET49" s="5">
        <v>7335.4121112944295</v>
      </c>
      <c r="EU49" s="5">
        <v>19.508200000000002</v>
      </c>
      <c r="EV49" s="8">
        <v>19152.092199999999</v>
      </c>
      <c r="EW49" s="8">
        <v>93.7941</v>
      </c>
      <c r="EX49" s="8">
        <v>19152.092199999999</v>
      </c>
      <c r="EY49" s="8">
        <v>91.890299999999996</v>
      </c>
      <c r="EZ49" s="8">
        <v>12122.518352766347</v>
      </c>
      <c r="FA49" s="8">
        <v>41.686075000000002</v>
      </c>
      <c r="FB49" s="8">
        <v>6180.2360592281675</v>
      </c>
      <c r="FC49" s="8">
        <v>41.277925000000003</v>
      </c>
      <c r="FD49" s="5">
        <v>12186.275825179939</v>
      </c>
      <c r="FE49" s="5">
        <v>41.551787500000003</v>
      </c>
      <c r="FF49" s="5">
        <v>41.551787500000003</v>
      </c>
      <c r="FG49" s="5">
        <v>47.2914125</v>
      </c>
      <c r="FH49" s="5">
        <v>48.666137499999998</v>
      </c>
      <c r="FI49" s="5">
        <v>42.838927636189965</v>
      </c>
      <c r="FK49" s="5">
        <v>12186.275825179939</v>
      </c>
      <c r="FL49" s="5">
        <v>42.417077343750002</v>
      </c>
      <c r="FM49" s="5">
        <v>12186.275825179939</v>
      </c>
      <c r="FN49" s="5">
        <v>42.838927636189965</v>
      </c>
      <c r="FP49" s="171">
        <v>12186.275825179939</v>
      </c>
      <c r="FQ49" s="5">
        <v>42.417077343750002</v>
      </c>
      <c r="FR49" s="171">
        <v>12186.275825179939</v>
      </c>
      <c r="FS49" s="5">
        <v>42.838927636189965</v>
      </c>
    </row>
    <row r="50" spans="1:175" x14ac:dyDescent="0.15">
      <c r="A50" s="294"/>
      <c r="B50" s="339"/>
      <c r="C50" s="339"/>
      <c r="D50" s="33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39"/>
      <c r="R50" s="339"/>
      <c r="S50" s="339"/>
      <c r="T50" s="339"/>
      <c r="U50" s="339"/>
      <c r="V50" s="339"/>
      <c r="W50" s="339"/>
      <c r="X50" s="339"/>
      <c r="Y50" s="339"/>
      <c r="Z50" s="339"/>
      <c r="AA50" s="339"/>
      <c r="AB50" s="339"/>
      <c r="AC50" s="339"/>
      <c r="AD50" s="339"/>
      <c r="AE50" s="339"/>
      <c r="AF50" s="339"/>
      <c r="AG50" s="339"/>
      <c r="AH50" s="339"/>
      <c r="AI50" s="339"/>
      <c r="AJ50" s="339"/>
      <c r="AK50" s="339"/>
      <c r="AL50" s="342"/>
      <c r="BX50" s="5"/>
      <c r="BZ50" s="5"/>
      <c r="CB50" s="5"/>
      <c r="CD50" s="5"/>
      <c r="CE50" s="152"/>
      <c r="CF50" s="152"/>
      <c r="CK50" s="6"/>
      <c r="CL50" s="152">
        <v>14601.890649455858</v>
      </c>
      <c r="CM50" s="152">
        <v>41.999437499999999</v>
      </c>
      <c r="CN50" s="171">
        <v>41.999437499999999</v>
      </c>
      <c r="CO50" s="171">
        <v>47.6888875</v>
      </c>
      <c r="CP50" s="171">
        <v>49.08625</v>
      </c>
      <c r="CQ50" s="171">
        <v>42.797953906250001</v>
      </c>
      <c r="CR50" s="171">
        <v>28.648737499999999</v>
      </c>
      <c r="CS50" s="171">
        <v>21.309100000000001</v>
      </c>
      <c r="CT50" s="171">
        <v>92.705325000000002</v>
      </c>
      <c r="CU50" s="171">
        <v>90.705562499999999</v>
      </c>
      <c r="CV50" s="171">
        <v>42.239437500000001</v>
      </c>
      <c r="CW50" s="171">
        <v>43.100337500000002</v>
      </c>
      <c r="CX50" s="171">
        <v>41.926312500000002</v>
      </c>
      <c r="CY50" s="171">
        <v>47.673287500000001</v>
      </c>
      <c r="CZ50" s="171">
        <v>49.041762500000004</v>
      </c>
      <c r="DA50" s="171">
        <v>43.213939634851549</v>
      </c>
      <c r="DB50" s="171">
        <v>51716.612500000003</v>
      </c>
      <c r="DC50" s="171">
        <v>16.585537500000001</v>
      </c>
      <c r="DE50" s="171">
        <v>2737.4599821915149</v>
      </c>
      <c r="DF50" s="5">
        <v>23.118949999999998</v>
      </c>
      <c r="DG50" s="5"/>
      <c r="DH50" s="171">
        <v>7991.6093286526229</v>
      </c>
      <c r="DI50" s="5">
        <v>19.750025000000001</v>
      </c>
      <c r="DJ50" s="5"/>
      <c r="DK50" s="5">
        <v>20833.512506416595</v>
      </c>
      <c r="DL50" s="5">
        <v>94.006587499999995</v>
      </c>
      <c r="DM50" s="5">
        <v>20833.512506416595</v>
      </c>
      <c r="DN50" s="5">
        <v>92.126824999999997</v>
      </c>
      <c r="DO50" s="5">
        <v>13129.783412668496</v>
      </c>
      <c r="DP50" s="5">
        <v>42.007912500000003</v>
      </c>
      <c r="DQ50" s="5">
        <v>7151.8222513729115</v>
      </c>
      <c r="DR50" s="5">
        <v>41.604975000000003</v>
      </c>
      <c r="DS50" s="5">
        <v>13339.515246941495</v>
      </c>
      <c r="DT50" s="5">
        <v>41.739050000000006</v>
      </c>
      <c r="DU50" s="5">
        <v>41.739050000000006</v>
      </c>
      <c r="DV50" s="5">
        <v>47.482349999999997</v>
      </c>
      <c r="DW50" s="5">
        <v>48.853949999999998</v>
      </c>
      <c r="DX50" s="5">
        <v>43.02643363552076</v>
      </c>
      <c r="DZ50" s="171">
        <v>14601.890649455858</v>
      </c>
      <c r="EA50" s="171">
        <v>41.999437499999999</v>
      </c>
      <c r="EB50" s="171">
        <v>41.999437499999999</v>
      </c>
      <c r="EC50" s="171">
        <v>47.6888875</v>
      </c>
      <c r="ED50" s="171">
        <v>49.08625</v>
      </c>
      <c r="EE50" s="171">
        <v>42.797953906250001</v>
      </c>
      <c r="EF50" s="171">
        <v>28.648737499999999</v>
      </c>
      <c r="EG50" s="171">
        <v>21.309100000000001</v>
      </c>
      <c r="EH50" s="171">
        <v>92.705325000000002</v>
      </c>
      <c r="EI50" s="171">
        <v>90.705562499999999</v>
      </c>
      <c r="EJ50" s="171">
        <v>42.239437500000001</v>
      </c>
      <c r="EK50" s="171">
        <v>43.100337500000002</v>
      </c>
      <c r="EL50" s="171">
        <v>41.926312500000002</v>
      </c>
      <c r="EM50" s="171">
        <v>47.673287500000001</v>
      </c>
      <c r="EN50" s="171">
        <v>49.041762500000004</v>
      </c>
      <c r="EO50" s="171">
        <v>43.213939634851549</v>
      </c>
      <c r="EP50" s="171">
        <v>51716.612500000003</v>
      </c>
      <c r="EQ50" s="171">
        <v>16.585537500000001</v>
      </c>
      <c r="ER50" s="171">
        <v>2737.4599821915149</v>
      </c>
      <c r="ES50" s="5">
        <v>23.118949999999998</v>
      </c>
      <c r="ET50" s="5">
        <v>7991.6093286526229</v>
      </c>
      <c r="EU50" s="5">
        <v>19.750025000000001</v>
      </c>
      <c r="EV50" s="8">
        <v>20833.512506416595</v>
      </c>
      <c r="EW50" s="8">
        <v>94.006587499999995</v>
      </c>
      <c r="EX50" s="8">
        <v>20833.512506416595</v>
      </c>
      <c r="EY50" s="8">
        <v>92.126824999999997</v>
      </c>
      <c r="EZ50" s="8">
        <v>13129.783412668496</v>
      </c>
      <c r="FA50" s="8">
        <v>42.007912500000003</v>
      </c>
      <c r="FB50" s="8">
        <v>7151.8222513729115</v>
      </c>
      <c r="FC50" s="8">
        <v>41.604975000000003</v>
      </c>
      <c r="FD50" s="5">
        <v>13339.515246941495</v>
      </c>
      <c r="FE50" s="5">
        <v>41.739050000000006</v>
      </c>
      <c r="FF50" s="5">
        <v>41.739050000000006</v>
      </c>
      <c r="FG50" s="5">
        <v>47.482349999999997</v>
      </c>
      <c r="FH50" s="5">
        <v>48.853949999999998</v>
      </c>
      <c r="FI50" s="5">
        <v>43.02643363552076</v>
      </c>
      <c r="FK50" s="5">
        <v>13339.515246941495</v>
      </c>
      <c r="FL50" s="5">
        <v>42.607515625000005</v>
      </c>
      <c r="FM50" s="5">
        <v>13339.515246941495</v>
      </c>
      <c r="FN50" s="5">
        <v>43.02643363552076</v>
      </c>
      <c r="FP50" s="171">
        <v>13339.515246941495</v>
      </c>
      <c r="FQ50" s="5">
        <v>42.607515625000005</v>
      </c>
      <c r="FR50" s="171">
        <v>13339.515246941495</v>
      </c>
      <c r="FS50" s="5">
        <v>43.02643363552076</v>
      </c>
    </row>
    <row r="51" spans="1:175" x14ac:dyDescent="0.15">
      <c r="A51" s="294" t="s">
        <v>29</v>
      </c>
      <c r="B51" s="339" cm="1">
        <f t="array" ref="B51">bdRateROI($CL5:$CL501,CM5:CM501,$DZ5:$DZ501,EA5:EA501,CJ5,CJ10,1)</f>
        <v>0</v>
      </c>
      <c r="C51" s="339"/>
      <c r="D51" s="339"/>
      <c r="E51" s="339"/>
      <c r="F51" s="339"/>
      <c r="G51" s="339"/>
      <c r="H51" s="339"/>
      <c r="I51" s="339"/>
      <c r="J51" s="339"/>
      <c r="K51" s="339"/>
      <c r="L51" s="339"/>
      <c r="M51" s="339"/>
      <c r="N51" s="339"/>
      <c r="O51" s="339"/>
      <c r="P51" s="339"/>
      <c r="Q51" s="339" cm="1">
        <f t="array" ref="Q51">bdRateROI($DE5:$DE501,DF5:DF501,$ER5:$ER501,ES5:ES501,CJ5,CJ10,1)</f>
        <v>0</v>
      </c>
      <c r="R51" s="339"/>
      <c r="S51" s="339" cm="1">
        <f t="array" ref="S51">bdRateROI($DH5:$DH501,DI5:DI501,$ET5:$ET501,EU5:EU501,CJ5,CJ10,1)</f>
        <v>0</v>
      </c>
      <c r="T51" s="339"/>
      <c r="U51" s="339" cm="1">
        <f t="array" ref="U51">bdRateROI($DK5:$DK501,DL5:DL501,$EV5:$EV501,EW5:EW501,$CJ$5,$CJ$10,1,2)</f>
        <v>0</v>
      </c>
      <c r="V51" s="339"/>
      <c r="W51" s="339" cm="1">
        <f t="array" ref="W51">bdRateROI(DM5:DM501,DN5:DN501,EX5:EX501,EY5:EY501,$CJ$5,$CJ$10,1,2)</f>
        <v>0</v>
      </c>
      <c r="X51" s="339"/>
      <c r="Y51" s="339" cm="1">
        <f t="array" ref="Y51">bdRateROI(DO5:DO501,DP5:DP501,EZ5:EZ501,FA5:FA501,$CJ$5,$CJ$10,1)</f>
        <v>0</v>
      </c>
      <c r="Z51" s="339"/>
      <c r="AA51" s="339" cm="1">
        <f t="array" ref="AA51">bdRateROI(DQ5:DQ501,DR5:DR501,FB5:FB501,FC5:FC501,$CJ$5,$CJ$10,1)</f>
        <v>0</v>
      </c>
      <c r="AB51" s="339"/>
      <c r="AC51" s="339" cm="1">
        <f t="array" ref="AC51">bdRateROI(DS5:DS501,DT5:DT501,FD5:FD501,FE5:FE501,$CJ$5,$CJ$10,1)</f>
        <v>0</v>
      </c>
      <c r="AD51" s="339"/>
      <c r="AE51" s="339"/>
      <c r="AF51" s="339"/>
      <c r="AG51" s="339"/>
      <c r="AH51" s="339"/>
      <c r="AI51" s="339" cm="1">
        <f t="array" ref="AI51">bdRateROI($FK5:$FK501,FL5:FL501,$FP5:$FP501,FQ5:FQ501,$CJ$5,$CJ$10,1)</f>
        <v>0</v>
      </c>
      <c r="AJ51" s="339"/>
      <c r="AK51" s="339" cm="1">
        <f t="array" ref="AK51">bdRateROI($FM5:$FM501,FN5:FN501,$FR5:$FR501,FS5:FS501,$CJ$5,$CJ$10,1)</f>
        <v>0</v>
      </c>
      <c r="AL51" s="342"/>
      <c r="BX51" s="5"/>
      <c r="BZ51" s="5"/>
      <c r="CB51" s="5"/>
      <c r="CD51" s="5"/>
      <c r="CE51" s="152"/>
      <c r="CF51" s="152"/>
      <c r="CK51" s="6"/>
      <c r="CL51" s="152">
        <v>15983.730037532836</v>
      </c>
      <c r="CM51" s="152">
        <v>42.189725000000003</v>
      </c>
      <c r="CN51" s="171">
        <v>42.189725000000003</v>
      </c>
      <c r="CO51" s="171">
        <v>47.880825000000002</v>
      </c>
      <c r="CP51" s="171">
        <v>49.277299999999997</v>
      </c>
      <c r="CQ51" s="171">
        <v>42.988392187500004</v>
      </c>
      <c r="CR51" s="171">
        <v>28.997724999999999</v>
      </c>
      <c r="CS51" s="171">
        <v>21.5488</v>
      </c>
      <c r="CT51" s="171">
        <v>93.068250000000006</v>
      </c>
      <c r="CU51" s="171">
        <v>91.100474999999989</v>
      </c>
      <c r="CV51" s="171">
        <v>42.587824999999995</v>
      </c>
      <c r="CW51" s="171">
        <v>43.276425000000003</v>
      </c>
      <c r="CX51" s="171">
        <v>42.113575000000004</v>
      </c>
      <c r="CY51" s="171">
        <v>47.864224999999998</v>
      </c>
      <c r="CZ51" s="171">
        <v>49.229575000000004</v>
      </c>
      <c r="DA51" s="171">
        <v>43.401445634182338</v>
      </c>
      <c r="DB51" s="171">
        <v>53182.675000000003</v>
      </c>
      <c r="DC51" s="171">
        <v>17.005824999999998</v>
      </c>
      <c r="DE51" s="171">
        <v>2941.2720111324611</v>
      </c>
      <c r="DF51" s="5">
        <v>23.401362500000001</v>
      </c>
      <c r="DG51" s="5"/>
      <c r="DH51" s="171">
        <v>8706.5073772028027</v>
      </c>
      <c r="DI51" s="5">
        <v>19.991849999999999</v>
      </c>
      <c r="DJ51" s="5"/>
      <c r="DK51" s="5">
        <v>22662.549805133858</v>
      </c>
      <c r="DL51" s="5">
        <v>94.219075000000004</v>
      </c>
      <c r="DM51" s="5">
        <v>22662.549805133858</v>
      </c>
      <c r="DN51" s="5">
        <v>92.363349999999997</v>
      </c>
      <c r="DO51" s="5">
        <v>14220.742542678459</v>
      </c>
      <c r="DP51" s="5">
        <v>42.329750000000004</v>
      </c>
      <c r="DQ51" s="5">
        <v>7803.6736460453985</v>
      </c>
      <c r="DR51" s="5">
        <v>41.809950000000001</v>
      </c>
      <c r="DS51" s="5">
        <v>14601.890649455858</v>
      </c>
      <c r="DT51" s="5">
        <v>41.926312500000002</v>
      </c>
      <c r="DU51" s="5">
        <v>41.926312500000002</v>
      </c>
      <c r="DV51" s="5">
        <v>47.673287500000001</v>
      </c>
      <c r="DW51" s="5">
        <v>49.041762500000004</v>
      </c>
      <c r="DX51" s="5">
        <v>43.213939634851549</v>
      </c>
      <c r="DZ51" s="171">
        <v>15983.730037532836</v>
      </c>
      <c r="EA51" s="171">
        <v>42.189725000000003</v>
      </c>
      <c r="EB51" s="171">
        <v>42.189725000000003</v>
      </c>
      <c r="EC51" s="171">
        <v>47.880825000000002</v>
      </c>
      <c r="ED51" s="171">
        <v>49.277299999999997</v>
      </c>
      <c r="EE51" s="171">
        <v>42.988392187500004</v>
      </c>
      <c r="EF51" s="171">
        <v>28.997724999999999</v>
      </c>
      <c r="EG51" s="171">
        <v>21.5488</v>
      </c>
      <c r="EH51" s="171">
        <v>93.068250000000006</v>
      </c>
      <c r="EI51" s="171">
        <v>91.100474999999989</v>
      </c>
      <c r="EJ51" s="171">
        <v>42.587824999999995</v>
      </c>
      <c r="EK51" s="171">
        <v>43.276425000000003</v>
      </c>
      <c r="EL51" s="171">
        <v>42.113575000000004</v>
      </c>
      <c r="EM51" s="171">
        <v>47.864224999999998</v>
      </c>
      <c r="EN51" s="171">
        <v>49.229575000000004</v>
      </c>
      <c r="EO51" s="171">
        <v>43.401445634182338</v>
      </c>
      <c r="EP51" s="171">
        <v>53182.675000000003</v>
      </c>
      <c r="EQ51" s="171">
        <v>17.005824999999998</v>
      </c>
      <c r="ER51" s="171">
        <v>2941.2720111324611</v>
      </c>
      <c r="ES51" s="5">
        <v>23.401362500000001</v>
      </c>
      <c r="ET51" s="5">
        <v>8706.5073772028027</v>
      </c>
      <c r="EU51" s="5">
        <v>19.991849999999999</v>
      </c>
      <c r="EV51" s="8">
        <v>22662.549805133858</v>
      </c>
      <c r="EW51" s="8">
        <v>94.219075000000004</v>
      </c>
      <c r="EX51" s="8">
        <v>22662.549805133858</v>
      </c>
      <c r="EY51" s="8">
        <v>92.363349999999997</v>
      </c>
      <c r="EZ51" s="8">
        <v>14220.742542678459</v>
      </c>
      <c r="FA51" s="8">
        <v>42.329750000000004</v>
      </c>
      <c r="FB51" s="8">
        <v>7803.6736460453985</v>
      </c>
      <c r="FC51" s="8">
        <v>41.809950000000001</v>
      </c>
      <c r="FD51" s="5">
        <v>14601.890649455858</v>
      </c>
      <c r="FE51" s="5">
        <v>41.926312500000002</v>
      </c>
      <c r="FF51" s="5">
        <v>41.926312500000002</v>
      </c>
      <c r="FG51" s="5">
        <v>47.673287500000001</v>
      </c>
      <c r="FH51" s="5">
        <v>49.041762500000004</v>
      </c>
      <c r="FI51" s="5">
        <v>43.213939634851549</v>
      </c>
      <c r="FK51" s="5">
        <v>14601.890649455858</v>
      </c>
      <c r="FL51" s="5">
        <v>42.797953906250001</v>
      </c>
      <c r="FM51" s="5">
        <v>14601.890649455858</v>
      </c>
      <c r="FN51" s="5">
        <v>43.213939634851549</v>
      </c>
      <c r="FP51" s="171">
        <v>14601.890649455858</v>
      </c>
      <c r="FQ51" s="5">
        <v>42.797953906250001</v>
      </c>
      <c r="FR51" s="171">
        <v>14601.890649455858</v>
      </c>
      <c r="FS51" s="5">
        <v>43.213939634851549</v>
      </c>
    </row>
    <row r="52" spans="1:175" ht="14" thickBot="1" x14ac:dyDescent="0.2">
      <c r="A52" s="303"/>
      <c r="B52" s="340"/>
      <c r="C52" s="340"/>
      <c r="D52" s="340"/>
      <c r="E52" s="340"/>
      <c r="F52" s="340"/>
      <c r="G52" s="340"/>
      <c r="H52" s="340"/>
      <c r="I52" s="340"/>
      <c r="J52" s="340"/>
      <c r="K52" s="340"/>
      <c r="L52" s="340"/>
      <c r="M52" s="340"/>
      <c r="N52" s="340"/>
      <c r="O52" s="340"/>
      <c r="P52" s="340"/>
      <c r="Q52" s="340"/>
      <c r="R52" s="340"/>
      <c r="S52" s="340"/>
      <c r="T52" s="340"/>
      <c r="U52" s="340"/>
      <c r="V52" s="340"/>
      <c r="W52" s="340"/>
      <c r="X52" s="340"/>
      <c r="Y52" s="340"/>
      <c r="Z52" s="340"/>
      <c r="AA52" s="340"/>
      <c r="AB52" s="340"/>
      <c r="AC52" s="340"/>
      <c r="AD52" s="340"/>
      <c r="AE52" s="340"/>
      <c r="AF52" s="340"/>
      <c r="AG52" s="340"/>
      <c r="AH52" s="340"/>
      <c r="AI52" s="340"/>
      <c r="AJ52" s="340"/>
      <c r="AK52" s="340"/>
      <c r="AL52" s="343"/>
      <c r="BX52" s="5"/>
      <c r="BZ52" s="5"/>
      <c r="CB52" s="5"/>
      <c r="CD52" s="5"/>
      <c r="CE52" s="152"/>
      <c r="CF52" s="152"/>
      <c r="CK52" s="6"/>
      <c r="CL52" s="152">
        <v>17496.338799267094</v>
      </c>
      <c r="CM52" s="152">
        <v>42.380012500000007</v>
      </c>
      <c r="CN52" s="171">
        <v>42.380012500000007</v>
      </c>
      <c r="CO52" s="171">
        <v>48.072762499999996</v>
      </c>
      <c r="CP52" s="171">
        <v>49.468350000000001</v>
      </c>
      <c r="CQ52" s="171">
        <v>43.17883046875</v>
      </c>
      <c r="CR52" s="171">
        <v>29.346712499999999</v>
      </c>
      <c r="CS52" s="171">
        <v>21.788499999999999</v>
      </c>
      <c r="CT52" s="171">
        <v>93.431174999999996</v>
      </c>
      <c r="CU52" s="171">
        <v>91.495387499999993</v>
      </c>
      <c r="CV52" s="171">
        <v>42.936212499999996</v>
      </c>
      <c r="CW52" s="171">
        <v>43.452512499999997</v>
      </c>
      <c r="CX52" s="171">
        <v>42.3008375</v>
      </c>
      <c r="CY52" s="171">
        <v>48.055162500000002</v>
      </c>
      <c r="CZ52" s="171">
        <v>49.417387500000004</v>
      </c>
      <c r="DA52" s="171">
        <v>43.588951633513126</v>
      </c>
      <c r="DB52" s="171">
        <v>54648.737500000003</v>
      </c>
      <c r="DC52" s="171">
        <v>17.426112499999999</v>
      </c>
      <c r="DE52" s="171">
        <v>3160.2584511739351</v>
      </c>
      <c r="DF52" s="5">
        <v>23.683775000000001</v>
      </c>
      <c r="DG52" s="5"/>
      <c r="DH52" s="171">
        <v>9485.3574032337201</v>
      </c>
      <c r="DI52" s="5">
        <v>20.233675000000002</v>
      </c>
      <c r="DJ52" s="5"/>
      <c r="DK52" s="5">
        <v>24652.163839966521</v>
      </c>
      <c r="DL52" s="5">
        <v>94.431562499999998</v>
      </c>
      <c r="DM52" s="5">
        <v>24652.163839966521</v>
      </c>
      <c r="DN52" s="5">
        <v>92.599874999999997</v>
      </c>
      <c r="DO52" s="5">
        <v>15402.349917670388</v>
      </c>
      <c r="DP52" s="5">
        <v>42.651587499999998</v>
      </c>
      <c r="DQ52" s="5">
        <v>8514.9379044331145</v>
      </c>
      <c r="DR52" s="5">
        <v>42.014925000000005</v>
      </c>
      <c r="DS52" s="5">
        <v>15983.730037532836</v>
      </c>
      <c r="DT52" s="5">
        <v>42.113575000000004</v>
      </c>
      <c r="DU52" s="5">
        <v>42.113575000000004</v>
      </c>
      <c r="DV52" s="5">
        <v>47.864224999999998</v>
      </c>
      <c r="DW52" s="5">
        <v>49.229575000000004</v>
      </c>
      <c r="DX52" s="5">
        <v>43.401445634182338</v>
      </c>
      <c r="DZ52" s="171">
        <v>17496.338799267094</v>
      </c>
      <c r="EA52" s="171">
        <v>42.380012500000007</v>
      </c>
      <c r="EB52" s="171">
        <v>42.380012500000007</v>
      </c>
      <c r="EC52" s="171">
        <v>48.072762499999996</v>
      </c>
      <c r="ED52" s="171">
        <v>49.468350000000001</v>
      </c>
      <c r="EE52" s="171">
        <v>43.17883046875</v>
      </c>
      <c r="EF52" s="171">
        <v>29.346712499999999</v>
      </c>
      <c r="EG52" s="171">
        <v>21.788499999999999</v>
      </c>
      <c r="EH52" s="171">
        <v>93.431174999999996</v>
      </c>
      <c r="EI52" s="171">
        <v>91.495387499999993</v>
      </c>
      <c r="EJ52" s="171">
        <v>42.936212499999996</v>
      </c>
      <c r="EK52" s="171">
        <v>43.452512499999997</v>
      </c>
      <c r="EL52" s="171">
        <v>42.3008375</v>
      </c>
      <c r="EM52" s="171">
        <v>48.055162500000002</v>
      </c>
      <c r="EN52" s="171">
        <v>49.417387500000004</v>
      </c>
      <c r="EO52" s="171">
        <v>43.588951633513126</v>
      </c>
      <c r="EP52" s="171">
        <v>54648.737500000003</v>
      </c>
      <c r="EQ52" s="171">
        <v>17.426112499999999</v>
      </c>
      <c r="ER52" s="171">
        <v>3160.2584511739351</v>
      </c>
      <c r="ES52" s="5">
        <v>23.683775000000001</v>
      </c>
      <c r="ET52" s="5">
        <v>9485.3574032337201</v>
      </c>
      <c r="EU52" s="5">
        <v>20.233675000000002</v>
      </c>
      <c r="EV52" s="8">
        <v>24652.163839966521</v>
      </c>
      <c r="EW52" s="8">
        <v>94.431562499999998</v>
      </c>
      <c r="EX52" s="8">
        <v>24652.163839966521</v>
      </c>
      <c r="EY52" s="8">
        <v>92.599874999999997</v>
      </c>
      <c r="EZ52" s="8">
        <v>15402.349917670388</v>
      </c>
      <c r="FA52" s="8">
        <v>42.651587499999998</v>
      </c>
      <c r="FB52" s="8">
        <v>8514.9379044331145</v>
      </c>
      <c r="FC52" s="8">
        <v>42.014925000000005</v>
      </c>
      <c r="FD52" s="5">
        <v>15983.730037532836</v>
      </c>
      <c r="FE52" s="5">
        <v>42.113575000000004</v>
      </c>
      <c r="FF52" s="5">
        <v>42.113575000000004</v>
      </c>
      <c r="FG52" s="5">
        <v>47.864224999999998</v>
      </c>
      <c r="FH52" s="5">
        <v>49.229575000000004</v>
      </c>
      <c r="FI52" s="5">
        <v>43.401445634182338</v>
      </c>
      <c r="FK52" s="5">
        <v>15983.730037532836</v>
      </c>
      <c r="FL52" s="5">
        <v>42.988392187500004</v>
      </c>
      <c r="FM52" s="5">
        <v>15983.730037532836</v>
      </c>
      <c r="FN52" s="5">
        <v>43.401445634182338</v>
      </c>
      <c r="FP52" s="171">
        <v>15983.730037532836</v>
      </c>
      <c r="FQ52" s="5">
        <v>42.988392187500004</v>
      </c>
      <c r="FR52" s="171">
        <v>15983.730037532836</v>
      </c>
      <c r="FS52" s="5">
        <v>43.401445634182338</v>
      </c>
    </row>
    <row r="53" spans="1:175" x14ac:dyDescent="0.1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E53" s="152"/>
      <c r="CF53" s="152"/>
      <c r="CK53" s="6"/>
      <c r="CL53" s="152">
        <v>19152.092199999999</v>
      </c>
      <c r="CM53" s="152">
        <v>42.570300000000003</v>
      </c>
      <c r="CN53" s="171">
        <v>42.570300000000003</v>
      </c>
      <c r="CO53" s="171">
        <v>48.264699999999998</v>
      </c>
      <c r="CP53" s="171">
        <v>49.659399999999998</v>
      </c>
      <c r="CQ53" s="171">
        <v>43.369268750000003</v>
      </c>
      <c r="CR53" s="171">
        <v>29.695699999999999</v>
      </c>
      <c r="CS53" s="171">
        <v>22.028199999999998</v>
      </c>
      <c r="CT53" s="171">
        <v>93.7941</v>
      </c>
      <c r="CU53" s="171">
        <v>91.890299999999996</v>
      </c>
      <c r="CV53" s="171">
        <v>43.284599999999998</v>
      </c>
      <c r="CW53" s="171">
        <v>43.628599999999999</v>
      </c>
      <c r="CX53" s="171">
        <v>42.488100000000003</v>
      </c>
      <c r="CY53" s="171">
        <v>48.246099999999998</v>
      </c>
      <c r="CZ53" s="171">
        <v>49.605200000000004</v>
      </c>
      <c r="DA53" s="171">
        <v>43.776457632843915</v>
      </c>
      <c r="DB53" s="171">
        <v>56114.8</v>
      </c>
      <c r="DC53" s="171">
        <v>17.846399999999999</v>
      </c>
      <c r="DE53" s="171">
        <v>3395.5490823070636</v>
      </c>
      <c r="DF53" s="5">
        <v>23.9661875</v>
      </c>
      <c r="DG53" s="5"/>
      <c r="DH53" s="171">
        <v>10333.880300000001</v>
      </c>
      <c r="DI53" s="5">
        <v>20.4755</v>
      </c>
      <c r="DJ53" s="5"/>
      <c r="DK53" s="5">
        <v>26816.452129975241</v>
      </c>
      <c r="DL53" s="5">
        <v>94.644049999999993</v>
      </c>
      <c r="DM53" s="5">
        <v>26816.452129975241</v>
      </c>
      <c r="DN53" s="5">
        <v>92.836399999999998</v>
      </c>
      <c r="DO53" s="5">
        <v>16682.137537782819</v>
      </c>
      <c r="DP53" s="5">
        <v>42.973424999999999</v>
      </c>
      <c r="DQ53" s="5">
        <v>9291.0301999999992</v>
      </c>
      <c r="DR53" s="5">
        <v>42.219900000000003</v>
      </c>
      <c r="DS53" s="5">
        <v>17496.338799267094</v>
      </c>
      <c r="DT53" s="5">
        <v>42.3008375</v>
      </c>
      <c r="DU53" s="5">
        <v>42.3008375</v>
      </c>
      <c r="DV53" s="5">
        <v>48.055162500000002</v>
      </c>
      <c r="DW53" s="5">
        <v>49.417387500000004</v>
      </c>
      <c r="DX53" s="5">
        <v>43.588951633513126</v>
      </c>
      <c r="DZ53" s="171">
        <v>19152.092199999999</v>
      </c>
      <c r="EA53" s="171">
        <v>42.570300000000003</v>
      </c>
      <c r="EB53" s="171">
        <v>42.570300000000003</v>
      </c>
      <c r="EC53" s="171">
        <v>48.264699999999998</v>
      </c>
      <c r="ED53" s="171">
        <v>49.659399999999998</v>
      </c>
      <c r="EE53" s="171">
        <v>43.369268750000003</v>
      </c>
      <c r="EF53" s="171">
        <v>29.695699999999999</v>
      </c>
      <c r="EG53" s="171">
        <v>22.028199999999998</v>
      </c>
      <c r="EH53" s="171">
        <v>93.7941</v>
      </c>
      <c r="EI53" s="171">
        <v>91.890299999999996</v>
      </c>
      <c r="EJ53" s="171">
        <v>43.284599999999998</v>
      </c>
      <c r="EK53" s="171">
        <v>43.628599999999999</v>
      </c>
      <c r="EL53" s="171">
        <v>42.488100000000003</v>
      </c>
      <c r="EM53" s="171">
        <v>48.246099999999998</v>
      </c>
      <c r="EN53" s="171">
        <v>49.605200000000004</v>
      </c>
      <c r="EO53" s="171">
        <v>43.776457632843915</v>
      </c>
      <c r="EP53" s="171">
        <v>56114.8</v>
      </c>
      <c r="EQ53" s="171">
        <v>17.846399999999999</v>
      </c>
      <c r="ER53" s="171">
        <v>3395.5490823070636</v>
      </c>
      <c r="ES53" s="5">
        <v>23.9661875</v>
      </c>
      <c r="ET53" s="5">
        <v>10333.880300000001</v>
      </c>
      <c r="EU53" s="5">
        <v>20.4755</v>
      </c>
      <c r="EV53" s="8">
        <v>26816.452129975241</v>
      </c>
      <c r="EW53" s="8">
        <v>94.644049999999993</v>
      </c>
      <c r="EX53" s="8">
        <v>26816.452129975241</v>
      </c>
      <c r="EY53" s="8">
        <v>92.836399999999998</v>
      </c>
      <c r="EZ53" s="8">
        <v>16682.137537782819</v>
      </c>
      <c r="FA53" s="8">
        <v>42.973424999999999</v>
      </c>
      <c r="FB53" s="8">
        <v>9291.0301999999992</v>
      </c>
      <c r="FC53" s="8">
        <v>42.219900000000003</v>
      </c>
      <c r="FD53" s="5">
        <v>17496.338799267094</v>
      </c>
      <c r="FE53" s="5">
        <v>42.3008375</v>
      </c>
      <c r="FF53" s="5">
        <v>42.3008375</v>
      </c>
      <c r="FG53" s="5">
        <v>48.055162500000002</v>
      </c>
      <c r="FH53" s="5">
        <v>49.417387500000004</v>
      </c>
      <c r="FI53" s="5">
        <v>43.588951633513126</v>
      </c>
      <c r="FK53" s="5">
        <v>17496.338799267094</v>
      </c>
      <c r="FL53" s="5">
        <v>43.17883046875</v>
      </c>
      <c r="FM53" s="5">
        <v>17496.338799267094</v>
      </c>
      <c r="FN53" s="5">
        <v>43.588951633513126</v>
      </c>
      <c r="FP53" s="171">
        <v>17496.338799267094</v>
      </c>
      <c r="FQ53" s="5">
        <v>43.17883046875</v>
      </c>
      <c r="FR53" s="171">
        <v>17496.338799267094</v>
      </c>
      <c r="FS53" s="5">
        <v>43.588951633513126</v>
      </c>
    </row>
    <row r="54" spans="1:175" x14ac:dyDescent="0.1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E54" s="152"/>
      <c r="CF54" s="152"/>
      <c r="CK54" s="6"/>
      <c r="CL54" s="152">
        <v>20833.512506416595</v>
      </c>
      <c r="CM54" s="152">
        <v>42.737575</v>
      </c>
      <c r="CN54" s="171">
        <v>42.737575</v>
      </c>
      <c r="CO54" s="171">
        <v>48.4281875</v>
      </c>
      <c r="CP54" s="171">
        <v>49.826762500000001</v>
      </c>
      <c r="CQ54" s="171">
        <v>43.536312500000001</v>
      </c>
      <c r="CR54" s="171">
        <v>30.013537499999998</v>
      </c>
      <c r="CS54" s="171">
        <v>22.240774999999999</v>
      </c>
      <c r="CT54" s="171">
        <v>94.006587499999995</v>
      </c>
      <c r="CU54" s="171">
        <v>92.126824999999997</v>
      </c>
      <c r="CV54" s="171">
        <v>43.604512499999998</v>
      </c>
      <c r="CW54" s="171">
        <v>43.7770875</v>
      </c>
      <c r="CX54" s="171">
        <v>42.651499999999999</v>
      </c>
      <c r="CY54" s="171">
        <v>48.408149999999999</v>
      </c>
      <c r="CZ54" s="171">
        <v>49.768687500000006</v>
      </c>
      <c r="DA54" s="171">
        <v>43.939780955405745</v>
      </c>
      <c r="DB54" s="171">
        <v>57579.662500000006</v>
      </c>
      <c r="DC54" s="171">
        <v>18.441187499999998</v>
      </c>
      <c r="DE54" s="171">
        <v>3648.3578000000002</v>
      </c>
      <c r="DF54" s="5">
        <v>24.2486</v>
      </c>
      <c r="DG54" s="5"/>
      <c r="DH54" s="171">
        <v>11192.526684892926</v>
      </c>
      <c r="DI54" s="5">
        <v>20.692074999999999</v>
      </c>
      <c r="DJ54" s="5"/>
      <c r="DK54" s="5">
        <v>29170.749858209318</v>
      </c>
      <c r="DL54" s="5">
        <v>94.856537500000002</v>
      </c>
      <c r="DM54" s="5">
        <v>29170.749858209318</v>
      </c>
      <c r="DN54" s="5">
        <v>93.072924999999998</v>
      </c>
      <c r="DO54" s="5">
        <v>18068.263240158562</v>
      </c>
      <c r="DP54" s="5">
        <v>43.2952625</v>
      </c>
      <c r="DQ54" s="5">
        <v>10170.280140599383</v>
      </c>
      <c r="DR54" s="5">
        <v>42.395987500000004</v>
      </c>
      <c r="DS54" s="5">
        <v>19152.092199999999</v>
      </c>
      <c r="DT54" s="5">
        <v>42.488100000000003</v>
      </c>
      <c r="DU54" s="5">
        <v>42.488100000000003</v>
      </c>
      <c r="DV54" s="5">
        <v>48.246099999999998</v>
      </c>
      <c r="DW54" s="5">
        <v>49.605200000000004</v>
      </c>
      <c r="DX54" s="5">
        <v>43.776457632843915</v>
      </c>
      <c r="DZ54" s="171">
        <v>20833.512506416595</v>
      </c>
      <c r="EA54" s="171">
        <v>42.737575</v>
      </c>
      <c r="EB54" s="171">
        <v>42.737575</v>
      </c>
      <c r="EC54" s="171">
        <v>48.4281875</v>
      </c>
      <c r="ED54" s="171">
        <v>49.826762500000001</v>
      </c>
      <c r="EE54" s="171">
        <v>43.536312500000001</v>
      </c>
      <c r="EF54" s="171">
        <v>30.013537499999998</v>
      </c>
      <c r="EG54" s="171">
        <v>22.240774999999999</v>
      </c>
      <c r="EH54" s="171">
        <v>94.006587499999995</v>
      </c>
      <c r="EI54" s="171">
        <v>92.126824999999997</v>
      </c>
      <c r="EJ54" s="171">
        <v>43.604512499999998</v>
      </c>
      <c r="EK54" s="171">
        <v>43.7770875</v>
      </c>
      <c r="EL54" s="171">
        <v>42.651499999999999</v>
      </c>
      <c r="EM54" s="171">
        <v>48.408149999999999</v>
      </c>
      <c r="EN54" s="171">
        <v>49.768687500000006</v>
      </c>
      <c r="EO54" s="171">
        <v>43.939780955405745</v>
      </c>
      <c r="EP54" s="171">
        <v>57579.662500000006</v>
      </c>
      <c r="EQ54" s="171">
        <v>18.441187499999998</v>
      </c>
      <c r="ER54" s="171">
        <v>3648.3578000000002</v>
      </c>
      <c r="ES54" s="5">
        <v>24.2486</v>
      </c>
      <c r="ET54" s="5">
        <v>11192.526684892926</v>
      </c>
      <c r="EU54" s="5">
        <v>20.692074999999999</v>
      </c>
      <c r="EV54" s="8">
        <v>29170.749858209318</v>
      </c>
      <c r="EW54" s="8">
        <v>94.856537500000002</v>
      </c>
      <c r="EX54" s="8">
        <v>29170.749858209318</v>
      </c>
      <c r="EY54" s="8">
        <v>93.072924999999998</v>
      </c>
      <c r="EZ54" s="8">
        <v>18068.263240158562</v>
      </c>
      <c r="FA54" s="8">
        <v>43.2952625</v>
      </c>
      <c r="FB54" s="8">
        <v>10170.280140599383</v>
      </c>
      <c r="FC54" s="8">
        <v>42.395987500000004</v>
      </c>
      <c r="FD54" s="5">
        <v>19152.092199999999</v>
      </c>
      <c r="FE54" s="5">
        <v>42.488100000000003</v>
      </c>
      <c r="FF54" s="5">
        <v>42.488100000000003</v>
      </c>
      <c r="FG54" s="5">
        <v>48.246099999999998</v>
      </c>
      <c r="FH54" s="5">
        <v>49.605200000000004</v>
      </c>
      <c r="FI54" s="5">
        <v>43.776457632843915</v>
      </c>
      <c r="FK54" s="5">
        <v>19152.092199999999</v>
      </c>
      <c r="FL54" s="5">
        <v>43.369268750000003</v>
      </c>
      <c r="FM54" s="5">
        <v>19152.092199999999</v>
      </c>
      <c r="FN54" s="5">
        <v>43.776457632843915</v>
      </c>
      <c r="FP54" s="171">
        <v>19152.092199999999</v>
      </c>
      <c r="FQ54" s="5">
        <v>43.369268750000003</v>
      </c>
      <c r="FR54" s="171">
        <v>19152.092199999999</v>
      </c>
      <c r="FS54" s="5">
        <v>43.776457632843915</v>
      </c>
    </row>
    <row r="55" spans="1:175" x14ac:dyDescent="0.1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E55" s="152"/>
      <c r="CF55" s="152"/>
      <c r="CK55" s="6"/>
      <c r="CL55" s="152">
        <v>22662.549805133858</v>
      </c>
      <c r="CM55" s="152">
        <v>42.904850000000003</v>
      </c>
      <c r="CN55" s="171">
        <v>42.904850000000003</v>
      </c>
      <c r="CO55" s="171">
        <v>48.591674999999995</v>
      </c>
      <c r="CP55" s="171">
        <v>49.994124999999997</v>
      </c>
      <c r="CQ55" s="171">
        <v>43.703356249999999</v>
      </c>
      <c r="CR55" s="171">
        <v>30.331374999999998</v>
      </c>
      <c r="CS55" s="171">
        <v>22.45335</v>
      </c>
      <c r="CT55" s="171">
        <v>94.219075000000004</v>
      </c>
      <c r="CU55" s="171">
        <v>92.363349999999997</v>
      </c>
      <c r="CV55" s="171">
        <v>43.924424999999999</v>
      </c>
      <c r="CW55" s="171">
        <v>43.925574999999995</v>
      </c>
      <c r="CX55" s="171">
        <v>42.814900000000002</v>
      </c>
      <c r="CY55" s="171">
        <v>48.5702</v>
      </c>
      <c r="CZ55" s="171">
        <v>49.932175000000001</v>
      </c>
      <c r="DA55" s="171">
        <v>44.103104277967574</v>
      </c>
      <c r="DB55" s="171">
        <v>59044.525000000001</v>
      </c>
      <c r="DC55" s="171">
        <v>19.035975000000001</v>
      </c>
      <c r="DE55" s="171">
        <v>6202.9625999999998</v>
      </c>
      <c r="DF55" s="5">
        <v>25.884799999999998</v>
      </c>
      <c r="DG55" s="5"/>
      <c r="DH55" s="171">
        <v>12122.518352766347</v>
      </c>
      <c r="DI55" s="5">
        <v>20.908650000000002</v>
      </c>
      <c r="DJ55" s="5"/>
      <c r="DK55" s="5">
        <v>31731.738529984392</v>
      </c>
      <c r="DL55" s="5">
        <v>95.069024999999996</v>
      </c>
      <c r="DM55" s="5">
        <v>31731.738529984392</v>
      </c>
      <c r="DN55" s="5">
        <v>93.309449999999998</v>
      </c>
      <c r="DO55" s="5">
        <v>19569.562699999999</v>
      </c>
      <c r="DP55" s="5">
        <v>43.617100000000001</v>
      </c>
      <c r="DQ55" s="5">
        <v>11132.737265052738</v>
      </c>
      <c r="DR55" s="5">
        <v>42.572074999999998</v>
      </c>
      <c r="DS55" s="5">
        <v>20833.512506416595</v>
      </c>
      <c r="DT55" s="5">
        <v>42.651499999999999</v>
      </c>
      <c r="DU55" s="5">
        <v>42.651499999999999</v>
      </c>
      <c r="DV55" s="5">
        <v>48.408149999999999</v>
      </c>
      <c r="DW55" s="5">
        <v>49.768687500000006</v>
      </c>
      <c r="DX55" s="5">
        <v>43.939780955405745</v>
      </c>
      <c r="DZ55" s="171">
        <v>22662.549805133858</v>
      </c>
      <c r="EA55" s="171">
        <v>42.904850000000003</v>
      </c>
      <c r="EB55" s="171">
        <v>42.904850000000003</v>
      </c>
      <c r="EC55" s="171">
        <v>48.591674999999995</v>
      </c>
      <c r="ED55" s="171">
        <v>49.994124999999997</v>
      </c>
      <c r="EE55" s="171">
        <v>43.703356249999999</v>
      </c>
      <c r="EF55" s="171">
        <v>30.331374999999998</v>
      </c>
      <c r="EG55" s="171">
        <v>22.45335</v>
      </c>
      <c r="EH55" s="171">
        <v>94.219075000000004</v>
      </c>
      <c r="EI55" s="171">
        <v>92.363349999999997</v>
      </c>
      <c r="EJ55" s="171">
        <v>43.924424999999999</v>
      </c>
      <c r="EK55" s="171">
        <v>43.925574999999995</v>
      </c>
      <c r="EL55" s="171">
        <v>42.814900000000002</v>
      </c>
      <c r="EM55" s="171">
        <v>48.5702</v>
      </c>
      <c r="EN55" s="171">
        <v>49.932175000000001</v>
      </c>
      <c r="EO55" s="171">
        <v>44.103104277967574</v>
      </c>
      <c r="EP55" s="171">
        <v>59044.525000000001</v>
      </c>
      <c r="EQ55" s="171">
        <v>19.035975000000001</v>
      </c>
      <c r="ER55" s="171">
        <v>6202.9625999999998</v>
      </c>
      <c r="ES55" s="5">
        <v>25.884799999999998</v>
      </c>
      <c r="ET55" s="5">
        <v>12122.518352766347</v>
      </c>
      <c r="EU55" s="5">
        <v>20.908650000000002</v>
      </c>
      <c r="EV55" s="8">
        <v>31731.738529984392</v>
      </c>
      <c r="EW55" s="8">
        <v>95.069024999999996</v>
      </c>
      <c r="EX55" s="8">
        <v>31731.738529984392</v>
      </c>
      <c r="EY55" s="8">
        <v>93.309449999999998</v>
      </c>
      <c r="EZ55" s="8">
        <v>19569.562699999999</v>
      </c>
      <c r="FA55" s="8">
        <v>43.617100000000001</v>
      </c>
      <c r="FB55" s="8">
        <v>11132.737265052738</v>
      </c>
      <c r="FC55" s="8">
        <v>42.572074999999998</v>
      </c>
      <c r="FD55" s="5">
        <v>20833.512506416595</v>
      </c>
      <c r="FE55" s="5">
        <v>42.651499999999999</v>
      </c>
      <c r="FF55" s="5">
        <v>42.651499999999999</v>
      </c>
      <c r="FG55" s="5">
        <v>48.408149999999999</v>
      </c>
      <c r="FH55" s="5">
        <v>49.768687500000006</v>
      </c>
      <c r="FI55" s="5">
        <v>43.939780955405745</v>
      </c>
      <c r="FK55" s="5">
        <v>20833.512506416595</v>
      </c>
      <c r="FL55" s="5">
        <v>43.536312500000001</v>
      </c>
      <c r="FM55" s="5">
        <v>20833.512506416595</v>
      </c>
      <c r="FN55" s="5">
        <v>43.939780955405745</v>
      </c>
      <c r="FP55" s="171">
        <v>20833.512506416595</v>
      </c>
      <c r="FQ55" s="5">
        <v>43.536312500000001</v>
      </c>
      <c r="FR55" s="171">
        <v>20833.512506416595</v>
      </c>
      <c r="FS55" s="5">
        <v>43.939780955405745</v>
      </c>
    </row>
    <row r="56" spans="1:175" x14ac:dyDescent="0.15">
      <c r="C56" s="190">
        <f>COUNTIFS(C5:C40, "&lt;&gt;",C5:C40, "&lt;&gt;0")</f>
        <v>36</v>
      </c>
      <c r="U56" s="169">
        <f>COUNTIFS(U5:U40, "&lt;&gt;",U5:U40, "&lt;&gt;0")</f>
        <v>36</v>
      </c>
      <c r="AM56" s="169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E56" s="152"/>
      <c r="CF56" s="152"/>
      <c r="CK56" s="6"/>
      <c r="CL56" s="152">
        <v>24652.163839966521</v>
      </c>
      <c r="CM56" s="152">
        <v>43.072125</v>
      </c>
      <c r="CN56" s="171">
        <v>43.072125</v>
      </c>
      <c r="CO56" s="171">
        <v>48.755162499999997</v>
      </c>
      <c r="CP56" s="171">
        <v>50.1614875</v>
      </c>
      <c r="CQ56" s="171">
        <v>43.870399999999997</v>
      </c>
      <c r="CR56" s="171">
        <v>30.649212499999997</v>
      </c>
      <c r="CS56" s="171">
        <v>22.665924999999998</v>
      </c>
      <c r="CT56" s="171">
        <v>94.431562499999998</v>
      </c>
      <c r="CU56" s="171">
        <v>92.599874999999997</v>
      </c>
      <c r="CV56" s="171">
        <v>44.2443375</v>
      </c>
      <c r="CW56" s="171">
        <v>44.074062499999997</v>
      </c>
      <c r="CX56" s="171">
        <v>42.978300000000004</v>
      </c>
      <c r="CY56" s="171">
        <v>48.732250000000001</v>
      </c>
      <c r="CZ56" s="171">
        <v>50.095662500000003</v>
      </c>
      <c r="DA56" s="171">
        <v>44.266427600529411</v>
      </c>
      <c r="DB56" s="171">
        <v>60509.387499999997</v>
      </c>
      <c r="DC56" s="171">
        <v>19.630762499999999</v>
      </c>
      <c r="DE56" s="171">
        <v>9140.1904533391134</v>
      </c>
      <c r="DF56" s="5">
        <v>27.26315</v>
      </c>
      <c r="DG56" s="5"/>
      <c r="DH56" s="171">
        <v>13129.783412668496</v>
      </c>
      <c r="DI56" s="5">
        <v>21.125225</v>
      </c>
      <c r="DJ56" s="5"/>
      <c r="DK56" s="5">
        <v>34517.564170601137</v>
      </c>
      <c r="DL56" s="5">
        <v>95.281512500000005</v>
      </c>
      <c r="DM56" s="5">
        <v>34517.564170601137</v>
      </c>
      <c r="DN56" s="5">
        <v>93.545974999999999</v>
      </c>
      <c r="DO56" s="5">
        <v>29170.749858209318</v>
      </c>
      <c r="DP56" s="5">
        <v>44.884162499999995</v>
      </c>
      <c r="DQ56" s="5">
        <v>12186.275825179939</v>
      </c>
      <c r="DR56" s="5">
        <v>42.748162499999999</v>
      </c>
      <c r="DS56" s="5">
        <v>22662.549805133858</v>
      </c>
      <c r="DT56" s="5">
        <v>42.814900000000002</v>
      </c>
      <c r="DU56" s="5">
        <v>42.814900000000002</v>
      </c>
      <c r="DV56" s="5">
        <v>48.5702</v>
      </c>
      <c r="DW56" s="5">
        <v>49.932175000000001</v>
      </c>
      <c r="DX56" s="5">
        <v>44.103104277967574</v>
      </c>
      <c r="DZ56" s="171">
        <v>24652.163839966521</v>
      </c>
      <c r="EA56" s="171">
        <v>43.072125</v>
      </c>
      <c r="EB56" s="171">
        <v>43.072125</v>
      </c>
      <c r="EC56" s="171">
        <v>48.755162499999997</v>
      </c>
      <c r="ED56" s="171">
        <v>50.1614875</v>
      </c>
      <c r="EE56" s="171">
        <v>43.870399999999997</v>
      </c>
      <c r="EF56" s="171">
        <v>30.649212499999997</v>
      </c>
      <c r="EG56" s="171">
        <v>22.665924999999998</v>
      </c>
      <c r="EH56" s="171">
        <v>94.431562499999998</v>
      </c>
      <c r="EI56" s="171">
        <v>92.599874999999997</v>
      </c>
      <c r="EJ56" s="171">
        <v>44.2443375</v>
      </c>
      <c r="EK56" s="171">
        <v>44.074062499999997</v>
      </c>
      <c r="EL56" s="171">
        <v>42.978300000000004</v>
      </c>
      <c r="EM56" s="171">
        <v>48.732250000000001</v>
      </c>
      <c r="EN56" s="171">
        <v>50.095662500000003</v>
      </c>
      <c r="EO56" s="171">
        <v>44.266427600529411</v>
      </c>
      <c r="EP56" s="171">
        <v>60509.387499999997</v>
      </c>
      <c r="EQ56" s="171">
        <v>19.630762499999999</v>
      </c>
      <c r="ER56" s="171">
        <v>9140.1904533391134</v>
      </c>
      <c r="ES56" s="5">
        <v>27.26315</v>
      </c>
      <c r="ET56" s="5">
        <v>13129.783412668496</v>
      </c>
      <c r="EU56" s="5">
        <v>21.125225</v>
      </c>
      <c r="EV56" s="8">
        <v>34517.564170601137</v>
      </c>
      <c r="EW56" s="8">
        <v>95.281512500000005</v>
      </c>
      <c r="EX56" s="8">
        <v>34517.564170601137</v>
      </c>
      <c r="EY56" s="8">
        <v>93.545974999999999</v>
      </c>
      <c r="EZ56" s="8">
        <v>29170.749858209318</v>
      </c>
      <c r="FA56" s="8">
        <v>44.884162499999995</v>
      </c>
      <c r="FB56" s="8">
        <v>12186.275825179939</v>
      </c>
      <c r="FC56" s="8">
        <v>42.748162499999999</v>
      </c>
      <c r="FD56" s="5">
        <v>22662.549805133858</v>
      </c>
      <c r="FE56" s="5">
        <v>42.814900000000002</v>
      </c>
      <c r="FF56" s="5">
        <v>42.814900000000002</v>
      </c>
      <c r="FG56" s="5">
        <v>48.5702</v>
      </c>
      <c r="FH56" s="5">
        <v>49.932175000000001</v>
      </c>
      <c r="FI56" s="5">
        <v>44.103104277967574</v>
      </c>
      <c r="FK56" s="5">
        <v>22662.549805133858</v>
      </c>
      <c r="FL56" s="5">
        <v>43.703356249999999</v>
      </c>
      <c r="FM56" s="5">
        <v>22662.549805133858</v>
      </c>
      <c r="FN56" s="5">
        <v>44.103104277967574</v>
      </c>
      <c r="FP56" s="171">
        <v>22662.549805133858</v>
      </c>
      <c r="FQ56" s="5">
        <v>43.703356249999999</v>
      </c>
      <c r="FR56" s="171">
        <v>22662.549805133858</v>
      </c>
      <c r="FS56" s="5">
        <v>44.103104277967574</v>
      </c>
    </row>
    <row r="57" spans="1:175" x14ac:dyDescent="0.15">
      <c r="R57" s="190">
        <f>GEOMEAN(R5:R40)</f>
        <v>5405.9931028066967</v>
      </c>
      <c r="S57" s="190">
        <f>GEOMEAN(S5:S40)</f>
        <v>1.9187063515867224</v>
      </c>
      <c r="AJ57" s="169">
        <f>GEOMEAN(AJ5:AJ40)</f>
        <v>5405.9931028066967</v>
      </c>
      <c r="AK57" s="169">
        <f>GEOMEAN(AK5:AK40)</f>
        <v>1.9187063515867224</v>
      </c>
      <c r="AL57" s="169">
        <f>GEOMEAN(AL5:AL40)</f>
        <v>1</v>
      </c>
      <c r="AM57" s="169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E57" s="152"/>
      <c r="CF57" s="152"/>
      <c r="CK57" s="6"/>
      <c r="CL57" s="152">
        <v>26816.452129975241</v>
      </c>
      <c r="CM57" s="152">
        <v>43.239400000000003</v>
      </c>
      <c r="CN57" s="171">
        <v>43.239400000000003</v>
      </c>
      <c r="CO57" s="171">
        <v>48.91865</v>
      </c>
      <c r="CP57" s="171">
        <v>50.328850000000003</v>
      </c>
      <c r="CQ57" s="171">
        <v>44.037443749999994</v>
      </c>
      <c r="CR57" s="171">
        <v>30.96705</v>
      </c>
      <c r="CS57" s="171">
        <v>22.878499999999999</v>
      </c>
      <c r="CT57" s="171">
        <v>94.644049999999993</v>
      </c>
      <c r="CU57" s="171">
        <v>92.836399999999998</v>
      </c>
      <c r="CV57" s="171">
        <v>44.564250000000001</v>
      </c>
      <c r="CW57" s="171">
        <v>44.222549999999998</v>
      </c>
      <c r="CX57" s="171">
        <v>43.1417</v>
      </c>
      <c r="CY57" s="171">
        <v>48.894300000000001</v>
      </c>
      <c r="CZ57" s="171">
        <v>50.259150000000005</v>
      </c>
      <c r="DA57" s="171">
        <v>44.429750923091241</v>
      </c>
      <c r="DB57" s="171">
        <v>61974.25</v>
      </c>
      <c r="DC57" s="171">
        <v>20.225549999999998</v>
      </c>
      <c r="DE57" s="171">
        <v>9881.8250381892103</v>
      </c>
      <c r="DF57" s="5">
        <v>27.585887499999998</v>
      </c>
      <c r="DG57" s="5"/>
      <c r="DH57" s="171">
        <v>14220.742542678459</v>
      </c>
      <c r="DI57" s="5">
        <v>21.341799999999999</v>
      </c>
      <c r="DJ57" s="5"/>
      <c r="DK57" s="5">
        <v>37547.965900000003</v>
      </c>
      <c r="DL57" s="5">
        <v>95.494</v>
      </c>
      <c r="DM57" s="5">
        <v>37547.965900000003</v>
      </c>
      <c r="DN57" s="5">
        <v>93.782499999999999</v>
      </c>
      <c r="DO57" s="5">
        <v>31731.738529984392</v>
      </c>
      <c r="DP57" s="5">
        <v>45.204074999999996</v>
      </c>
      <c r="DQ57" s="5">
        <v>13339.515246941495</v>
      </c>
      <c r="DR57" s="5">
        <v>42.924250000000001</v>
      </c>
      <c r="DS57" s="5">
        <v>24652.163839966521</v>
      </c>
      <c r="DT57" s="5">
        <v>42.978300000000004</v>
      </c>
      <c r="DU57" s="5">
        <v>42.978300000000004</v>
      </c>
      <c r="DV57" s="5">
        <v>48.732250000000001</v>
      </c>
      <c r="DW57" s="5">
        <v>50.095662500000003</v>
      </c>
      <c r="DX57" s="5">
        <v>44.266427600529411</v>
      </c>
      <c r="DZ57" s="171">
        <v>26816.452129975241</v>
      </c>
      <c r="EA57" s="171">
        <v>43.239400000000003</v>
      </c>
      <c r="EB57" s="171">
        <v>43.239400000000003</v>
      </c>
      <c r="EC57" s="171">
        <v>48.91865</v>
      </c>
      <c r="ED57" s="171">
        <v>50.328850000000003</v>
      </c>
      <c r="EE57" s="171">
        <v>44.037443749999994</v>
      </c>
      <c r="EF57" s="171">
        <v>30.96705</v>
      </c>
      <c r="EG57" s="171">
        <v>22.878499999999999</v>
      </c>
      <c r="EH57" s="171">
        <v>94.644049999999993</v>
      </c>
      <c r="EI57" s="171">
        <v>92.836399999999998</v>
      </c>
      <c r="EJ57" s="171">
        <v>44.564250000000001</v>
      </c>
      <c r="EK57" s="171">
        <v>44.222549999999998</v>
      </c>
      <c r="EL57" s="171">
        <v>43.1417</v>
      </c>
      <c r="EM57" s="171">
        <v>48.894300000000001</v>
      </c>
      <c r="EN57" s="171">
        <v>50.259150000000005</v>
      </c>
      <c r="EO57" s="171">
        <v>44.429750923091241</v>
      </c>
      <c r="EP57" s="171">
        <v>61974.25</v>
      </c>
      <c r="EQ57" s="171">
        <v>20.225549999999998</v>
      </c>
      <c r="ER57" s="171">
        <v>9881.8250381892103</v>
      </c>
      <c r="ES57" s="5">
        <v>27.585887499999998</v>
      </c>
      <c r="ET57" s="5">
        <v>14220.742542678459</v>
      </c>
      <c r="EU57" s="5">
        <v>21.341799999999999</v>
      </c>
      <c r="EV57" s="8">
        <v>37547.965900000003</v>
      </c>
      <c r="EW57" s="8">
        <v>95.494</v>
      </c>
      <c r="EX57" s="8">
        <v>37547.965900000003</v>
      </c>
      <c r="EY57" s="8">
        <v>93.782499999999999</v>
      </c>
      <c r="EZ57" s="8">
        <v>31731.738529984392</v>
      </c>
      <c r="FA57" s="8">
        <v>45.204074999999996</v>
      </c>
      <c r="FB57" s="8">
        <v>13339.515246941495</v>
      </c>
      <c r="FC57" s="8">
        <v>42.924250000000001</v>
      </c>
      <c r="FD57" s="5">
        <v>24652.163839966521</v>
      </c>
      <c r="FE57" s="5">
        <v>42.978300000000004</v>
      </c>
      <c r="FF57" s="5">
        <v>42.978300000000004</v>
      </c>
      <c r="FG57" s="5">
        <v>48.732250000000001</v>
      </c>
      <c r="FH57" s="5">
        <v>50.095662500000003</v>
      </c>
      <c r="FI57" s="5">
        <v>44.266427600529411</v>
      </c>
      <c r="FK57" s="5">
        <v>24652.163839966521</v>
      </c>
      <c r="FL57" s="5">
        <v>43.870399999999997</v>
      </c>
      <c r="FM57" s="5">
        <v>24652.163839966521</v>
      </c>
      <c r="FN57" s="5">
        <v>44.266427600529411</v>
      </c>
      <c r="FP57" s="171">
        <v>24652.163839966521</v>
      </c>
      <c r="FQ57" s="5">
        <v>43.870399999999997</v>
      </c>
      <c r="FR57" s="171">
        <v>24652.163839966521</v>
      </c>
      <c r="FS57" s="5">
        <v>44.266427600529411</v>
      </c>
    </row>
    <row r="58" spans="1:175" x14ac:dyDescent="0.15">
      <c r="R58" s="190">
        <f>SUM(R5:R40)</f>
        <v>404794.10000000003</v>
      </c>
      <c r="S58" s="190">
        <f>SUM(S5:S40)</f>
        <v>155.12940000000006</v>
      </c>
      <c r="AJ58" s="169">
        <f>SUM(AJ5:AJ40)</f>
        <v>404794.10000000003</v>
      </c>
      <c r="AK58" s="169">
        <f>SUM(AK5:AK40)</f>
        <v>155.12940000000006</v>
      </c>
      <c r="AL58" s="169">
        <f>AVERAGE(AL5:AL40)</f>
        <v>1</v>
      </c>
      <c r="AM58" s="169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E58" s="152"/>
      <c r="CF58" s="152"/>
      <c r="CK58" s="6"/>
      <c r="CL58" s="152">
        <v>29170.749858209318</v>
      </c>
      <c r="CM58" s="152">
        <v>43.406675</v>
      </c>
      <c r="CN58" s="171">
        <v>43.406675</v>
      </c>
      <c r="CO58" s="171">
        <v>49.082137500000002</v>
      </c>
      <c r="CP58" s="171">
        <v>50.496212499999999</v>
      </c>
      <c r="CQ58" s="171">
        <v>44.204487499999999</v>
      </c>
      <c r="CR58" s="171">
        <v>31.2848875</v>
      </c>
      <c r="CS58" s="171">
        <v>23.091075</v>
      </c>
      <c r="CT58" s="171">
        <v>94.856537500000002</v>
      </c>
      <c r="CU58" s="171">
        <v>93.072924999999998</v>
      </c>
      <c r="CV58" s="171">
        <v>44.884162499999995</v>
      </c>
      <c r="CW58" s="171">
        <v>44.3710375</v>
      </c>
      <c r="CX58" s="171">
        <v>43.305099999999996</v>
      </c>
      <c r="CY58" s="171">
        <v>49.056349999999995</v>
      </c>
      <c r="CZ58" s="171">
        <v>50.4226375</v>
      </c>
      <c r="DA58" s="171">
        <v>44.593074245653071</v>
      </c>
      <c r="DB58" s="171">
        <v>63439.112500000003</v>
      </c>
      <c r="DC58" s="171">
        <v>20.820337500000001</v>
      </c>
      <c r="DE58" s="171">
        <v>10683.635815237232</v>
      </c>
      <c r="DF58" s="5">
        <v>27.908625000000001</v>
      </c>
      <c r="DG58" s="5"/>
      <c r="DH58" s="171">
        <v>15402.349917670388</v>
      </c>
      <c r="DI58" s="5">
        <v>21.558375000000002</v>
      </c>
      <c r="DJ58" s="5"/>
      <c r="DK58" s="5"/>
      <c r="DL58" s="5"/>
      <c r="DM58" s="5"/>
      <c r="DN58" s="5"/>
      <c r="DO58" s="5">
        <v>34517.564170601137</v>
      </c>
      <c r="DP58" s="5">
        <v>45.523987499999997</v>
      </c>
      <c r="DQ58" s="5">
        <v>14601.890649455858</v>
      </c>
      <c r="DR58" s="5">
        <v>43.100337500000002</v>
      </c>
      <c r="DS58" s="5">
        <v>26816.452129975241</v>
      </c>
      <c r="DT58" s="5">
        <v>43.1417</v>
      </c>
      <c r="DU58" s="5">
        <v>43.1417</v>
      </c>
      <c r="DV58" s="5">
        <v>48.894300000000001</v>
      </c>
      <c r="DW58" s="5">
        <v>50.259150000000005</v>
      </c>
      <c r="DX58" s="5">
        <v>44.429750923091241</v>
      </c>
      <c r="DZ58" s="171">
        <v>29170.749858209318</v>
      </c>
      <c r="EA58" s="171">
        <v>43.406675</v>
      </c>
      <c r="EB58" s="171">
        <v>43.406675</v>
      </c>
      <c r="EC58" s="171">
        <v>49.082137500000002</v>
      </c>
      <c r="ED58" s="171">
        <v>50.496212499999999</v>
      </c>
      <c r="EE58" s="171">
        <v>44.204487499999999</v>
      </c>
      <c r="EF58" s="171">
        <v>31.2848875</v>
      </c>
      <c r="EG58" s="171">
        <v>23.091075</v>
      </c>
      <c r="EH58" s="171">
        <v>94.856537500000002</v>
      </c>
      <c r="EI58" s="171">
        <v>93.072924999999998</v>
      </c>
      <c r="EJ58" s="171">
        <v>44.884162499999995</v>
      </c>
      <c r="EK58" s="171">
        <v>44.3710375</v>
      </c>
      <c r="EL58" s="171">
        <v>43.305099999999996</v>
      </c>
      <c r="EM58" s="171">
        <v>49.056349999999995</v>
      </c>
      <c r="EN58" s="171">
        <v>50.4226375</v>
      </c>
      <c r="EO58" s="171">
        <v>44.593074245653071</v>
      </c>
      <c r="EP58" s="171">
        <v>63439.112500000003</v>
      </c>
      <c r="EQ58" s="171">
        <v>20.820337500000001</v>
      </c>
      <c r="ER58" s="171">
        <v>10683.635815237232</v>
      </c>
      <c r="ES58" s="5">
        <v>27.908625000000001</v>
      </c>
      <c r="ET58" s="5">
        <v>15402.349917670388</v>
      </c>
      <c r="EU58" s="5">
        <v>21.558375000000002</v>
      </c>
      <c r="EV58" s="8"/>
      <c r="EW58" s="8"/>
      <c r="EX58" s="8"/>
      <c r="EY58" s="8"/>
      <c r="EZ58" s="8">
        <v>34517.564170601137</v>
      </c>
      <c r="FA58" s="8">
        <v>45.523987499999997</v>
      </c>
      <c r="FB58" s="8">
        <v>14601.890649455858</v>
      </c>
      <c r="FC58" s="8">
        <v>43.100337500000002</v>
      </c>
      <c r="FD58" s="5">
        <v>26816.452129975241</v>
      </c>
      <c r="FE58" s="5">
        <v>43.1417</v>
      </c>
      <c r="FF58" s="5">
        <v>43.1417</v>
      </c>
      <c r="FG58" s="5">
        <v>48.894300000000001</v>
      </c>
      <c r="FH58" s="5">
        <v>50.259150000000005</v>
      </c>
      <c r="FI58" s="5">
        <v>44.429750923091241</v>
      </c>
      <c r="FK58" s="5">
        <v>26816.452129975241</v>
      </c>
      <c r="FL58" s="5">
        <v>44.037443749999994</v>
      </c>
      <c r="FM58" s="5">
        <v>26816.452129975241</v>
      </c>
      <c r="FN58" s="5">
        <v>44.429750923091241</v>
      </c>
      <c r="FP58" s="171">
        <v>26816.452129975241</v>
      </c>
      <c r="FQ58" s="5">
        <v>44.037443749999994</v>
      </c>
      <c r="FR58" s="171">
        <v>26816.452129975241</v>
      </c>
      <c r="FS58" s="5">
        <v>44.429750923091241</v>
      </c>
    </row>
    <row r="59" spans="1:175" x14ac:dyDescent="0.15">
      <c r="R59" s="190">
        <f>MAX(R5:R40)</f>
        <v>67833.7</v>
      </c>
      <c r="S59" s="190">
        <f>MAX(S5:S40)</f>
        <v>22.604700000000001</v>
      </c>
      <c r="AJ59" s="169">
        <f>MAX(AJ5:AJ40)</f>
        <v>67833.7</v>
      </c>
      <c r="AK59" s="169">
        <f>MAX(AK5:AK40)</f>
        <v>22.604700000000001</v>
      </c>
      <c r="AL59" s="169">
        <f>MAX(AL5:AL40)</f>
        <v>1</v>
      </c>
      <c r="AM59" s="169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E59" s="152"/>
      <c r="CF59" s="152"/>
      <c r="CK59" s="6"/>
      <c r="CL59" s="152">
        <v>31731.738529984392</v>
      </c>
      <c r="CM59" s="152">
        <v>43.573949999999996</v>
      </c>
      <c r="CN59" s="171">
        <v>43.573949999999996</v>
      </c>
      <c r="CO59" s="171">
        <v>49.245625000000004</v>
      </c>
      <c r="CP59" s="171">
        <v>50.663575000000002</v>
      </c>
      <c r="CQ59" s="171">
        <v>44.371531249999997</v>
      </c>
      <c r="CR59" s="171">
        <v>31.602725</v>
      </c>
      <c r="CS59" s="171">
        <v>23.303649999999998</v>
      </c>
      <c r="CT59" s="171">
        <v>95.069024999999996</v>
      </c>
      <c r="CU59" s="171">
        <v>93.309449999999998</v>
      </c>
      <c r="CV59" s="171">
        <v>45.204074999999996</v>
      </c>
      <c r="CW59" s="171">
        <v>44.519525000000002</v>
      </c>
      <c r="CX59" s="171">
        <v>43.468499999999999</v>
      </c>
      <c r="CY59" s="171">
        <v>49.218399999999995</v>
      </c>
      <c r="CZ59" s="171">
        <v>50.586125000000003</v>
      </c>
      <c r="DA59" s="171">
        <v>44.756397568214908</v>
      </c>
      <c r="DB59" s="171">
        <v>64903.974999999999</v>
      </c>
      <c r="DC59" s="171">
        <v>21.415125</v>
      </c>
      <c r="DE59" s="171">
        <v>11550.505477633438</v>
      </c>
      <c r="DF59" s="5">
        <v>28.231362499999999</v>
      </c>
      <c r="DG59" s="5"/>
      <c r="DH59" s="171">
        <v>16682.137537782819</v>
      </c>
      <c r="DI59" s="5">
        <v>21.77495</v>
      </c>
      <c r="DJ59" s="5"/>
      <c r="DK59" s="5"/>
      <c r="DL59" s="5"/>
      <c r="DM59" s="5"/>
      <c r="DN59" s="5"/>
      <c r="DO59" s="5">
        <v>37547.965900000003</v>
      </c>
      <c r="DP59" s="5">
        <v>45.843899999999998</v>
      </c>
      <c r="DQ59" s="5">
        <v>15983.730037532836</v>
      </c>
      <c r="DR59" s="5">
        <v>43.276425000000003</v>
      </c>
      <c r="DS59" s="5">
        <v>29170.749858209318</v>
      </c>
      <c r="DT59" s="5">
        <v>43.305099999999996</v>
      </c>
      <c r="DU59" s="5">
        <v>43.305099999999996</v>
      </c>
      <c r="DV59" s="5">
        <v>49.056349999999995</v>
      </c>
      <c r="DW59" s="5">
        <v>50.4226375</v>
      </c>
      <c r="DX59" s="5">
        <v>44.593074245653071</v>
      </c>
      <c r="DZ59" s="171">
        <v>31731.738529984392</v>
      </c>
      <c r="EA59" s="171">
        <v>43.573949999999996</v>
      </c>
      <c r="EB59" s="171">
        <v>43.573949999999996</v>
      </c>
      <c r="EC59" s="171">
        <v>49.245625000000004</v>
      </c>
      <c r="ED59" s="171">
        <v>50.663575000000002</v>
      </c>
      <c r="EE59" s="171">
        <v>44.371531249999997</v>
      </c>
      <c r="EF59" s="171">
        <v>31.602725</v>
      </c>
      <c r="EG59" s="171">
        <v>23.303649999999998</v>
      </c>
      <c r="EH59" s="171">
        <v>95.069024999999996</v>
      </c>
      <c r="EI59" s="171">
        <v>93.309449999999998</v>
      </c>
      <c r="EJ59" s="171">
        <v>45.204074999999996</v>
      </c>
      <c r="EK59" s="171">
        <v>44.519525000000002</v>
      </c>
      <c r="EL59" s="171">
        <v>43.468499999999999</v>
      </c>
      <c r="EM59" s="171">
        <v>49.218399999999995</v>
      </c>
      <c r="EN59" s="171">
        <v>50.586125000000003</v>
      </c>
      <c r="EO59" s="171">
        <v>44.756397568214908</v>
      </c>
      <c r="EP59" s="171">
        <v>64903.974999999999</v>
      </c>
      <c r="EQ59" s="171">
        <v>21.415125</v>
      </c>
      <c r="ER59" s="171">
        <v>11550.505477633438</v>
      </c>
      <c r="ES59" s="5">
        <v>28.231362499999999</v>
      </c>
      <c r="ET59" s="5">
        <v>16682.137537782819</v>
      </c>
      <c r="EU59" s="5">
        <v>21.77495</v>
      </c>
      <c r="EV59" s="8"/>
      <c r="EW59" s="8"/>
      <c r="EX59" s="8"/>
      <c r="EY59" s="8"/>
      <c r="EZ59" s="8">
        <v>37547.965900000003</v>
      </c>
      <c r="FA59" s="8">
        <v>45.843899999999998</v>
      </c>
      <c r="FB59" s="8">
        <v>15983.730037532836</v>
      </c>
      <c r="FC59" s="8">
        <v>43.276425000000003</v>
      </c>
      <c r="FD59" s="5">
        <v>29170.749858209318</v>
      </c>
      <c r="FE59" s="5">
        <v>43.305099999999996</v>
      </c>
      <c r="FF59" s="5">
        <v>43.305099999999996</v>
      </c>
      <c r="FG59" s="5">
        <v>49.056349999999995</v>
      </c>
      <c r="FH59" s="5">
        <v>50.4226375</v>
      </c>
      <c r="FI59" s="5">
        <v>44.593074245653071</v>
      </c>
      <c r="FK59" s="5">
        <v>29170.749858209318</v>
      </c>
      <c r="FL59" s="5">
        <v>44.204487499999999</v>
      </c>
      <c r="FM59" s="5">
        <v>29170.749858209318</v>
      </c>
      <c r="FN59" s="5">
        <v>44.593074245653071</v>
      </c>
      <c r="FP59" s="171">
        <v>29170.749858209318</v>
      </c>
      <c r="FQ59" s="5">
        <v>44.204487499999999</v>
      </c>
      <c r="FR59" s="171">
        <v>29170.749858209318</v>
      </c>
      <c r="FS59" s="5">
        <v>44.593074245653071</v>
      </c>
    </row>
    <row r="60" spans="1:175" x14ac:dyDescent="0.15">
      <c r="R60" s="190">
        <f>MIN(R5:R40)</f>
        <v>351</v>
      </c>
      <c r="S60" s="190">
        <f>MIN(S5:S40)</f>
        <v>0.16039999999999999</v>
      </c>
      <c r="AJ60" s="169">
        <f>MIN(AJ5:AJ40)</f>
        <v>351</v>
      </c>
      <c r="AK60" s="169">
        <f>MIN(AK5:AK40)</f>
        <v>0.16039999999999999</v>
      </c>
      <c r="AL60" s="169">
        <f>MIN(AL5:AL40)</f>
        <v>1</v>
      </c>
      <c r="AM60" s="169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E60" s="152"/>
      <c r="CF60" s="152"/>
      <c r="CK60" s="6"/>
      <c r="CL60" s="152">
        <v>34517.564170601137</v>
      </c>
      <c r="CM60" s="152">
        <v>43.741225</v>
      </c>
      <c r="CN60" s="171">
        <v>43.741225</v>
      </c>
      <c r="CO60" s="171">
        <v>49.409112499999999</v>
      </c>
      <c r="CP60" s="171">
        <v>50.830937499999997</v>
      </c>
      <c r="CQ60" s="171">
        <v>44.538574999999994</v>
      </c>
      <c r="CR60" s="171">
        <v>31.920562499999999</v>
      </c>
      <c r="CS60" s="171">
        <v>23.516224999999999</v>
      </c>
      <c r="CT60" s="171">
        <v>95.281512500000005</v>
      </c>
      <c r="CU60" s="171">
        <v>93.545974999999999</v>
      </c>
      <c r="CV60" s="171">
        <v>45.523987499999997</v>
      </c>
      <c r="CW60" s="171">
        <v>44.668012499999996</v>
      </c>
      <c r="CX60" s="171">
        <v>43.631900000000002</v>
      </c>
      <c r="CY60" s="171">
        <v>49.380449999999996</v>
      </c>
      <c r="CZ60" s="171">
        <v>50.749612499999998</v>
      </c>
      <c r="DA60" s="171">
        <v>44.919720890776738</v>
      </c>
      <c r="DB60" s="171">
        <v>66368.837499999994</v>
      </c>
      <c r="DC60" s="171">
        <v>22.009912500000002</v>
      </c>
      <c r="DE60" s="171">
        <v>12487.7129</v>
      </c>
      <c r="DF60" s="5">
        <v>28.554099999999998</v>
      </c>
      <c r="DG60" s="5"/>
      <c r="DH60" s="171">
        <v>18068.263240158562</v>
      </c>
      <c r="DI60" s="5">
        <v>21.991525000000003</v>
      </c>
      <c r="DJ60" s="5"/>
      <c r="DK60" s="5"/>
      <c r="DL60" s="5"/>
      <c r="DM60" s="5"/>
      <c r="DN60" s="5"/>
      <c r="DO60" s="5"/>
      <c r="DP60" s="5"/>
      <c r="DQ60" s="5">
        <v>17496.338799267094</v>
      </c>
      <c r="DR60" s="5">
        <v>43.452512499999997</v>
      </c>
      <c r="DS60" s="5">
        <v>31731.738529984392</v>
      </c>
      <c r="DT60" s="5">
        <v>43.468499999999999</v>
      </c>
      <c r="DU60" s="5">
        <v>43.468499999999999</v>
      </c>
      <c r="DV60" s="5">
        <v>49.218399999999995</v>
      </c>
      <c r="DW60" s="5">
        <v>50.586125000000003</v>
      </c>
      <c r="DX60" s="5">
        <v>44.756397568214908</v>
      </c>
      <c r="DZ60" s="171">
        <v>34517.564170601137</v>
      </c>
      <c r="EA60" s="171">
        <v>43.741225</v>
      </c>
      <c r="EB60" s="171">
        <v>43.741225</v>
      </c>
      <c r="EC60" s="171">
        <v>49.409112499999999</v>
      </c>
      <c r="ED60" s="171">
        <v>50.830937499999997</v>
      </c>
      <c r="EE60" s="171">
        <v>44.538574999999994</v>
      </c>
      <c r="EF60" s="171">
        <v>31.920562499999999</v>
      </c>
      <c r="EG60" s="171">
        <v>23.516224999999999</v>
      </c>
      <c r="EH60" s="171">
        <v>95.281512500000005</v>
      </c>
      <c r="EI60" s="171">
        <v>93.545974999999999</v>
      </c>
      <c r="EJ60" s="171">
        <v>45.523987499999997</v>
      </c>
      <c r="EK60" s="171">
        <v>44.668012499999996</v>
      </c>
      <c r="EL60" s="171">
        <v>43.631900000000002</v>
      </c>
      <c r="EM60" s="171">
        <v>49.380449999999996</v>
      </c>
      <c r="EN60" s="171">
        <v>50.749612499999998</v>
      </c>
      <c r="EO60" s="171">
        <v>44.919720890776738</v>
      </c>
      <c r="EP60" s="171">
        <v>66368.837499999994</v>
      </c>
      <c r="EQ60" s="171">
        <v>22.009912500000002</v>
      </c>
      <c r="ER60" s="171">
        <v>12487.7129</v>
      </c>
      <c r="ES60" s="5">
        <v>28.554099999999998</v>
      </c>
      <c r="ET60" s="5">
        <v>18068.263240158562</v>
      </c>
      <c r="EU60" s="5">
        <v>21.991525000000003</v>
      </c>
      <c r="EV60" s="8"/>
      <c r="EW60" s="8"/>
      <c r="EX60" s="8"/>
      <c r="EY60" s="8"/>
      <c r="EZ60" s="8"/>
      <c r="FA60" s="8"/>
      <c r="FB60" s="8">
        <v>17496.338799267094</v>
      </c>
      <c r="FC60" s="8">
        <v>43.452512499999997</v>
      </c>
      <c r="FD60" s="5">
        <v>31731.738529984392</v>
      </c>
      <c r="FE60" s="5">
        <v>43.468499999999999</v>
      </c>
      <c r="FF60" s="5">
        <v>43.468499999999999</v>
      </c>
      <c r="FG60" s="5">
        <v>49.218399999999995</v>
      </c>
      <c r="FH60" s="5">
        <v>50.586125000000003</v>
      </c>
      <c r="FI60" s="5">
        <v>44.756397568214908</v>
      </c>
      <c r="FK60" s="5">
        <v>31731.738529984392</v>
      </c>
      <c r="FL60" s="5">
        <v>44.371531249999997</v>
      </c>
      <c r="FM60" s="5">
        <v>31731.738529984392</v>
      </c>
      <c r="FN60" s="5">
        <v>44.756397568214908</v>
      </c>
      <c r="FP60" s="171">
        <v>31731.738529984392</v>
      </c>
      <c r="FQ60" s="5">
        <v>44.371531249999997</v>
      </c>
      <c r="FR60" s="171">
        <v>31731.738529984392</v>
      </c>
      <c r="FS60" s="5">
        <v>44.756397568214908</v>
      </c>
    </row>
    <row r="61" spans="1:175" x14ac:dyDescent="0.15">
      <c r="AJ61" s="169">
        <f>AJ57/R57</f>
        <v>1</v>
      </c>
      <c r="AK61" s="169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E61" s="152"/>
      <c r="CF61" s="152"/>
      <c r="CK61" s="6"/>
      <c r="CL61" s="152">
        <v>37547.965900000003</v>
      </c>
      <c r="CM61" s="152">
        <v>43.908499999999997</v>
      </c>
      <c r="CN61" s="171">
        <v>43.908499999999997</v>
      </c>
      <c r="CO61" s="171">
        <v>49.572600000000001</v>
      </c>
      <c r="CP61" s="171">
        <v>50.9983</v>
      </c>
      <c r="CQ61" s="171">
        <v>44.705618749999992</v>
      </c>
      <c r="CR61" s="171">
        <v>32.238399999999999</v>
      </c>
      <c r="CS61" s="171">
        <v>23.7288</v>
      </c>
      <c r="CT61" s="171">
        <v>95.494</v>
      </c>
      <c r="CU61" s="171">
        <v>93.782499999999999</v>
      </c>
      <c r="CV61" s="171">
        <v>45.843899999999998</v>
      </c>
      <c r="CW61" s="171">
        <v>44.816499999999998</v>
      </c>
      <c r="CX61" s="171">
        <v>43.795299999999997</v>
      </c>
      <c r="CY61" s="171">
        <v>49.542499999999997</v>
      </c>
      <c r="CZ61" s="171">
        <v>50.9131</v>
      </c>
      <c r="DA61" s="171">
        <v>45.083044213338567</v>
      </c>
      <c r="DB61" s="171">
        <v>67833.7</v>
      </c>
      <c r="DC61" s="171">
        <v>22.604700000000001</v>
      </c>
      <c r="DE61" s="171">
        <v>18068.263240158562</v>
      </c>
      <c r="DF61" s="5">
        <v>29.786275</v>
      </c>
      <c r="DG61" s="5"/>
      <c r="DH61" s="171">
        <v>19569.562699999999</v>
      </c>
      <c r="DI61" s="5">
        <v>22.208100000000002</v>
      </c>
      <c r="DJ61" s="5"/>
      <c r="DK61" s="5"/>
      <c r="DL61" s="5"/>
      <c r="DM61" s="5"/>
      <c r="DN61" s="5"/>
      <c r="DO61" s="5"/>
      <c r="DP61" s="5"/>
      <c r="DQ61" s="5">
        <v>19152.092199999999</v>
      </c>
      <c r="DR61" s="5">
        <v>43.628599999999999</v>
      </c>
      <c r="DS61" s="5">
        <v>34517.564170601137</v>
      </c>
      <c r="DT61" s="5">
        <v>43.631900000000002</v>
      </c>
      <c r="DU61" s="5">
        <v>43.631900000000002</v>
      </c>
      <c r="DV61" s="5">
        <v>49.380449999999996</v>
      </c>
      <c r="DW61" s="5">
        <v>50.749612499999998</v>
      </c>
      <c r="DX61" s="5">
        <v>44.919720890776738</v>
      </c>
      <c r="DZ61" s="171">
        <v>37547.965900000003</v>
      </c>
      <c r="EA61" s="171">
        <v>43.908499999999997</v>
      </c>
      <c r="EB61" s="171">
        <v>43.908499999999997</v>
      </c>
      <c r="EC61" s="171">
        <v>49.572600000000001</v>
      </c>
      <c r="ED61" s="171">
        <v>50.9983</v>
      </c>
      <c r="EE61" s="171">
        <v>44.705618749999992</v>
      </c>
      <c r="EF61" s="171">
        <v>32.238399999999999</v>
      </c>
      <c r="EG61" s="171">
        <v>23.7288</v>
      </c>
      <c r="EH61" s="171">
        <v>95.494</v>
      </c>
      <c r="EI61" s="171">
        <v>93.782499999999999</v>
      </c>
      <c r="EJ61" s="171">
        <v>45.843899999999998</v>
      </c>
      <c r="EK61" s="171">
        <v>44.816499999999998</v>
      </c>
      <c r="EL61" s="171">
        <v>43.795299999999997</v>
      </c>
      <c r="EM61" s="171">
        <v>49.542499999999997</v>
      </c>
      <c r="EN61" s="171">
        <v>50.9131</v>
      </c>
      <c r="EO61" s="171">
        <v>45.083044213338567</v>
      </c>
      <c r="EP61" s="171">
        <v>67833.7</v>
      </c>
      <c r="EQ61" s="171">
        <v>22.604700000000001</v>
      </c>
      <c r="ER61" s="171">
        <v>18068.263240158562</v>
      </c>
      <c r="ES61" s="5">
        <v>29.786275</v>
      </c>
      <c r="ET61" s="5">
        <v>19569.562699999999</v>
      </c>
      <c r="EU61" s="5">
        <v>22.208100000000002</v>
      </c>
      <c r="EV61" s="8"/>
      <c r="EW61" s="8"/>
      <c r="EX61" s="8"/>
      <c r="EY61" s="8"/>
      <c r="EZ61" s="8"/>
      <c r="FA61" s="8"/>
      <c r="FB61" s="8">
        <v>19152.092199999999</v>
      </c>
      <c r="FC61" s="8">
        <v>43.628599999999999</v>
      </c>
      <c r="FD61" s="5">
        <v>34517.564170601137</v>
      </c>
      <c r="FE61" s="5">
        <v>43.631900000000002</v>
      </c>
      <c r="FF61" s="5">
        <v>43.631900000000002</v>
      </c>
      <c r="FG61" s="5">
        <v>49.380449999999996</v>
      </c>
      <c r="FH61" s="5">
        <v>50.749612499999998</v>
      </c>
      <c r="FI61" s="5">
        <v>44.919720890776738</v>
      </c>
      <c r="FK61" s="5">
        <v>34517.564170601137</v>
      </c>
      <c r="FL61" s="5">
        <v>44.538574999999994</v>
      </c>
      <c r="FM61" s="5">
        <v>34517.564170601137</v>
      </c>
      <c r="FN61" s="5">
        <v>44.919720890776738</v>
      </c>
      <c r="FP61" s="171">
        <v>34517.564170601137</v>
      </c>
      <c r="FQ61" s="5">
        <v>44.538574999999994</v>
      </c>
      <c r="FR61" s="171">
        <v>34517.564170601137</v>
      </c>
      <c r="FS61" s="5">
        <v>44.919720890776738</v>
      </c>
    </row>
    <row r="62" spans="1:175" x14ac:dyDescent="0.1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E62" s="152"/>
      <c r="CF62" s="152"/>
      <c r="CK62" s="6"/>
      <c r="CL62" s="152"/>
      <c r="CM62" s="152"/>
      <c r="DE62" s="171">
        <v>19569.562699999999</v>
      </c>
      <c r="DF62" s="5">
        <v>30.1082</v>
      </c>
      <c r="DG62" s="5"/>
      <c r="DH62" s="171">
        <v>26816.452129975241</v>
      </c>
      <c r="DI62" s="5">
        <v>22.878499999999999</v>
      </c>
      <c r="DJ62" s="5"/>
      <c r="DK62" s="5"/>
      <c r="DL62" s="5"/>
      <c r="DM62" s="5"/>
      <c r="DN62" s="5"/>
      <c r="DO62" s="5"/>
      <c r="DP62" s="5"/>
      <c r="DQ62" s="5">
        <v>20833.512506416595</v>
      </c>
      <c r="DR62" s="5">
        <v>43.7770875</v>
      </c>
      <c r="DS62" s="5">
        <v>37547.965900000003</v>
      </c>
      <c r="DT62" s="5">
        <v>43.795299999999997</v>
      </c>
      <c r="DU62" s="5">
        <v>43.795299999999997</v>
      </c>
      <c r="DV62" s="5">
        <v>49.542499999999997</v>
      </c>
      <c r="DW62" s="5">
        <v>50.9131</v>
      </c>
      <c r="DX62" s="5">
        <v>45.083044213338567</v>
      </c>
      <c r="ER62" s="171">
        <v>19569.562699999999</v>
      </c>
      <c r="ES62" s="5">
        <v>30.1082</v>
      </c>
      <c r="ET62" s="5">
        <v>26816.452129975241</v>
      </c>
      <c r="EU62" s="5">
        <v>22.878499999999999</v>
      </c>
      <c r="EV62" s="8"/>
      <c r="EW62" s="8"/>
      <c r="EX62" s="8"/>
      <c r="EY62" s="8"/>
      <c r="EZ62" s="8"/>
      <c r="FA62" s="8"/>
      <c r="FB62" s="8">
        <v>20833.512506416595</v>
      </c>
      <c r="FC62" s="8">
        <v>43.7770875</v>
      </c>
      <c r="FD62" s="5">
        <v>37547.965900000003</v>
      </c>
      <c r="FE62" s="5">
        <v>43.795299999999997</v>
      </c>
      <c r="FF62" s="5">
        <v>43.795299999999997</v>
      </c>
      <c r="FG62" s="5">
        <v>49.542499999999997</v>
      </c>
      <c r="FH62" s="5">
        <v>50.9131</v>
      </c>
      <c r="FI62" s="5">
        <v>45.083044213338567</v>
      </c>
      <c r="FK62" s="5">
        <v>37547.965900000003</v>
      </c>
      <c r="FL62" s="5">
        <v>44.705618749999992</v>
      </c>
      <c r="FM62" s="5">
        <v>37547.965900000003</v>
      </c>
      <c r="FN62" s="5">
        <v>45.083044213338567</v>
      </c>
      <c r="FP62" s="171">
        <v>37547.965900000003</v>
      </c>
      <c r="FQ62" s="5">
        <v>44.705618749999992</v>
      </c>
      <c r="FR62" s="171">
        <v>37547.965900000003</v>
      </c>
      <c r="FS62" s="5">
        <v>45.083044213338567</v>
      </c>
    </row>
    <row r="63" spans="1:175" x14ac:dyDescent="0.1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E63" s="152"/>
      <c r="CF63" s="152"/>
      <c r="CK63" s="6"/>
      <c r="DE63" s="171">
        <v>31731.738529984392</v>
      </c>
      <c r="DF63" s="5">
        <v>31.602725</v>
      </c>
      <c r="DG63" s="5"/>
      <c r="DH63" s="171">
        <v>29170.749858209318</v>
      </c>
      <c r="DI63" s="5">
        <v>23.091075</v>
      </c>
      <c r="DJ63" s="5"/>
      <c r="DK63" s="5"/>
      <c r="DL63" s="5"/>
      <c r="DM63" s="5"/>
      <c r="DN63" s="5"/>
      <c r="DO63" s="5"/>
      <c r="DP63" s="5"/>
      <c r="DQ63" s="5">
        <v>22662.549805133858</v>
      </c>
      <c r="DR63" s="5">
        <v>43.925574999999995</v>
      </c>
      <c r="DS63" s="5"/>
      <c r="DT63" s="5"/>
      <c r="DU63" s="5"/>
      <c r="DV63" s="5"/>
      <c r="DW63" s="5"/>
      <c r="DX63" s="5"/>
      <c r="ER63" s="171">
        <v>31731.738529984392</v>
      </c>
      <c r="ES63" s="5">
        <v>31.602725</v>
      </c>
      <c r="ET63" s="5">
        <v>29170.749858209318</v>
      </c>
      <c r="EU63" s="5">
        <v>23.091075</v>
      </c>
      <c r="EV63" s="8"/>
      <c r="EW63" s="8"/>
      <c r="EX63" s="8"/>
      <c r="EY63" s="8"/>
      <c r="EZ63" s="8"/>
      <c r="FA63" s="8"/>
      <c r="FB63" s="8">
        <v>22662.549805133858</v>
      </c>
      <c r="FC63" s="8">
        <v>43.925574999999995</v>
      </c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 x14ac:dyDescent="0.1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E64" s="152"/>
      <c r="CF64" s="152"/>
      <c r="CK64" s="6"/>
      <c r="DE64" s="171">
        <v>34517.564170601137</v>
      </c>
      <c r="DF64" s="5">
        <v>31.920562499999999</v>
      </c>
      <c r="DG64" s="5"/>
      <c r="DH64" s="171">
        <v>31731.738529984392</v>
      </c>
      <c r="DI64" s="5">
        <v>23.303649999999998</v>
      </c>
      <c r="DJ64" s="5"/>
      <c r="DK64" s="5"/>
      <c r="DL64" s="5"/>
      <c r="DM64" s="5"/>
      <c r="DN64" s="5"/>
      <c r="DO64" s="5"/>
      <c r="DP64" s="5"/>
      <c r="DQ64" s="5">
        <v>24652.163839966521</v>
      </c>
      <c r="DR64" s="5">
        <v>44.074062499999997</v>
      </c>
      <c r="DS64" s="5"/>
      <c r="DT64" s="5"/>
      <c r="DU64" s="5"/>
      <c r="DV64" s="5"/>
      <c r="DW64" s="5"/>
      <c r="DX64" s="5"/>
      <c r="ER64" s="171">
        <v>34517.564170601137</v>
      </c>
      <c r="ES64" s="5">
        <v>31.920562499999999</v>
      </c>
      <c r="ET64" s="5">
        <v>31731.738529984392</v>
      </c>
      <c r="EU64" s="5">
        <v>23.303649999999998</v>
      </c>
      <c r="EV64" s="8"/>
      <c r="EW64" s="8"/>
      <c r="EX64" s="8"/>
      <c r="EY64" s="8"/>
      <c r="EZ64" s="8"/>
      <c r="FA64" s="8"/>
      <c r="FB64" s="8">
        <v>24652.163839966521</v>
      </c>
      <c r="FC64" s="8">
        <v>44.074062499999997</v>
      </c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 x14ac:dyDescent="0.1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E65" s="152"/>
      <c r="CF65" s="152"/>
      <c r="CK65" s="6"/>
      <c r="DE65" s="171">
        <v>37547.965900000003</v>
      </c>
      <c r="DF65" s="5">
        <v>32.238399999999999</v>
      </c>
      <c r="DG65" s="5"/>
      <c r="DH65" s="171">
        <v>34517.564170601137</v>
      </c>
      <c r="DI65" s="5">
        <v>23.516224999999999</v>
      </c>
      <c r="DJ65" s="5"/>
      <c r="DK65" s="5"/>
      <c r="DL65" s="5"/>
      <c r="DM65" s="5"/>
      <c r="DN65" s="5"/>
      <c r="DO65" s="5"/>
      <c r="DP65" s="5"/>
      <c r="DQ65" s="5">
        <v>26816.452129975241</v>
      </c>
      <c r="DR65" s="5">
        <v>44.222549999999998</v>
      </c>
      <c r="DS65" s="5"/>
      <c r="DT65" s="5"/>
      <c r="DU65" s="5"/>
      <c r="DV65" s="5"/>
      <c r="DW65" s="5"/>
      <c r="DX65" s="5"/>
      <c r="ER65" s="171">
        <v>37547.965900000003</v>
      </c>
      <c r="ES65" s="5">
        <v>32.238399999999999</v>
      </c>
      <c r="ET65" s="5">
        <v>34517.564170601137</v>
      </c>
      <c r="EU65" s="5">
        <v>23.516224999999999</v>
      </c>
      <c r="EV65" s="8"/>
      <c r="EW65" s="8"/>
      <c r="EX65" s="8"/>
      <c r="EY65" s="8"/>
      <c r="EZ65" s="8"/>
      <c r="FA65" s="8"/>
      <c r="FB65" s="8">
        <v>26816.452129975241</v>
      </c>
      <c r="FC65" s="8">
        <v>44.222549999999998</v>
      </c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 x14ac:dyDescent="0.1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E66" s="152"/>
      <c r="CF66" s="152"/>
      <c r="CK66" s="6"/>
      <c r="DF66" s="5"/>
      <c r="DG66" s="5"/>
      <c r="DH66" s="171">
        <v>37547.965900000003</v>
      </c>
      <c r="DI66" s="5">
        <v>23.7288</v>
      </c>
      <c r="DJ66" s="5"/>
      <c r="DK66" s="5"/>
      <c r="DL66" s="5"/>
      <c r="DM66" s="5"/>
      <c r="DN66" s="5"/>
      <c r="DO66" s="5"/>
      <c r="DP66" s="5"/>
      <c r="DQ66" s="5">
        <v>29170.749858209318</v>
      </c>
      <c r="DR66" s="5">
        <v>44.3710375</v>
      </c>
      <c r="DS66" s="5"/>
      <c r="DT66" s="5"/>
      <c r="DU66" s="5"/>
      <c r="DV66" s="5"/>
      <c r="DW66" s="5"/>
      <c r="DX66" s="5"/>
      <c r="ES66" s="5"/>
      <c r="ET66" s="5">
        <v>37547.965900000003</v>
      </c>
      <c r="EU66" s="5">
        <v>23.7288</v>
      </c>
      <c r="EV66" s="8"/>
      <c r="EW66" s="8"/>
      <c r="EX66" s="8"/>
      <c r="EY66" s="8"/>
      <c r="EZ66" s="8"/>
      <c r="FA66" s="8"/>
      <c r="FB66" s="8">
        <v>29170.749858209318</v>
      </c>
      <c r="FC66" s="8">
        <v>44.3710375</v>
      </c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 x14ac:dyDescent="0.1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E67" s="152"/>
      <c r="CF67" s="152"/>
      <c r="CK67" s="6"/>
      <c r="DF67" s="5"/>
      <c r="DG67" s="5"/>
      <c r="DI67" s="5"/>
      <c r="DJ67" s="5"/>
      <c r="DK67" s="5"/>
      <c r="DL67" s="5"/>
      <c r="DM67" s="5"/>
      <c r="DN67" s="5"/>
      <c r="DO67" s="5"/>
      <c r="DP67" s="5"/>
      <c r="DQ67" s="5">
        <v>31731.738529984392</v>
      </c>
      <c r="DR67" s="5">
        <v>44.519525000000002</v>
      </c>
      <c r="DS67" s="5"/>
      <c r="DT67" s="5"/>
      <c r="DU67" s="5"/>
      <c r="DV67" s="5"/>
      <c r="DW67" s="5"/>
      <c r="DX67" s="5"/>
      <c r="ES67" s="5"/>
      <c r="ET67" s="5"/>
      <c r="EU67" s="5"/>
      <c r="EV67" s="8"/>
      <c r="EW67" s="8"/>
      <c r="EX67" s="8"/>
      <c r="EY67" s="8"/>
      <c r="EZ67" s="8"/>
      <c r="FA67" s="8"/>
      <c r="FB67" s="8">
        <v>31731.738529984392</v>
      </c>
      <c r="FC67" s="8">
        <v>44.519525000000002</v>
      </c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 x14ac:dyDescent="0.1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E68" s="152"/>
      <c r="CF68" s="152"/>
      <c r="CK68" s="6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>
        <v>34517.564170601137</v>
      </c>
      <c r="DR68" s="5">
        <v>44.668012499999996</v>
      </c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>
        <v>34517.564170601137</v>
      </c>
      <c r="FC68" s="8">
        <v>44.668012499999996</v>
      </c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 x14ac:dyDescent="0.1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CE69" s="152"/>
      <c r="CF69" s="152"/>
      <c r="CK69" s="6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37547.965900000003</v>
      </c>
      <c r="DR69" s="5">
        <v>44.816499999999998</v>
      </c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>
        <v>37547.965900000003</v>
      </c>
      <c r="FC69" s="8">
        <v>44.816499999999998</v>
      </c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 x14ac:dyDescent="0.1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CE70" s="152"/>
      <c r="CF70" s="152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 x14ac:dyDescent="0.1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CE71" s="152"/>
      <c r="CF71" s="152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 x14ac:dyDescent="0.1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CE72" s="152"/>
      <c r="CF72" s="152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 x14ac:dyDescent="0.1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CE73" s="152"/>
      <c r="CF73" s="152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 x14ac:dyDescent="0.1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CE74" s="152"/>
      <c r="CF74" s="152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 x14ac:dyDescent="0.1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CE75" s="152"/>
      <c r="CF75" s="152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 x14ac:dyDescent="0.1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CE76" s="152"/>
      <c r="CF76" s="152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 x14ac:dyDescent="0.1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CE77" s="152"/>
      <c r="CF77" s="152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 x14ac:dyDescent="0.15">
      <c r="AV78" s="5"/>
      <c r="AW78" s="5"/>
      <c r="AX78" s="5"/>
      <c r="AY78" s="5"/>
      <c r="BR78" s="5"/>
      <c r="BS78" s="5"/>
      <c r="CE78" s="152"/>
      <c r="CF78" s="152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 x14ac:dyDescent="0.15">
      <c r="AV79" s="5"/>
      <c r="AW79" s="5"/>
      <c r="AX79" s="5"/>
      <c r="AY79" s="5"/>
      <c r="BR79" s="5"/>
      <c r="BS79" s="5"/>
      <c r="CE79" s="152"/>
      <c r="CF79" s="152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 x14ac:dyDescent="0.15">
      <c r="AV80" s="5"/>
      <c r="AW80" s="5"/>
      <c r="AX80" s="5"/>
      <c r="AY80" s="5"/>
      <c r="BR80" s="5"/>
      <c r="BS80" s="5"/>
      <c r="CE80" s="152"/>
      <c r="CF80" s="152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 x14ac:dyDescent="0.15">
      <c r="AV81" s="5"/>
      <c r="AW81" s="5"/>
      <c r="AX81" s="5"/>
      <c r="AY81" s="5"/>
      <c r="BR81" s="5"/>
      <c r="BS81" s="5"/>
      <c r="CE81" s="152"/>
      <c r="CF81" s="152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 x14ac:dyDescent="0.15">
      <c r="AV82" s="5"/>
      <c r="AW82" s="5"/>
      <c r="AX82" s="5"/>
      <c r="AY82" s="5"/>
      <c r="BR82" s="5"/>
      <c r="BS82" s="5"/>
      <c r="CE82" s="152"/>
      <c r="CF82" s="152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 x14ac:dyDescent="0.15">
      <c r="AV83" s="5"/>
      <c r="AW83" s="5"/>
      <c r="AX83" s="5"/>
      <c r="AY83" s="5"/>
      <c r="BR83" s="5"/>
      <c r="BS83" s="5"/>
      <c r="CE83" s="152"/>
      <c r="CF83" s="152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 x14ac:dyDescent="0.15">
      <c r="AV84" s="5"/>
      <c r="AW84" s="5"/>
      <c r="AX84" s="5"/>
      <c r="AY84" s="5"/>
      <c r="BR84" s="5"/>
      <c r="BS84" s="5"/>
      <c r="CE84" s="152"/>
      <c r="CF84" s="152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 x14ac:dyDescent="0.15">
      <c r="AV85" s="5"/>
      <c r="AW85" s="5"/>
      <c r="AX85" s="5"/>
      <c r="AY85" s="5"/>
      <c r="BR85" s="5"/>
      <c r="BS85" s="5"/>
      <c r="CE85" s="152"/>
      <c r="CF85" s="152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 x14ac:dyDescent="0.15">
      <c r="AV86" s="5"/>
      <c r="AW86" s="5"/>
      <c r="AX86" s="5"/>
      <c r="AY86" s="5"/>
      <c r="BR86" s="5"/>
      <c r="BS86" s="5"/>
      <c r="CE86" s="152"/>
      <c r="CF86" s="152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 x14ac:dyDescent="0.1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CE87" s="152"/>
      <c r="CF87" s="152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 x14ac:dyDescent="0.1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CE88" s="152"/>
      <c r="CF88" s="152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 x14ac:dyDescent="0.1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CE89" s="152"/>
      <c r="CF89" s="152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 x14ac:dyDescent="0.1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CE90" s="152"/>
      <c r="CF90" s="152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 x14ac:dyDescent="0.1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 x14ac:dyDescent="0.1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 x14ac:dyDescent="0.1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 x14ac:dyDescent="0.1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 x14ac:dyDescent="0.1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 x14ac:dyDescent="0.1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 x14ac:dyDescent="0.1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 x14ac:dyDescent="0.1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 x14ac:dyDescent="0.1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 x14ac:dyDescent="0.1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 x14ac:dyDescent="0.1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 x14ac:dyDescent="0.1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 x14ac:dyDescent="0.1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 x14ac:dyDescent="0.1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 x14ac:dyDescent="0.1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 x14ac:dyDescent="0.1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 x14ac:dyDescent="0.1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 x14ac:dyDescent="0.1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 x14ac:dyDescent="0.1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 x14ac:dyDescent="0.1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 x14ac:dyDescent="0.1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 x14ac:dyDescent="0.1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 x14ac:dyDescent="0.1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 x14ac:dyDescent="0.1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 x14ac:dyDescent="0.1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 x14ac:dyDescent="0.1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 x14ac:dyDescent="0.1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 x14ac:dyDescent="0.1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 x14ac:dyDescent="0.1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 x14ac:dyDescent="0.1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 x14ac:dyDescent="0.1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 x14ac:dyDescent="0.1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 x14ac:dyDescent="0.1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 x14ac:dyDescent="0.1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 x14ac:dyDescent="0.1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 x14ac:dyDescent="0.1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 x14ac:dyDescent="0.1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 x14ac:dyDescent="0.1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 x14ac:dyDescent="0.1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 x14ac:dyDescent="0.1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 x14ac:dyDescent="0.1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 x14ac:dyDescent="0.1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 x14ac:dyDescent="0.1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 x14ac:dyDescent="0.1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 x14ac:dyDescent="0.1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 x14ac:dyDescent="0.1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 x14ac:dyDescent="0.1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 x14ac:dyDescent="0.1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 x14ac:dyDescent="0.1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 x14ac:dyDescent="0.1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 x14ac:dyDescent="0.1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 x14ac:dyDescent="0.1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 x14ac:dyDescent="0.1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 x14ac:dyDescent="0.1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 x14ac:dyDescent="0.1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 x14ac:dyDescent="0.1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 x14ac:dyDescent="0.1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 x14ac:dyDescent="0.1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 x14ac:dyDescent="0.1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 x14ac:dyDescent="0.1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 x14ac:dyDescent="0.1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 x14ac:dyDescent="0.1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 x14ac:dyDescent="0.1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 x14ac:dyDescent="0.1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 x14ac:dyDescent="0.1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 x14ac:dyDescent="0.1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 x14ac:dyDescent="0.1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 x14ac:dyDescent="0.1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 x14ac:dyDescent="0.1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 x14ac:dyDescent="0.1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 x14ac:dyDescent="0.1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 x14ac:dyDescent="0.1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 x14ac:dyDescent="0.1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 x14ac:dyDescent="0.1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 x14ac:dyDescent="0.1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 x14ac:dyDescent="0.1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 x14ac:dyDescent="0.1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 x14ac:dyDescent="0.1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 x14ac:dyDescent="0.1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 x14ac:dyDescent="0.1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 x14ac:dyDescent="0.1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 x14ac:dyDescent="0.1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 x14ac:dyDescent="0.1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 x14ac:dyDescent="0.1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 x14ac:dyDescent="0.1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 x14ac:dyDescent="0.1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 x14ac:dyDescent="0.1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 x14ac:dyDescent="0.1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 x14ac:dyDescent="0.1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 x14ac:dyDescent="0.1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513" priority="489" stopIfTrue="1" operator="greaterThan">
      <formula>0.03</formula>
    </cfRule>
    <cfRule type="cellIs" dxfId="512" priority="490" stopIfTrue="1" operator="lessThan">
      <formula>-0.03</formula>
    </cfRule>
  </conditionalFormatting>
  <conditionalFormatting sqref="AQ5">
    <cfRule type="cellIs" dxfId="511" priority="507" stopIfTrue="1" operator="greaterThan">
      <formula>0.03</formula>
    </cfRule>
    <cfRule type="cellIs" dxfId="510" priority="508" stopIfTrue="1" operator="lessThan">
      <formula>-0.03</formula>
    </cfRule>
  </conditionalFormatting>
  <conditionalFormatting sqref="CH5">
    <cfRule type="cellIs" dxfId="509" priority="509" stopIfTrue="1" operator="greaterThan">
      <formula>0.03</formula>
    </cfRule>
    <cfRule type="cellIs" dxfId="508" priority="510" stopIfTrue="1" operator="lessThan">
      <formula>-0.03</formula>
    </cfRule>
  </conditionalFormatting>
  <conditionalFormatting sqref="AQ5:AQ10">
    <cfRule type="cellIs" dxfId="507" priority="511" stopIfTrue="1" operator="greaterThan">
      <formula>0</formula>
    </cfRule>
    <cfRule type="cellIs" dxfId="506" priority="512" stopIfTrue="1" operator="lessThan">
      <formula>0</formula>
    </cfRule>
  </conditionalFormatting>
  <conditionalFormatting sqref="AR5:AS5">
    <cfRule type="cellIs" dxfId="505" priority="503" stopIfTrue="1" operator="greaterThan">
      <formula>0.03</formula>
    </cfRule>
    <cfRule type="cellIs" dxfId="504" priority="504" stopIfTrue="1" operator="lessThan">
      <formula>-0.03</formula>
    </cfRule>
  </conditionalFormatting>
  <conditionalFormatting sqref="AR5:AS10">
    <cfRule type="cellIs" dxfId="503" priority="505" stopIfTrue="1" operator="greaterThan">
      <formula>0</formula>
    </cfRule>
    <cfRule type="cellIs" dxfId="502" priority="506" stopIfTrue="1" operator="lessThan">
      <formula>0</formula>
    </cfRule>
  </conditionalFormatting>
  <conditionalFormatting sqref="AU5">
    <cfRule type="cellIs" dxfId="501" priority="499" stopIfTrue="1" operator="greaterThan">
      <formula>0.03</formula>
    </cfRule>
    <cfRule type="cellIs" dxfId="500" priority="500" stopIfTrue="1" operator="lessThan">
      <formula>-0.03</formula>
    </cfRule>
  </conditionalFormatting>
  <conditionalFormatting sqref="AU5:AU10">
    <cfRule type="cellIs" dxfId="499" priority="501" stopIfTrue="1" operator="greaterThan">
      <formula>0</formula>
    </cfRule>
    <cfRule type="cellIs" dxfId="498" priority="502" stopIfTrue="1" operator="lessThan">
      <formula>0</formula>
    </cfRule>
  </conditionalFormatting>
  <conditionalFormatting sqref="AW5">
    <cfRule type="cellIs" dxfId="497" priority="495" stopIfTrue="1" operator="greaterThan">
      <formula>0.03</formula>
    </cfRule>
    <cfRule type="cellIs" dxfId="496" priority="496" stopIfTrue="1" operator="lessThan">
      <formula>-0.03</formula>
    </cfRule>
  </conditionalFormatting>
  <conditionalFormatting sqref="AW5:AW10">
    <cfRule type="cellIs" dxfId="495" priority="497" stopIfTrue="1" operator="greaterThan">
      <formula>0</formula>
    </cfRule>
    <cfRule type="cellIs" dxfId="494" priority="498" stopIfTrue="1" operator="lessThan">
      <formula>0</formula>
    </cfRule>
  </conditionalFormatting>
  <conditionalFormatting sqref="AY5">
    <cfRule type="cellIs" dxfId="493" priority="491" stopIfTrue="1" operator="greaterThan">
      <formula>0.03</formula>
    </cfRule>
    <cfRule type="cellIs" dxfId="492" priority="492" stopIfTrue="1" operator="lessThan">
      <formula>-0.03</formula>
    </cfRule>
  </conditionalFormatting>
  <conditionalFormatting sqref="AY5:AY10">
    <cfRule type="cellIs" dxfId="491" priority="493" stopIfTrue="1" operator="greaterThan">
      <formula>0</formula>
    </cfRule>
    <cfRule type="cellIs" dxfId="490" priority="494" stopIfTrue="1" operator="lessThan">
      <formula>0</formula>
    </cfRule>
  </conditionalFormatting>
  <conditionalFormatting sqref="AP5:AP6">
    <cfRule type="cellIs" dxfId="489" priority="513" stopIfTrue="1" operator="greaterThan">
      <formula>0</formula>
    </cfRule>
    <cfRule type="cellIs" dxfId="488" priority="514" operator="lessThan">
      <formula>0</formula>
    </cfRule>
  </conditionalFormatting>
  <conditionalFormatting sqref="AP7">
    <cfRule type="cellIs" dxfId="487" priority="485" stopIfTrue="1" operator="greaterThan">
      <formula>0.03</formula>
    </cfRule>
    <cfRule type="cellIs" dxfId="486" priority="486" stopIfTrue="1" operator="lessThan">
      <formula>-0.03</formula>
    </cfRule>
  </conditionalFormatting>
  <conditionalFormatting sqref="AP7:AP8">
    <cfRule type="cellIs" dxfId="485" priority="487" stopIfTrue="1" operator="greaterThan">
      <formula>0</formula>
    </cfRule>
    <cfRule type="cellIs" dxfId="484" priority="488" operator="lessThan">
      <formula>0</formula>
    </cfRule>
  </conditionalFormatting>
  <conditionalFormatting sqref="AP9">
    <cfRule type="cellIs" dxfId="483" priority="481" stopIfTrue="1" operator="greaterThan">
      <formula>0.03</formula>
    </cfRule>
    <cfRule type="cellIs" dxfId="482" priority="482" stopIfTrue="1" operator="lessThan">
      <formula>-0.03</formula>
    </cfRule>
  </conditionalFormatting>
  <conditionalFormatting sqref="AP9:AP10">
    <cfRule type="cellIs" dxfId="481" priority="483" stopIfTrue="1" operator="greaterThan">
      <formula>0</formula>
    </cfRule>
    <cfRule type="cellIs" dxfId="480" priority="484" operator="lessThan">
      <formula>0</formula>
    </cfRule>
  </conditionalFormatting>
  <conditionalFormatting sqref="AT5">
    <cfRule type="cellIs" dxfId="479" priority="477" stopIfTrue="1" operator="greaterThan">
      <formula>0.03</formula>
    </cfRule>
    <cfRule type="cellIs" dxfId="478" priority="478" stopIfTrue="1" operator="lessThan">
      <formula>-0.03</formula>
    </cfRule>
  </conditionalFormatting>
  <conditionalFormatting sqref="AT5:AT6">
    <cfRule type="cellIs" dxfId="477" priority="479" stopIfTrue="1" operator="greaterThan">
      <formula>0</formula>
    </cfRule>
    <cfRule type="cellIs" dxfId="476" priority="480" operator="lessThan">
      <formula>0</formula>
    </cfRule>
  </conditionalFormatting>
  <conditionalFormatting sqref="AT7">
    <cfRule type="cellIs" dxfId="475" priority="473" stopIfTrue="1" operator="greaterThan">
      <formula>0.03</formula>
    </cfRule>
    <cfRule type="cellIs" dxfId="474" priority="474" stopIfTrue="1" operator="lessThan">
      <formula>-0.03</formula>
    </cfRule>
  </conditionalFormatting>
  <conditionalFormatting sqref="AT7:AT8">
    <cfRule type="cellIs" dxfId="473" priority="475" stopIfTrue="1" operator="greaterThan">
      <formula>0</formula>
    </cfRule>
    <cfRule type="cellIs" dxfId="472" priority="476" operator="lessThan">
      <formula>0</formula>
    </cfRule>
  </conditionalFormatting>
  <conditionalFormatting sqref="AT9">
    <cfRule type="cellIs" dxfId="471" priority="469" stopIfTrue="1" operator="greaterThan">
      <formula>0.03</formula>
    </cfRule>
    <cfRule type="cellIs" dxfId="470" priority="470" stopIfTrue="1" operator="lessThan">
      <formula>-0.03</formula>
    </cfRule>
  </conditionalFormatting>
  <conditionalFormatting sqref="AT9:AT10">
    <cfRule type="cellIs" dxfId="469" priority="471" stopIfTrue="1" operator="greaterThan">
      <formula>0</formula>
    </cfRule>
    <cfRule type="cellIs" dxfId="468" priority="472" operator="lessThan">
      <formula>0</formula>
    </cfRule>
  </conditionalFormatting>
  <conditionalFormatting sqref="AV5">
    <cfRule type="cellIs" dxfId="467" priority="465" stopIfTrue="1" operator="greaterThan">
      <formula>0.03</formula>
    </cfRule>
    <cfRule type="cellIs" dxfId="466" priority="466" stopIfTrue="1" operator="lessThan">
      <formula>-0.03</formula>
    </cfRule>
  </conditionalFormatting>
  <conditionalFormatting sqref="AV5:AV6">
    <cfRule type="cellIs" dxfId="465" priority="467" stopIfTrue="1" operator="greaterThan">
      <formula>0</formula>
    </cfRule>
    <cfRule type="cellIs" dxfId="464" priority="468" operator="lessThan">
      <formula>0</formula>
    </cfRule>
  </conditionalFormatting>
  <conditionalFormatting sqref="AV7">
    <cfRule type="cellIs" dxfId="463" priority="461" stopIfTrue="1" operator="greaterThan">
      <formula>0.03</formula>
    </cfRule>
    <cfRule type="cellIs" dxfId="462" priority="462" stopIfTrue="1" operator="lessThan">
      <formula>-0.03</formula>
    </cfRule>
  </conditionalFormatting>
  <conditionalFormatting sqref="AV7:AV8">
    <cfRule type="cellIs" dxfId="461" priority="463" stopIfTrue="1" operator="greaterThan">
      <formula>0</formula>
    </cfRule>
    <cfRule type="cellIs" dxfId="460" priority="464" operator="lessThan">
      <formula>0</formula>
    </cfRule>
  </conditionalFormatting>
  <conditionalFormatting sqref="AV9">
    <cfRule type="cellIs" dxfId="459" priority="457" stopIfTrue="1" operator="greaterThan">
      <formula>0.03</formula>
    </cfRule>
    <cfRule type="cellIs" dxfId="458" priority="458" stopIfTrue="1" operator="lessThan">
      <formula>-0.03</formula>
    </cfRule>
  </conditionalFormatting>
  <conditionalFormatting sqref="AV9:AV10">
    <cfRule type="cellIs" dxfId="457" priority="459" stopIfTrue="1" operator="greaterThan">
      <formula>0</formula>
    </cfRule>
    <cfRule type="cellIs" dxfId="456" priority="460" operator="lessThan">
      <formula>0</formula>
    </cfRule>
  </conditionalFormatting>
  <conditionalFormatting sqref="AX5">
    <cfRule type="cellIs" dxfId="455" priority="453" stopIfTrue="1" operator="greaterThan">
      <formula>0.03</formula>
    </cfRule>
    <cfRule type="cellIs" dxfId="454" priority="454" stopIfTrue="1" operator="lessThan">
      <formula>-0.03</formula>
    </cfRule>
  </conditionalFormatting>
  <conditionalFormatting sqref="AX5:AX6">
    <cfRule type="cellIs" dxfId="453" priority="455" stopIfTrue="1" operator="greaterThan">
      <formula>0</formula>
    </cfRule>
    <cfRule type="cellIs" dxfId="452" priority="456" operator="lessThan">
      <formula>0</formula>
    </cfRule>
  </conditionalFormatting>
  <conditionalFormatting sqref="AX7">
    <cfRule type="cellIs" dxfId="451" priority="449" stopIfTrue="1" operator="greaterThan">
      <formula>0.03</formula>
    </cfRule>
    <cfRule type="cellIs" dxfId="450" priority="450" stopIfTrue="1" operator="lessThan">
      <formula>-0.03</formula>
    </cfRule>
  </conditionalFormatting>
  <conditionalFormatting sqref="AX7:AX8">
    <cfRule type="cellIs" dxfId="449" priority="451" stopIfTrue="1" operator="greaterThan">
      <formula>0</formula>
    </cfRule>
    <cfRule type="cellIs" dxfId="448" priority="452" operator="lessThan">
      <formula>0</formula>
    </cfRule>
  </conditionalFormatting>
  <conditionalFormatting sqref="AX9">
    <cfRule type="cellIs" dxfId="447" priority="445" stopIfTrue="1" operator="greaterThan">
      <formula>0.03</formula>
    </cfRule>
    <cfRule type="cellIs" dxfId="446" priority="446" stopIfTrue="1" operator="lessThan">
      <formula>-0.03</formula>
    </cfRule>
  </conditionalFormatting>
  <conditionalFormatting sqref="AX9:AX10">
    <cfRule type="cellIs" dxfId="445" priority="447" stopIfTrue="1" operator="greaterThan">
      <formula>0</formula>
    </cfRule>
    <cfRule type="cellIs" dxfId="444" priority="448" operator="lessThan">
      <formula>0</formula>
    </cfRule>
  </conditionalFormatting>
  <conditionalFormatting sqref="AP11">
    <cfRule type="cellIs" dxfId="443" priority="421" stopIfTrue="1" operator="greaterThan">
      <formula>0.03</formula>
    </cfRule>
    <cfRule type="cellIs" dxfId="442" priority="422" stopIfTrue="1" operator="lessThan">
      <formula>-0.03</formula>
    </cfRule>
  </conditionalFormatting>
  <conditionalFormatting sqref="AQ11">
    <cfRule type="cellIs" dxfId="441" priority="439" stopIfTrue="1" operator="greaterThan">
      <formula>0.03</formula>
    </cfRule>
    <cfRule type="cellIs" dxfId="440" priority="440" stopIfTrue="1" operator="lessThan">
      <formula>-0.03</formula>
    </cfRule>
  </conditionalFormatting>
  <conditionalFormatting sqref="AQ11:AQ16">
    <cfRule type="cellIs" dxfId="439" priority="441" stopIfTrue="1" operator="greaterThan">
      <formula>0</formula>
    </cfRule>
    <cfRule type="cellIs" dxfId="438" priority="442" stopIfTrue="1" operator="lessThan">
      <formula>0</formula>
    </cfRule>
  </conditionalFormatting>
  <conditionalFormatting sqref="AR11:AS11">
    <cfRule type="cellIs" dxfId="437" priority="435" stopIfTrue="1" operator="greaterThan">
      <formula>0.03</formula>
    </cfRule>
    <cfRule type="cellIs" dxfId="436" priority="436" stopIfTrue="1" operator="lessThan">
      <formula>-0.03</formula>
    </cfRule>
  </conditionalFormatting>
  <conditionalFormatting sqref="AR11:AS16">
    <cfRule type="cellIs" dxfId="435" priority="437" stopIfTrue="1" operator="greaterThan">
      <formula>0</formula>
    </cfRule>
    <cfRule type="cellIs" dxfId="434" priority="438" stopIfTrue="1" operator="lessThan">
      <formula>0</formula>
    </cfRule>
  </conditionalFormatting>
  <conditionalFormatting sqref="AU11">
    <cfRule type="cellIs" dxfId="433" priority="431" stopIfTrue="1" operator="greaterThan">
      <formula>0.03</formula>
    </cfRule>
    <cfRule type="cellIs" dxfId="432" priority="432" stopIfTrue="1" operator="lessThan">
      <formula>-0.03</formula>
    </cfRule>
  </conditionalFormatting>
  <conditionalFormatting sqref="AU11:AU16">
    <cfRule type="cellIs" dxfId="431" priority="433" stopIfTrue="1" operator="greaterThan">
      <formula>0</formula>
    </cfRule>
    <cfRule type="cellIs" dxfId="430" priority="434" stopIfTrue="1" operator="lessThan">
      <formula>0</formula>
    </cfRule>
  </conditionalFormatting>
  <conditionalFormatting sqref="AW11">
    <cfRule type="cellIs" dxfId="429" priority="427" stopIfTrue="1" operator="greaterThan">
      <formula>0.03</formula>
    </cfRule>
    <cfRule type="cellIs" dxfId="428" priority="428" stopIfTrue="1" operator="lessThan">
      <formula>-0.03</formula>
    </cfRule>
  </conditionalFormatting>
  <conditionalFormatting sqref="AW11:AW16">
    <cfRule type="cellIs" dxfId="427" priority="429" stopIfTrue="1" operator="greaterThan">
      <formula>0</formula>
    </cfRule>
    <cfRule type="cellIs" dxfId="426" priority="430" stopIfTrue="1" operator="lessThan">
      <formula>0</formula>
    </cfRule>
  </conditionalFormatting>
  <conditionalFormatting sqref="AY11">
    <cfRule type="cellIs" dxfId="425" priority="423" stopIfTrue="1" operator="greaterThan">
      <formula>0.03</formula>
    </cfRule>
    <cfRule type="cellIs" dxfId="424" priority="424" stopIfTrue="1" operator="lessThan">
      <formula>-0.03</formula>
    </cfRule>
  </conditionalFormatting>
  <conditionalFormatting sqref="AY11:AY16">
    <cfRule type="cellIs" dxfId="423" priority="425" stopIfTrue="1" operator="greaterThan">
      <formula>0</formula>
    </cfRule>
    <cfRule type="cellIs" dxfId="422" priority="426" stopIfTrue="1" operator="lessThan">
      <formula>0</formula>
    </cfRule>
  </conditionalFormatting>
  <conditionalFormatting sqref="AP11:AP12">
    <cfRule type="cellIs" dxfId="421" priority="443" stopIfTrue="1" operator="greaterThan">
      <formula>0</formula>
    </cfRule>
    <cfRule type="cellIs" dxfId="420" priority="444" operator="lessThan">
      <formula>0</formula>
    </cfRule>
  </conditionalFormatting>
  <conditionalFormatting sqref="AP13">
    <cfRule type="cellIs" dxfId="419" priority="417" stopIfTrue="1" operator="greaterThan">
      <formula>0.03</formula>
    </cfRule>
    <cfRule type="cellIs" dxfId="418" priority="418" stopIfTrue="1" operator="lessThan">
      <formula>-0.03</formula>
    </cfRule>
  </conditionalFormatting>
  <conditionalFormatting sqref="AP13:AP14">
    <cfRule type="cellIs" dxfId="417" priority="419" stopIfTrue="1" operator="greaterThan">
      <formula>0</formula>
    </cfRule>
    <cfRule type="cellIs" dxfId="416" priority="420" operator="lessThan">
      <formula>0</formula>
    </cfRule>
  </conditionalFormatting>
  <conditionalFormatting sqref="AP15">
    <cfRule type="cellIs" dxfId="415" priority="413" stopIfTrue="1" operator="greaterThan">
      <formula>0.03</formula>
    </cfRule>
    <cfRule type="cellIs" dxfId="414" priority="414" stopIfTrue="1" operator="lessThan">
      <formula>-0.03</formula>
    </cfRule>
  </conditionalFormatting>
  <conditionalFormatting sqref="AP15:AP16">
    <cfRule type="cellIs" dxfId="413" priority="415" stopIfTrue="1" operator="greaterThan">
      <formula>0</formula>
    </cfRule>
    <cfRule type="cellIs" dxfId="412" priority="416" operator="lessThan">
      <formula>0</formula>
    </cfRule>
  </conditionalFormatting>
  <conditionalFormatting sqref="AT11">
    <cfRule type="cellIs" dxfId="411" priority="409" stopIfTrue="1" operator="greaterThan">
      <formula>0.03</formula>
    </cfRule>
    <cfRule type="cellIs" dxfId="410" priority="410" stopIfTrue="1" operator="lessThan">
      <formula>-0.03</formula>
    </cfRule>
  </conditionalFormatting>
  <conditionalFormatting sqref="AT11:AT12">
    <cfRule type="cellIs" dxfId="409" priority="411" stopIfTrue="1" operator="greaterThan">
      <formula>0</formula>
    </cfRule>
    <cfRule type="cellIs" dxfId="408" priority="412" operator="lessThan">
      <formula>0</formula>
    </cfRule>
  </conditionalFormatting>
  <conditionalFormatting sqref="AT13">
    <cfRule type="cellIs" dxfId="407" priority="405" stopIfTrue="1" operator="greaterThan">
      <formula>0.03</formula>
    </cfRule>
    <cfRule type="cellIs" dxfId="406" priority="406" stopIfTrue="1" operator="lessThan">
      <formula>-0.03</formula>
    </cfRule>
  </conditionalFormatting>
  <conditionalFormatting sqref="AT13:AT14">
    <cfRule type="cellIs" dxfId="405" priority="407" stopIfTrue="1" operator="greaterThan">
      <formula>0</formula>
    </cfRule>
    <cfRule type="cellIs" dxfId="404" priority="408" operator="lessThan">
      <formula>0</formula>
    </cfRule>
  </conditionalFormatting>
  <conditionalFormatting sqref="AT15">
    <cfRule type="cellIs" dxfId="403" priority="401" stopIfTrue="1" operator="greaterThan">
      <formula>0.03</formula>
    </cfRule>
    <cfRule type="cellIs" dxfId="402" priority="402" stopIfTrue="1" operator="lessThan">
      <formula>-0.03</formula>
    </cfRule>
  </conditionalFormatting>
  <conditionalFormatting sqref="AT15:AT16">
    <cfRule type="cellIs" dxfId="401" priority="403" stopIfTrue="1" operator="greaterThan">
      <formula>0</formula>
    </cfRule>
    <cfRule type="cellIs" dxfId="400" priority="404" operator="lessThan">
      <formula>0</formula>
    </cfRule>
  </conditionalFormatting>
  <conditionalFormatting sqref="AV11">
    <cfRule type="cellIs" dxfId="399" priority="397" stopIfTrue="1" operator="greaterThan">
      <formula>0.03</formula>
    </cfRule>
    <cfRule type="cellIs" dxfId="398" priority="398" stopIfTrue="1" operator="lessThan">
      <formula>-0.03</formula>
    </cfRule>
  </conditionalFormatting>
  <conditionalFormatting sqref="AV11:AV12">
    <cfRule type="cellIs" dxfId="397" priority="399" stopIfTrue="1" operator="greaterThan">
      <formula>0</formula>
    </cfRule>
    <cfRule type="cellIs" dxfId="396" priority="400" operator="lessThan">
      <formula>0</formula>
    </cfRule>
  </conditionalFormatting>
  <conditionalFormatting sqref="AV13">
    <cfRule type="cellIs" dxfId="395" priority="393" stopIfTrue="1" operator="greaterThan">
      <formula>0.03</formula>
    </cfRule>
    <cfRule type="cellIs" dxfId="394" priority="394" stopIfTrue="1" operator="lessThan">
      <formula>-0.03</formula>
    </cfRule>
  </conditionalFormatting>
  <conditionalFormatting sqref="AV13:AV14">
    <cfRule type="cellIs" dxfId="393" priority="395" stopIfTrue="1" operator="greaterThan">
      <formula>0</formula>
    </cfRule>
    <cfRule type="cellIs" dxfId="392" priority="396" operator="lessThan">
      <formula>0</formula>
    </cfRule>
  </conditionalFormatting>
  <conditionalFormatting sqref="AV15">
    <cfRule type="cellIs" dxfId="391" priority="389" stopIfTrue="1" operator="greaterThan">
      <formula>0.03</formula>
    </cfRule>
    <cfRule type="cellIs" dxfId="390" priority="390" stopIfTrue="1" operator="lessThan">
      <formula>-0.03</formula>
    </cfRule>
  </conditionalFormatting>
  <conditionalFormatting sqref="AV15:AV16">
    <cfRule type="cellIs" dxfId="389" priority="391" stopIfTrue="1" operator="greaterThan">
      <formula>0</formula>
    </cfRule>
    <cfRule type="cellIs" dxfId="388" priority="392" operator="lessThan">
      <formula>0</formula>
    </cfRule>
  </conditionalFormatting>
  <conditionalFormatting sqref="AP17 AP23 AP29 AP35">
    <cfRule type="cellIs" dxfId="387" priority="369" stopIfTrue="1" operator="greaterThan">
      <formula>0.03</formula>
    </cfRule>
    <cfRule type="cellIs" dxfId="386" priority="370" stopIfTrue="1" operator="lessThan">
      <formula>-0.03</formula>
    </cfRule>
  </conditionalFormatting>
  <conditionalFormatting sqref="AQ17 AQ23 AQ29 AQ35">
    <cfRule type="cellIs" dxfId="385" priority="383" stopIfTrue="1" operator="greaterThan">
      <formula>0.03</formula>
    </cfRule>
    <cfRule type="cellIs" dxfId="384" priority="384" stopIfTrue="1" operator="lessThan">
      <formula>-0.03</formula>
    </cfRule>
  </conditionalFormatting>
  <conditionalFormatting sqref="AQ17:AQ40">
    <cfRule type="cellIs" dxfId="383" priority="385" stopIfTrue="1" operator="greaterThan">
      <formula>0</formula>
    </cfRule>
    <cfRule type="cellIs" dxfId="382" priority="386" stopIfTrue="1" operator="lessThan">
      <formula>0</formula>
    </cfRule>
  </conditionalFormatting>
  <conditionalFormatting sqref="AR17:AS17 AR23:AS23 AR29:AS29 AR35:AS35">
    <cfRule type="cellIs" dxfId="381" priority="379" stopIfTrue="1" operator="greaterThan">
      <formula>0.03</formula>
    </cfRule>
    <cfRule type="cellIs" dxfId="380" priority="380" stopIfTrue="1" operator="lessThan">
      <formula>-0.03</formula>
    </cfRule>
  </conditionalFormatting>
  <conditionalFormatting sqref="AR17:AS40">
    <cfRule type="cellIs" dxfId="379" priority="381" stopIfTrue="1" operator="greaterThan">
      <formula>0</formula>
    </cfRule>
    <cfRule type="cellIs" dxfId="378" priority="382" stopIfTrue="1" operator="lessThan">
      <formula>0</formula>
    </cfRule>
  </conditionalFormatting>
  <conditionalFormatting sqref="AU17 AU23 AU29 AU35">
    <cfRule type="cellIs" dxfId="377" priority="375" stopIfTrue="1" operator="greaterThan">
      <formula>0.03</formula>
    </cfRule>
    <cfRule type="cellIs" dxfId="376" priority="376" stopIfTrue="1" operator="lessThan">
      <formula>-0.03</formula>
    </cfRule>
  </conditionalFormatting>
  <conditionalFormatting sqref="AU17:AU40">
    <cfRule type="cellIs" dxfId="375" priority="377" stopIfTrue="1" operator="greaterThan">
      <formula>0</formula>
    </cfRule>
    <cfRule type="cellIs" dxfId="374" priority="378" stopIfTrue="1" operator="lessThan">
      <formula>0</formula>
    </cfRule>
  </conditionalFormatting>
  <conditionalFormatting sqref="AW17 AW23 AW29 AW35">
    <cfRule type="cellIs" dxfId="373" priority="371" stopIfTrue="1" operator="greaterThan">
      <formula>0.03</formula>
    </cfRule>
    <cfRule type="cellIs" dxfId="372" priority="372" stopIfTrue="1" operator="lessThan">
      <formula>-0.03</formula>
    </cfRule>
  </conditionalFormatting>
  <conditionalFormatting sqref="AW17:AW40">
    <cfRule type="cellIs" dxfId="371" priority="373" stopIfTrue="1" operator="greaterThan">
      <formula>0</formula>
    </cfRule>
    <cfRule type="cellIs" dxfId="370" priority="374" stopIfTrue="1" operator="lessThan">
      <formula>0</formula>
    </cfRule>
  </conditionalFormatting>
  <conditionalFormatting sqref="AP17:AP18 AP23:AP24 AP29:AP30 AP35:AP36">
    <cfRule type="cellIs" dxfId="369" priority="387" stopIfTrue="1" operator="greaterThan">
      <formula>0</formula>
    </cfRule>
    <cfRule type="cellIs" dxfId="368" priority="388" operator="lessThan">
      <formula>0</formula>
    </cfRule>
  </conditionalFormatting>
  <conditionalFormatting sqref="AP19 AP25 AP31 AP37">
    <cfRule type="cellIs" dxfId="367" priority="365" stopIfTrue="1" operator="greaterThan">
      <formula>0.03</formula>
    </cfRule>
    <cfRule type="cellIs" dxfId="366" priority="366" stopIfTrue="1" operator="lessThan">
      <formula>-0.03</formula>
    </cfRule>
  </conditionalFormatting>
  <conditionalFormatting sqref="AP19:AP20 AP25:AP26 AP31:AP32 AP37:AP38">
    <cfRule type="cellIs" dxfId="365" priority="367" stopIfTrue="1" operator="greaterThan">
      <formula>0</formula>
    </cfRule>
    <cfRule type="cellIs" dxfId="364" priority="368" operator="lessThan">
      <formula>0</formula>
    </cfRule>
  </conditionalFormatting>
  <conditionalFormatting sqref="AP21 AP27 AP33 AP39">
    <cfRule type="cellIs" dxfId="363" priority="361" stopIfTrue="1" operator="greaterThan">
      <formula>0.03</formula>
    </cfRule>
    <cfRule type="cellIs" dxfId="362" priority="362" stopIfTrue="1" operator="lessThan">
      <formula>-0.03</formula>
    </cfRule>
  </conditionalFormatting>
  <conditionalFormatting sqref="AP21:AP22 AP27:AP28 AP33:AP34 AP39:AP40">
    <cfRule type="cellIs" dxfId="361" priority="363" stopIfTrue="1" operator="greaterThan">
      <formula>0</formula>
    </cfRule>
    <cfRule type="cellIs" dxfId="360" priority="364" operator="lessThan">
      <formula>0</formula>
    </cfRule>
  </conditionalFormatting>
  <conditionalFormatting sqref="AT17 AT23 AT29 AT35">
    <cfRule type="cellIs" dxfId="359" priority="357" stopIfTrue="1" operator="greaterThan">
      <formula>0.03</formula>
    </cfRule>
    <cfRule type="cellIs" dxfId="358" priority="358" stopIfTrue="1" operator="lessThan">
      <formula>-0.03</formula>
    </cfRule>
  </conditionalFormatting>
  <conditionalFormatting sqref="AT17:AT18 AT23:AT24 AT29:AT30 AT35:AT36">
    <cfRule type="cellIs" dxfId="357" priority="359" stopIfTrue="1" operator="greaterThan">
      <formula>0</formula>
    </cfRule>
    <cfRule type="cellIs" dxfId="356" priority="360" operator="lessThan">
      <formula>0</formula>
    </cfRule>
  </conditionalFormatting>
  <conditionalFormatting sqref="AT19 AT25 AT31 AT37">
    <cfRule type="cellIs" dxfId="355" priority="353" stopIfTrue="1" operator="greaterThan">
      <formula>0.03</formula>
    </cfRule>
    <cfRule type="cellIs" dxfId="354" priority="354" stopIfTrue="1" operator="lessThan">
      <formula>-0.03</formula>
    </cfRule>
  </conditionalFormatting>
  <conditionalFormatting sqref="AT19:AT20 AT25:AT26 AT31:AT32 AT37:AT38">
    <cfRule type="cellIs" dxfId="353" priority="355" stopIfTrue="1" operator="greaterThan">
      <formula>0</formula>
    </cfRule>
    <cfRule type="cellIs" dxfId="352" priority="356" operator="lessThan">
      <formula>0</formula>
    </cfRule>
  </conditionalFormatting>
  <conditionalFormatting sqref="AT21 AT27 AT33 AT39">
    <cfRule type="cellIs" dxfId="351" priority="349" stopIfTrue="1" operator="greaterThan">
      <formula>0.03</formula>
    </cfRule>
    <cfRule type="cellIs" dxfId="350" priority="350" stopIfTrue="1" operator="lessThan">
      <formula>-0.03</formula>
    </cfRule>
  </conditionalFormatting>
  <conditionalFormatting sqref="AT21:AT22 AT27:AT28 AT33:AT34 AT39:AT40">
    <cfRule type="cellIs" dxfId="349" priority="351" stopIfTrue="1" operator="greaterThan">
      <formula>0</formula>
    </cfRule>
    <cfRule type="cellIs" dxfId="348" priority="352" operator="lessThan">
      <formula>0</formula>
    </cfRule>
  </conditionalFormatting>
  <conditionalFormatting sqref="AV17 AV23 AV29 AV35">
    <cfRule type="cellIs" dxfId="347" priority="345" stopIfTrue="1" operator="greaterThan">
      <formula>0.03</formula>
    </cfRule>
    <cfRule type="cellIs" dxfId="346" priority="346" stopIfTrue="1" operator="lessThan">
      <formula>-0.03</formula>
    </cfRule>
  </conditionalFormatting>
  <conditionalFormatting sqref="AV17:AV18 AV23:AV24 AV29:AV30 AV35:AV36">
    <cfRule type="cellIs" dxfId="345" priority="347" stopIfTrue="1" operator="greaterThan">
      <formula>0</formula>
    </cfRule>
    <cfRule type="cellIs" dxfId="344" priority="348" operator="lessThan">
      <formula>0</formula>
    </cfRule>
  </conditionalFormatting>
  <conditionalFormatting sqref="AV19 AV25 AV31 AV37">
    <cfRule type="cellIs" dxfId="343" priority="341" stopIfTrue="1" operator="greaterThan">
      <formula>0.03</formula>
    </cfRule>
    <cfRule type="cellIs" dxfId="342" priority="342" stopIfTrue="1" operator="lessThan">
      <formula>-0.03</formula>
    </cfRule>
  </conditionalFormatting>
  <conditionalFormatting sqref="AV19:AV20 AV25:AV26 AV31:AV32 AV37:AV38">
    <cfRule type="cellIs" dxfId="341" priority="343" stopIfTrue="1" operator="greaterThan">
      <formula>0</formula>
    </cfRule>
    <cfRule type="cellIs" dxfId="340" priority="344" operator="lessThan">
      <formula>0</formula>
    </cfRule>
  </conditionalFormatting>
  <conditionalFormatting sqref="AV21 AV27 AV33 AV39">
    <cfRule type="cellIs" dxfId="339" priority="337" stopIfTrue="1" operator="greaterThan">
      <formula>0.03</formula>
    </cfRule>
    <cfRule type="cellIs" dxfId="338" priority="338" stopIfTrue="1" operator="lessThan">
      <formula>-0.03</formula>
    </cfRule>
  </conditionalFormatting>
  <conditionalFormatting sqref="AV21:AV22 AV27:AV28 AV33:AV34 AV39:AV40">
    <cfRule type="cellIs" dxfId="337" priority="339" stopIfTrue="1" operator="greaterThan">
      <formula>0</formula>
    </cfRule>
    <cfRule type="cellIs" dxfId="336" priority="340" operator="lessThan">
      <formula>0</formula>
    </cfRule>
  </conditionalFormatting>
  <conditionalFormatting sqref="B47">
    <cfRule type="cellIs" dxfId="335" priority="329" stopIfTrue="1" operator="greaterThan">
      <formula>0.03</formula>
    </cfRule>
    <cfRule type="cellIs" dxfId="334" priority="330" stopIfTrue="1" operator="lessThan">
      <formula>-0.03</formula>
    </cfRule>
  </conditionalFormatting>
  <conditionalFormatting sqref="C47">
    <cfRule type="cellIs" dxfId="333" priority="331" stopIfTrue="1" operator="greaterThan">
      <formula>0.03</formula>
    </cfRule>
    <cfRule type="cellIs" dxfId="332" priority="332" stopIfTrue="1" operator="lessThan">
      <formula>-0.03</formula>
    </cfRule>
  </conditionalFormatting>
  <conditionalFormatting sqref="C47:C52">
    <cfRule type="cellIs" dxfId="331" priority="333" stopIfTrue="1" operator="greaterThan">
      <formula>0</formula>
    </cfRule>
    <cfRule type="cellIs" dxfId="330" priority="334" stopIfTrue="1" operator="lessThan">
      <formula>0</formula>
    </cfRule>
  </conditionalFormatting>
  <conditionalFormatting sqref="B47:B48">
    <cfRule type="cellIs" dxfId="329" priority="335" stopIfTrue="1" operator="greaterThan">
      <formula>0</formula>
    </cfRule>
    <cfRule type="cellIs" dxfId="328" priority="336" operator="lessThan">
      <formula>0</formula>
    </cfRule>
  </conditionalFormatting>
  <conditionalFormatting sqref="B49">
    <cfRule type="cellIs" dxfId="327" priority="325" stopIfTrue="1" operator="greaterThan">
      <formula>0.03</formula>
    </cfRule>
    <cfRule type="cellIs" dxfId="326" priority="326" stopIfTrue="1" operator="lessThan">
      <formula>-0.03</formula>
    </cfRule>
  </conditionalFormatting>
  <conditionalFormatting sqref="B49:B50">
    <cfRule type="cellIs" dxfId="325" priority="327" stopIfTrue="1" operator="greaterThan">
      <formula>0</formula>
    </cfRule>
    <cfRule type="cellIs" dxfId="324" priority="328" operator="lessThan">
      <formula>0</formula>
    </cfRule>
  </conditionalFormatting>
  <conditionalFormatting sqref="B51">
    <cfRule type="cellIs" dxfId="323" priority="321" stopIfTrue="1" operator="greaterThan">
      <formula>0.03</formula>
    </cfRule>
    <cfRule type="cellIs" dxfId="322" priority="322" stopIfTrue="1" operator="lessThan">
      <formula>-0.03</formula>
    </cfRule>
  </conditionalFormatting>
  <conditionalFormatting sqref="B51:B52">
    <cfRule type="cellIs" dxfId="321" priority="323" stopIfTrue="1" operator="greaterThan">
      <formula>0</formula>
    </cfRule>
    <cfRule type="cellIs" dxfId="320" priority="324" operator="lessThan">
      <formula>0</formula>
    </cfRule>
  </conditionalFormatting>
  <conditionalFormatting sqref="D47:P47">
    <cfRule type="cellIs" dxfId="319" priority="317" stopIfTrue="1" operator="greaterThan">
      <formula>0.03</formula>
    </cfRule>
    <cfRule type="cellIs" dxfId="318" priority="318" stopIfTrue="1" operator="lessThan">
      <formula>-0.03</formula>
    </cfRule>
  </conditionalFormatting>
  <conditionalFormatting sqref="D47:P52">
    <cfRule type="cellIs" dxfId="317" priority="319" stopIfTrue="1" operator="greaterThan">
      <formula>0</formula>
    </cfRule>
    <cfRule type="cellIs" dxfId="316" priority="320" stopIfTrue="1" operator="lessThan">
      <formula>0</formula>
    </cfRule>
  </conditionalFormatting>
  <conditionalFormatting sqref="Q47">
    <cfRule type="cellIs" dxfId="315" priority="309" stopIfTrue="1" operator="greaterThan">
      <formula>0.03</formula>
    </cfRule>
    <cfRule type="cellIs" dxfId="314" priority="310" stopIfTrue="1" operator="lessThan">
      <formula>-0.03</formula>
    </cfRule>
  </conditionalFormatting>
  <conditionalFormatting sqref="R47">
    <cfRule type="cellIs" dxfId="313" priority="311" stopIfTrue="1" operator="greaterThan">
      <formula>0.03</formula>
    </cfRule>
    <cfRule type="cellIs" dxfId="312" priority="312" stopIfTrue="1" operator="lessThan">
      <formula>-0.03</formula>
    </cfRule>
  </conditionalFormatting>
  <conditionalFormatting sqref="R47:R52">
    <cfRule type="cellIs" dxfId="311" priority="313" stopIfTrue="1" operator="greaterThan">
      <formula>0</formula>
    </cfRule>
    <cfRule type="cellIs" dxfId="310" priority="314" stopIfTrue="1" operator="lessThan">
      <formula>0</formula>
    </cfRule>
  </conditionalFormatting>
  <conditionalFormatting sqref="Q47:Q48">
    <cfRule type="cellIs" dxfId="309" priority="315" stopIfTrue="1" operator="greaterThan">
      <formula>0</formula>
    </cfRule>
    <cfRule type="cellIs" dxfId="308" priority="316" operator="lessThan">
      <formula>0</formula>
    </cfRule>
  </conditionalFormatting>
  <conditionalFormatting sqref="Q49">
    <cfRule type="cellIs" dxfId="307" priority="305" stopIfTrue="1" operator="greaterThan">
      <formula>0.03</formula>
    </cfRule>
    <cfRule type="cellIs" dxfId="306" priority="306" stopIfTrue="1" operator="lessThan">
      <formula>-0.03</formula>
    </cfRule>
  </conditionalFormatting>
  <conditionalFormatting sqref="Q49:Q50">
    <cfRule type="cellIs" dxfId="305" priority="307" stopIfTrue="1" operator="greaterThan">
      <formula>0</formula>
    </cfRule>
    <cfRule type="cellIs" dxfId="304" priority="308" operator="lessThan">
      <formula>0</formula>
    </cfRule>
  </conditionalFormatting>
  <conditionalFormatting sqref="Q51">
    <cfRule type="cellIs" dxfId="303" priority="301" stopIfTrue="1" operator="greaterThan">
      <formula>0.03</formula>
    </cfRule>
    <cfRule type="cellIs" dxfId="302" priority="302" stopIfTrue="1" operator="lessThan">
      <formula>-0.03</formula>
    </cfRule>
  </conditionalFormatting>
  <conditionalFormatting sqref="Q51:Q52">
    <cfRule type="cellIs" dxfId="301" priority="303" stopIfTrue="1" operator="greaterThan">
      <formula>0</formula>
    </cfRule>
    <cfRule type="cellIs" dxfId="300" priority="304" operator="lessThan">
      <formula>0</formula>
    </cfRule>
  </conditionalFormatting>
  <conditionalFormatting sqref="S47">
    <cfRule type="cellIs" dxfId="299" priority="293" stopIfTrue="1" operator="greaterThan">
      <formula>0.03</formula>
    </cfRule>
    <cfRule type="cellIs" dxfId="298" priority="294" stopIfTrue="1" operator="lessThan">
      <formula>-0.03</formula>
    </cfRule>
  </conditionalFormatting>
  <conditionalFormatting sqref="T47">
    <cfRule type="cellIs" dxfId="297" priority="295" stopIfTrue="1" operator="greaterThan">
      <formula>0.03</formula>
    </cfRule>
    <cfRule type="cellIs" dxfId="296" priority="296" stopIfTrue="1" operator="lessThan">
      <formula>-0.03</formula>
    </cfRule>
  </conditionalFormatting>
  <conditionalFormatting sqref="T47:T52">
    <cfRule type="cellIs" dxfId="295" priority="297" stopIfTrue="1" operator="greaterThan">
      <formula>0</formula>
    </cfRule>
    <cfRule type="cellIs" dxfId="294" priority="298" stopIfTrue="1" operator="lessThan">
      <formula>0</formula>
    </cfRule>
  </conditionalFormatting>
  <conditionalFormatting sqref="S47:S48">
    <cfRule type="cellIs" dxfId="293" priority="299" stopIfTrue="1" operator="greaterThan">
      <formula>0</formula>
    </cfRule>
    <cfRule type="cellIs" dxfId="292" priority="300" operator="lessThan">
      <formula>0</formula>
    </cfRule>
  </conditionalFormatting>
  <conditionalFormatting sqref="S49">
    <cfRule type="cellIs" dxfId="291" priority="289" stopIfTrue="1" operator="greaterThan">
      <formula>0.03</formula>
    </cfRule>
    <cfRule type="cellIs" dxfId="290" priority="290" stopIfTrue="1" operator="lessThan">
      <formula>-0.03</formula>
    </cfRule>
  </conditionalFormatting>
  <conditionalFormatting sqref="S49:S50">
    <cfRule type="cellIs" dxfId="289" priority="291" stopIfTrue="1" operator="greaterThan">
      <formula>0</formula>
    </cfRule>
    <cfRule type="cellIs" dxfId="288" priority="292" operator="lessThan">
      <formula>0</formula>
    </cfRule>
  </conditionalFormatting>
  <conditionalFormatting sqref="S51">
    <cfRule type="cellIs" dxfId="287" priority="285" stopIfTrue="1" operator="greaterThan">
      <formula>0.03</formula>
    </cfRule>
    <cfRule type="cellIs" dxfId="286" priority="286" stopIfTrue="1" operator="lessThan">
      <formula>-0.03</formula>
    </cfRule>
  </conditionalFormatting>
  <conditionalFormatting sqref="S51:S52">
    <cfRule type="cellIs" dxfId="285" priority="287" stopIfTrue="1" operator="greaterThan">
      <formula>0</formula>
    </cfRule>
    <cfRule type="cellIs" dxfId="284" priority="288" operator="lessThan">
      <formula>0</formula>
    </cfRule>
  </conditionalFormatting>
  <conditionalFormatting sqref="U47">
    <cfRule type="cellIs" dxfId="283" priority="277" stopIfTrue="1" operator="greaterThan">
      <formula>0.03</formula>
    </cfRule>
    <cfRule type="cellIs" dxfId="282" priority="278" stopIfTrue="1" operator="lessThan">
      <formula>-0.03</formula>
    </cfRule>
  </conditionalFormatting>
  <conditionalFormatting sqref="V47">
    <cfRule type="cellIs" dxfId="281" priority="279" stopIfTrue="1" operator="greaterThan">
      <formula>0.03</formula>
    </cfRule>
    <cfRule type="cellIs" dxfId="280" priority="280" stopIfTrue="1" operator="lessThan">
      <formula>-0.03</formula>
    </cfRule>
  </conditionalFormatting>
  <conditionalFormatting sqref="V47:V52">
    <cfRule type="cellIs" dxfId="279" priority="281" stopIfTrue="1" operator="greaterThan">
      <formula>0</formula>
    </cfRule>
    <cfRule type="cellIs" dxfId="278" priority="282" stopIfTrue="1" operator="lessThan">
      <formula>0</formula>
    </cfRule>
  </conditionalFormatting>
  <conditionalFormatting sqref="U47:U48">
    <cfRule type="cellIs" dxfId="277" priority="283" stopIfTrue="1" operator="greaterThan">
      <formula>0</formula>
    </cfRule>
    <cfRule type="cellIs" dxfId="276" priority="284" operator="lessThan">
      <formula>0</formula>
    </cfRule>
  </conditionalFormatting>
  <conditionalFormatting sqref="U49">
    <cfRule type="cellIs" dxfId="275" priority="273" stopIfTrue="1" operator="greaterThan">
      <formula>0.03</formula>
    </cfRule>
    <cfRule type="cellIs" dxfId="274" priority="274" stopIfTrue="1" operator="lessThan">
      <formula>-0.03</formula>
    </cfRule>
  </conditionalFormatting>
  <conditionalFormatting sqref="U49:U50">
    <cfRule type="cellIs" dxfId="273" priority="275" stopIfTrue="1" operator="greaterThan">
      <formula>0</formula>
    </cfRule>
    <cfRule type="cellIs" dxfId="272" priority="276" operator="lessThan">
      <formula>0</formula>
    </cfRule>
  </conditionalFormatting>
  <conditionalFormatting sqref="U51">
    <cfRule type="cellIs" dxfId="271" priority="269" stopIfTrue="1" operator="greaterThan">
      <formula>0.03</formula>
    </cfRule>
    <cfRule type="cellIs" dxfId="270" priority="270" stopIfTrue="1" operator="lessThan">
      <formula>-0.03</formula>
    </cfRule>
  </conditionalFormatting>
  <conditionalFormatting sqref="U51:U52">
    <cfRule type="cellIs" dxfId="269" priority="271" stopIfTrue="1" operator="greaterThan">
      <formula>0</formula>
    </cfRule>
    <cfRule type="cellIs" dxfId="268" priority="272" operator="lessThan">
      <formula>0</formula>
    </cfRule>
  </conditionalFormatting>
  <conditionalFormatting sqref="W47">
    <cfRule type="cellIs" dxfId="267" priority="261" stopIfTrue="1" operator="greaterThan">
      <formula>0.03</formula>
    </cfRule>
    <cfRule type="cellIs" dxfId="266" priority="262" stopIfTrue="1" operator="lessThan">
      <formula>-0.03</formula>
    </cfRule>
  </conditionalFormatting>
  <conditionalFormatting sqref="X47">
    <cfRule type="cellIs" dxfId="265" priority="263" stopIfTrue="1" operator="greaterThan">
      <formula>0.03</formula>
    </cfRule>
    <cfRule type="cellIs" dxfId="264" priority="264" stopIfTrue="1" operator="lessThan">
      <formula>-0.03</formula>
    </cfRule>
  </conditionalFormatting>
  <conditionalFormatting sqref="X47:X52">
    <cfRule type="cellIs" dxfId="263" priority="265" stopIfTrue="1" operator="greaterThan">
      <formula>0</formula>
    </cfRule>
    <cfRule type="cellIs" dxfId="262" priority="266" stopIfTrue="1" operator="lessThan">
      <formula>0</formula>
    </cfRule>
  </conditionalFormatting>
  <conditionalFormatting sqref="W47:W48">
    <cfRule type="cellIs" dxfId="261" priority="267" stopIfTrue="1" operator="greaterThan">
      <formula>0</formula>
    </cfRule>
    <cfRule type="cellIs" dxfId="260" priority="268" operator="lessThan">
      <formula>0</formula>
    </cfRule>
  </conditionalFormatting>
  <conditionalFormatting sqref="W49">
    <cfRule type="cellIs" dxfId="259" priority="257" stopIfTrue="1" operator="greaterThan">
      <formula>0.03</formula>
    </cfRule>
    <cfRule type="cellIs" dxfId="258" priority="258" stopIfTrue="1" operator="lessThan">
      <formula>-0.03</formula>
    </cfRule>
  </conditionalFormatting>
  <conditionalFormatting sqref="W49:W50">
    <cfRule type="cellIs" dxfId="257" priority="259" stopIfTrue="1" operator="greaterThan">
      <formula>0</formula>
    </cfRule>
    <cfRule type="cellIs" dxfId="256" priority="260" operator="lessThan">
      <formula>0</formula>
    </cfRule>
  </conditionalFormatting>
  <conditionalFormatting sqref="W51">
    <cfRule type="cellIs" dxfId="255" priority="253" stopIfTrue="1" operator="greaterThan">
      <formula>0.03</formula>
    </cfRule>
    <cfRule type="cellIs" dxfId="254" priority="254" stopIfTrue="1" operator="lessThan">
      <formula>-0.03</formula>
    </cfRule>
  </conditionalFormatting>
  <conditionalFormatting sqref="W51:W52">
    <cfRule type="cellIs" dxfId="253" priority="255" stopIfTrue="1" operator="greaterThan">
      <formula>0</formula>
    </cfRule>
    <cfRule type="cellIs" dxfId="252" priority="256" operator="lessThan">
      <formula>0</formula>
    </cfRule>
  </conditionalFormatting>
  <conditionalFormatting sqref="Y47">
    <cfRule type="cellIs" dxfId="251" priority="245" stopIfTrue="1" operator="greaterThan">
      <formula>0.03</formula>
    </cfRule>
    <cfRule type="cellIs" dxfId="250" priority="246" stopIfTrue="1" operator="lessThan">
      <formula>-0.03</formula>
    </cfRule>
  </conditionalFormatting>
  <conditionalFormatting sqref="Z47">
    <cfRule type="cellIs" dxfId="249" priority="247" stopIfTrue="1" operator="greaterThan">
      <formula>0.03</formula>
    </cfRule>
    <cfRule type="cellIs" dxfId="248" priority="248" stopIfTrue="1" operator="lessThan">
      <formula>-0.03</formula>
    </cfRule>
  </conditionalFormatting>
  <conditionalFormatting sqref="Z47:Z52">
    <cfRule type="cellIs" dxfId="247" priority="249" stopIfTrue="1" operator="greaterThan">
      <formula>0</formula>
    </cfRule>
    <cfRule type="cellIs" dxfId="246" priority="250" stopIfTrue="1" operator="lessThan">
      <formula>0</formula>
    </cfRule>
  </conditionalFormatting>
  <conditionalFormatting sqref="Y47:Y48">
    <cfRule type="cellIs" dxfId="245" priority="251" stopIfTrue="1" operator="greaterThan">
      <formula>0</formula>
    </cfRule>
    <cfRule type="cellIs" dxfId="244" priority="252" operator="lessThan">
      <formula>0</formula>
    </cfRule>
  </conditionalFormatting>
  <conditionalFormatting sqref="Y49">
    <cfRule type="cellIs" dxfId="243" priority="241" stopIfTrue="1" operator="greaterThan">
      <formula>0.03</formula>
    </cfRule>
    <cfRule type="cellIs" dxfId="242" priority="242" stopIfTrue="1" operator="lessThan">
      <formula>-0.03</formula>
    </cfRule>
  </conditionalFormatting>
  <conditionalFormatting sqref="Y49:Y50">
    <cfRule type="cellIs" dxfId="241" priority="243" stopIfTrue="1" operator="greaterThan">
      <formula>0</formula>
    </cfRule>
    <cfRule type="cellIs" dxfId="240" priority="244" operator="lessThan">
      <formula>0</formula>
    </cfRule>
  </conditionalFormatting>
  <conditionalFormatting sqref="Y51">
    <cfRule type="cellIs" dxfId="239" priority="237" stopIfTrue="1" operator="greaterThan">
      <formula>0.03</formula>
    </cfRule>
    <cfRule type="cellIs" dxfId="238" priority="238" stopIfTrue="1" operator="lessThan">
      <formula>-0.03</formula>
    </cfRule>
  </conditionalFormatting>
  <conditionalFormatting sqref="Y51:Y52">
    <cfRule type="cellIs" dxfId="237" priority="239" stopIfTrue="1" operator="greaterThan">
      <formula>0</formula>
    </cfRule>
    <cfRule type="cellIs" dxfId="236" priority="240" operator="lessThan">
      <formula>0</formula>
    </cfRule>
  </conditionalFormatting>
  <conditionalFormatting sqref="AA47">
    <cfRule type="cellIs" dxfId="235" priority="229" stopIfTrue="1" operator="greaterThan">
      <formula>0.03</formula>
    </cfRule>
    <cfRule type="cellIs" dxfId="234" priority="230" stopIfTrue="1" operator="lessThan">
      <formula>-0.03</formula>
    </cfRule>
  </conditionalFormatting>
  <conditionalFormatting sqref="AB47">
    <cfRule type="cellIs" dxfId="233" priority="231" stopIfTrue="1" operator="greaterThan">
      <formula>0.03</formula>
    </cfRule>
    <cfRule type="cellIs" dxfId="232" priority="232" stopIfTrue="1" operator="lessThan">
      <formula>-0.03</formula>
    </cfRule>
  </conditionalFormatting>
  <conditionalFormatting sqref="AB47:AB52">
    <cfRule type="cellIs" dxfId="231" priority="233" stopIfTrue="1" operator="greaterThan">
      <formula>0</formula>
    </cfRule>
    <cfRule type="cellIs" dxfId="230" priority="234" stopIfTrue="1" operator="lessThan">
      <formula>0</formula>
    </cfRule>
  </conditionalFormatting>
  <conditionalFormatting sqref="AA47:AA48">
    <cfRule type="cellIs" dxfId="229" priority="235" stopIfTrue="1" operator="greaterThan">
      <formula>0</formula>
    </cfRule>
    <cfRule type="cellIs" dxfId="228" priority="236" operator="lessThan">
      <formula>0</formula>
    </cfRule>
  </conditionalFormatting>
  <conditionalFormatting sqref="AA49">
    <cfRule type="cellIs" dxfId="227" priority="225" stopIfTrue="1" operator="greaterThan">
      <formula>0.03</formula>
    </cfRule>
    <cfRule type="cellIs" dxfId="226" priority="226" stopIfTrue="1" operator="lessThan">
      <formula>-0.03</formula>
    </cfRule>
  </conditionalFormatting>
  <conditionalFormatting sqref="AA49:AA50">
    <cfRule type="cellIs" dxfId="225" priority="227" stopIfTrue="1" operator="greaterThan">
      <formula>0</formula>
    </cfRule>
    <cfRule type="cellIs" dxfId="224" priority="228" operator="lessThan">
      <formula>0</formula>
    </cfRule>
  </conditionalFormatting>
  <conditionalFormatting sqref="AA51">
    <cfRule type="cellIs" dxfId="223" priority="221" stopIfTrue="1" operator="greaterThan">
      <formula>0.03</formula>
    </cfRule>
    <cfRule type="cellIs" dxfId="222" priority="222" stopIfTrue="1" operator="lessThan">
      <formula>-0.03</formula>
    </cfRule>
  </conditionalFormatting>
  <conditionalFormatting sqref="AA51:AA52">
    <cfRule type="cellIs" dxfId="221" priority="223" stopIfTrue="1" operator="greaterThan">
      <formula>0</formula>
    </cfRule>
    <cfRule type="cellIs" dxfId="220" priority="224" operator="lessThan">
      <formula>0</formula>
    </cfRule>
  </conditionalFormatting>
  <conditionalFormatting sqref="AC47">
    <cfRule type="cellIs" dxfId="219" priority="217" stopIfTrue="1" operator="greaterThan">
      <formula>0.03</formula>
    </cfRule>
    <cfRule type="cellIs" dxfId="218" priority="218" stopIfTrue="1" operator="lessThan">
      <formula>-0.03</formula>
    </cfRule>
  </conditionalFormatting>
  <conditionalFormatting sqref="AC47:AC48">
    <cfRule type="cellIs" dxfId="217" priority="219" stopIfTrue="1" operator="greaterThan">
      <formula>0</formula>
    </cfRule>
    <cfRule type="cellIs" dxfId="216" priority="220" operator="lessThan">
      <formula>0</formula>
    </cfRule>
  </conditionalFormatting>
  <conditionalFormatting sqref="AC49">
    <cfRule type="cellIs" dxfId="215" priority="213" stopIfTrue="1" operator="greaterThan">
      <formula>0.03</formula>
    </cfRule>
    <cfRule type="cellIs" dxfId="214" priority="214" stopIfTrue="1" operator="lessThan">
      <formula>-0.03</formula>
    </cfRule>
  </conditionalFormatting>
  <conditionalFormatting sqref="AC49:AC50">
    <cfRule type="cellIs" dxfId="213" priority="215" stopIfTrue="1" operator="greaterThan">
      <formula>0</formula>
    </cfRule>
    <cfRule type="cellIs" dxfId="212" priority="216" operator="lessThan">
      <formula>0</formula>
    </cfRule>
  </conditionalFormatting>
  <conditionalFormatting sqref="AC51">
    <cfRule type="cellIs" dxfId="211" priority="209" stopIfTrue="1" operator="greaterThan">
      <formula>0.03</formula>
    </cfRule>
    <cfRule type="cellIs" dxfId="210" priority="210" stopIfTrue="1" operator="lessThan">
      <formula>-0.03</formula>
    </cfRule>
  </conditionalFormatting>
  <conditionalFormatting sqref="AC51:AC52">
    <cfRule type="cellIs" dxfId="209" priority="211" stopIfTrue="1" operator="greaterThan">
      <formula>0</formula>
    </cfRule>
    <cfRule type="cellIs" dxfId="208" priority="212" operator="lessThan">
      <formula>0</formula>
    </cfRule>
  </conditionalFormatting>
  <conditionalFormatting sqref="AI47">
    <cfRule type="cellIs" dxfId="207" priority="201" stopIfTrue="1" operator="greaterThan">
      <formula>0.03</formula>
    </cfRule>
    <cfRule type="cellIs" dxfId="206" priority="202" stopIfTrue="1" operator="lessThan">
      <formula>-0.03</formula>
    </cfRule>
  </conditionalFormatting>
  <conditionalFormatting sqref="AJ47">
    <cfRule type="cellIs" dxfId="205" priority="203" stopIfTrue="1" operator="greaterThan">
      <formula>0.03</formula>
    </cfRule>
    <cfRule type="cellIs" dxfId="204" priority="204" stopIfTrue="1" operator="lessThan">
      <formula>-0.03</formula>
    </cfRule>
  </conditionalFormatting>
  <conditionalFormatting sqref="AJ47:AJ52">
    <cfRule type="cellIs" dxfId="203" priority="205" stopIfTrue="1" operator="greaterThan">
      <formula>0</formula>
    </cfRule>
    <cfRule type="cellIs" dxfId="202" priority="206" stopIfTrue="1" operator="lessThan">
      <formula>0</formula>
    </cfRule>
  </conditionalFormatting>
  <conditionalFormatting sqref="AI47:AI48">
    <cfRule type="cellIs" dxfId="201" priority="207" stopIfTrue="1" operator="greaterThan">
      <formula>0</formula>
    </cfRule>
    <cfRule type="cellIs" dxfId="200" priority="208" operator="lessThan">
      <formula>0</formula>
    </cfRule>
  </conditionalFormatting>
  <conditionalFormatting sqref="AI49">
    <cfRule type="cellIs" dxfId="199" priority="197" stopIfTrue="1" operator="greaterThan">
      <formula>0.03</formula>
    </cfRule>
    <cfRule type="cellIs" dxfId="198" priority="198" stopIfTrue="1" operator="lessThan">
      <formula>-0.03</formula>
    </cfRule>
  </conditionalFormatting>
  <conditionalFormatting sqref="AI49:AI50">
    <cfRule type="cellIs" dxfId="197" priority="199" stopIfTrue="1" operator="greaterThan">
      <formula>0</formula>
    </cfRule>
    <cfRule type="cellIs" dxfId="196" priority="200" operator="lessThan">
      <formula>0</formula>
    </cfRule>
  </conditionalFormatting>
  <conditionalFormatting sqref="AI51">
    <cfRule type="cellIs" dxfId="195" priority="193" stopIfTrue="1" operator="greaterThan">
      <formula>0.03</formula>
    </cfRule>
    <cfRule type="cellIs" dxfId="194" priority="194" stopIfTrue="1" operator="lessThan">
      <formula>-0.03</formula>
    </cfRule>
  </conditionalFormatting>
  <conditionalFormatting sqref="AI51:AI52">
    <cfRule type="cellIs" dxfId="193" priority="195" stopIfTrue="1" operator="greaterThan">
      <formula>0</formula>
    </cfRule>
    <cfRule type="cellIs" dxfId="192" priority="196" operator="lessThan">
      <formula>0</formula>
    </cfRule>
  </conditionalFormatting>
  <conditionalFormatting sqref="AK47">
    <cfRule type="cellIs" dxfId="191" priority="185" stopIfTrue="1" operator="greaterThan">
      <formula>0.03</formula>
    </cfRule>
    <cfRule type="cellIs" dxfId="190" priority="186" stopIfTrue="1" operator="lessThan">
      <formula>-0.03</formula>
    </cfRule>
  </conditionalFormatting>
  <conditionalFormatting sqref="AL47">
    <cfRule type="cellIs" dxfId="189" priority="187" stopIfTrue="1" operator="greaterThan">
      <formula>0.03</formula>
    </cfRule>
    <cfRule type="cellIs" dxfId="188" priority="188" stopIfTrue="1" operator="lessThan">
      <formula>-0.03</formula>
    </cfRule>
  </conditionalFormatting>
  <conditionalFormatting sqref="AL47:AL52">
    <cfRule type="cellIs" dxfId="187" priority="189" stopIfTrue="1" operator="greaterThan">
      <formula>0</formula>
    </cfRule>
    <cfRule type="cellIs" dxfId="186" priority="190" stopIfTrue="1" operator="lessThan">
      <formula>0</formula>
    </cfRule>
  </conditionalFormatting>
  <conditionalFormatting sqref="AK47:AK48">
    <cfRule type="cellIs" dxfId="185" priority="191" stopIfTrue="1" operator="greaterThan">
      <formula>0</formula>
    </cfRule>
    <cfRule type="cellIs" dxfId="184" priority="192" operator="lessThan">
      <formula>0</formula>
    </cfRule>
  </conditionalFormatting>
  <conditionalFormatting sqref="AK49">
    <cfRule type="cellIs" dxfId="183" priority="181" stopIfTrue="1" operator="greaterThan">
      <formula>0.03</formula>
    </cfRule>
    <cfRule type="cellIs" dxfId="182" priority="182" stopIfTrue="1" operator="lessThan">
      <formula>-0.03</formula>
    </cfRule>
  </conditionalFormatting>
  <conditionalFormatting sqref="AK49:AK50">
    <cfRule type="cellIs" dxfId="181" priority="183" stopIfTrue="1" operator="greaterThan">
      <formula>0</formula>
    </cfRule>
    <cfRule type="cellIs" dxfId="180" priority="184" operator="lessThan">
      <formula>0</formula>
    </cfRule>
  </conditionalFormatting>
  <conditionalFormatting sqref="AK51">
    <cfRule type="cellIs" dxfId="179" priority="177" stopIfTrue="1" operator="greaterThan">
      <formula>0.03</formula>
    </cfRule>
    <cfRule type="cellIs" dxfId="178" priority="178" stopIfTrue="1" operator="lessThan">
      <formula>-0.03</formula>
    </cfRule>
  </conditionalFormatting>
  <conditionalFormatting sqref="AK51:AK52">
    <cfRule type="cellIs" dxfId="177" priority="179" stopIfTrue="1" operator="greaterThan">
      <formula>0</formula>
    </cfRule>
    <cfRule type="cellIs" dxfId="176" priority="180" operator="lessThan">
      <formula>0</formula>
    </cfRule>
  </conditionalFormatting>
  <conditionalFormatting sqref="AD47:AH47">
    <cfRule type="cellIs" dxfId="175" priority="173" stopIfTrue="1" operator="greaterThan">
      <formula>0.03</formula>
    </cfRule>
    <cfRule type="cellIs" dxfId="174" priority="174" stopIfTrue="1" operator="lessThan">
      <formula>-0.03</formula>
    </cfRule>
  </conditionalFormatting>
  <conditionalFormatting sqref="AD47:AH52">
    <cfRule type="cellIs" dxfId="173" priority="175" stopIfTrue="1" operator="greaterThan">
      <formula>0</formula>
    </cfRule>
    <cfRule type="cellIs" dxfId="172" priority="176" stopIfTrue="1" operator="lessThan">
      <formula>0</formula>
    </cfRule>
  </conditionalFormatting>
  <conditionalFormatting sqref="BA11">
    <cfRule type="cellIs" dxfId="171" priority="169" stopIfTrue="1" operator="greaterThan">
      <formula>0.03</formula>
    </cfRule>
    <cfRule type="cellIs" dxfId="170" priority="170" stopIfTrue="1" operator="lessThan">
      <formula>-0.03</formula>
    </cfRule>
  </conditionalFormatting>
  <conditionalFormatting sqref="BA11:BA16">
    <cfRule type="cellIs" dxfId="169" priority="171" stopIfTrue="1" operator="greaterThan">
      <formula>0</formula>
    </cfRule>
    <cfRule type="cellIs" dxfId="168" priority="172" stopIfTrue="1" operator="lessThan">
      <formula>0</formula>
    </cfRule>
  </conditionalFormatting>
  <conditionalFormatting sqref="AZ11">
    <cfRule type="cellIs" dxfId="167" priority="165" stopIfTrue="1" operator="greaterThan">
      <formula>0.03</formula>
    </cfRule>
    <cfRule type="cellIs" dxfId="166" priority="166" stopIfTrue="1" operator="lessThan">
      <formula>-0.03</formula>
    </cfRule>
  </conditionalFormatting>
  <conditionalFormatting sqref="AZ11:AZ12">
    <cfRule type="cellIs" dxfId="165" priority="167" stopIfTrue="1" operator="greaterThan">
      <formula>0</formula>
    </cfRule>
    <cfRule type="cellIs" dxfId="164" priority="168" operator="lessThan">
      <formula>0</formula>
    </cfRule>
  </conditionalFormatting>
  <conditionalFormatting sqref="AZ13">
    <cfRule type="cellIs" dxfId="163" priority="161" stopIfTrue="1" operator="greaterThan">
      <formula>0.03</formula>
    </cfRule>
    <cfRule type="cellIs" dxfId="162" priority="162" stopIfTrue="1" operator="lessThan">
      <formula>-0.03</formula>
    </cfRule>
  </conditionalFormatting>
  <conditionalFormatting sqref="AZ13:AZ14">
    <cfRule type="cellIs" dxfId="161" priority="163" stopIfTrue="1" operator="greaterThan">
      <formula>0</formula>
    </cfRule>
    <cfRule type="cellIs" dxfId="160" priority="164" operator="lessThan">
      <formula>0</formula>
    </cfRule>
  </conditionalFormatting>
  <conditionalFormatting sqref="AZ15">
    <cfRule type="cellIs" dxfId="159" priority="157" stopIfTrue="1" operator="greaterThan">
      <formula>0.03</formula>
    </cfRule>
    <cfRule type="cellIs" dxfId="158" priority="158" stopIfTrue="1" operator="lessThan">
      <formula>-0.03</formula>
    </cfRule>
  </conditionalFormatting>
  <conditionalFormatting sqref="AZ15:AZ16">
    <cfRule type="cellIs" dxfId="157" priority="159" stopIfTrue="1" operator="greaterThan">
      <formula>0</formula>
    </cfRule>
    <cfRule type="cellIs" dxfId="156" priority="160" operator="lessThan">
      <formula>0</formula>
    </cfRule>
  </conditionalFormatting>
  <conditionalFormatting sqref="BA5">
    <cfRule type="cellIs" dxfId="155" priority="153" stopIfTrue="1" operator="greaterThan">
      <formula>0.03</formula>
    </cfRule>
    <cfRule type="cellIs" dxfId="154" priority="154" stopIfTrue="1" operator="lessThan">
      <formula>-0.03</formula>
    </cfRule>
  </conditionalFormatting>
  <conditionalFormatting sqref="BA5:BA10">
    <cfRule type="cellIs" dxfId="153" priority="155" stopIfTrue="1" operator="greaterThan">
      <formula>0</formula>
    </cfRule>
    <cfRule type="cellIs" dxfId="152" priority="156" stopIfTrue="1" operator="lessThan">
      <formula>0</formula>
    </cfRule>
  </conditionalFormatting>
  <conditionalFormatting sqref="AZ5">
    <cfRule type="cellIs" dxfId="151" priority="149" stopIfTrue="1" operator="greaterThan">
      <formula>0.03</formula>
    </cfRule>
    <cfRule type="cellIs" dxfId="150" priority="150" stopIfTrue="1" operator="lessThan">
      <formula>-0.03</formula>
    </cfRule>
  </conditionalFormatting>
  <conditionalFormatting sqref="AZ5:AZ6">
    <cfRule type="cellIs" dxfId="149" priority="151" stopIfTrue="1" operator="greaterThan">
      <formula>0</formula>
    </cfRule>
    <cfRule type="cellIs" dxfId="148" priority="152" operator="lessThan">
      <formula>0</formula>
    </cfRule>
  </conditionalFormatting>
  <conditionalFormatting sqref="AZ7">
    <cfRule type="cellIs" dxfId="147" priority="145" stopIfTrue="1" operator="greaterThan">
      <formula>0.03</formula>
    </cfRule>
    <cfRule type="cellIs" dxfId="146" priority="146" stopIfTrue="1" operator="lessThan">
      <formula>-0.03</formula>
    </cfRule>
  </conditionalFormatting>
  <conditionalFormatting sqref="AZ7:AZ8">
    <cfRule type="cellIs" dxfId="145" priority="147" stopIfTrue="1" operator="greaterThan">
      <formula>0</formula>
    </cfRule>
    <cfRule type="cellIs" dxfId="144" priority="148" operator="lessThan">
      <formula>0</formula>
    </cfRule>
  </conditionalFormatting>
  <conditionalFormatting sqref="AZ9">
    <cfRule type="cellIs" dxfId="143" priority="141" stopIfTrue="1" operator="greaterThan">
      <formula>0.03</formula>
    </cfRule>
    <cfRule type="cellIs" dxfId="142" priority="142" stopIfTrue="1" operator="lessThan">
      <formula>-0.03</formula>
    </cfRule>
  </conditionalFormatting>
  <conditionalFormatting sqref="AZ9:AZ10">
    <cfRule type="cellIs" dxfId="141" priority="143" stopIfTrue="1" operator="greaterThan">
      <formula>0</formula>
    </cfRule>
    <cfRule type="cellIs" dxfId="140" priority="144" operator="lessThan">
      <formula>0</formula>
    </cfRule>
  </conditionalFormatting>
  <conditionalFormatting sqref="BA17">
    <cfRule type="cellIs" dxfId="139" priority="137" stopIfTrue="1" operator="greaterThan">
      <formula>0.03</formula>
    </cfRule>
    <cfRule type="cellIs" dxfId="138" priority="138" stopIfTrue="1" operator="lessThan">
      <formula>-0.03</formula>
    </cfRule>
  </conditionalFormatting>
  <conditionalFormatting sqref="BA17:BA22">
    <cfRule type="cellIs" dxfId="137" priority="139" stopIfTrue="1" operator="greaterThan">
      <formula>0</formula>
    </cfRule>
    <cfRule type="cellIs" dxfId="136" priority="140" stopIfTrue="1" operator="lessThan">
      <formula>0</formula>
    </cfRule>
  </conditionalFormatting>
  <conditionalFormatting sqref="AZ17">
    <cfRule type="cellIs" dxfId="135" priority="133" stopIfTrue="1" operator="greaterThan">
      <formula>0.03</formula>
    </cfRule>
    <cfRule type="cellIs" dxfId="134" priority="134" stopIfTrue="1" operator="lessThan">
      <formula>-0.03</formula>
    </cfRule>
  </conditionalFormatting>
  <conditionalFormatting sqref="AZ17:AZ18">
    <cfRule type="cellIs" dxfId="133" priority="135" stopIfTrue="1" operator="greaterThan">
      <formula>0</formula>
    </cfRule>
    <cfRule type="cellIs" dxfId="132" priority="136" operator="lessThan">
      <formula>0</formula>
    </cfRule>
  </conditionalFormatting>
  <conditionalFormatting sqref="AZ19">
    <cfRule type="cellIs" dxfId="131" priority="129" stopIfTrue="1" operator="greaterThan">
      <formula>0.03</formula>
    </cfRule>
    <cfRule type="cellIs" dxfId="130" priority="130" stopIfTrue="1" operator="lessThan">
      <formula>-0.03</formula>
    </cfRule>
  </conditionalFormatting>
  <conditionalFormatting sqref="AZ19:AZ20">
    <cfRule type="cellIs" dxfId="129" priority="131" stopIfTrue="1" operator="greaterThan">
      <formula>0</formula>
    </cfRule>
    <cfRule type="cellIs" dxfId="128" priority="132" operator="lessThan">
      <formula>0</formula>
    </cfRule>
  </conditionalFormatting>
  <conditionalFormatting sqref="AZ21">
    <cfRule type="cellIs" dxfId="127" priority="125" stopIfTrue="1" operator="greaterThan">
      <formula>0.03</formula>
    </cfRule>
    <cfRule type="cellIs" dxfId="126" priority="126" stopIfTrue="1" operator="lessThan">
      <formula>-0.03</formula>
    </cfRule>
  </conditionalFormatting>
  <conditionalFormatting sqref="AZ21:AZ22">
    <cfRule type="cellIs" dxfId="125" priority="127" stopIfTrue="1" operator="greaterThan">
      <formula>0</formula>
    </cfRule>
    <cfRule type="cellIs" dxfId="124" priority="128" operator="lessThan">
      <formula>0</formula>
    </cfRule>
  </conditionalFormatting>
  <conditionalFormatting sqref="BA29">
    <cfRule type="cellIs" dxfId="123" priority="121" stopIfTrue="1" operator="greaterThan">
      <formula>0.03</formula>
    </cfRule>
    <cfRule type="cellIs" dxfId="122" priority="122" stopIfTrue="1" operator="lessThan">
      <formula>-0.03</formula>
    </cfRule>
  </conditionalFormatting>
  <conditionalFormatting sqref="BA29:BA34">
    <cfRule type="cellIs" dxfId="121" priority="123" stopIfTrue="1" operator="greaterThan">
      <formula>0</formula>
    </cfRule>
    <cfRule type="cellIs" dxfId="120" priority="124" stopIfTrue="1" operator="lessThan">
      <formula>0</formula>
    </cfRule>
  </conditionalFormatting>
  <conditionalFormatting sqref="AZ29">
    <cfRule type="cellIs" dxfId="119" priority="117" stopIfTrue="1" operator="greaterThan">
      <formula>0.03</formula>
    </cfRule>
    <cfRule type="cellIs" dxfId="118" priority="118" stopIfTrue="1" operator="lessThan">
      <formula>-0.03</formula>
    </cfRule>
  </conditionalFormatting>
  <conditionalFormatting sqref="AZ29:AZ30">
    <cfRule type="cellIs" dxfId="117" priority="119" stopIfTrue="1" operator="greaterThan">
      <formula>0</formula>
    </cfRule>
    <cfRule type="cellIs" dxfId="116" priority="120" operator="lessThan">
      <formula>0</formula>
    </cfRule>
  </conditionalFormatting>
  <conditionalFormatting sqref="AZ31">
    <cfRule type="cellIs" dxfId="115" priority="113" stopIfTrue="1" operator="greaterThan">
      <formula>0.03</formula>
    </cfRule>
    <cfRule type="cellIs" dxfId="114" priority="114" stopIfTrue="1" operator="lessThan">
      <formula>-0.03</formula>
    </cfRule>
  </conditionalFormatting>
  <conditionalFormatting sqref="AZ31:AZ32">
    <cfRule type="cellIs" dxfId="113" priority="115" stopIfTrue="1" operator="greaterThan">
      <formula>0</formula>
    </cfRule>
    <cfRule type="cellIs" dxfId="112" priority="116" operator="lessThan">
      <formula>0</formula>
    </cfRule>
  </conditionalFormatting>
  <conditionalFormatting sqref="AZ33">
    <cfRule type="cellIs" dxfId="111" priority="109" stopIfTrue="1" operator="greaterThan">
      <formula>0.03</formula>
    </cfRule>
    <cfRule type="cellIs" dxfId="110" priority="110" stopIfTrue="1" operator="lessThan">
      <formula>-0.03</formula>
    </cfRule>
  </conditionalFormatting>
  <conditionalFormatting sqref="AZ33:AZ34">
    <cfRule type="cellIs" dxfId="109" priority="111" stopIfTrue="1" operator="greaterThan">
      <formula>0</formula>
    </cfRule>
    <cfRule type="cellIs" dxfId="108" priority="112" operator="lessThan">
      <formula>0</formula>
    </cfRule>
  </conditionalFormatting>
  <conditionalFormatting sqref="BA23">
    <cfRule type="cellIs" dxfId="107" priority="105" stopIfTrue="1" operator="greaterThan">
      <formula>0.03</formula>
    </cfRule>
    <cfRule type="cellIs" dxfId="106" priority="106" stopIfTrue="1" operator="lessThan">
      <formula>-0.03</formula>
    </cfRule>
  </conditionalFormatting>
  <conditionalFormatting sqref="BA23:BA28">
    <cfRule type="cellIs" dxfId="105" priority="107" stopIfTrue="1" operator="greaterThan">
      <formula>0</formula>
    </cfRule>
    <cfRule type="cellIs" dxfId="104" priority="108" stopIfTrue="1" operator="lessThan">
      <formula>0</formula>
    </cfRule>
  </conditionalFormatting>
  <conditionalFormatting sqref="AZ23">
    <cfRule type="cellIs" dxfId="103" priority="101" stopIfTrue="1" operator="greaterThan">
      <formula>0.03</formula>
    </cfRule>
    <cfRule type="cellIs" dxfId="102" priority="102" stopIfTrue="1" operator="lessThan">
      <formula>-0.03</formula>
    </cfRule>
  </conditionalFormatting>
  <conditionalFormatting sqref="AZ23:AZ24">
    <cfRule type="cellIs" dxfId="101" priority="103" stopIfTrue="1" operator="greaterThan">
      <formula>0</formula>
    </cfRule>
    <cfRule type="cellIs" dxfId="100" priority="104" operator="lessThan">
      <formula>0</formula>
    </cfRule>
  </conditionalFormatting>
  <conditionalFormatting sqref="AZ25">
    <cfRule type="cellIs" dxfId="99" priority="97" stopIfTrue="1" operator="greaterThan">
      <formula>0.03</formula>
    </cfRule>
    <cfRule type="cellIs" dxfId="98" priority="98" stopIfTrue="1" operator="lessThan">
      <formula>-0.03</formula>
    </cfRule>
  </conditionalFormatting>
  <conditionalFormatting sqref="AZ25:AZ26">
    <cfRule type="cellIs" dxfId="97" priority="99" stopIfTrue="1" operator="greaterThan">
      <formula>0</formula>
    </cfRule>
    <cfRule type="cellIs" dxfId="96" priority="100" operator="lessThan">
      <formula>0</formula>
    </cfRule>
  </conditionalFormatting>
  <conditionalFormatting sqref="AZ27">
    <cfRule type="cellIs" dxfId="95" priority="93" stopIfTrue="1" operator="greaterThan">
      <formula>0.03</formula>
    </cfRule>
    <cfRule type="cellIs" dxfId="94" priority="94" stopIfTrue="1" operator="lessThan">
      <formula>-0.03</formula>
    </cfRule>
  </conditionalFormatting>
  <conditionalFormatting sqref="AZ27:AZ28">
    <cfRule type="cellIs" dxfId="93" priority="95" stopIfTrue="1" operator="greaterThan">
      <formula>0</formula>
    </cfRule>
    <cfRule type="cellIs" dxfId="92" priority="96" operator="lessThan">
      <formula>0</formula>
    </cfRule>
  </conditionalFormatting>
  <conditionalFormatting sqref="BA35">
    <cfRule type="cellIs" dxfId="91" priority="89" stopIfTrue="1" operator="greaterThan">
      <formula>0.03</formula>
    </cfRule>
    <cfRule type="cellIs" dxfId="90" priority="90" stopIfTrue="1" operator="lessThan">
      <formula>-0.03</formula>
    </cfRule>
  </conditionalFormatting>
  <conditionalFormatting sqref="BA35:BA40">
    <cfRule type="cellIs" dxfId="89" priority="91" stopIfTrue="1" operator="greaterThan">
      <formula>0</formula>
    </cfRule>
    <cfRule type="cellIs" dxfId="88" priority="92" stopIfTrue="1" operator="lessThan">
      <formula>0</formula>
    </cfRule>
  </conditionalFormatting>
  <conditionalFormatting sqref="AZ35">
    <cfRule type="cellIs" dxfId="87" priority="85" stopIfTrue="1" operator="greaterThan">
      <formula>0.03</formula>
    </cfRule>
    <cfRule type="cellIs" dxfId="86" priority="86" stopIfTrue="1" operator="lessThan">
      <formula>-0.03</formula>
    </cfRule>
  </conditionalFormatting>
  <conditionalFormatting sqref="AZ35:AZ36">
    <cfRule type="cellIs" dxfId="85" priority="87" stopIfTrue="1" operator="greaterThan">
      <formula>0</formula>
    </cfRule>
    <cfRule type="cellIs" dxfId="84" priority="88" operator="lessThan">
      <formula>0</formula>
    </cfRule>
  </conditionalFormatting>
  <conditionalFormatting sqref="AZ37">
    <cfRule type="cellIs" dxfId="83" priority="81" stopIfTrue="1" operator="greaterThan">
      <formula>0.03</formula>
    </cfRule>
    <cfRule type="cellIs" dxfId="82" priority="82" stopIfTrue="1" operator="lessThan">
      <formula>-0.03</formula>
    </cfRule>
  </conditionalFormatting>
  <conditionalFormatting sqref="AZ37:AZ38">
    <cfRule type="cellIs" dxfId="81" priority="83" stopIfTrue="1" operator="greaterThan">
      <formula>0</formula>
    </cfRule>
    <cfRule type="cellIs" dxfId="80" priority="84" operator="lessThan">
      <formula>0</formula>
    </cfRule>
  </conditionalFormatting>
  <conditionalFormatting sqref="AZ39">
    <cfRule type="cellIs" dxfId="79" priority="77" stopIfTrue="1" operator="greaterThan">
      <formula>0.03</formula>
    </cfRule>
    <cfRule type="cellIs" dxfId="78" priority="78" stopIfTrue="1" operator="lessThan">
      <formula>-0.03</formula>
    </cfRule>
  </conditionalFormatting>
  <conditionalFormatting sqref="AZ39:AZ40">
    <cfRule type="cellIs" dxfId="77" priority="79" stopIfTrue="1" operator="greaterThan">
      <formula>0</formula>
    </cfRule>
    <cfRule type="cellIs" dxfId="76" priority="80" operator="lessThan">
      <formula>0</formula>
    </cfRule>
  </conditionalFormatting>
  <conditionalFormatting sqref="AX11">
    <cfRule type="cellIs" dxfId="75" priority="73" stopIfTrue="1" operator="greaterThan">
      <formula>0.03</formula>
    </cfRule>
    <cfRule type="cellIs" dxfId="74" priority="74" stopIfTrue="1" operator="lessThan">
      <formula>-0.03</formula>
    </cfRule>
  </conditionalFormatting>
  <conditionalFormatting sqref="AX11:AX12">
    <cfRule type="cellIs" dxfId="73" priority="75" stopIfTrue="1" operator="greaterThan">
      <formula>0</formula>
    </cfRule>
    <cfRule type="cellIs" dxfId="72" priority="76" operator="lessThan">
      <formula>0</formula>
    </cfRule>
  </conditionalFormatting>
  <conditionalFormatting sqref="AX13">
    <cfRule type="cellIs" dxfId="71" priority="69" stopIfTrue="1" operator="greaterThan">
      <formula>0.03</formula>
    </cfRule>
    <cfRule type="cellIs" dxfId="70" priority="70" stopIfTrue="1" operator="lessThan">
      <formula>-0.03</formula>
    </cfRule>
  </conditionalFormatting>
  <conditionalFormatting sqref="AX13:AX14">
    <cfRule type="cellIs" dxfId="69" priority="71" stopIfTrue="1" operator="greaterThan">
      <formula>0</formula>
    </cfRule>
    <cfRule type="cellIs" dxfId="68" priority="72" operator="lessThan">
      <formula>0</formula>
    </cfRule>
  </conditionalFormatting>
  <conditionalFormatting sqref="AX15">
    <cfRule type="cellIs" dxfId="67" priority="65" stopIfTrue="1" operator="greaterThan">
      <formula>0.03</formula>
    </cfRule>
    <cfRule type="cellIs" dxfId="66" priority="66" stopIfTrue="1" operator="lessThan">
      <formula>-0.03</formula>
    </cfRule>
  </conditionalFormatting>
  <conditionalFormatting sqref="AX15:AX16">
    <cfRule type="cellIs" dxfId="65" priority="67" stopIfTrue="1" operator="greaterThan">
      <formula>0</formula>
    </cfRule>
    <cfRule type="cellIs" dxfId="64" priority="68" operator="lessThan">
      <formula>0</formula>
    </cfRule>
  </conditionalFormatting>
  <conditionalFormatting sqref="AY17">
    <cfRule type="cellIs" dxfId="63" priority="61" stopIfTrue="1" operator="greaterThan">
      <formula>0.03</formula>
    </cfRule>
    <cfRule type="cellIs" dxfId="62" priority="62" stopIfTrue="1" operator="lessThan">
      <formula>-0.03</formula>
    </cfRule>
  </conditionalFormatting>
  <conditionalFormatting sqref="AY17:AY22">
    <cfRule type="cellIs" dxfId="61" priority="63" stopIfTrue="1" operator="greaterThan">
      <formula>0</formula>
    </cfRule>
    <cfRule type="cellIs" dxfId="60" priority="64" stopIfTrue="1" operator="lessThan">
      <formula>0</formula>
    </cfRule>
  </conditionalFormatting>
  <conditionalFormatting sqref="AX17">
    <cfRule type="cellIs" dxfId="59" priority="57" stopIfTrue="1" operator="greaterThan">
      <formula>0.03</formula>
    </cfRule>
    <cfRule type="cellIs" dxfId="58" priority="58" stopIfTrue="1" operator="lessThan">
      <formula>-0.03</formula>
    </cfRule>
  </conditionalFormatting>
  <conditionalFormatting sqref="AX17:AX18">
    <cfRule type="cellIs" dxfId="57" priority="59" stopIfTrue="1" operator="greaterThan">
      <formula>0</formula>
    </cfRule>
    <cfRule type="cellIs" dxfId="56" priority="60" operator="lessThan">
      <formula>0</formula>
    </cfRule>
  </conditionalFormatting>
  <conditionalFormatting sqref="AX19">
    <cfRule type="cellIs" dxfId="55" priority="53" stopIfTrue="1" operator="greaterThan">
      <formula>0.03</formula>
    </cfRule>
    <cfRule type="cellIs" dxfId="54" priority="54" stopIfTrue="1" operator="lessThan">
      <formula>-0.03</formula>
    </cfRule>
  </conditionalFormatting>
  <conditionalFormatting sqref="AX19:AX20">
    <cfRule type="cellIs" dxfId="53" priority="55" stopIfTrue="1" operator="greaterThan">
      <formula>0</formula>
    </cfRule>
    <cfRule type="cellIs" dxfId="52" priority="56" operator="lessThan">
      <formula>0</formula>
    </cfRule>
  </conditionalFormatting>
  <conditionalFormatting sqref="AX21">
    <cfRule type="cellIs" dxfId="51" priority="49" stopIfTrue="1" operator="greaterThan">
      <formula>0.03</formula>
    </cfRule>
    <cfRule type="cellIs" dxfId="50" priority="50" stopIfTrue="1" operator="lessThan">
      <formula>-0.03</formula>
    </cfRule>
  </conditionalFormatting>
  <conditionalFormatting sqref="AX21:AX22">
    <cfRule type="cellIs" dxfId="49" priority="51" stopIfTrue="1" operator="greaterThan">
      <formula>0</formula>
    </cfRule>
    <cfRule type="cellIs" dxfId="48" priority="52" operator="lessThan">
      <formula>0</formula>
    </cfRule>
  </conditionalFormatting>
  <conditionalFormatting sqref="AY23">
    <cfRule type="cellIs" dxfId="47" priority="45" stopIfTrue="1" operator="greaterThan">
      <formula>0.03</formula>
    </cfRule>
    <cfRule type="cellIs" dxfId="46" priority="46" stopIfTrue="1" operator="lessThan">
      <formula>-0.03</formula>
    </cfRule>
  </conditionalFormatting>
  <conditionalFormatting sqref="AY23:AY28">
    <cfRule type="cellIs" dxfId="45" priority="47" stopIfTrue="1" operator="greaterThan">
      <formula>0</formula>
    </cfRule>
    <cfRule type="cellIs" dxfId="44" priority="48" stopIfTrue="1" operator="lessThan">
      <formula>0</formula>
    </cfRule>
  </conditionalFormatting>
  <conditionalFormatting sqref="AX23">
    <cfRule type="cellIs" dxfId="43" priority="41" stopIfTrue="1" operator="greaterThan">
      <formula>0.03</formula>
    </cfRule>
    <cfRule type="cellIs" dxfId="42" priority="42" stopIfTrue="1" operator="lessThan">
      <formula>-0.03</formula>
    </cfRule>
  </conditionalFormatting>
  <conditionalFormatting sqref="AX23:AX24">
    <cfRule type="cellIs" dxfId="41" priority="43" stopIfTrue="1" operator="greaterThan">
      <formula>0</formula>
    </cfRule>
    <cfRule type="cellIs" dxfId="40" priority="44" operator="lessThan">
      <formula>0</formula>
    </cfRule>
  </conditionalFormatting>
  <conditionalFormatting sqref="AX25">
    <cfRule type="cellIs" dxfId="39" priority="37" stopIfTrue="1" operator="greaterThan">
      <formula>0.03</formula>
    </cfRule>
    <cfRule type="cellIs" dxfId="38" priority="38" stopIfTrue="1" operator="lessThan">
      <formula>-0.03</formula>
    </cfRule>
  </conditionalFormatting>
  <conditionalFormatting sqref="AX25:AX26">
    <cfRule type="cellIs" dxfId="37" priority="39" stopIfTrue="1" operator="greaterThan">
      <formula>0</formula>
    </cfRule>
    <cfRule type="cellIs" dxfId="36" priority="40" operator="lessThan">
      <formula>0</formula>
    </cfRule>
  </conditionalFormatting>
  <conditionalFormatting sqref="AX27">
    <cfRule type="cellIs" dxfId="35" priority="33" stopIfTrue="1" operator="greaterThan">
      <formula>0.03</formula>
    </cfRule>
    <cfRule type="cellIs" dxfId="34" priority="34" stopIfTrue="1" operator="lessThan">
      <formula>-0.03</formula>
    </cfRule>
  </conditionalFormatting>
  <conditionalFormatting sqref="AX27:AX28">
    <cfRule type="cellIs" dxfId="33" priority="35" stopIfTrue="1" operator="greaterThan">
      <formula>0</formula>
    </cfRule>
    <cfRule type="cellIs" dxfId="32" priority="36" operator="lessThan">
      <formula>0</formula>
    </cfRule>
  </conditionalFormatting>
  <conditionalFormatting sqref="AY29">
    <cfRule type="cellIs" dxfId="31" priority="29" stopIfTrue="1" operator="greaterThan">
      <formula>0.03</formula>
    </cfRule>
    <cfRule type="cellIs" dxfId="30" priority="30" stopIfTrue="1" operator="lessThan">
      <formula>-0.03</formula>
    </cfRule>
  </conditionalFormatting>
  <conditionalFormatting sqref="AY29:AY34">
    <cfRule type="cellIs" dxfId="29" priority="31" stopIfTrue="1" operator="greaterThan">
      <formula>0</formula>
    </cfRule>
    <cfRule type="cellIs" dxfId="28" priority="32" stopIfTrue="1" operator="lessThan">
      <formula>0</formula>
    </cfRule>
  </conditionalFormatting>
  <conditionalFormatting sqref="AX29">
    <cfRule type="cellIs" dxfId="27" priority="25" stopIfTrue="1" operator="greaterThan">
      <formula>0.03</formula>
    </cfRule>
    <cfRule type="cellIs" dxfId="26" priority="26" stopIfTrue="1" operator="lessThan">
      <formula>-0.03</formula>
    </cfRule>
  </conditionalFormatting>
  <conditionalFormatting sqref="AX29:AX30">
    <cfRule type="cellIs" dxfId="25" priority="27" stopIfTrue="1" operator="greaterThan">
      <formula>0</formula>
    </cfRule>
    <cfRule type="cellIs" dxfId="24" priority="28" operator="lessThan">
      <formula>0</formula>
    </cfRule>
  </conditionalFormatting>
  <conditionalFormatting sqref="AX31">
    <cfRule type="cellIs" dxfId="23" priority="21" stopIfTrue="1" operator="greaterThan">
      <formula>0.03</formula>
    </cfRule>
    <cfRule type="cellIs" dxfId="22" priority="22" stopIfTrue="1" operator="lessThan">
      <formula>-0.03</formula>
    </cfRule>
  </conditionalFormatting>
  <conditionalFormatting sqref="AX31:AX32">
    <cfRule type="cellIs" dxfId="21" priority="23" stopIfTrue="1" operator="greaterThan">
      <formula>0</formula>
    </cfRule>
    <cfRule type="cellIs" dxfId="20" priority="24" operator="lessThan">
      <formula>0</formula>
    </cfRule>
  </conditionalFormatting>
  <conditionalFormatting sqref="AX33">
    <cfRule type="cellIs" dxfId="19" priority="17" stopIfTrue="1" operator="greaterThan">
      <formula>0.03</formula>
    </cfRule>
    <cfRule type="cellIs" dxfId="18" priority="18" stopIfTrue="1" operator="lessThan">
      <formula>-0.03</formula>
    </cfRule>
  </conditionalFormatting>
  <conditionalFormatting sqref="AX33:AX34">
    <cfRule type="cellIs" dxfId="17" priority="19" stopIfTrue="1" operator="greaterThan">
      <formula>0</formula>
    </cfRule>
    <cfRule type="cellIs" dxfId="16" priority="20" operator="lessThan">
      <formula>0</formula>
    </cfRule>
  </conditionalFormatting>
  <conditionalFormatting sqref="AY35">
    <cfRule type="cellIs" dxfId="15" priority="13" stopIfTrue="1" operator="greaterThan">
      <formula>0.03</formula>
    </cfRule>
    <cfRule type="cellIs" dxfId="14" priority="14" stopIfTrue="1" operator="lessThan">
      <formula>-0.03</formula>
    </cfRule>
  </conditionalFormatting>
  <conditionalFormatting sqref="AY35:AY40">
    <cfRule type="cellIs" dxfId="13" priority="15" stopIfTrue="1" operator="greaterThan">
      <formula>0</formula>
    </cfRule>
    <cfRule type="cellIs" dxfId="12" priority="16" stopIfTrue="1" operator="lessThan">
      <formula>0</formula>
    </cfRule>
  </conditionalFormatting>
  <conditionalFormatting sqref="AX35">
    <cfRule type="cellIs" dxfId="11" priority="9" stopIfTrue="1" operator="greaterThan">
      <formula>0.03</formula>
    </cfRule>
    <cfRule type="cellIs" dxfId="10" priority="10" stopIfTrue="1" operator="lessThan">
      <formula>-0.03</formula>
    </cfRule>
  </conditionalFormatting>
  <conditionalFormatting sqref="AX35:AX36">
    <cfRule type="cellIs" dxfId="9" priority="11" stopIfTrue="1" operator="greaterThan">
      <formula>0</formula>
    </cfRule>
    <cfRule type="cellIs" dxfId="8" priority="12" operator="lessThan">
      <formula>0</formula>
    </cfRule>
  </conditionalFormatting>
  <conditionalFormatting sqref="AX37">
    <cfRule type="cellIs" dxfId="7" priority="5" stopIfTrue="1" operator="greaterThan">
      <formula>0.03</formula>
    </cfRule>
    <cfRule type="cellIs" dxfId="6" priority="6" stopIfTrue="1" operator="lessThan">
      <formula>-0.03</formula>
    </cfRule>
  </conditionalFormatting>
  <conditionalFormatting sqref="AX37:AX38">
    <cfRule type="cellIs" dxfId="5" priority="7" stopIfTrue="1" operator="greaterThan">
      <formula>0</formula>
    </cfRule>
    <cfRule type="cellIs" dxfId="4" priority="8" operator="lessThan">
      <formula>0</formula>
    </cfRule>
  </conditionalFormatting>
  <conditionalFormatting sqref="AX39">
    <cfRule type="cellIs" dxfId="3" priority="1" stopIfTrue="1" operator="greaterThan">
      <formula>0.03</formula>
    </cfRule>
    <cfRule type="cellIs" dxfId="2" priority="2" stopIfTrue="1" operator="lessThan">
      <formula>-0.03</formula>
    </cfRule>
  </conditionalFormatting>
  <conditionalFormatting sqref="AX39:AX40">
    <cfRule type="cellIs" dxfId="1" priority="3" stopIfTrue="1" operator="greaterThan">
      <formula>0</formula>
    </cfRule>
    <cfRule type="cellIs" dxfId="0" priority="4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47DE3-E0BB-634C-BD4D-63D339C45A45}">
  <sheetPr codeName="Sheet4"/>
  <dimension ref="A1:Z289"/>
  <sheetViews>
    <sheetView topLeftCell="F1" workbookViewId="0">
      <selection activeCell="L2" sqref="L2:Z289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26" s="137" customFormat="1" x14ac:dyDescent="0.2">
      <c r="A1" s="136" t="s">
        <v>115</v>
      </c>
      <c r="B1" s="137" t="s">
        <v>116</v>
      </c>
      <c r="C1" s="137" t="s">
        <v>117</v>
      </c>
      <c r="D1" s="136" t="s">
        <v>118</v>
      </c>
      <c r="E1" s="136" t="s">
        <v>119</v>
      </c>
      <c r="F1" s="136" t="s">
        <v>120</v>
      </c>
      <c r="G1" s="136" t="s">
        <v>121</v>
      </c>
      <c r="H1" s="136" t="s">
        <v>122</v>
      </c>
      <c r="I1" s="136" t="s">
        <v>123</v>
      </c>
      <c r="J1" s="137" t="s">
        <v>124</v>
      </c>
      <c r="K1" s="136" t="s">
        <v>6</v>
      </c>
      <c r="L1" s="136" t="s">
        <v>125</v>
      </c>
      <c r="M1" s="136" t="s">
        <v>2</v>
      </c>
      <c r="N1" s="136" t="s">
        <v>126</v>
      </c>
      <c r="O1" s="136" t="s">
        <v>127</v>
      </c>
      <c r="P1" s="136" t="s">
        <v>128</v>
      </c>
      <c r="Q1" s="137" t="s">
        <v>129</v>
      </c>
      <c r="R1" s="136" t="s">
        <v>130</v>
      </c>
      <c r="S1" s="136" t="s">
        <v>131</v>
      </c>
      <c r="T1" s="136" t="s">
        <v>40</v>
      </c>
      <c r="U1" s="136" t="s">
        <v>132</v>
      </c>
      <c r="V1" s="136" t="s">
        <v>133</v>
      </c>
      <c r="W1" s="136" t="s">
        <v>134</v>
      </c>
      <c r="X1" s="136" t="s">
        <v>135</v>
      </c>
      <c r="Y1" s="136" t="s">
        <v>136</v>
      </c>
      <c r="Z1" s="136" t="s">
        <v>137</v>
      </c>
    </row>
    <row r="2" spans="1:26" x14ac:dyDescent="0.2">
      <c r="A2" t="s">
        <v>138</v>
      </c>
      <c r="B2" t="s">
        <v>139</v>
      </c>
      <c r="C2" t="s">
        <v>143</v>
      </c>
      <c r="D2">
        <v>6</v>
      </c>
      <c r="E2" t="s">
        <v>140</v>
      </c>
      <c r="F2" t="s">
        <v>50</v>
      </c>
      <c r="G2" t="s">
        <v>17</v>
      </c>
      <c r="H2">
        <v>60</v>
      </c>
      <c r="I2">
        <v>10</v>
      </c>
      <c r="J2" t="s">
        <v>17</v>
      </c>
      <c r="K2">
        <v>23</v>
      </c>
      <c r="L2">
        <v>28124.388800000001</v>
      </c>
      <c r="M2">
        <v>42.551099999999998</v>
      </c>
      <c r="N2">
        <v>48.821599999999997</v>
      </c>
      <c r="O2">
        <v>48.747399999999999</v>
      </c>
      <c r="P2">
        <v>29.688099999999999</v>
      </c>
      <c r="Q2">
        <v>20.519600000000001</v>
      </c>
      <c r="R2">
        <v>99.976200000000006</v>
      </c>
      <c r="S2">
        <v>99.961100000000002</v>
      </c>
      <c r="T2">
        <v>43.343200000000003</v>
      </c>
      <c r="U2">
        <v>43.383000000000003</v>
      </c>
      <c r="V2">
        <v>42.4833</v>
      </c>
      <c r="W2">
        <v>48.787999999999997</v>
      </c>
      <c r="X2">
        <v>48.715899999999998</v>
      </c>
      <c r="Y2">
        <v>82469.600000000006</v>
      </c>
      <c r="Z2">
        <v>23.641100000000002</v>
      </c>
    </row>
    <row r="3" spans="1:26" x14ac:dyDescent="0.2">
      <c r="A3" t="s">
        <v>138</v>
      </c>
      <c r="B3" t="s">
        <v>139</v>
      </c>
      <c r="C3" t="s">
        <v>143</v>
      </c>
      <c r="D3">
        <v>7</v>
      </c>
      <c r="E3" t="s">
        <v>147</v>
      </c>
      <c r="F3" t="s">
        <v>50</v>
      </c>
      <c r="G3" t="s">
        <v>148</v>
      </c>
      <c r="H3">
        <v>60</v>
      </c>
      <c r="I3">
        <v>10</v>
      </c>
      <c r="J3" t="s">
        <v>17</v>
      </c>
      <c r="K3">
        <v>31</v>
      </c>
      <c r="L3">
        <v>13410.6054</v>
      </c>
      <c r="M3">
        <v>41.963000000000001</v>
      </c>
      <c r="N3">
        <v>47.956699999999998</v>
      </c>
      <c r="O3">
        <v>47.761200000000002</v>
      </c>
      <c r="P3">
        <v>28.299299999999999</v>
      </c>
      <c r="Q3">
        <v>19.919799999999999</v>
      </c>
      <c r="R3">
        <v>99.970600000000005</v>
      </c>
      <c r="S3">
        <v>99.109800000000007</v>
      </c>
      <c r="T3">
        <v>42.245699999999999</v>
      </c>
      <c r="U3">
        <v>42.750500000000002</v>
      </c>
      <c r="V3">
        <v>41.932000000000002</v>
      </c>
      <c r="W3">
        <v>47.936100000000003</v>
      </c>
      <c r="X3">
        <v>47.7393</v>
      </c>
      <c r="Y3">
        <v>56174.9</v>
      </c>
      <c r="Z3">
        <v>18.590900000000001</v>
      </c>
    </row>
    <row r="4" spans="1:26" x14ac:dyDescent="0.2">
      <c r="A4" t="s">
        <v>138</v>
      </c>
      <c r="B4" t="s">
        <v>139</v>
      </c>
      <c r="C4" t="s">
        <v>143</v>
      </c>
      <c r="D4">
        <v>8</v>
      </c>
      <c r="E4" t="s">
        <v>149</v>
      </c>
      <c r="F4" t="s">
        <v>50</v>
      </c>
      <c r="G4" t="s">
        <v>150</v>
      </c>
      <c r="H4">
        <v>60</v>
      </c>
      <c r="I4">
        <v>10</v>
      </c>
      <c r="J4" t="s">
        <v>17</v>
      </c>
      <c r="K4">
        <v>39</v>
      </c>
      <c r="L4">
        <v>6624.8041000000003</v>
      </c>
      <c r="M4">
        <v>41.253900000000002</v>
      </c>
      <c r="N4">
        <v>46.889200000000002</v>
      </c>
      <c r="O4">
        <v>46.543399999999998</v>
      </c>
      <c r="P4">
        <v>26.904299999999999</v>
      </c>
      <c r="Q4">
        <v>19.2895</v>
      </c>
      <c r="R4">
        <v>98.679400000000001</v>
      </c>
      <c r="S4">
        <v>96.641900000000007</v>
      </c>
      <c r="T4">
        <v>40.931800000000003</v>
      </c>
      <c r="U4">
        <v>42.001300000000001</v>
      </c>
      <c r="V4">
        <v>41.239699999999999</v>
      </c>
      <c r="W4">
        <v>46.873600000000003</v>
      </c>
      <c r="X4">
        <v>46.524999999999999</v>
      </c>
      <c r="Y4">
        <v>43629.599999999999</v>
      </c>
      <c r="Z4">
        <v>16.5975</v>
      </c>
    </row>
    <row r="5" spans="1:26" x14ac:dyDescent="0.2">
      <c r="A5" t="s">
        <v>138</v>
      </c>
      <c r="B5" t="s">
        <v>139</v>
      </c>
      <c r="C5" t="s">
        <v>143</v>
      </c>
      <c r="D5">
        <v>9</v>
      </c>
      <c r="E5" t="s">
        <v>151</v>
      </c>
      <c r="F5" t="s">
        <v>50</v>
      </c>
      <c r="G5" t="s">
        <v>152</v>
      </c>
      <c r="H5">
        <v>60</v>
      </c>
      <c r="I5">
        <v>10</v>
      </c>
      <c r="J5" t="s">
        <v>17</v>
      </c>
      <c r="K5">
        <v>47</v>
      </c>
      <c r="L5">
        <v>3708.8953999999999</v>
      </c>
      <c r="M5">
        <v>40.269300000000001</v>
      </c>
      <c r="N5">
        <v>45.594099999999997</v>
      </c>
      <c r="O5">
        <v>45.068199999999997</v>
      </c>
      <c r="P5">
        <v>25.121600000000001</v>
      </c>
      <c r="Q5">
        <v>18.425699999999999</v>
      </c>
      <c r="R5">
        <v>94.739199999999997</v>
      </c>
      <c r="S5">
        <v>92.552899999999994</v>
      </c>
      <c r="T5">
        <v>39.1614</v>
      </c>
      <c r="U5">
        <v>41.061399999999999</v>
      </c>
      <c r="V5">
        <v>40.254800000000003</v>
      </c>
      <c r="W5">
        <v>45.578299999999999</v>
      </c>
      <c r="X5">
        <v>45.051299999999998</v>
      </c>
      <c r="Y5">
        <v>27315.9</v>
      </c>
      <c r="Z5">
        <v>14.414999999999999</v>
      </c>
    </row>
    <row r="6" spans="1:26" x14ac:dyDescent="0.2">
      <c r="A6" t="s">
        <v>138</v>
      </c>
      <c r="B6" t="s">
        <v>139</v>
      </c>
      <c r="C6" t="s">
        <v>143</v>
      </c>
      <c r="D6">
        <v>10</v>
      </c>
      <c r="E6" t="s">
        <v>153</v>
      </c>
      <c r="F6" t="s">
        <v>50</v>
      </c>
      <c r="G6" t="s">
        <v>154</v>
      </c>
      <c r="H6">
        <v>60</v>
      </c>
      <c r="I6">
        <v>10</v>
      </c>
      <c r="J6" t="s">
        <v>17</v>
      </c>
      <c r="K6">
        <v>55</v>
      </c>
      <c r="L6">
        <v>2267.0327000000002</v>
      </c>
      <c r="M6">
        <v>38.851300000000002</v>
      </c>
      <c r="N6">
        <v>44.072600000000001</v>
      </c>
      <c r="O6">
        <v>43.335500000000003</v>
      </c>
      <c r="P6">
        <v>22.8123</v>
      </c>
      <c r="Q6">
        <v>17.172000000000001</v>
      </c>
      <c r="R6">
        <v>88.221800000000002</v>
      </c>
      <c r="S6">
        <v>85.900999999999996</v>
      </c>
      <c r="T6">
        <v>36.832700000000003</v>
      </c>
      <c r="U6">
        <v>39.817500000000003</v>
      </c>
      <c r="V6">
        <v>38.833799999999997</v>
      </c>
      <c r="W6">
        <v>44.059600000000003</v>
      </c>
      <c r="X6">
        <v>43.320900000000002</v>
      </c>
      <c r="Y6">
        <v>20109</v>
      </c>
      <c r="Z6">
        <v>12.5601</v>
      </c>
    </row>
    <row r="7" spans="1:26" x14ac:dyDescent="0.2">
      <c r="A7" t="s">
        <v>138</v>
      </c>
      <c r="B7" t="s">
        <v>139</v>
      </c>
      <c r="C7" t="s">
        <v>143</v>
      </c>
      <c r="D7">
        <v>11</v>
      </c>
      <c r="E7" t="s">
        <v>155</v>
      </c>
      <c r="F7" t="s">
        <v>50</v>
      </c>
      <c r="G7" t="s">
        <v>156</v>
      </c>
      <c r="H7">
        <v>60</v>
      </c>
      <c r="I7">
        <v>10</v>
      </c>
      <c r="J7" t="s">
        <v>17</v>
      </c>
      <c r="K7">
        <v>63</v>
      </c>
      <c r="L7">
        <v>1202.0951</v>
      </c>
      <c r="M7">
        <v>36.555100000000003</v>
      </c>
      <c r="N7">
        <v>42.274500000000003</v>
      </c>
      <c r="O7">
        <v>41.447499999999998</v>
      </c>
      <c r="P7">
        <v>19.631499999999999</v>
      </c>
      <c r="Q7">
        <v>15.3184</v>
      </c>
      <c r="R7">
        <v>75.897999999999996</v>
      </c>
      <c r="S7">
        <v>73.4255</v>
      </c>
      <c r="T7">
        <v>33.568800000000003</v>
      </c>
      <c r="U7">
        <v>38.108699999999999</v>
      </c>
      <c r="V7">
        <v>36.526200000000003</v>
      </c>
      <c r="W7">
        <v>42.262799999999999</v>
      </c>
      <c r="X7">
        <v>41.435499999999998</v>
      </c>
      <c r="Y7">
        <v>11382.4</v>
      </c>
      <c r="Z7">
        <v>10.050800000000001</v>
      </c>
    </row>
    <row r="8" spans="1:26" x14ac:dyDescent="0.2">
      <c r="A8" t="s">
        <v>138</v>
      </c>
      <c r="B8" t="s">
        <v>139</v>
      </c>
      <c r="C8" t="s">
        <v>143</v>
      </c>
      <c r="D8">
        <v>12</v>
      </c>
      <c r="E8" t="s">
        <v>157</v>
      </c>
      <c r="F8" t="s">
        <v>50</v>
      </c>
      <c r="G8" t="s">
        <v>158</v>
      </c>
      <c r="H8">
        <v>60</v>
      </c>
      <c r="I8">
        <v>10</v>
      </c>
      <c r="J8" t="s">
        <v>18</v>
      </c>
      <c r="K8">
        <v>23</v>
      </c>
      <c r="L8">
        <v>13059.806699999999</v>
      </c>
      <c r="M8">
        <v>41.676600000000001</v>
      </c>
      <c r="N8">
        <v>47.167299999999997</v>
      </c>
      <c r="O8">
        <v>47.201099999999997</v>
      </c>
      <c r="P8">
        <v>28.546099999999999</v>
      </c>
      <c r="Q8">
        <v>19.9727</v>
      </c>
      <c r="R8">
        <v>99.967100000000002</v>
      </c>
      <c r="S8">
        <v>98.704099999999997</v>
      </c>
      <c r="T8">
        <v>42.3431</v>
      </c>
      <c r="U8">
        <v>42.5167</v>
      </c>
      <c r="V8">
        <v>41.659100000000002</v>
      </c>
      <c r="W8">
        <v>47.1539</v>
      </c>
      <c r="X8">
        <v>47.184399999999997</v>
      </c>
      <c r="Y8">
        <v>25558.9</v>
      </c>
      <c r="Z8">
        <v>10.8361</v>
      </c>
    </row>
    <row r="9" spans="1:26" x14ac:dyDescent="0.2">
      <c r="A9" t="s">
        <v>138</v>
      </c>
      <c r="B9" t="s">
        <v>139</v>
      </c>
      <c r="C9" t="s">
        <v>143</v>
      </c>
      <c r="D9">
        <v>13</v>
      </c>
      <c r="E9" t="s">
        <v>159</v>
      </c>
      <c r="F9" t="s">
        <v>50</v>
      </c>
      <c r="G9" t="s">
        <v>160</v>
      </c>
      <c r="H9">
        <v>60</v>
      </c>
      <c r="I9">
        <v>10</v>
      </c>
      <c r="J9" t="s">
        <v>18</v>
      </c>
      <c r="K9">
        <v>31</v>
      </c>
      <c r="L9">
        <v>7204.4079000000002</v>
      </c>
      <c r="M9">
        <v>41.138100000000001</v>
      </c>
      <c r="N9">
        <v>46.434399999999997</v>
      </c>
      <c r="O9">
        <v>46.301200000000001</v>
      </c>
      <c r="P9">
        <v>27.280999999999999</v>
      </c>
      <c r="Q9">
        <v>19.424299999999999</v>
      </c>
      <c r="R9">
        <v>99.184600000000003</v>
      </c>
      <c r="S9">
        <v>96.726200000000006</v>
      </c>
      <c r="T9">
        <v>41.193100000000001</v>
      </c>
      <c r="U9">
        <v>41.945099999999996</v>
      </c>
      <c r="V9">
        <v>41.125500000000002</v>
      </c>
      <c r="W9">
        <v>46.423200000000001</v>
      </c>
      <c r="X9">
        <v>46.285699999999999</v>
      </c>
      <c r="Y9">
        <v>22646.6</v>
      </c>
      <c r="Z9">
        <v>9.2045999999999992</v>
      </c>
    </row>
    <row r="10" spans="1:26" x14ac:dyDescent="0.2">
      <c r="A10" t="s">
        <v>138</v>
      </c>
      <c r="B10" t="s">
        <v>139</v>
      </c>
      <c r="C10" t="s">
        <v>143</v>
      </c>
      <c r="D10">
        <v>14</v>
      </c>
      <c r="E10" t="s">
        <v>161</v>
      </c>
      <c r="F10" t="s">
        <v>50</v>
      </c>
      <c r="G10" t="s">
        <v>162</v>
      </c>
      <c r="H10">
        <v>60</v>
      </c>
      <c r="I10">
        <v>10</v>
      </c>
      <c r="J10" t="s">
        <v>18</v>
      </c>
      <c r="K10">
        <v>39</v>
      </c>
      <c r="L10">
        <v>3991.3771999999999</v>
      </c>
      <c r="M10">
        <v>40.3264</v>
      </c>
      <c r="N10">
        <v>45.479399999999998</v>
      </c>
      <c r="O10">
        <v>45.119300000000003</v>
      </c>
      <c r="P10">
        <v>25.632100000000001</v>
      </c>
      <c r="Q10">
        <v>18.656099999999999</v>
      </c>
      <c r="R10">
        <v>95.982600000000005</v>
      </c>
      <c r="S10">
        <v>93.333699999999993</v>
      </c>
      <c r="T10">
        <v>39.585599999999999</v>
      </c>
      <c r="U10">
        <v>41.176200000000001</v>
      </c>
      <c r="V10">
        <v>40.313200000000002</v>
      </c>
      <c r="W10">
        <v>45.467100000000002</v>
      </c>
      <c r="X10">
        <v>45.102699999999999</v>
      </c>
      <c r="Y10">
        <v>19584.3</v>
      </c>
      <c r="Z10">
        <v>7.9382000000000001</v>
      </c>
    </row>
    <row r="11" spans="1:26" x14ac:dyDescent="0.2">
      <c r="A11" t="s">
        <v>138</v>
      </c>
      <c r="B11" t="s">
        <v>139</v>
      </c>
      <c r="C11" t="s">
        <v>143</v>
      </c>
      <c r="D11">
        <v>15</v>
      </c>
      <c r="E11" t="s">
        <v>163</v>
      </c>
      <c r="F11" t="s">
        <v>50</v>
      </c>
      <c r="G11" t="s">
        <v>164</v>
      </c>
      <c r="H11">
        <v>60</v>
      </c>
      <c r="I11">
        <v>10</v>
      </c>
      <c r="J11" t="s">
        <v>18</v>
      </c>
      <c r="K11">
        <v>47</v>
      </c>
      <c r="L11">
        <v>2421.4641000000001</v>
      </c>
      <c r="M11">
        <v>39.111199999999997</v>
      </c>
      <c r="N11">
        <v>44.221600000000002</v>
      </c>
      <c r="O11">
        <v>43.640599999999999</v>
      </c>
      <c r="P11">
        <v>23.4816</v>
      </c>
      <c r="Q11">
        <v>17.5276</v>
      </c>
      <c r="R11">
        <v>90.246200000000002</v>
      </c>
      <c r="S11">
        <v>87.5839</v>
      </c>
      <c r="T11">
        <v>37.429099999999998</v>
      </c>
      <c r="U11">
        <v>40.118299999999998</v>
      </c>
      <c r="V11">
        <v>39.094799999999999</v>
      </c>
      <c r="W11">
        <v>44.210799999999999</v>
      </c>
      <c r="X11">
        <v>43.625399999999999</v>
      </c>
      <c r="Y11">
        <v>13457.4</v>
      </c>
      <c r="Z11">
        <v>7.0940000000000003</v>
      </c>
    </row>
    <row r="12" spans="1:26" x14ac:dyDescent="0.2">
      <c r="A12" t="s">
        <v>138</v>
      </c>
      <c r="B12" t="s">
        <v>139</v>
      </c>
      <c r="C12" t="s">
        <v>143</v>
      </c>
      <c r="D12">
        <v>16</v>
      </c>
      <c r="E12" t="s">
        <v>165</v>
      </c>
      <c r="F12" t="s">
        <v>50</v>
      </c>
      <c r="G12" t="s">
        <v>166</v>
      </c>
      <c r="H12">
        <v>60</v>
      </c>
      <c r="I12">
        <v>10</v>
      </c>
      <c r="J12" t="s">
        <v>18</v>
      </c>
      <c r="K12">
        <v>55</v>
      </c>
      <c r="L12">
        <v>1480.2871</v>
      </c>
      <c r="M12">
        <v>37.463700000000003</v>
      </c>
      <c r="N12">
        <v>42.769399999999997</v>
      </c>
      <c r="O12">
        <v>41.9328</v>
      </c>
      <c r="P12">
        <v>20.904499999999999</v>
      </c>
      <c r="Q12">
        <v>16.041799999999999</v>
      </c>
      <c r="R12">
        <v>81.198400000000007</v>
      </c>
      <c r="S12">
        <v>78.576700000000002</v>
      </c>
      <c r="T12">
        <v>34.872700000000002</v>
      </c>
      <c r="U12">
        <v>38.747399999999999</v>
      </c>
      <c r="V12">
        <v>37.444800000000001</v>
      </c>
      <c r="W12">
        <v>42.76</v>
      </c>
      <c r="X12">
        <v>41.921199999999999</v>
      </c>
      <c r="Y12">
        <v>10893.9</v>
      </c>
      <c r="Z12">
        <v>5.8601000000000001</v>
      </c>
    </row>
    <row r="13" spans="1:26" x14ac:dyDescent="0.2">
      <c r="A13" t="s">
        <v>138</v>
      </c>
      <c r="B13" t="s">
        <v>139</v>
      </c>
      <c r="C13" t="s">
        <v>143</v>
      </c>
      <c r="D13">
        <v>17</v>
      </c>
      <c r="E13" t="s">
        <v>167</v>
      </c>
      <c r="F13" t="s">
        <v>50</v>
      </c>
      <c r="G13" t="s">
        <v>168</v>
      </c>
      <c r="H13">
        <v>60</v>
      </c>
      <c r="I13">
        <v>10</v>
      </c>
      <c r="J13" t="s">
        <v>18</v>
      </c>
      <c r="K13">
        <v>63</v>
      </c>
      <c r="L13">
        <v>776.66089999999997</v>
      </c>
      <c r="M13">
        <v>34.972299999999997</v>
      </c>
      <c r="N13">
        <v>40.981000000000002</v>
      </c>
      <c r="O13">
        <v>40.1614</v>
      </c>
      <c r="P13">
        <v>17.672000000000001</v>
      </c>
      <c r="Q13">
        <v>14.0449</v>
      </c>
      <c r="R13">
        <v>66.062700000000007</v>
      </c>
      <c r="S13">
        <v>63.525300000000001</v>
      </c>
      <c r="T13">
        <v>31.560300000000002</v>
      </c>
      <c r="U13">
        <v>36.877499999999998</v>
      </c>
      <c r="V13">
        <v>34.941400000000002</v>
      </c>
      <c r="W13">
        <v>40.973700000000001</v>
      </c>
      <c r="X13">
        <v>40.153100000000002</v>
      </c>
      <c r="Y13">
        <v>6895.4</v>
      </c>
      <c r="Z13">
        <v>4.7836999999999996</v>
      </c>
    </row>
    <row r="14" spans="1:26" x14ac:dyDescent="0.2">
      <c r="A14" t="s">
        <v>138</v>
      </c>
      <c r="B14" t="s">
        <v>139</v>
      </c>
      <c r="C14" t="s">
        <v>143</v>
      </c>
      <c r="D14">
        <v>18</v>
      </c>
      <c r="E14" t="s">
        <v>169</v>
      </c>
      <c r="F14" t="s">
        <v>50</v>
      </c>
      <c r="G14" t="s">
        <v>170</v>
      </c>
      <c r="H14">
        <v>60</v>
      </c>
      <c r="I14">
        <v>10</v>
      </c>
      <c r="J14" t="s">
        <v>8</v>
      </c>
      <c r="K14">
        <v>23</v>
      </c>
      <c r="L14">
        <v>8636.0310000000009</v>
      </c>
      <c r="M14">
        <v>40.758499999999998</v>
      </c>
      <c r="N14">
        <v>46.000599999999999</v>
      </c>
      <c r="O14">
        <v>45.810899999999997</v>
      </c>
      <c r="P14">
        <v>27.815899999999999</v>
      </c>
      <c r="Q14">
        <v>19.4986</v>
      </c>
      <c r="R14">
        <v>98.625399999999999</v>
      </c>
      <c r="S14">
        <v>96.110799999999998</v>
      </c>
      <c r="T14">
        <v>41.367100000000001</v>
      </c>
      <c r="U14">
        <v>41.819400000000002</v>
      </c>
      <c r="V14">
        <v>40.749299999999998</v>
      </c>
      <c r="W14">
        <v>45.993000000000002</v>
      </c>
      <c r="X14">
        <v>45.799100000000003</v>
      </c>
      <c r="Y14">
        <v>10507.2</v>
      </c>
      <c r="Z14">
        <v>5.7336</v>
      </c>
    </row>
    <row r="15" spans="1:26" x14ac:dyDescent="0.2">
      <c r="A15" t="s">
        <v>138</v>
      </c>
      <c r="B15" t="s">
        <v>139</v>
      </c>
      <c r="C15" t="s">
        <v>143</v>
      </c>
      <c r="D15">
        <v>19</v>
      </c>
      <c r="E15" t="s">
        <v>171</v>
      </c>
      <c r="F15" t="s">
        <v>50</v>
      </c>
      <c r="G15" t="s">
        <v>172</v>
      </c>
      <c r="H15">
        <v>60</v>
      </c>
      <c r="I15">
        <v>10</v>
      </c>
      <c r="J15" t="s">
        <v>8</v>
      </c>
      <c r="K15">
        <v>31</v>
      </c>
      <c r="L15">
        <v>4963.3504999999996</v>
      </c>
      <c r="M15">
        <v>40.201700000000002</v>
      </c>
      <c r="N15">
        <v>45.372300000000003</v>
      </c>
      <c r="O15">
        <v>45.028100000000002</v>
      </c>
      <c r="P15">
        <v>26.407900000000001</v>
      </c>
      <c r="Q15">
        <v>18.895600000000002</v>
      </c>
      <c r="R15">
        <v>96.358500000000006</v>
      </c>
      <c r="S15">
        <v>93.595299999999995</v>
      </c>
      <c r="T15">
        <v>40.081699999999998</v>
      </c>
      <c r="U15">
        <v>41.264899999999997</v>
      </c>
      <c r="V15">
        <v>40.191899999999997</v>
      </c>
      <c r="W15">
        <v>45.364199999999997</v>
      </c>
      <c r="X15">
        <v>45.014499999999998</v>
      </c>
      <c r="Y15">
        <v>9765.7999999999993</v>
      </c>
      <c r="Z15">
        <v>5.5137999999999998</v>
      </c>
    </row>
    <row r="16" spans="1:26" x14ac:dyDescent="0.2">
      <c r="A16" t="s">
        <v>138</v>
      </c>
      <c r="B16" t="s">
        <v>139</v>
      </c>
      <c r="C16" t="s">
        <v>143</v>
      </c>
      <c r="D16">
        <v>20</v>
      </c>
      <c r="E16" t="s">
        <v>173</v>
      </c>
      <c r="F16" t="s">
        <v>50</v>
      </c>
      <c r="G16" t="s">
        <v>174</v>
      </c>
      <c r="H16">
        <v>60</v>
      </c>
      <c r="I16">
        <v>10</v>
      </c>
      <c r="J16" t="s">
        <v>8</v>
      </c>
      <c r="K16">
        <v>39</v>
      </c>
      <c r="L16">
        <v>2942.9205000000002</v>
      </c>
      <c r="M16">
        <v>39.319600000000001</v>
      </c>
      <c r="N16">
        <v>44.476399999999998</v>
      </c>
      <c r="O16">
        <v>43.939799999999998</v>
      </c>
      <c r="P16">
        <v>24.510999999999999</v>
      </c>
      <c r="Q16">
        <v>17.9984</v>
      </c>
      <c r="R16">
        <v>92.245699999999999</v>
      </c>
      <c r="S16">
        <v>89.311300000000003</v>
      </c>
      <c r="T16">
        <v>38.266199999999998</v>
      </c>
      <c r="U16">
        <v>40.458500000000001</v>
      </c>
      <c r="V16">
        <v>39.305900000000001</v>
      </c>
      <c r="W16">
        <v>44.466700000000003</v>
      </c>
      <c r="X16">
        <v>43.924199999999999</v>
      </c>
      <c r="Y16">
        <v>8751.9</v>
      </c>
      <c r="Z16">
        <v>4.3731</v>
      </c>
    </row>
    <row r="17" spans="1:26" x14ac:dyDescent="0.2">
      <c r="A17" t="s">
        <v>138</v>
      </c>
      <c r="B17" t="s">
        <v>139</v>
      </c>
      <c r="C17" t="s">
        <v>143</v>
      </c>
      <c r="D17">
        <v>21</v>
      </c>
      <c r="E17" t="s">
        <v>175</v>
      </c>
      <c r="F17" t="s">
        <v>50</v>
      </c>
      <c r="G17" t="s">
        <v>176</v>
      </c>
      <c r="H17">
        <v>60</v>
      </c>
      <c r="I17">
        <v>10</v>
      </c>
      <c r="J17" t="s">
        <v>8</v>
      </c>
      <c r="K17">
        <v>47</v>
      </c>
      <c r="L17">
        <v>1794.6165000000001</v>
      </c>
      <c r="M17">
        <v>38.008099999999999</v>
      </c>
      <c r="N17">
        <v>43.291699999999999</v>
      </c>
      <c r="O17">
        <v>42.546500000000002</v>
      </c>
      <c r="P17">
        <v>22.1313</v>
      </c>
      <c r="Q17">
        <v>16.710100000000001</v>
      </c>
      <c r="R17">
        <v>85.052999999999997</v>
      </c>
      <c r="S17">
        <v>82.145700000000005</v>
      </c>
      <c r="T17">
        <v>35.942500000000003</v>
      </c>
      <c r="U17">
        <v>39.330800000000004</v>
      </c>
      <c r="V17">
        <v>37.9908</v>
      </c>
      <c r="W17">
        <v>43.2819</v>
      </c>
      <c r="X17">
        <v>42.533099999999997</v>
      </c>
      <c r="Y17">
        <v>6627.9</v>
      </c>
      <c r="Z17">
        <v>4.0396000000000001</v>
      </c>
    </row>
    <row r="18" spans="1:26" x14ac:dyDescent="0.2">
      <c r="A18" t="s">
        <v>138</v>
      </c>
      <c r="B18" t="s">
        <v>139</v>
      </c>
      <c r="C18" t="s">
        <v>143</v>
      </c>
      <c r="D18">
        <v>22</v>
      </c>
      <c r="E18" t="s">
        <v>177</v>
      </c>
      <c r="F18" t="s">
        <v>50</v>
      </c>
      <c r="G18" t="s">
        <v>178</v>
      </c>
      <c r="H18">
        <v>60</v>
      </c>
      <c r="I18">
        <v>10</v>
      </c>
      <c r="J18" t="s">
        <v>8</v>
      </c>
      <c r="K18">
        <v>55</v>
      </c>
      <c r="L18">
        <v>1100.3667</v>
      </c>
      <c r="M18">
        <v>36.289099999999998</v>
      </c>
      <c r="N18">
        <v>41.828899999999997</v>
      </c>
      <c r="O18">
        <v>40.953299999999999</v>
      </c>
      <c r="P18">
        <v>19.478200000000001</v>
      </c>
      <c r="Q18">
        <v>15.122400000000001</v>
      </c>
      <c r="R18">
        <v>74.245099999999994</v>
      </c>
      <c r="S18">
        <v>71.524100000000004</v>
      </c>
      <c r="T18">
        <v>33.350700000000003</v>
      </c>
      <c r="U18">
        <v>37.8611</v>
      </c>
      <c r="V18">
        <v>36.270099999999999</v>
      </c>
      <c r="W18">
        <v>41.820999999999998</v>
      </c>
      <c r="X18">
        <v>40.942999999999998</v>
      </c>
      <c r="Y18">
        <v>5564.3</v>
      </c>
      <c r="Z18">
        <v>3.2795999999999998</v>
      </c>
    </row>
    <row r="19" spans="1:26" x14ac:dyDescent="0.2">
      <c r="A19" t="s">
        <v>138</v>
      </c>
      <c r="B19" t="s">
        <v>139</v>
      </c>
      <c r="C19" t="s">
        <v>143</v>
      </c>
      <c r="D19">
        <v>23</v>
      </c>
      <c r="E19" t="s">
        <v>179</v>
      </c>
      <c r="F19" t="s">
        <v>50</v>
      </c>
      <c r="G19" t="s">
        <v>180</v>
      </c>
      <c r="H19">
        <v>60</v>
      </c>
      <c r="I19">
        <v>10</v>
      </c>
      <c r="J19" t="s">
        <v>8</v>
      </c>
      <c r="K19">
        <v>63</v>
      </c>
      <c r="L19">
        <v>572.51430000000005</v>
      </c>
      <c r="M19">
        <v>33.780099999999997</v>
      </c>
      <c r="N19">
        <v>40.107799999999997</v>
      </c>
      <c r="O19">
        <v>39.309399999999997</v>
      </c>
      <c r="P19">
        <v>16.276800000000001</v>
      </c>
      <c r="Q19">
        <v>13.1127</v>
      </c>
      <c r="R19">
        <v>57.8399</v>
      </c>
      <c r="S19">
        <v>55.3581</v>
      </c>
      <c r="T19">
        <v>30.137699999999999</v>
      </c>
      <c r="U19">
        <v>35.979399999999998</v>
      </c>
      <c r="V19">
        <v>33.75</v>
      </c>
      <c r="W19">
        <v>40.1004</v>
      </c>
      <c r="X19">
        <v>39.302100000000003</v>
      </c>
      <c r="Y19">
        <v>3728.6</v>
      </c>
      <c r="Z19">
        <v>2.5737000000000001</v>
      </c>
    </row>
    <row r="20" spans="1:26" x14ac:dyDescent="0.2">
      <c r="A20" t="s">
        <v>138</v>
      </c>
      <c r="B20" t="s">
        <v>139</v>
      </c>
      <c r="C20" t="s">
        <v>143</v>
      </c>
      <c r="D20">
        <v>24</v>
      </c>
      <c r="E20" t="s">
        <v>181</v>
      </c>
      <c r="F20" t="s">
        <v>50</v>
      </c>
      <c r="G20" t="s">
        <v>182</v>
      </c>
      <c r="H20">
        <v>60</v>
      </c>
      <c r="I20">
        <v>10</v>
      </c>
      <c r="J20" t="s">
        <v>19</v>
      </c>
      <c r="K20">
        <v>23</v>
      </c>
      <c r="L20">
        <v>5014.1575000000003</v>
      </c>
      <c r="M20">
        <v>38.4664</v>
      </c>
      <c r="N20">
        <v>44.569299999999998</v>
      </c>
      <c r="O20">
        <v>43.904200000000003</v>
      </c>
      <c r="P20">
        <v>26.296399999999998</v>
      </c>
      <c r="Q20">
        <v>18.202300000000001</v>
      </c>
      <c r="R20">
        <v>91.147599999999997</v>
      </c>
      <c r="S20">
        <v>88.538300000000007</v>
      </c>
      <c r="T20">
        <v>37.755800000000001</v>
      </c>
      <c r="U20">
        <v>40.523800000000001</v>
      </c>
      <c r="V20">
        <v>38.461500000000001</v>
      </c>
      <c r="W20">
        <v>44.564300000000003</v>
      </c>
      <c r="X20">
        <v>43.8949</v>
      </c>
      <c r="Y20">
        <v>7376.2</v>
      </c>
      <c r="Z20">
        <v>3.2401</v>
      </c>
    </row>
    <row r="21" spans="1:26" x14ac:dyDescent="0.2">
      <c r="A21" t="s">
        <v>138</v>
      </c>
      <c r="B21" t="s">
        <v>139</v>
      </c>
      <c r="C21" t="s">
        <v>143</v>
      </c>
      <c r="D21">
        <v>25</v>
      </c>
      <c r="E21" t="s">
        <v>183</v>
      </c>
      <c r="F21" t="s">
        <v>50</v>
      </c>
      <c r="G21" t="s">
        <v>184</v>
      </c>
      <c r="H21">
        <v>60</v>
      </c>
      <c r="I21">
        <v>10</v>
      </c>
      <c r="J21" t="s">
        <v>19</v>
      </c>
      <c r="K21">
        <v>31</v>
      </c>
      <c r="L21">
        <v>3109.7013999999999</v>
      </c>
      <c r="M21">
        <v>37.982100000000003</v>
      </c>
      <c r="N21">
        <v>44.004800000000003</v>
      </c>
      <c r="O21">
        <v>43.267499999999998</v>
      </c>
      <c r="P21">
        <v>24.728899999999999</v>
      </c>
      <c r="Q21">
        <v>17.5702</v>
      </c>
      <c r="R21">
        <v>87.890699999999995</v>
      </c>
      <c r="S21">
        <v>85.142899999999997</v>
      </c>
      <c r="T21">
        <v>36.7273</v>
      </c>
      <c r="U21">
        <v>39.983800000000002</v>
      </c>
      <c r="V21">
        <v>37.974600000000002</v>
      </c>
      <c r="W21">
        <v>43.998199999999997</v>
      </c>
      <c r="X21">
        <v>43.256100000000004</v>
      </c>
      <c r="Y21">
        <v>5451.6</v>
      </c>
      <c r="Z21">
        <v>2.6880000000000002</v>
      </c>
    </row>
    <row r="22" spans="1:26" x14ac:dyDescent="0.2">
      <c r="A22" t="s">
        <v>138</v>
      </c>
      <c r="B22" t="s">
        <v>139</v>
      </c>
      <c r="C22" t="s">
        <v>143</v>
      </c>
      <c r="D22">
        <v>26</v>
      </c>
      <c r="E22" t="s">
        <v>185</v>
      </c>
      <c r="F22" t="s">
        <v>50</v>
      </c>
      <c r="G22" t="s">
        <v>186</v>
      </c>
      <c r="H22">
        <v>60</v>
      </c>
      <c r="I22">
        <v>10</v>
      </c>
      <c r="J22" t="s">
        <v>19</v>
      </c>
      <c r="K22">
        <v>39</v>
      </c>
      <c r="L22">
        <v>1908.0156999999999</v>
      </c>
      <c r="M22">
        <v>37.170499999999997</v>
      </c>
      <c r="N22">
        <v>43.168399999999998</v>
      </c>
      <c r="O22">
        <v>42.324199999999998</v>
      </c>
      <c r="P22">
        <v>22.598500000000001</v>
      </c>
      <c r="Q22">
        <v>16.589600000000001</v>
      </c>
      <c r="R22">
        <v>82.115600000000001</v>
      </c>
      <c r="S22">
        <v>79.266400000000004</v>
      </c>
      <c r="T22">
        <v>35.181199999999997</v>
      </c>
      <c r="U22">
        <v>39.158900000000003</v>
      </c>
      <c r="V22">
        <v>37.158900000000003</v>
      </c>
      <c r="W22">
        <v>43.161200000000001</v>
      </c>
      <c r="X22">
        <v>42.311900000000001</v>
      </c>
      <c r="Y22">
        <v>4913.1000000000004</v>
      </c>
      <c r="Z22">
        <v>2.4020000000000001</v>
      </c>
    </row>
    <row r="23" spans="1:26" x14ac:dyDescent="0.2">
      <c r="A23" t="s">
        <v>138</v>
      </c>
      <c r="B23" t="s">
        <v>139</v>
      </c>
      <c r="C23" t="s">
        <v>143</v>
      </c>
      <c r="D23">
        <v>27</v>
      </c>
      <c r="E23" t="s">
        <v>187</v>
      </c>
      <c r="F23" t="s">
        <v>50</v>
      </c>
      <c r="G23" t="s">
        <v>188</v>
      </c>
      <c r="H23">
        <v>60</v>
      </c>
      <c r="I23">
        <v>10</v>
      </c>
      <c r="J23" t="s">
        <v>19</v>
      </c>
      <c r="K23">
        <v>47</v>
      </c>
      <c r="L23">
        <v>1169.5947000000001</v>
      </c>
      <c r="M23">
        <v>35.960999999999999</v>
      </c>
      <c r="N23">
        <v>42.017400000000002</v>
      </c>
      <c r="O23">
        <v>41.101799999999997</v>
      </c>
      <c r="P23">
        <v>20.0991</v>
      </c>
      <c r="Q23">
        <v>15.2691</v>
      </c>
      <c r="R23">
        <v>73.075699999999998</v>
      </c>
      <c r="S23">
        <v>70.2333</v>
      </c>
      <c r="T23">
        <v>33.196300000000001</v>
      </c>
      <c r="U23">
        <v>38.011400000000002</v>
      </c>
      <c r="V23">
        <v>35.945500000000003</v>
      </c>
      <c r="W23">
        <v>42.009300000000003</v>
      </c>
      <c r="X23">
        <v>41.090400000000002</v>
      </c>
      <c r="Y23">
        <v>4065.6</v>
      </c>
      <c r="Z23">
        <v>1.9749000000000001</v>
      </c>
    </row>
    <row r="24" spans="1:26" x14ac:dyDescent="0.2">
      <c r="A24" t="s">
        <v>138</v>
      </c>
      <c r="B24" t="s">
        <v>139</v>
      </c>
      <c r="C24" t="s">
        <v>143</v>
      </c>
      <c r="D24">
        <v>28</v>
      </c>
      <c r="E24" t="s">
        <v>189</v>
      </c>
      <c r="F24" t="s">
        <v>50</v>
      </c>
      <c r="G24" t="s">
        <v>190</v>
      </c>
      <c r="H24">
        <v>60</v>
      </c>
      <c r="I24">
        <v>10</v>
      </c>
      <c r="J24" t="s">
        <v>19</v>
      </c>
      <c r="K24">
        <v>55</v>
      </c>
      <c r="L24">
        <v>709.46159999999998</v>
      </c>
      <c r="M24">
        <v>34.320399999999999</v>
      </c>
      <c r="N24">
        <v>40.663400000000003</v>
      </c>
      <c r="O24">
        <v>39.734900000000003</v>
      </c>
      <c r="P24">
        <v>17.376000000000001</v>
      </c>
      <c r="Q24">
        <v>13.6554</v>
      </c>
      <c r="R24">
        <v>60.447600000000001</v>
      </c>
      <c r="S24">
        <v>57.787199999999999</v>
      </c>
      <c r="T24">
        <v>30.8889</v>
      </c>
      <c r="U24">
        <v>36.5518</v>
      </c>
      <c r="V24">
        <v>34.302799999999998</v>
      </c>
      <c r="W24">
        <v>40.655299999999997</v>
      </c>
      <c r="X24">
        <v>39.726300000000002</v>
      </c>
      <c r="Y24">
        <v>3579.6</v>
      </c>
      <c r="Z24">
        <v>1.6232</v>
      </c>
    </row>
    <row r="25" spans="1:26" x14ac:dyDescent="0.2">
      <c r="A25" t="s">
        <v>138</v>
      </c>
      <c r="B25" t="s">
        <v>139</v>
      </c>
      <c r="C25" t="s">
        <v>143</v>
      </c>
      <c r="D25">
        <v>29</v>
      </c>
      <c r="E25" t="s">
        <v>191</v>
      </c>
      <c r="F25" t="s">
        <v>50</v>
      </c>
      <c r="G25" t="s">
        <v>192</v>
      </c>
      <c r="H25">
        <v>60</v>
      </c>
      <c r="I25">
        <v>10</v>
      </c>
      <c r="J25" t="s">
        <v>19</v>
      </c>
      <c r="K25">
        <v>63</v>
      </c>
      <c r="L25">
        <v>367.4529</v>
      </c>
      <c r="M25">
        <v>31.9558</v>
      </c>
      <c r="N25">
        <v>38.889099999999999</v>
      </c>
      <c r="O25">
        <v>38.221499999999999</v>
      </c>
      <c r="P25">
        <v>14.339499999999999</v>
      </c>
      <c r="Q25">
        <v>11.7402</v>
      </c>
      <c r="R25">
        <v>43.452100000000002</v>
      </c>
      <c r="S25">
        <v>41.266800000000003</v>
      </c>
      <c r="T25">
        <v>28.0349</v>
      </c>
      <c r="U25">
        <v>34.663699999999999</v>
      </c>
      <c r="V25">
        <v>31.927</v>
      </c>
      <c r="W25">
        <v>38.883299999999998</v>
      </c>
      <c r="X25">
        <v>38.216299999999997</v>
      </c>
      <c r="Y25">
        <v>2415</v>
      </c>
      <c r="Z25">
        <v>1.1955</v>
      </c>
    </row>
    <row r="26" spans="1:26" x14ac:dyDescent="0.2">
      <c r="A26" t="s">
        <v>138</v>
      </c>
      <c r="B26" t="s">
        <v>139</v>
      </c>
      <c r="C26" t="s">
        <v>143</v>
      </c>
      <c r="D26">
        <v>30</v>
      </c>
      <c r="E26" t="s">
        <v>193</v>
      </c>
      <c r="F26" t="s">
        <v>50</v>
      </c>
      <c r="G26" t="s">
        <v>194</v>
      </c>
      <c r="H26">
        <v>60</v>
      </c>
      <c r="I26">
        <v>10</v>
      </c>
      <c r="J26" t="s">
        <v>9</v>
      </c>
      <c r="K26">
        <v>23</v>
      </c>
      <c r="L26">
        <v>3529.1046999999999</v>
      </c>
      <c r="M26">
        <v>36.319299999999998</v>
      </c>
      <c r="N26">
        <v>43.500599999999999</v>
      </c>
      <c r="O26">
        <v>42.599800000000002</v>
      </c>
      <c r="P26">
        <v>25.194400000000002</v>
      </c>
      <c r="Q26">
        <v>16.572800000000001</v>
      </c>
      <c r="R26">
        <v>79.955299999999994</v>
      </c>
      <c r="S26">
        <v>77.296700000000001</v>
      </c>
      <c r="T26">
        <v>33.8994</v>
      </c>
      <c r="U26">
        <v>39.311799999999998</v>
      </c>
      <c r="V26">
        <v>36.3155</v>
      </c>
      <c r="W26">
        <v>43.496299999999998</v>
      </c>
      <c r="X26">
        <v>42.5916</v>
      </c>
      <c r="Y26">
        <v>4383.5</v>
      </c>
      <c r="Z26">
        <v>1.6109</v>
      </c>
    </row>
    <row r="27" spans="1:26" x14ac:dyDescent="0.2">
      <c r="A27" t="s">
        <v>138</v>
      </c>
      <c r="B27" t="s">
        <v>139</v>
      </c>
      <c r="C27" t="s">
        <v>143</v>
      </c>
      <c r="D27">
        <v>31</v>
      </c>
      <c r="E27" t="s">
        <v>195</v>
      </c>
      <c r="F27" t="s">
        <v>50</v>
      </c>
      <c r="G27" t="s">
        <v>196</v>
      </c>
      <c r="H27">
        <v>60</v>
      </c>
      <c r="I27">
        <v>10</v>
      </c>
      <c r="J27" t="s">
        <v>9</v>
      </c>
      <c r="K27">
        <v>31</v>
      </c>
      <c r="L27">
        <v>2226.4025000000001</v>
      </c>
      <c r="M27">
        <v>35.926200000000001</v>
      </c>
      <c r="N27">
        <v>42.978499999999997</v>
      </c>
      <c r="O27">
        <v>42.056199999999997</v>
      </c>
      <c r="P27">
        <v>23.4085</v>
      </c>
      <c r="Q27">
        <v>16.009699999999999</v>
      </c>
      <c r="R27">
        <v>76.022099999999995</v>
      </c>
      <c r="S27">
        <v>73.289599999999993</v>
      </c>
      <c r="T27">
        <v>33.2468</v>
      </c>
      <c r="U27">
        <v>38.799500000000002</v>
      </c>
      <c r="V27">
        <v>35.920400000000001</v>
      </c>
      <c r="W27">
        <v>42.972900000000003</v>
      </c>
      <c r="X27">
        <v>42.046100000000003</v>
      </c>
      <c r="Y27">
        <v>3405.4</v>
      </c>
      <c r="Z27">
        <v>1.3705000000000001</v>
      </c>
    </row>
    <row r="28" spans="1:26" x14ac:dyDescent="0.2">
      <c r="A28" t="s">
        <v>138</v>
      </c>
      <c r="B28" t="s">
        <v>139</v>
      </c>
      <c r="C28" t="s">
        <v>143</v>
      </c>
      <c r="D28">
        <v>32</v>
      </c>
      <c r="E28" t="s">
        <v>197</v>
      </c>
      <c r="F28" t="s">
        <v>50</v>
      </c>
      <c r="G28" t="s">
        <v>198</v>
      </c>
      <c r="H28">
        <v>60</v>
      </c>
      <c r="I28">
        <v>10</v>
      </c>
      <c r="J28" t="s">
        <v>9</v>
      </c>
      <c r="K28">
        <v>39</v>
      </c>
      <c r="L28">
        <v>1377.1422</v>
      </c>
      <c r="M28">
        <v>35.258899999999997</v>
      </c>
      <c r="N28">
        <v>42.182400000000001</v>
      </c>
      <c r="O28">
        <v>41.248399999999997</v>
      </c>
      <c r="P28">
        <v>21.1401</v>
      </c>
      <c r="Q28">
        <v>15.1402</v>
      </c>
      <c r="R28">
        <v>69.439700000000002</v>
      </c>
      <c r="S28">
        <v>66.665300000000002</v>
      </c>
      <c r="T28">
        <v>32.215200000000003</v>
      </c>
      <c r="U28">
        <v>38.0261</v>
      </c>
      <c r="V28">
        <v>35.249499999999998</v>
      </c>
      <c r="W28">
        <v>42.175400000000003</v>
      </c>
      <c r="X28">
        <v>41.237200000000001</v>
      </c>
      <c r="Y28">
        <v>2538.6</v>
      </c>
      <c r="Z28">
        <v>1.1795</v>
      </c>
    </row>
    <row r="29" spans="1:26" x14ac:dyDescent="0.2">
      <c r="A29" t="s">
        <v>138</v>
      </c>
      <c r="B29" t="s">
        <v>139</v>
      </c>
      <c r="C29" t="s">
        <v>143</v>
      </c>
      <c r="D29">
        <v>33</v>
      </c>
      <c r="E29" t="s">
        <v>199</v>
      </c>
      <c r="F29" t="s">
        <v>50</v>
      </c>
      <c r="G29" t="s">
        <v>200</v>
      </c>
      <c r="H29">
        <v>60</v>
      </c>
      <c r="I29">
        <v>10</v>
      </c>
      <c r="J29" t="s">
        <v>9</v>
      </c>
      <c r="K29">
        <v>47</v>
      </c>
      <c r="L29">
        <v>847.54880000000003</v>
      </c>
      <c r="M29">
        <v>34.235799999999998</v>
      </c>
      <c r="N29">
        <v>41.091200000000001</v>
      </c>
      <c r="O29">
        <v>40.192999999999998</v>
      </c>
      <c r="P29">
        <v>18.5764</v>
      </c>
      <c r="Q29">
        <v>13.959099999999999</v>
      </c>
      <c r="R29">
        <v>59.746099999999998</v>
      </c>
      <c r="S29">
        <v>57.085700000000003</v>
      </c>
      <c r="T29">
        <v>30.781099999999999</v>
      </c>
      <c r="U29">
        <v>36.9512</v>
      </c>
      <c r="V29">
        <v>34.2224</v>
      </c>
      <c r="W29">
        <v>41.083100000000002</v>
      </c>
      <c r="X29">
        <v>40.182200000000002</v>
      </c>
      <c r="Y29">
        <v>2041.5</v>
      </c>
      <c r="Z29">
        <v>1.0470999999999999</v>
      </c>
    </row>
    <row r="30" spans="1:26" x14ac:dyDescent="0.2">
      <c r="A30" t="s">
        <v>138</v>
      </c>
      <c r="B30" t="s">
        <v>139</v>
      </c>
      <c r="C30" t="s">
        <v>143</v>
      </c>
      <c r="D30">
        <v>34</v>
      </c>
      <c r="E30" t="s">
        <v>201</v>
      </c>
      <c r="F30" t="s">
        <v>50</v>
      </c>
      <c r="G30" t="s">
        <v>202</v>
      </c>
      <c r="H30">
        <v>60</v>
      </c>
      <c r="I30">
        <v>10</v>
      </c>
      <c r="J30" t="s">
        <v>9</v>
      </c>
      <c r="K30">
        <v>55</v>
      </c>
      <c r="L30">
        <v>514.23779999999999</v>
      </c>
      <c r="M30">
        <v>32.783299999999997</v>
      </c>
      <c r="N30">
        <v>39.770099999999999</v>
      </c>
      <c r="O30">
        <v>38.954500000000003</v>
      </c>
      <c r="P30">
        <v>15.8841</v>
      </c>
      <c r="Q30">
        <v>12.4863</v>
      </c>
      <c r="R30">
        <v>47.170400000000001</v>
      </c>
      <c r="S30">
        <v>44.7971</v>
      </c>
      <c r="T30">
        <v>28.946300000000001</v>
      </c>
      <c r="U30">
        <v>35.502800000000001</v>
      </c>
      <c r="V30">
        <v>32.767200000000003</v>
      </c>
      <c r="W30">
        <v>39.761099999999999</v>
      </c>
      <c r="X30">
        <v>38.946300000000001</v>
      </c>
      <c r="Y30">
        <v>1743.7</v>
      </c>
      <c r="Z30">
        <v>1.1329</v>
      </c>
    </row>
    <row r="31" spans="1:26" x14ac:dyDescent="0.2">
      <c r="A31" t="s">
        <v>138</v>
      </c>
      <c r="B31" t="s">
        <v>139</v>
      </c>
      <c r="C31" t="s">
        <v>143</v>
      </c>
      <c r="D31">
        <v>35</v>
      </c>
      <c r="E31" t="s">
        <v>203</v>
      </c>
      <c r="F31" t="s">
        <v>50</v>
      </c>
      <c r="G31" t="s">
        <v>204</v>
      </c>
      <c r="H31">
        <v>60</v>
      </c>
      <c r="I31">
        <v>10</v>
      </c>
      <c r="J31" t="s">
        <v>9</v>
      </c>
      <c r="K31">
        <v>63</v>
      </c>
      <c r="L31">
        <v>264.86869999999999</v>
      </c>
      <c r="M31">
        <v>30.603100000000001</v>
      </c>
      <c r="N31">
        <v>38.0413</v>
      </c>
      <c r="O31">
        <v>37.499899999999997</v>
      </c>
      <c r="P31">
        <v>12.952199999999999</v>
      </c>
      <c r="Q31">
        <v>10.716200000000001</v>
      </c>
      <c r="R31">
        <v>31.1158</v>
      </c>
      <c r="S31">
        <v>29.283300000000001</v>
      </c>
      <c r="T31">
        <v>26.498200000000001</v>
      </c>
      <c r="U31">
        <v>33.612499999999997</v>
      </c>
      <c r="V31">
        <v>30.5763</v>
      </c>
      <c r="W31">
        <v>38.035400000000003</v>
      </c>
      <c r="X31">
        <v>37.494</v>
      </c>
      <c r="Y31">
        <v>1190.3</v>
      </c>
      <c r="Z31">
        <v>0.55589999999999995</v>
      </c>
    </row>
    <row r="32" spans="1:26" x14ac:dyDescent="0.2">
      <c r="A32" t="s">
        <v>138</v>
      </c>
      <c r="B32" t="s">
        <v>139</v>
      </c>
      <c r="C32" t="s">
        <v>143</v>
      </c>
      <c r="D32">
        <v>36</v>
      </c>
      <c r="E32" t="s">
        <v>205</v>
      </c>
      <c r="F32" t="s">
        <v>50</v>
      </c>
      <c r="G32" t="s">
        <v>206</v>
      </c>
      <c r="H32">
        <v>60</v>
      </c>
      <c r="I32">
        <v>10</v>
      </c>
      <c r="J32" t="s">
        <v>20</v>
      </c>
      <c r="K32">
        <v>23</v>
      </c>
      <c r="L32">
        <v>2074.6269000000002</v>
      </c>
      <c r="M32">
        <v>33.283200000000001</v>
      </c>
      <c r="N32">
        <v>42.034199999999998</v>
      </c>
      <c r="O32">
        <v>41.099499999999999</v>
      </c>
      <c r="P32">
        <v>21.825500000000002</v>
      </c>
      <c r="Q32">
        <v>13.9199</v>
      </c>
      <c r="R32">
        <v>54.077399999999997</v>
      </c>
      <c r="S32">
        <v>51.881700000000002</v>
      </c>
      <c r="T32">
        <v>29.300699999999999</v>
      </c>
      <c r="U32">
        <v>37.378799999999998</v>
      </c>
      <c r="V32">
        <v>33.2804</v>
      </c>
      <c r="W32">
        <v>42.029800000000002</v>
      </c>
      <c r="X32">
        <v>41.092300000000002</v>
      </c>
      <c r="Y32">
        <v>2373.4</v>
      </c>
      <c r="Z32">
        <v>0.99380000000000002</v>
      </c>
    </row>
    <row r="33" spans="1:26" x14ac:dyDescent="0.2">
      <c r="A33" t="s">
        <v>138</v>
      </c>
      <c r="B33" t="s">
        <v>139</v>
      </c>
      <c r="C33" t="s">
        <v>143</v>
      </c>
      <c r="D33">
        <v>37</v>
      </c>
      <c r="E33" t="s">
        <v>207</v>
      </c>
      <c r="F33" t="s">
        <v>50</v>
      </c>
      <c r="G33" t="s">
        <v>208</v>
      </c>
      <c r="H33">
        <v>60</v>
      </c>
      <c r="I33">
        <v>10</v>
      </c>
      <c r="J33" t="s">
        <v>20</v>
      </c>
      <c r="K33">
        <v>31</v>
      </c>
      <c r="L33">
        <v>1337.9322</v>
      </c>
      <c r="M33">
        <v>33.014699999999998</v>
      </c>
      <c r="N33">
        <v>41.577199999999998</v>
      </c>
      <c r="O33">
        <v>40.646999999999998</v>
      </c>
      <c r="P33">
        <v>20.308800000000002</v>
      </c>
      <c r="Q33">
        <v>13.511699999999999</v>
      </c>
      <c r="R33">
        <v>49.942700000000002</v>
      </c>
      <c r="S33">
        <v>47.800800000000002</v>
      </c>
      <c r="T33">
        <v>28.9803</v>
      </c>
      <c r="U33">
        <v>36.942599999999999</v>
      </c>
      <c r="V33">
        <v>33.010599999999997</v>
      </c>
      <c r="W33">
        <v>41.571800000000003</v>
      </c>
      <c r="X33">
        <v>40.638599999999997</v>
      </c>
      <c r="Y33">
        <v>1951.7</v>
      </c>
      <c r="Z33">
        <v>0.83299999999999996</v>
      </c>
    </row>
    <row r="34" spans="1:26" x14ac:dyDescent="0.2">
      <c r="A34" t="s">
        <v>138</v>
      </c>
      <c r="B34" t="s">
        <v>139</v>
      </c>
      <c r="C34" t="s">
        <v>143</v>
      </c>
      <c r="D34">
        <v>38</v>
      </c>
      <c r="E34" t="s">
        <v>209</v>
      </c>
      <c r="F34" t="s">
        <v>50</v>
      </c>
      <c r="G34" t="s">
        <v>210</v>
      </c>
      <c r="H34">
        <v>60</v>
      </c>
      <c r="I34">
        <v>10</v>
      </c>
      <c r="J34" t="s">
        <v>20</v>
      </c>
      <c r="K34">
        <v>39</v>
      </c>
      <c r="L34">
        <v>837.41240000000005</v>
      </c>
      <c r="M34">
        <v>32.539200000000001</v>
      </c>
      <c r="N34">
        <v>40.852899999999998</v>
      </c>
      <c r="O34">
        <v>39.947600000000001</v>
      </c>
      <c r="P34">
        <v>18.342099999999999</v>
      </c>
      <c r="Q34">
        <v>12.8772</v>
      </c>
      <c r="R34">
        <v>43.735700000000001</v>
      </c>
      <c r="S34">
        <v>41.648699999999998</v>
      </c>
      <c r="T34">
        <v>28.4329</v>
      </c>
      <c r="U34">
        <v>36.253300000000003</v>
      </c>
      <c r="V34">
        <v>32.532800000000002</v>
      </c>
      <c r="W34">
        <v>40.846200000000003</v>
      </c>
      <c r="X34">
        <v>39.938800000000001</v>
      </c>
      <c r="Y34">
        <v>1566.4</v>
      </c>
      <c r="Z34">
        <v>0.70809999999999995</v>
      </c>
    </row>
    <row r="35" spans="1:26" x14ac:dyDescent="0.2">
      <c r="A35" t="s">
        <v>138</v>
      </c>
      <c r="B35" t="s">
        <v>139</v>
      </c>
      <c r="C35" t="s">
        <v>143</v>
      </c>
      <c r="D35">
        <v>39</v>
      </c>
      <c r="E35" t="s">
        <v>211</v>
      </c>
      <c r="F35" t="s">
        <v>50</v>
      </c>
      <c r="G35" t="s">
        <v>212</v>
      </c>
      <c r="H35">
        <v>60</v>
      </c>
      <c r="I35">
        <v>10</v>
      </c>
      <c r="J35" t="s">
        <v>20</v>
      </c>
      <c r="K35">
        <v>47</v>
      </c>
      <c r="L35">
        <v>518.80430000000001</v>
      </c>
      <c r="M35">
        <v>31.765000000000001</v>
      </c>
      <c r="N35">
        <v>39.834600000000002</v>
      </c>
      <c r="O35">
        <v>38.982500000000002</v>
      </c>
      <c r="P35">
        <v>16.0517</v>
      </c>
      <c r="Q35">
        <v>11.9682</v>
      </c>
      <c r="R35">
        <v>35.3247</v>
      </c>
      <c r="S35">
        <v>33.428699999999999</v>
      </c>
      <c r="T35">
        <v>27.576899999999998</v>
      </c>
      <c r="U35">
        <v>35.269599999999997</v>
      </c>
      <c r="V35">
        <v>31.755099999999999</v>
      </c>
      <c r="W35">
        <v>39.8264</v>
      </c>
      <c r="X35">
        <v>38.973500000000001</v>
      </c>
      <c r="Y35">
        <v>1265.7</v>
      </c>
      <c r="Z35">
        <v>0.59530000000000005</v>
      </c>
    </row>
    <row r="36" spans="1:26" x14ac:dyDescent="0.2">
      <c r="A36" t="s">
        <v>138</v>
      </c>
      <c r="B36" t="s">
        <v>139</v>
      </c>
      <c r="C36" t="s">
        <v>143</v>
      </c>
      <c r="D36">
        <v>40</v>
      </c>
      <c r="E36" t="s">
        <v>213</v>
      </c>
      <c r="F36" t="s">
        <v>50</v>
      </c>
      <c r="G36" t="s">
        <v>214</v>
      </c>
      <c r="H36">
        <v>60</v>
      </c>
      <c r="I36">
        <v>10</v>
      </c>
      <c r="J36" t="s">
        <v>20</v>
      </c>
      <c r="K36">
        <v>55</v>
      </c>
      <c r="L36">
        <v>317.59010000000001</v>
      </c>
      <c r="M36">
        <v>30.611799999999999</v>
      </c>
      <c r="N36">
        <v>38.5366</v>
      </c>
      <c r="O36">
        <v>37.920099999999998</v>
      </c>
      <c r="P36">
        <v>13.6526</v>
      </c>
      <c r="Q36">
        <v>10.8179</v>
      </c>
      <c r="R36">
        <v>25.411799999999999</v>
      </c>
      <c r="S36">
        <v>23.7898</v>
      </c>
      <c r="T36">
        <v>26.355899999999998</v>
      </c>
      <c r="U36">
        <v>33.987000000000002</v>
      </c>
      <c r="V36">
        <v>30.5992</v>
      </c>
      <c r="W36">
        <v>38.5291</v>
      </c>
      <c r="X36">
        <v>37.912700000000001</v>
      </c>
      <c r="Y36">
        <v>1062.4000000000001</v>
      </c>
      <c r="Z36">
        <v>0.52370000000000005</v>
      </c>
    </row>
    <row r="37" spans="1:26" x14ac:dyDescent="0.2">
      <c r="A37" t="s">
        <v>138</v>
      </c>
      <c r="B37" t="s">
        <v>139</v>
      </c>
      <c r="C37" t="s">
        <v>143</v>
      </c>
      <c r="D37">
        <v>41</v>
      </c>
      <c r="E37" t="s">
        <v>215</v>
      </c>
      <c r="F37" t="s">
        <v>50</v>
      </c>
      <c r="G37" t="s">
        <v>216</v>
      </c>
      <c r="H37">
        <v>60</v>
      </c>
      <c r="I37">
        <v>10</v>
      </c>
      <c r="J37" t="s">
        <v>20</v>
      </c>
      <c r="K37">
        <v>63</v>
      </c>
      <c r="L37">
        <v>163.97389999999999</v>
      </c>
      <c r="M37">
        <v>28.715499999999999</v>
      </c>
      <c r="N37">
        <v>37.166499999999999</v>
      </c>
      <c r="O37">
        <v>36.718699999999998</v>
      </c>
      <c r="P37">
        <v>11.0281</v>
      </c>
      <c r="Q37">
        <v>9.3267000000000007</v>
      </c>
      <c r="R37">
        <v>12.595000000000001</v>
      </c>
      <c r="S37">
        <v>11.6411</v>
      </c>
      <c r="T37">
        <v>24.482299999999999</v>
      </c>
      <c r="U37">
        <v>32.310600000000001</v>
      </c>
      <c r="V37">
        <v>28.692299999999999</v>
      </c>
      <c r="W37">
        <v>37.159100000000002</v>
      </c>
      <c r="X37">
        <v>36.712000000000003</v>
      </c>
      <c r="Y37">
        <v>661.3</v>
      </c>
      <c r="Z37">
        <v>0.30780000000000002</v>
      </c>
    </row>
    <row r="38" spans="1:26" x14ac:dyDescent="0.2">
      <c r="A38" t="s">
        <v>138</v>
      </c>
      <c r="B38" t="s">
        <v>139</v>
      </c>
      <c r="C38" t="s">
        <v>143</v>
      </c>
      <c r="D38">
        <v>42</v>
      </c>
      <c r="E38" t="s">
        <v>217</v>
      </c>
      <c r="F38" t="s">
        <v>62</v>
      </c>
      <c r="G38" t="s">
        <v>218</v>
      </c>
      <c r="H38">
        <v>60</v>
      </c>
      <c r="I38">
        <v>10</v>
      </c>
      <c r="J38" t="s">
        <v>17</v>
      </c>
      <c r="K38">
        <v>23</v>
      </c>
      <c r="L38">
        <v>25813.483700000001</v>
      </c>
      <c r="M38">
        <v>42.906300000000002</v>
      </c>
      <c r="N38">
        <v>48.789400000000001</v>
      </c>
      <c r="O38">
        <v>52.289400000000001</v>
      </c>
      <c r="P38">
        <v>28.880099999999999</v>
      </c>
      <c r="Q38">
        <v>20.216100000000001</v>
      </c>
      <c r="R38">
        <v>95.978499999999997</v>
      </c>
      <c r="S38">
        <v>94.252899999999997</v>
      </c>
      <c r="T38">
        <v>43.394500000000001</v>
      </c>
      <c r="U38">
        <v>43.763800000000003</v>
      </c>
      <c r="V38">
        <v>42.826000000000001</v>
      </c>
      <c r="W38">
        <v>48.766399999999997</v>
      </c>
      <c r="X38">
        <v>52.2729</v>
      </c>
      <c r="Y38">
        <v>67570.100000000006</v>
      </c>
      <c r="Z38">
        <v>22.944700000000001</v>
      </c>
    </row>
    <row r="39" spans="1:26" x14ac:dyDescent="0.2">
      <c r="A39" t="s">
        <v>138</v>
      </c>
      <c r="B39" t="s">
        <v>139</v>
      </c>
      <c r="C39" t="s">
        <v>143</v>
      </c>
      <c r="D39">
        <v>43</v>
      </c>
      <c r="E39" t="s">
        <v>219</v>
      </c>
      <c r="F39" t="s">
        <v>62</v>
      </c>
      <c r="G39" t="s">
        <v>220</v>
      </c>
      <c r="H39">
        <v>60</v>
      </c>
      <c r="I39">
        <v>10</v>
      </c>
      <c r="J39" t="s">
        <v>17</v>
      </c>
      <c r="K39">
        <v>31</v>
      </c>
      <c r="L39">
        <v>12135.6785</v>
      </c>
      <c r="M39">
        <v>42.443199999999997</v>
      </c>
      <c r="N39">
        <v>48.301000000000002</v>
      </c>
      <c r="O39">
        <v>51.624899999999997</v>
      </c>
      <c r="P39">
        <v>27.101600000000001</v>
      </c>
      <c r="Q39">
        <v>19.596499999999999</v>
      </c>
      <c r="R39">
        <v>93.008600000000001</v>
      </c>
      <c r="S39">
        <v>91.184399999999997</v>
      </c>
      <c r="T39">
        <v>42.336100000000002</v>
      </c>
      <c r="U39">
        <v>43.304200000000002</v>
      </c>
      <c r="V39">
        <v>42.423999999999999</v>
      </c>
      <c r="W39">
        <v>48.290799999999997</v>
      </c>
      <c r="X39">
        <v>51.614400000000003</v>
      </c>
      <c r="Y39">
        <v>52247.1</v>
      </c>
      <c r="Z39">
        <v>20.532800000000002</v>
      </c>
    </row>
    <row r="40" spans="1:26" x14ac:dyDescent="0.2">
      <c r="A40" t="s">
        <v>138</v>
      </c>
      <c r="B40" t="s">
        <v>139</v>
      </c>
      <c r="C40" t="s">
        <v>143</v>
      </c>
      <c r="D40">
        <v>44</v>
      </c>
      <c r="E40" t="s">
        <v>221</v>
      </c>
      <c r="F40" t="s">
        <v>62</v>
      </c>
      <c r="G40" t="s">
        <v>222</v>
      </c>
      <c r="H40">
        <v>60</v>
      </c>
      <c r="I40">
        <v>10</v>
      </c>
      <c r="J40" t="s">
        <v>17</v>
      </c>
      <c r="K40">
        <v>39</v>
      </c>
      <c r="L40">
        <v>5465.7699000000002</v>
      </c>
      <c r="M40">
        <v>41.859299999999998</v>
      </c>
      <c r="N40">
        <v>47.665999999999997</v>
      </c>
      <c r="O40">
        <v>50.744599999999998</v>
      </c>
      <c r="P40">
        <v>25.050899999999999</v>
      </c>
      <c r="Q40">
        <v>18.841100000000001</v>
      </c>
      <c r="R40">
        <v>88.367099999999994</v>
      </c>
      <c r="S40">
        <v>86.478499999999997</v>
      </c>
      <c r="T40">
        <v>41</v>
      </c>
      <c r="U40">
        <v>42.721299999999999</v>
      </c>
      <c r="V40">
        <v>41.847700000000003</v>
      </c>
      <c r="W40">
        <v>47.6586</v>
      </c>
      <c r="X40">
        <v>50.732700000000001</v>
      </c>
      <c r="Y40">
        <v>37512</v>
      </c>
      <c r="Z40">
        <v>17.601199999999999</v>
      </c>
    </row>
    <row r="41" spans="1:26" x14ac:dyDescent="0.2">
      <c r="A41" t="s">
        <v>138</v>
      </c>
      <c r="B41" t="s">
        <v>139</v>
      </c>
      <c r="C41" t="s">
        <v>143</v>
      </c>
      <c r="D41">
        <v>45</v>
      </c>
      <c r="E41" t="s">
        <v>223</v>
      </c>
      <c r="F41" t="s">
        <v>62</v>
      </c>
      <c r="G41" t="s">
        <v>224</v>
      </c>
      <c r="H41">
        <v>60</v>
      </c>
      <c r="I41">
        <v>10</v>
      </c>
      <c r="J41" t="s">
        <v>17</v>
      </c>
      <c r="K41">
        <v>47</v>
      </c>
      <c r="L41">
        <v>3112.7703000000001</v>
      </c>
      <c r="M41">
        <v>41.048999999999999</v>
      </c>
      <c r="N41">
        <v>46.812600000000003</v>
      </c>
      <c r="O41">
        <v>49.599400000000003</v>
      </c>
      <c r="P41">
        <v>22.657299999999999</v>
      </c>
      <c r="Q41">
        <v>17.8674</v>
      </c>
      <c r="R41">
        <v>81.363100000000003</v>
      </c>
      <c r="S41">
        <v>79.4358</v>
      </c>
      <c r="T41">
        <v>39.377400000000002</v>
      </c>
      <c r="U41">
        <v>41.942300000000003</v>
      </c>
      <c r="V41">
        <v>41.028700000000001</v>
      </c>
      <c r="W41">
        <v>46.802799999999998</v>
      </c>
      <c r="X41">
        <v>49.583399999999997</v>
      </c>
      <c r="Y41">
        <v>23190.799999999999</v>
      </c>
      <c r="Z41">
        <v>15.897500000000001</v>
      </c>
    </row>
    <row r="42" spans="1:26" x14ac:dyDescent="0.2">
      <c r="A42" t="s">
        <v>138</v>
      </c>
      <c r="B42" t="s">
        <v>139</v>
      </c>
      <c r="C42" t="s">
        <v>143</v>
      </c>
      <c r="D42">
        <v>46</v>
      </c>
      <c r="E42" t="s">
        <v>225</v>
      </c>
      <c r="F42" t="s">
        <v>62</v>
      </c>
      <c r="G42" t="s">
        <v>226</v>
      </c>
      <c r="H42">
        <v>60</v>
      </c>
      <c r="I42">
        <v>10</v>
      </c>
      <c r="J42" t="s">
        <v>17</v>
      </c>
      <c r="K42">
        <v>55</v>
      </c>
      <c r="L42">
        <v>1861.5096000000001</v>
      </c>
      <c r="M42">
        <v>39.929699999999997</v>
      </c>
      <c r="N42">
        <v>45.718299999999999</v>
      </c>
      <c r="O42">
        <v>48.207700000000003</v>
      </c>
      <c r="P42">
        <v>20.043600000000001</v>
      </c>
      <c r="Q42">
        <v>16.636099999999999</v>
      </c>
      <c r="R42">
        <v>71.431100000000001</v>
      </c>
      <c r="S42">
        <v>69.494699999999995</v>
      </c>
      <c r="T42">
        <v>37.494300000000003</v>
      </c>
      <c r="U42">
        <v>40.927999999999997</v>
      </c>
      <c r="V42">
        <v>39.899099999999997</v>
      </c>
      <c r="W42">
        <v>45.707500000000003</v>
      </c>
      <c r="X42">
        <v>48.190600000000003</v>
      </c>
      <c r="Y42">
        <v>15899.3</v>
      </c>
      <c r="Z42">
        <v>14.0954</v>
      </c>
    </row>
    <row r="43" spans="1:26" x14ac:dyDescent="0.2">
      <c r="A43" t="s">
        <v>138</v>
      </c>
      <c r="B43" t="s">
        <v>139</v>
      </c>
      <c r="C43" t="s">
        <v>143</v>
      </c>
      <c r="D43">
        <v>47</v>
      </c>
      <c r="E43" t="s">
        <v>227</v>
      </c>
      <c r="F43" t="s">
        <v>62</v>
      </c>
      <c r="G43" t="s">
        <v>228</v>
      </c>
      <c r="H43">
        <v>60</v>
      </c>
      <c r="I43">
        <v>10</v>
      </c>
      <c r="J43" t="s">
        <v>17</v>
      </c>
      <c r="K43">
        <v>63</v>
      </c>
      <c r="L43">
        <v>960.66399999999999</v>
      </c>
      <c r="M43">
        <v>37.888800000000003</v>
      </c>
      <c r="N43">
        <v>44.180900000000001</v>
      </c>
      <c r="O43">
        <v>46.274000000000001</v>
      </c>
      <c r="P43">
        <v>16.628900000000002</v>
      </c>
      <c r="Q43">
        <v>14.764200000000001</v>
      </c>
      <c r="R43">
        <v>54.586799999999997</v>
      </c>
      <c r="S43">
        <v>52.699300000000001</v>
      </c>
      <c r="T43">
        <v>34.726999999999997</v>
      </c>
      <c r="U43">
        <v>39.249699999999997</v>
      </c>
      <c r="V43">
        <v>37.829500000000003</v>
      </c>
      <c r="W43">
        <v>44.168799999999997</v>
      </c>
      <c r="X43">
        <v>46.252899999999997</v>
      </c>
      <c r="Y43">
        <v>8667.9</v>
      </c>
      <c r="Z43">
        <v>11.444900000000001</v>
      </c>
    </row>
    <row r="44" spans="1:26" x14ac:dyDescent="0.2">
      <c r="A44" t="s">
        <v>138</v>
      </c>
      <c r="B44" t="s">
        <v>139</v>
      </c>
      <c r="C44" t="s">
        <v>143</v>
      </c>
      <c r="D44">
        <v>48</v>
      </c>
      <c r="E44" t="s">
        <v>229</v>
      </c>
      <c r="F44" t="s">
        <v>62</v>
      </c>
      <c r="G44" t="s">
        <v>230</v>
      </c>
      <c r="H44">
        <v>60</v>
      </c>
      <c r="I44">
        <v>10</v>
      </c>
      <c r="J44" t="s">
        <v>18</v>
      </c>
      <c r="K44">
        <v>23</v>
      </c>
      <c r="L44">
        <v>11994.459699999999</v>
      </c>
      <c r="M44">
        <v>42.495899999999999</v>
      </c>
      <c r="N44">
        <v>48.385199999999998</v>
      </c>
      <c r="O44">
        <v>51.776600000000002</v>
      </c>
      <c r="P44">
        <v>27.458400000000001</v>
      </c>
      <c r="Q44">
        <v>19.695599999999999</v>
      </c>
      <c r="R44">
        <v>93.847800000000007</v>
      </c>
      <c r="S44">
        <v>91.907700000000006</v>
      </c>
      <c r="T44">
        <v>42.514499999999998</v>
      </c>
      <c r="U44">
        <v>43.372900000000001</v>
      </c>
      <c r="V44">
        <v>42.482399999999998</v>
      </c>
      <c r="W44">
        <v>48.3733</v>
      </c>
      <c r="X44">
        <v>51.7654</v>
      </c>
      <c r="Y44">
        <v>17947.3</v>
      </c>
      <c r="Z44">
        <v>10.363300000000001</v>
      </c>
    </row>
    <row r="45" spans="1:26" x14ac:dyDescent="0.2">
      <c r="A45" t="s">
        <v>138</v>
      </c>
      <c r="B45" t="s">
        <v>139</v>
      </c>
      <c r="C45" t="s">
        <v>143</v>
      </c>
      <c r="D45">
        <v>49</v>
      </c>
      <c r="E45" t="s">
        <v>231</v>
      </c>
      <c r="F45" t="s">
        <v>62</v>
      </c>
      <c r="G45" t="s">
        <v>232</v>
      </c>
      <c r="H45">
        <v>60</v>
      </c>
      <c r="I45">
        <v>10</v>
      </c>
      <c r="J45" t="s">
        <v>18</v>
      </c>
      <c r="K45">
        <v>31</v>
      </c>
      <c r="L45">
        <v>6134.2915999999996</v>
      </c>
      <c r="M45">
        <v>42</v>
      </c>
      <c r="N45">
        <v>47.837699999999998</v>
      </c>
      <c r="O45">
        <v>51.020299999999999</v>
      </c>
      <c r="P45">
        <v>25.5883</v>
      </c>
      <c r="Q45">
        <v>19.0322</v>
      </c>
      <c r="R45">
        <v>90.0047</v>
      </c>
      <c r="S45">
        <v>87.916700000000006</v>
      </c>
      <c r="T45">
        <v>41.322400000000002</v>
      </c>
      <c r="U45">
        <v>42.873399999999997</v>
      </c>
      <c r="V45">
        <v>41.989400000000003</v>
      </c>
      <c r="W45">
        <v>47.829799999999999</v>
      </c>
      <c r="X45">
        <v>51.008699999999997</v>
      </c>
      <c r="Y45">
        <v>15972.4</v>
      </c>
      <c r="Z45">
        <v>8.6699000000000002</v>
      </c>
    </row>
    <row r="46" spans="1:26" x14ac:dyDescent="0.2">
      <c r="A46" t="s">
        <v>138</v>
      </c>
      <c r="B46" t="s">
        <v>139</v>
      </c>
      <c r="C46" t="s">
        <v>143</v>
      </c>
      <c r="D46">
        <v>50</v>
      </c>
      <c r="E46" t="s">
        <v>233</v>
      </c>
      <c r="F46" t="s">
        <v>62</v>
      </c>
      <c r="G46" t="s">
        <v>234</v>
      </c>
      <c r="H46">
        <v>60</v>
      </c>
      <c r="I46">
        <v>10</v>
      </c>
      <c r="J46" t="s">
        <v>18</v>
      </c>
      <c r="K46">
        <v>39</v>
      </c>
      <c r="L46">
        <v>3362.63</v>
      </c>
      <c r="M46">
        <v>41.2789</v>
      </c>
      <c r="N46">
        <v>47.1</v>
      </c>
      <c r="O46">
        <v>50</v>
      </c>
      <c r="P46">
        <v>23.3368</v>
      </c>
      <c r="Q46">
        <v>18.157399999999999</v>
      </c>
      <c r="R46">
        <v>83.919899999999998</v>
      </c>
      <c r="S46">
        <v>81.770399999999995</v>
      </c>
      <c r="T46">
        <v>39.82</v>
      </c>
      <c r="U46">
        <v>42.186399999999999</v>
      </c>
      <c r="V46">
        <v>41.261400000000002</v>
      </c>
      <c r="W46">
        <v>47.09</v>
      </c>
      <c r="X46">
        <v>49.984200000000001</v>
      </c>
      <c r="Y46">
        <v>12126.9</v>
      </c>
      <c r="Z46">
        <v>7.6044</v>
      </c>
    </row>
    <row r="47" spans="1:26" x14ac:dyDescent="0.2">
      <c r="A47" t="s">
        <v>138</v>
      </c>
      <c r="B47" t="s">
        <v>139</v>
      </c>
      <c r="C47" t="s">
        <v>143</v>
      </c>
      <c r="D47">
        <v>51</v>
      </c>
      <c r="E47" t="s">
        <v>235</v>
      </c>
      <c r="F47" t="s">
        <v>62</v>
      </c>
      <c r="G47" t="s">
        <v>236</v>
      </c>
      <c r="H47">
        <v>60</v>
      </c>
      <c r="I47">
        <v>10</v>
      </c>
      <c r="J47" t="s">
        <v>18</v>
      </c>
      <c r="K47">
        <v>47</v>
      </c>
      <c r="L47">
        <v>1966.0118</v>
      </c>
      <c r="M47">
        <v>40.258800000000001</v>
      </c>
      <c r="N47">
        <v>46.113199999999999</v>
      </c>
      <c r="O47">
        <v>48.714500000000001</v>
      </c>
      <c r="P47">
        <v>20.8004</v>
      </c>
      <c r="Q47">
        <v>17.017600000000002</v>
      </c>
      <c r="R47">
        <v>75.0471</v>
      </c>
      <c r="S47">
        <v>72.894999999999996</v>
      </c>
      <c r="T47">
        <v>38.026299999999999</v>
      </c>
      <c r="U47">
        <v>41.252600000000001</v>
      </c>
      <c r="V47">
        <v>40.2303</v>
      </c>
      <c r="W47">
        <v>46.101399999999998</v>
      </c>
      <c r="X47">
        <v>48.694200000000002</v>
      </c>
      <c r="Y47">
        <v>8265.9</v>
      </c>
      <c r="Z47">
        <v>6.6837999999999997</v>
      </c>
    </row>
    <row r="48" spans="1:26" x14ac:dyDescent="0.2">
      <c r="A48" t="s">
        <v>138</v>
      </c>
      <c r="B48" t="s">
        <v>139</v>
      </c>
      <c r="C48" t="s">
        <v>143</v>
      </c>
      <c r="D48">
        <v>52</v>
      </c>
      <c r="E48" t="s">
        <v>237</v>
      </c>
      <c r="F48" t="s">
        <v>62</v>
      </c>
      <c r="G48" t="s">
        <v>238</v>
      </c>
      <c r="H48">
        <v>60</v>
      </c>
      <c r="I48">
        <v>10</v>
      </c>
      <c r="J48" t="s">
        <v>18</v>
      </c>
      <c r="K48">
        <v>55</v>
      </c>
      <c r="L48">
        <v>1176.8797</v>
      </c>
      <c r="M48">
        <v>38.918500000000002</v>
      </c>
      <c r="N48">
        <v>44.895600000000002</v>
      </c>
      <c r="O48">
        <v>47.187600000000003</v>
      </c>
      <c r="P48">
        <v>18.186</v>
      </c>
      <c r="Q48">
        <v>15.6631</v>
      </c>
      <c r="R48">
        <v>63.209800000000001</v>
      </c>
      <c r="S48">
        <v>61.143300000000004</v>
      </c>
      <c r="T48">
        <v>36.040500000000002</v>
      </c>
      <c r="U48">
        <v>40.063299999999998</v>
      </c>
      <c r="V48">
        <v>38.8795</v>
      </c>
      <c r="W48">
        <v>44.883000000000003</v>
      </c>
      <c r="X48">
        <v>47.164400000000001</v>
      </c>
      <c r="Y48">
        <v>6537.2</v>
      </c>
      <c r="Z48">
        <v>6.4309000000000003</v>
      </c>
    </row>
    <row r="49" spans="1:26" x14ac:dyDescent="0.2">
      <c r="A49" t="s">
        <v>138</v>
      </c>
      <c r="B49" t="s">
        <v>139</v>
      </c>
      <c r="C49" t="s">
        <v>143</v>
      </c>
      <c r="D49">
        <v>53</v>
      </c>
      <c r="E49" t="s">
        <v>239</v>
      </c>
      <c r="F49" t="s">
        <v>62</v>
      </c>
      <c r="G49" t="s">
        <v>240</v>
      </c>
      <c r="H49">
        <v>60</v>
      </c>
      <c r="I49">
        <v>10</v>
      </c>
      <c r="J49" t="s">
        <v>18</v>
      </c>
      <c r="K49">
        <v>63</v>
      </c>
      <c r="L49">
        <v>596.59720000000004</v>
      </c>
      <c r="M49">
        <v>36.634999999999998</v>
      </c>
      <c r="N49">
        <v>43.279499999999999</v>
      </c>
      <c r="O49">
        <v>45.174999999999997</v>
      </c>
      <c r="P49">
        <v>14.892899999999999</v>
      </c>
      <c r="Q49">
        <v>13.716699999999999</v>
      </c>
      <c r="R49">
        <v>44.642499999999998</v>
      </c>
      <c r="S49">
        <v>42.918199999999999</v>
      </c>
      <c r="T49">
        <v>33.238100000000003</v>
      </c>
      <c r="U49">
        <v>38.206899999999997</v>
      </c>
      <c r="V49">
        <v>36.566600000000001</v>
      </c>
      <c r="W49">
        <v>43.264899999999997</v>
      </c>
      <c r="X49">
        <v>45.142499999999998</v>
      </c>
      <c r="Y49">
        <v>3754.3</v>
      </c>
      <c r="Z49">
        <v>5.1075999999999997</v>
      </c>
    </row>
    <row r="50" spans="1:26" x14ac:dyDescent="0.2">
      <c r="A50" t="s">
        <v>138</v>
      </c>
      <c r="B50" t="s">
        <v>139</v>
      </c>
      <c r="C50" t="s">
        <v>143</v>
      </c>
      <c r="D50">
        <v>54</v>
      </c>
      <c r="E50" t="s">
        <v>241</v>
      </c>
      <c r="F50" t="s">
        <v>62</v>
      </c>
      <c r="G50" t="s">
        <v>242</v>
      </c>
      <c r="H50">
        <v>60</v>
      </c>
      <c r="I50">
        <v>10</v>
      </c>
      <c r="J50" t="s">
        <v>8</v>
      </c>
      <c r="K50">
        <v>23</v>
      </c>
      <c r="L50">
        <v>7693.7254000000003</v>
      </c>
      <c r="M50">
        <v>42.198799999999999</v>
      </c>
      <c r="N50">
        <v>48.057099999999998</v>
      </c>
      <c r="O50">
        <v>51.345300000000002</v>
      </c>
      <c r="P50">
        <v>26.383800000000001</v>
      </c>
      <c r="Q50">
        <v>19.307099999999998</v>
      </c>
      <c r="R50">
        <v>91.768299999999996</v>
      </c>
      <c r="S50">
        <v>89.646100000000004</v>
      </c>
      <c r="T50">
        <v>41.807000000000002</v>
      </c>
      <c r="U50">
        <v>43.078600000000002</v>
      </c>
      <c r="V50">
        <v>42.1892</v>
      </c>
      <c r="W50">
        <v>48.048099999999998</v>
      </c>
      <c r="X50">
        <v>51.3339</v>
      </c>
      <c r="Y50">
        <v>12772.7</v>
      </c>
      <c r="Z50">
        <v>6.5126999999999997</v>
      </c>
    </row>
    <row r="51" spans="1:26" x14ac:dyDescent="0.2">
      <c r="A51" t="s">
        <v>138</v>
      </c>
      <c r="B51" t="s">
        <v>139</v>
      </c>
      <c r="C51" t="s">
        <v>143</v>
      </c>
      <c r="D51">
        <v>55</v>
      </c>
      <c r="E51" t="s">
        <v>243</v>
      </c>
      <c r="F51" t="s">
        <v>62</v>
      </c>
      <c r="G51" t="s">
        <v>244</v>
      </c>
      <c r="H51">
        <v>60</v>
      </c>
      <c r="I51">
        <v>10</v>
      </c>
      <c r="J51" t="s">
        <v>8</v>
      </c>
      <c r="K51">
        <v>31</v>
      </c>
      <c r="L51">
        <v>4214.9296999999997</v>
      </c>
      <c r="M51">
        <v>41.613300000000002</v>
      </c>
      <c r="N51">
        <v>47.453200000000002</v>
      </c>
      <c r="O51">
        <v>50.512900000000002</v>
      </c>
      <c r="P51">
        <v>24.387</v>
      </c>
      <c r="Q51">
        <v>18.567</v>
      </c>
      <c r="R51">
        <v>87.009799999999998</v>
      </c>
      <c r="S51">
        <v>84.771799999999999</v>
      </c>
      <c r="T51">
        <v>40.497100000000003</v>
      </c>
      <c r="U51">
        <v>42.518000000000001</v>
      </c>
      <c r="V51">
        <v>41.599800000000002</v>
      </c>
      <c r="W51">
        <v>47.444699999999997</v>
      </c>
      <c r="X51">
        <v>50.498399999999997</v>
      </c>
      <c r="Y51">
        <v>10701.6</v>
      </c>
      <c r="Z51">
        <v>5.6348000000000003</v>
      </c>
    </row>
    <row r="52" spans="1:26" x14ac:dyDescent="0.2">
      <c r="A52" t="s">
        <v>138</v>
      </c>
      <c r="B52" t="s">
        <v>139</v>
      </c>
      <c r="C52" t="s">
        <v>143</v>
      </c>
      <c r="D52">
        <v>56</v>
      </c>
      <c r="E52" t="s">
        <v>245</v>
      </c>
      <c r="F52" t="s">
        <v>62</v>
      </c>
      <c r="G52" t="s">
        <v>246</v>
      </c>
      <c r="H52">
        <v>60</v>
      </c>
      <c r="I52">
        <v>10</v>
      </c>
      <c r="J52" t="s">
        <v>8</v>
      </c>
      <c r="K52">
        <v>39</v>
      </c>
      <c r="L52">
        <v>2437.7566999999999</v>
      </c>
      <c r="M52">
        <v>40.7577</v>
      </c>
      <c r="N52">
        <v>46.622</v>
      </c>
      <c r="O52">
        <v>49.378500000000003</v>
      </c>
      <c r="P52">
        <v>22.029800000000002</v>
      </c>
      <c r="Q52">
        <v>17.5823</v>
      </c>
      <c r="R52">
        <v>79.762799999999999</v>
      </c>
      <c r="S52">
        <v>77.467600000000004</v>
      </c>
      <c r="T52">
        <v>38.868200000000002</v>
      </c>
      <c r="U52">
        <v>41.730699999999999</v>
      </c>
      <c r="V52">
        <v>40.733899999999998</v>
      </c>
      <c r="W52">
        <v>46.611400000000003</v>
      </c>
      <c r="X52">
        <v>49.359699999999997</v>
      </c>
      <c r="Y52">
        <v>8964.2999999999993</v>
      </c>
      <c r="Z52">
        <v>5.0473999999999997</v>
      </c>
    </row>
    <row r="53" spans="1:26" x14ac:dyDescent="0.2">
      <c r="A53" t="s">
        <v>138</v>
      </c>
      <c r="B53" t="s">
        <v>139</v>
      </c>
      <c r="C53" t="s">
        <v>143</v>
      </c>
      <c r="D53">
        <v>57</v>
      </c>
      <c r="E53" t="s">
        <v>247</v>
      </c>
      <c r="F53" t="s">
        <v>62</v>
      </c>
      <c r="G53" t="s">
        <v>248</v>
      </c>
      <c r="H53">
        <v>60</v>
      </c>
      <c r="I53">
        <v>10</v>
      </c>
      <c r="J53" t="s">
        <v>8</v>
      </c>
      <c r="K53">
        <v>47</v>
      </c>
      <c r="L53">
        <v>1433.2904000000001</v>
      </c>
      <c r="M53">
        <v>39.591500000000003</v>
      </c>
      <c r="N53">
        <v>45.555500000000002</v>
      </c>
      <c r="O53">
        <v>47.976500000000001</v>
      </c>
      <c r="P53">
        <v>19.463200000000001</v>
      </c>
      <c r="Q53">
        <v>16.347799999999999</v>
      </c>
      <c r="R53">
        <v>69.704700000000003</v>
      </c>
      <c r="S53">
        <v>67.428100000000001</v>
      </c>
      <c r="T53">
        <v>37.001100000000001</v>
      </c>
      <c r="U53">
        <v>40.680399999999999</v>
      </c>
      <c r="V53">
        <v>39.5565</v>
      </c>
      <c r="W53">
        <v>45.542999999999999</v>
      </c>
      <c r="X53">
        <v>47.954900000000002</v>
      </c>
      <c r="Y53">
        <v>6382.5</v>
      </c>
      <c r="Z53">
        <v>4.3307000000000002</v>
      </c>
    </row>
    <row r="54" spans="1:26" x14ac:dyDescent="0.2">
      <c r="A54" t="s">
        <v>138</v>
      </c>
      <c r="B54" t="s">
        <v>139</v>
      </c>
      <c r="C54" t="s">
        <v>143</v>
      </c>
      <c r="D54">
        <v>58</v>
      </c>
      <c r="E54" t="s">
        <v>249</v>
      </c>
      <c r="F54" t="s">
        <v>62</v>
      </c>
      <c r="G54" t="s">
        <v>250</v>
      </c>
      <c r="H54">
        <v>60</v>
      </c>
      <c r="I54">
        <v>10</v>
      </c>
      <c r="J54" t="s">
        <v>8</v>
      </c>
      <c r="K54">
        <v>55</v>
      </c>
      <c r="L54">
        <v>853.70510000000002</v>
      </c>
      <c r="M54">
        <v>38.091799999999999</v>
      </c>
      <c r="N54">
        <v>44.263599999999997</v>
      </c>
      <c r="O54">
        <v>46.3962</v>
      </c>
      <c r="P54">
        <v>16.8505</v>
      </c>
      <c r="Q54">
        <v>14.909700000000001</v>
      </c>
      <c r="R54">
        <v>56.509799999999998</v>
      </c>
      <c r="S54">
        <v>54.423999999999999</v>
      </c>
      <c r="T54">
        <v>34.957500000000003</v>
      </c>
      <c r="U54">
        <v>39.383000000000003</v>
      </c>
      <c r="V54">
        <v>38.046599999999998</v>
      </c>
      <c r="W54">
        <v>44.250500000000002</v>
      </c>
      <c r="X54">
        <v>46.371200000000002</v>
      </c>
      <c r="Y54">
        <v>4880.7</v>
      </c>
      <c r="Z54">
        <v>3.6150000000000002</v>
      </c>
    </row>
    <row r="55" spans="1:26" x14ac:dyDescent="0.2">
      <c r="A55" t="s">
        <v>138</v>
      </c>
      <c r="B55" t="s">
        <v>139</v>
      </c>
      <c r="C55" t="s">
        <v>143</v>
      </c>
      <c r="D55">
        <v>59</v>
      </c>
      <c r="E55" t="s">
        <v>251</v>
      </c>
      <c r="F55" t="s">
        <v>62</v>
      </c>
      <c r="G55" t="s">
        <v>252</v>
      </c>
      <c r="H55">
        <v>60</v>
      </c>
      <c r="I55">
        <v>10</v>
      </c>
      <c r="J55" t="s">
        <v>8</v>
      </c>
      <c r="K55">
        <v>63</v>
      </c>
      <c r="L55">
        <v>430.4914</v>
      </c>
      <c r="M55">
        <v>35.6633</v>
      </c>
      <c r="N55">
        <v>42.640900000000002</v>
      </c>
      <c r="O55">
        <v>44.331200000000003</v>
      </c>
      <c r="P55">
        <v>13.7003</v>
      </c>
      <c r="Q55">
        <v>12.948600000000001</v>
      </c>
      <c r="R55">
        <v>37.4621</v>
      </c>
      <c r="S55">
        <v>35.857100000000003</v>
      </c>
      <c r="T55">
        <v>32.149000000000001</v>
      </c>
      <c r="U55">
        <v>37.427500000000002</v>
      </c>
      <c r="V55">
        <v>35.591999999999999</v>
      </c>
      <c r="W55">
        <v>42.627899999999997</v>
      </c>
      <c r="X55">
        <v>44.306899999999999</v>
      </c>
      <c r="Y55">
        <v>3041</v>
      </c>
      <c r="Z55">
        <v>2.9119999999999999</v>
      </c>
    </row>
    <row r="56" spans="1:26" x14ac:dyDescent="0.2">
      <c r="A56" t="s">
        <v>138</v>
      </c>
      <c r="B56" t="s">
        <v>139</v>
      </c>
      <c r="C56" t="s">
        <v>143</v>
      </c>
      <c r="D56">
        <v>60</v>
      </c>
      <c r="E56" t="s">
        <v>253</v>
      </c>
      <c r="F56" t="s">
        <v>62</v>
      </c>
      <c r="G56" t="s">
        <v>254</v>
      </c>
      <c r="H56">
        <v>60</v>
      </c>
      <c r="I56">
        <v>10</v>
      </c>
      <c r="J56" t="s">
        <v>19</v>
      </c>
      <c r="K56">
        <v>23</v>
      </c>
      <c r="L56">
        <v>4374.8903</v>
      </c>
      <c r="M56">
        <v>41.628100000000003</v>
      </c>
      <c r="N56">
        <v>47.470999999999997</v>
      </c>
      <c r="O56">
        <v>50.597099999999998</v>
      </c>
      <c r="P56">
        <v>24.717700000000001</v>
      </c>
      <c r="Q56">
        <v>18.632400000000001</v>
      </c>
      <c r="R56">
        <v>87.106300000000005</v>
      </c>
      <c r="S56">
        <v>84.732399999999998</v>
      </c>
      <c r="T56">
        <v>40.566000000000003</v>
      </c>
      <c r="U56">
        <v>42.562100000000001</v>
      </c>
      <c r="V56">
        <v>41.616199999999999</v>
      </c>
      <c r="W56">
        <v>47.461799999999997</v>
      </c>
      <c r="X56">
        <v>50.581699999999998</v>
      </c>
      <c r="Y56">
        <v>5493.8</v>
      </c>
      <c r="Z56">
        <v>2.4104000000000001</v>
      </c>
    </row>
    <row r="57" spans="1:26" x14ac:dyDescent="0.2">
      <c r="A57" t="s">
        <v>138</v>
      </c>
      <c r="B57" t="s">
        <v>139</v>
      </c>
      <c r="C57" t="s">
        <v>143</v>
      </c>
      <c r="D57">
        <v>61</v>
      </c>
      <c r="E57" t="s">
        <v>255</v>
      </c>
      <c r="F57" t="s">
        <v>62</v>
      </c>
      <c r="G57" t="s">
        <v>256</v>
      </c>
      <c r="H57">
        <v>60</v>
      </c>
      <c r="I57">
        <v>10</v>
      </c>
      <c r="J57" t="s">
        <v>19</v>
      </c>
      <c r="K57">
        <v>31</v>
      </c>
      <c r="L57">
        <v>2634.9686999999999</v>
      </c>
      <c r="M57">
        <v>40.895499999999998</v>
      </c>
      <c r="N57">
        <v>46.779000000000003</v>
      </c>
      <c r="O57">
        <v>49.655000000000001</v>
      </c>
      <c r="P57">
        <v>22.5608</v>
      </c>
      <c r="Q57">
        <v>17.769600000000001</v>
      </c>
      <c r="R57">
        <v>80.901200000000003</v>
      </c>
      <c r="S57">
        <v>78.438500000000005</v>
      </c>
      <c r="T57">
        <v>39.127800000000001</v>
      </c>
      <c r="U57">
        <v>41.894100000000002</v>
      </c>
      <c r="V57">
        <v>40.875100000000003</v>
      </c>
      <c r="W57">
        <v>46.767499999999998</v>
      </c>
      <c r="X57">
        <v>49.636099999999999</v>
      </c>
      <c r="Y57">
        <v>3856.7</v>
      </c>
      <c r="Z57">
        <v>2.2397999999999998</v>
      </c>
    </row>
    <row r="58" spans="1:26" x14ac:dyDescent="0.2">
      <c r="A58" t="s">
        <v>138</v>
      </c>
      <c r="B58" t="s">
        <v>139</v>
      </c>
      <c r="C58" t="s">
        <v>143</v>
      </c>
      <c r="D58">
        <v>62</v>
      </c>
      <c r="E58" t="s">
        <v>257</v>
      </c>
      <c r="F58" t="s">
        <v>62</v>
      </c>
      <c r="G58" t="s">
        <v>258</v>
      </c>
      <c r="H58">
        <v>60</v>
      </c>
      <c r="I58">
        <v>10</v>
      </c>
      <c r="J58" t="s">
        <v>19</v>
      </c>
      <c r="K58">
        <v>39</v>
      </c>
      <c r="L58">
        <v>1550.7619</v>
      </c>
      <c r="M58">
        <v>39.843600000000002</v>
      </c>
      <c r="N58">
        <v>45.831899999999997</v>
      </c>
      <c r="O58">
        <v>48.3855</v>
      </c>
      <c r="P58">
        <v>20.0975</v>
      </c>
      <c r="Q58">
        <v>16.6418</v>
      </c>
      <c r="R58">
        <v>71.756100000000004</v>
      </c>
      <c r="S58">
        <v>69.308899999999994</v>
      </c>
      <c r="T58">
        <v>37.384099999999997</v>
      </c>
      <c r="U58">
        <v>40.954700000000003</v>
      </c>
      <c r="V58">
        <v>39.810299999999998</v>
      </c>
      <c r="W58">
        <v>45.818300000000001</v>
      </c>
      <c r="X58">
        <v>48.363700000000001</v>
      </c>
      <c r="Y58">
        <v>3392.3</v>
      </c>
      <c r="Z58">
        <v>2.0718000000000001</v>
      </c>
    </row>
    <row r="59" spans="1:26" x14ac:dyDescent="0.2">
      <c r="A59" t="s">
        <v>138</v>
      </c>
      <c r="B59" t="s">
        <v>139</v>
      </c>
      <c r="C59" t="s">
        <v>143</v>
      </c>
      <c r="D59">
        <v>63</v>
      </c>
      <c r="E59" t="s">
        <v>259</v>
      </c>
      <c r="F59" t="s">
        <v>62</v>
      </c>
      <c r="G59" t="s">
        <v>260</v>
      </c>
      <c r="H59">
        <v>60</v>
      </c>
      <c r="I59">
        <v>10</v>
      </c>
      <c r="J59" t="s">
        <v>19</v>
      </c>
      <c r="K59">
        <v>47</v>
      </c>
      <c r="L59">
        <v>914.6816</v>
      </c>
      <c r="M59">
        <v>38.4619</v>
      </c>
      <c r="N59">
        <v>44.676900000000003</v>
      </c>
      <c r="O59">
        <v>46.861699999999999</v>
      </c>
      <c r="P59">
        <v>17.532599999999999</v>
      </c>
      <c r="Q59">
        <v>15.2927</v>
      </c>
      <c r="R59">
        <v>59.740499999999997</v>
      </c>
      <c r="S59">
        <v>57.4741</v>
      </c>
      <c r="T59">
        <v>35.439900000000002</v>
      </c>
      <c r="U59">
        <v>39.751199999999997</v>
      </c>
      <c r="V59">
        <v>38.417400000000001</v>
      </c>
      <c r="W59">
        <v>44.660899999999998</v>
      </c>
      <c r="X59">
        <v>46.830300000000001</v>
      </c>
      <c r="Y59">
        <v>2759.5</v>
      </c>
      <c r="Z59">
        <v>1.6751</v>
      </c>
    </row>
    <row r="60" spans="1:26" x14ac:dyDescent="0.2">
      <c r="A60" t="s">
        <v>138</v>
      </c>
      <c r="B60" t="s">
        <v>139</v>
      </c>
      <c r="C60" t="s">
        <v>143</v>
      </c>
      <c r="D60">
        <v>64</v>
      </c>
      <c r="E60" t="s">
        <v>261</v>
      </c>
      <c r="F60" t="s">
        <v>62</v>
      </c>
      <c r="G60" t="s">
        <v>262</v>
      </c>
      <c r="H60">
        <v>60</v>
      </c>
      <c r="I60">
        <v>10</v>
      </c>
      <c r="J60" t="s">
        <v>19</v>
      </c>
      <c r="K60">
        <v>55</v>
      </c>
      <c r="L60">
        <v>544.34799999999996</v>
      </c>
      <c r="M60">
        <v>36.767000000000003</v>
      </c>
      <c r="N60">
        <v>43.306800000000003</v>
      </c>
      <c r="O60">
        <v>45.150500000000001</v>
      </c>
      <c r="P60">
        <v>15.0024</v>
      </c>
      <c r="Q60">
        <v>13.7852</v>
      </c>
      <c r="R60">
        <v>45.314399999999999</v>
      </c>
      <c r="S60">
        <v>43.404699999999998</v>
      </c>
      <c r="T60">
        <v>33.3596</v>
      </c>
      <c r="U60">
        <v>38.279600000000002</v>
      </c>
      <c r="V60">
        <v>36.713900000000002</v>
      </c>
      <c r="W60">
        <v>43.289200000000001</v>
      </c>
      <c r="X60">
        <v>45.116799999999998</v>
      </c>
      <c r="Y60">
        <v>2197.3000000000002</v>
      </c>
      <c r="Z60">
        <v>1.3460000000000001</v>
      </c>
    </row>
    <row r="61" spans="1:26" x14ac:dyDescent="0.2">
      <c r="A61" t="s">
        <v>138</v>
      </c>
      <c r="B61" t="s">
        <v>139</v>
      </c>
      <c r="C61" t="s">
        <v>143</v>
      </c>
      <c r="D61">
        <v>65</v>
      </c>
      <c r="E61" t="s">
        <v>263</v>
      </c>
      <c r="F61" t="s">
        <v>62</v>
      </c>
      <c r="G61" t="s">
        <v>264</v>
      </c>
      <c r="H61">
        <v>60</v>
      </c>
      <c r="I61">
        <v>10</v>
      </c>
      <c r="J61" t="s">
        <v>19</v>
      </c>
      <c r="K61">
        <v>63</v>
      </c>
      <c r="L61">
        <v>275.28530000000001</v>
      </c>
      <c r="M61">
        <v>34.197000000000003</v>
      </c>
      <c r="N61">
        <v>41.591200000000001</v>
      </c>
      <c r="O61">
        <v>42.965699999999998</v>
      </c>
      <c r="P61">
        <v>12.090199999999999</v>
      </c>
      <c r="Q61">
        <v>11.8536</v>
      </c>
      <c r="R61">
        <v>26.492000000000001</v>
      </c>
      <c r="S61">
        <v>25.235299999999999</v>
      </c>
      <c r="T61">
        <v>30.5793</v>
      </c>
      <c r="U61">
        <v>36.158499999999997</v>
      </c>
      <c r="V61">
        <v>34.120399999999997</v>
      </c>
      <c r="W61">
        <v>41.5764</v>
      </c>
      <c r="X61">
        <v>42.932400000000001</v>
      </c>
      <c r="Y61">
        <v>1443.4</v>
      </c>
      <c r="Z61">
        <v>1.0439000000000001</v>
      </c>
    </row>
    <row r="62" spans="1:26" x14ac:dyDescent="0.2">
      <c r="A62" t="s">
        <v>138</v>
      </c>
      <c r="B62" t="s">
        <v>139</v>
      </c>
      <c r="C62" t="s">
        <v>143</v>
      </c>
      <c r="D62">
        <v>66</v>
      </c>
      <c r="E62" t="s">
        <v>265</v>
      </c>
      <c r="F62" t="s">
        <v>62</v>
      </c>
      <c r="G62" t="s">
        <v>266</v>
      </c>
      <c r="H62">
        <v>60</v>
      </c>
      <c r="I62">
        <v>10</v>
      </c>
      <c r="J62" t="s">
        <v>9</v>
      </c>
      <c r="K62">
        <v>23</v>
      </c>
      <c r="L62">
        <v>3106.0902000000001</v>
      </c>
      <c r="M62">
        <v>41.0242</v>
      </c>
      <c r="N62">
        <v>46.970599999999997</v>
      </c>
      <c r="O62">
        <v>49.949399999999997</v>
      </c>
      <c r="P62">
        <v>23.391100000000002</v>
      </c>
      <c r="Q62">
        <v>17.979800000000001</v>
      </c>
      <c r="R62">
        <v>81.059899999999999</v>
      </c>
      <c r="S62">
        <v>78.631900000000002</v>
      </c>
      <c r="T62">
        <v>39.359200000000001</v>
      </c>
      <c r="U62">
        <v>42.0901</v>
      </c>
      <c r="V62">
        <v>41.006900000000002</v>
      </c>
      <c r="W62">
        <v>46.9589</v>
      </c>
      <c r="X62">
        <v>49.930700000000002</v>
      </c>
      <c r="Y62">
        <v>5092.6000000000004</v>
      </c>
      <c r="Z62">
        <v>1.861</v>
      </c>
    </row>
    <row r="63" spans="1:26" x14ac:dyDescent="0.2">
      <c r="A63" t="s">
        <v>138</v>
      </c>
      <c r="B63" t="s">
        <v>139</v>
      </c>
      <c r="C63" t="s">
        <v>143</v>
      </c>
      <c r="D63">
        <v>67</v>
      </c>
      <c r="E63" t="s">
        <v>267</v>
      </c>
      <c r="F63" t="s">
        <v>62</v>
      </c>
      <c r="G63" t="s">
        <v>268</v>
      </c>
      <c r="H63">
        <v>60</v>
      </c>
      <c r="I63">
        <v>10</v>
      </c>
      <c r="J63" t="s">
        <v>9</v>
      </c>
      <c r="K63">
        <v>31</v>
      </c>
      <c r="L63">
        <v>1905.0426</v>
      </c>
      <c r="M63">
        <v>40.200299999999999</v>
      </c>
      <c r="N63">
        <v>46.1999</v>
      </c>
      <c r="O63">
        <v>48.898099999999999</v>
      </c>
      <c r="P63">
        <v>21.136299999999999</v>
      </c>
      <c r="Q63">
        <v>17.0517</v>
      </c>
      <c r="R63">
        <v>73.997200000000007</v>
      </c>
      <c r="S63">
        <v>71.479500000000002</v>
      </c>
      <c r="T63">
        <v>37.926000000000002</v>
      </c>
      <c r="U63">
        <v>41.335500000000003</v>
      </c>
      <c r="V63">
        <v>40.172699999999999</v>
      </c>
      <c r="W63">
        <v>46.186999999999998</v>
      </c>
      <c r="X63">
        <v>48.874099999999999</v>
      </c>
      <c r="Y63">
        <v>3905.6</v>
      </c>
      <c r="Z63">
        <v>1.5798000000000001</v>
      </c>
    </row>
    <row r="64" spans="1:26" x14ac:dyDescent="0.2">
      <c r="A64" t="s">
        <v>138</v>
      </c>
      <c r="B64" t="s">
        <v>139</v>
      </c>
      <c r="C64" t="s">
        <v>143</v>
      </c>
      <c r="D64">
        <v>68</v>
      </c>
      <c r="E64" t="s">
        <v>269</v>
      </c>
      <c r="F64" t="s">
        <v>62</v>
      </c>
      <c r="G64" t="s">
        <v>270</v>
      </c>
      <c r="H64">
        <v>60</v>
      </c>
      <c r="I64">
        <v>10</v>
      </c>
      <c r="J64" t="s">
        <v>9</v>
      </c>
      <c r="K64">
        <v>39</v>
      </c>
      <c r="L64">
        <v>1135.2832000000001</v>
      </c>
      <c r="M64">
        <v>39.035299999999999</v>
      </c>
      <c r="N64">
        <v>45.222799999999999</v>
      </c>
      <c r="O64">
        <v>47.608699999999999</v>
      </c>
      <c r="P64">
        <v>18.672799999999999</v>
      </c>
      <c r="Q64">
        <v>15.8653</v>
      </c>
      <c r="R64">
        <v>63.929499999999997</v>
      </c>
      <c r="S64">
        <v>61.441499999999998</v>
      </c>
      <c r="T64">
        <v>36.1965</v>
      </c>
      <c r="U64">
        <v>40.319600000000001</v>
      </c>
      <c r="V64">
        <v>38.995399999999997</v>
      </c>
      <c r="W64">
        <v>45.207700000000003</v>
      </c>
      <c r="X64">
        <v>47.584499999999998</v>
      </c>
      <c r="Y64">
        <v>2759.3</v>
      </c>
      <c r="Z64">
        <v>1.3753</v>
      </c>
    </row>
    <row r="65" spans="1:26" x14ac:dyDescent="0.2">
      <c r="A65" t="s">
        <v>138</v>
      </c>
      <c r="B65" t="s">
        <v>139</v>
      </c>
      <c r="C65" t="s">
        <v>143</v>
      </c>
      <c r="D65">
        <v>69</v>
      </c>
      <c r="E65" t="s">
        <v>271</v>
      </c>
      <c r="F65" t="s">
        <v>62</v>
      </c>
      <c r="G65" t="s">
        <v>272</v>
      </c>
      <c r="H65">
        <v>60</v>
      </c>
      <c r="I65">
        <v>10</v>
      </c>
      <c r="J65" t="s">
        <v>9</v>
      </c>
      <c r="K65">
        <v>47</v>
      </c>
      <c r="L65">
        <v>674.6816</v>
      </c>
      <c r="M65">
        <v>37.549300000000002</v>
      </c>
      <c r="N65">
        <v>44.001300000000001</v>
      </c>
      <c r="O65">
        <v>46.002699999999997</v>
      </c>
      <c r="P65">
        <v>16.180700000000002</v>
      </c>
      <c r="Q65">
        <v>14.4885</v>
      </c>
      <c r="R65">
        <v>51.0929</v>
      </c>
      <c r="S65">
        <v>48.8917</v>
      </c>
      <c r="T65">
        <v>34.280799999999999</v>
      </c>
      <c r="U65">
        <v>39.001199999999997</v>
      </c>
      <c r="V65">
        <v>37.498699999999999</v>
      </c>
      <c r="W65">
        <v>43.984900000000003</v>
      </c>
      <c r="X65">
        <v>45.9739</v>
      </c>
      <c r="Y65">
        <v>2201.6</v>
      </c>
      <c r="Z65">
        <v>1.175</v>
      </c>
    </row>
    <row r="66" spans="1:26" x14ac:dyDescent="0.2">
      <c r="A66" t="s">
        <v>138</v>
      </c>
      <c r="B66" t="s">
        <v>139</v>
      </c>
      <c r="C66" t="s">
        <v>143</v>
      </c>
      <c r="D66">
        <v>70</v>
      </c>
      <c r="E66" t="s">
        <v>273</v>
      </c>
      <c r="F66" t="s">
        <v>62</v>
      </c>
      <c r="G66" t="s">
        <v>274</v>
      </c>
      <c r="H66">
        <v>60</v>
      </c>
      <c r="I66">
        <v>10</v>
      </c>
      <c r="J66" t="s">
        <v>9</v>
      </c>
      <c r="K66">
        <v>55</v>
      </c>
      <c r="L66">
        <v>400.23360000000002</v>
      </c>
      <c r="M66">
        <v>35.7453</v>
      </c>
      <c r="N66">
        <v>42.61</v>
      </c>
      <c r="O66">
        <v>44.252200000000002</v>
      </c>
      <c r="P66">
        <v>13.728300000000001</v>
      </c>
      <c r="Q66">
        <v>12.957100000000001</v>
      </c>
      <c r="R66">
        <v>36.1479</v>
      </c>
      <c r="S66">
        <v>34.490200000000002</v>
      </c>
      <c r="T66">
        <v>32.2042</v>
      </c>
      <c r="U66">
        <v>37.426900000000003</v>
      </c>
      <c r="V66">
        <v>35.689500000000002</v>
      </c>
      <c r="W66">
        <v>42.594900000000003</v>
      </c>
      <c r="X66">
        <v>44.216999999999999</v>
      </c>
      <c r="Y66">
        <v>1797.6</v>
      </c>
      <c r="Z66">
        <v>0.97460000000000002</v>
      </c>
    </row>
    <row r="67" spans="1:26" x14ac:dyDescent="0.2">
      <c r="A67" t="s">
        <v>138</v>
      </c>
      <c r="B67" t="s">
        <v>139</v>
      </c>
      <c r="C67" t="s">
        <v>143</v>
      </c>
      <c r="D67">
        <v>71</v>
      </c>
      <c r="E67" t="s">
        <v>275</v>
      </c>
      <c r="F67" t="s">
        <v>62</v>
      </c>
      <c r="G67" t="s">
        <v>276</v>
      </c>
      <c r="H67">
        <v>60</v>
      </c>
      <c r="I67">
        <v>10</v>
      </c>
      <c r="J67" t="s">
        <v>9</v>
      </c>
      <c r="K67">
        <v>63</v>
      </c>
      <c r="L67">
        <v>202.56790000000001</v>
      </c>
      <c r="M67">
        <v>33.127099999999999</v>
      </c>
      <c r="N67">
        <v>40.875300000000003</v>
      </c>
      <c r="O67">
        <v>42.273600000000002</v>
      </c>
      <c r="P67">
        <v>11.0124</v>
      </c>
      <c r="Q67">
        <v>11.0977</v>
      </c>
      <c r="R67">
        <v>18.525600000000001</v>
      </c>
      <c r="S67">
        <v>17.541699999999999</v>
      </c>
      <c r="T67">
        <v>29.483699999999999</v>
      </c>
      <c r="U67">
        <v>35.246600000000001</v>
      </c>
      <c r="V67">
        <v>33.054900000000004</v>
      </c>
      <c r="W67">
        <v>40.859400000000001</v>
      </c>
      <c r="X67">
        <v>42.234699999999997</v>
      </c>
      <c r="Y67">
        <v>1154.7</v>
      </c>
      <c r="Z67">
        <v>0.70660000000000001</v>
      </c>
    </row>
    <row r="68" spans="1:26" x14ac:dyDescent="0.2">
      <c r="A68" t="s">
        <v>138</v>
      </c>
      <c r="B68" t="s">
        <v>139</v>
      </c>
      <c r="C68" t="s">
        <v>143</v>
      </c>
      <c r="D68">
        <v>72</v>
      </c>
      <c r="E68" t="s">
        <v>277</v>
      </c>
      <c r="F68" t="s">
        <v>62</v>
      </c>
      <c r="G68" t="s">
        <v>278</v>
      </c>
      <c r="H68">
        <v>60</v>
      </c>
      <c r="I68">
        <v>10</v>
      </c>
      <c r="J68" t="s">
        <v>20</v>
      </c>
      <c r="K68">
        <v>23</v>
      </c>
      <c r="L68">
        <v>1904.1795</v>
      </c>
      <c r="M68">
        <v>39.7592</v>
      </c>
      <c r="N68">
        <v>46.1248</v>
      </c>
      <c r="O68">
        <v>48.877400000000002</v>
      </c>
      <c r="P68">
        <v>21.212299999999999</v>
      </c>
      <c r="Q68">
        <v>16.770700000000001</v>
      </c>
      <c r="R68">
        <v>65.994500000000002</v>
      </c>
      <c r="S68">
        <v>63.710799999999999</v>
      </c>
      <c r="T68">
        <v>37.113500000000002</v>
      </c>
      <c r="U68">
        <v>41.225000000000001</v>
      </c>
      <c r="V68">
        <v>39.726799999999997</v>
      </c>
      <c r="W68">
        <v>46.108699999999999</v>
      </c>
      <c r="X68">
        <v>48.851900000000001</v>
      </c>
      <c r="Y68">
        <v>1988.2</v>
      </c>
      <c r="Z68">
        <v>0.75939999999999996</v>
      </c>
    </row>
    <row r="69" spans="1:26" x14ac:dyDescent="0.2">
      <c r="A69" t="s">
        <v>138</v>
      </c>
      <c r="B69" t="s">
        <v>139</v>
      </c>
      <c r="C69" t="s">
        <v>143</v>
      </c>
      <c r="D69">
        <v>73</v>
      </c>
      <c r="E69" t="s">
        <v>279</v>
      </c>
      <c r="F69" t="s">
        <v>62</v>
      </c>
      <c r="G69" t="s">
        <v>280</v>
      </c>
      <c r="H69">
        <v>60</v>
      </c>
      <c r="I69">
        <v>10</v>
      </c>
      <c r="J69" t="s">
        <v>20</v>
      </c>
      <c r="K69">
        <v>31</v>
      </c>
      <c r="L69">
        <v>1187.6321</v>
      </c>
      <c r="M69">
        <v>38.885899999999999</v>
      </c>
      <c r="N69">
        <v>45.293599999999998</v>
      </c>
      <c r="O69">
        <v>47.747300000000003</v>
      </c>
      <c r="P69">
        <v>19.018000000000001</v>
      </c>
      <c r="Q69">
        <v>15.848000000000001</v>
      </c>
      <c r="R69">
        <v>58.233600000000003</v>
      </c>
      <c r="S69">
        <v>55.912599999999998</v>
      </c>
      <c r="T69">
        <v>35.895699999999998</v>
      </c>
      <c r="U69">
        <v>40.384399999999999</v>
      </c>
      <c r="V69">
        <v>38.844999999999999</v>
      </c>
      <c r="W69">
        <v>45.276200000000003</v>
      </c>
      <c r="X69">
        <v>47.718400000000003</v>
      </c>
      <c r="Y69">
        <v>1608</v>
      </c>
      <c r="Z69">
        <v>0.67159999999999997</v>
      </c>
    </row>
    <row r="70" spans="1:26" x14ac:dyDescent="0.2">
      <c r="A70" t="s">
        <v>138</v>
      </c>
      <c r="B70" t="s">
        <v>139</v>
      </c>
      <c r="C70" t="s">
        <v>143</v>
      </c>
      <c r="D70">
        <v>74</v>
      </c>
      <c r="E70" t="s">
        <v>281</v>
      </c>
      <c r="F70" t="s">
        <v>62</v>
      </c>
      <c r="G70" t="s">
        <v>282</v>
      </c>
      <c r="H70">
        <v>60</v>
      </c>
      <c r="I70">
        <v>10</v>
      </c>
      <c r="J70" t="s">
        <v>20</v>
      </c>
      <c r="K70">
        <v>39</v>
      </c>
      <c r="L70">
        <v>714.65520000000004</v>
      </c>
      <c r="M70">
        <v>37.6282</v>
      </c>
      <c r="N70">
        <v>44.2224</v>
      </c>
      <c r="O70">
        <v>46.359499999999997</v>
      </c>
      <c r="P70">
        <v>16.629799999999999</v>
      </c>
      <c r="Q70">
        <v>14.646000000000001</v>
      </c>
      <c r="R70">
        <v>47.819499999999998</v>
      </c>
      <c r="S70">
        <v>45.624200000000002</v>
      </c>
      <c r="T70">
        <v>34.323300000000003</v>
      </c>
      <c r="U70">
        <v>39.223199999999999</v>
      </c>
      <c r="V70">
        <v>37.576300000000003</v>
      </c>
      <c r="W70">
        <v>44.203699999999998</v>
      </c>
      <c r="X70">
        <v>46.3294</v>
      </c>
      <c r="Y70">
        <v>1195.4000000000001</v>
      </c>
      <c r="Z70">
        <v>0.59750000000000003</v>
      </c>
    </row>
    <row r="71" spans="1:26" x14ac:dyDescent="0.2">
      <c r="A71" t="s">
        <v>138</v>
      </c>
      <c r="B71" t="s">
        <v>139</v>
      </c>
      <c r="C71" t="s">
        <v>143</v>
      </c>
      <c r="D71">
        <v>75</v>
      </c>
      <c r="E71" t="s">
        <v>283</v>
      </c>
      <c r="F71" t="s">
        <v>62</v>
      </c>
      <c r="G71" t="s">
        <v>284</v>
      </c>
      <c r="H71">
        <v>60</v>
      </c>
      <c r="I71">
        <v>10</v>
      </c>
      <c r="J71" t="s">
        <v>20</v>
      </c>
      <c r="K71">
        <v>47</v>
      </c>
      <c r="L71">
        <v>426.55930000000001</v>
      </c>
      <c r="M71">
        <v>36.028399999999998</v>
      </c>
      <c r="N71">
        <v>43.000399999999999</v>
      </c>
      <c r="O71">
        <v>44.712600000000002</v>
      </c>
      <c r="P71">
        <v>14.2659</v>
      </c>
      <c r="Q71">
        <v>13.2554</v>
      </c>
      <c r="R71">
        <v>34.924399999999999</v>
      </c>
      <c r="S71">
        <v>33.122599999999998</v>
      </c>
      <c r="T71">
        <v>32.494300000000003</v>
      </c>
      <c r="U71">
        <v>37.797600000000003</v>
      </c>
      <c r="V71">
        <v>35.968000000000004</v>
      </c>
      <c r="W71">
        <v>42.981999999999999</v>
      </c>
      <c r="X71">
        <v>44.679000000000002</v>
      </c>
      <c r="Y71">
        <v>942.2</v>
      </c>
      <c r="Z71">
        <v>0.52500000000000002</v>
      </c>
    </row>
    <row r="72" spans="1:26" x14ac:dyDescent="0.2">
      <c r="A72" t="s">
        <v>138</v>
      </c>
      <c r="B72" t="s">
        <v>139</v>
      </c>
      <c r="C72" t="s">
        <v>143</v>
      </c>
      <c r="D72">
        <v>76</v>
      </c>
      <c r="E72" t="s">
        <v>285</v>
      </c>
      <c r="F72" t="s">
        <v>62</v>
      </c>
      <c r="G72" t="s">
        <v>286</v>
      </c>
      <c r="H72">
        <v>60</v>
      </c>
      <c r="I72">
        <v>10</v>
      </c>
      <c r="J72" t="s">
        <v>20</v>
      </c>
      <c r="K72">
        <v>55</v>
      </c>
      <c r="L72">
        <v>256.30369999999999</v>
      </c>
      <c r="M72">
        <v>34.200499999999998</v>
      </c>
      <c r="N72">
        <v>41.487200000000001</v>
      </c>
      <c r="O72">
        <v>42.844200000000001</v>
      </c>
      <c r="P72">
        <v>12.0471</v>
      </c>
      <c r="Q72">
        <v>11.8043</v>
      </c>
      <c r="R72">
        <v>21.501899999999999</v>
      </c>
      <c r="S72">
        <v>20.2956</v>
      </c>
      <c r="T72">
        <v>30.545999999999999</v>
      </c>
      <c r="U72">
        <v>36.130600000000001</v>
      </c>
      <c r="V72">
        <v>34.139699999999998</v>
      </c>
      <c r="W72">
        <v>41.469200000000001</v>
      </c>
      <c r="X72">
        <v>42.812899999999999</v>
      </c>
      <c r="Y72">
        <v>735.5</v>
      </c>
      <c r="Z72">
        <v>0.43669999999999998</v>
      </c>
    </row>
    <row r="73" spans="1:26" x14ac:dyDescent="0.2">
      <c r="A73" t="s">
        <v>138</v>
      </c>
      <c r="B73" t="s">
        <v>139</v>
      </c>
      <c r="C73" t="s">
        <v>143</v>
      </c>
      <c r="D73">
        <v>77</v>
      </c>
      <c r="E73" t="s">
        <v>287</v>
      </c>
      <c r="F73" t="s">
        <v>62</v>
      </c>
      <c r="G73" t="s">
        <v>288</v>
      </c>
      <c r="H73">
        <v>60</v>
      </c>
      <c r="I73">
        <v>10</v>
      </c>
      <c r="J73" t="s">
        <v>20</v>
      </c>
      <c r="K73">
        <v>63</v>
      </c>
      <c r="L73">
        <v>130.7431</v>
      </c>
      <c r="M73">
        <v>31.549199999999999</v>
      </c>
      <c r="N73">
        <v>39.660699999999999</v>
      </c>
      <c r="O73">
        <v>40.625500000000002</v>
      </c>
      <c r="P73">
        <v>9.6007999999999996</v>
      </c>
      <c r="Q73">
        <v>10.051299999999999</v>
      </c>
      <c r="R73">
        <v>7.1726000000000001</v>
      </c>
      <c r="S73">
        <v>6.6657999999999999</v>
      </c>
      <c r="T73">
        <v>27.896699999999999</v>
      </c>
      <c r="U73">
        <v>33.766199999999998</v>
      </c>
      <c r="V73">
        <v>31.474599999999999</v>
      </c>
      <c r="W73">
        <v>39.6447</v>
      </c>
      <c r="X73">
        <v>40.580800000000004</v>
      </c>
      <c r="Y73">
        <v>454.4</v>
      </c>
      <c r="Z73">
        <v>0.26939999999999997</v>
      </c>
    </row>
    <row r="74" spans="1:26" x14ac:dyDescent="0.2">
      <c r="A74" t="s">
        <v>138</v>
      </c>
      <c r="B74" t="s">
        <v>139</v>
      </c>
      <c r="C74" t="s">
        <v>143</v>
      </c>
      <c r="D74">
        <v>78</v>
      </c>
      <c r="E74" t="s">
        <v>289</v>
      </c>
      <c r="F74" t="s">
        <v>63</v>
      </c>
      <c r="G74" t="s">
        <v>290</v>
      </c>
      <c r="H74">
        <v>60</v>
      </c>
      <c r="I74">
        <v>10</v>
      </c>
      <c r="J74" t="s">
        <v>17</v>
      </c>
      <c r="K74">
        <v>23</v>
      </c>
      <c r="L74">
        <v>35538.214399999997</v>
      </c>
      <c r="M74">
        <v>43.321599999999997</v>
      </c>
      <c r="N74">
        <v>49.0779</v>
      </c>
      <c r="O74">
        <v>49.204599999999999</v>
      </c>
      <c r="P74">
        <v>32.747</v>
      </c>
      <c r="Q74">
        <v>23.069900000000001</v>
      </c>
      <c r="R74">
        <v>99.973100000000002</v>
      </c>
      <c r="S74">
        <v>99.965400000000002</v>
      </c>
      <c r="T74">
        <v>45.098599999999998</v>
      </c>
      <c r="U74">
        <v>44.261400000000002</v>
      </c>
      <c r="V74">
        <v>43.208199999999998</v>
      </c>
      <c r="W74">
        <v>48.984999999999999</v>
      </c>
      <c r="X74">
        <v>49.103000000000002</v>
      </c>
      <c r="Y74">
        <v>61513.8</v>
      </c>
      <c r="Z74">
        <v>25.0076</v>
      </c>
    </row>
    <row r="75" spans="1:26" x14ac:dyDescent="0.2">
      <c r="A75" t="s">
        <v>138</v>
      </c>
      <c r="B75" t="s">
        <v>139</v>
      </c>
      <c r="C75" t="s">
        <v>143</v>
      </c>
      <c r="D75">
        <v>79</v>
      </c>
      <c r="E75" t="s">
        <v>291</v>
      </c>
      <c r="F75" t="s">
        <v>63</v>
      </c>
      <c r="G75" t="s">
        <v>292</v>
      </c>
      <c r="H75">
        <v>60</v>
      </c>
      <c r="I75">
        <v>10</v>
      </c>
      <c r="J75" t="s">
        <v>17</v>
      </c>
      <c r="K75">
        <v>31</v>
      </c>
      <c r="L75">
        <v>19914.990900000001</v>
      </c>
      <c r="M75">
        <v>42.4161</v>
      </c>
      <c r="N75">
        <v>47.713299999999997</v>
      </c>
      <c r="O75">
        <v>47.8626</v>
      </c>
      <c r="P75">
        <v>30.743500000000001</v>
      </c>
      <c r="Q75">
        <v>21.915900000000001</v>
      </c>
      <c r="R75">
        <v>99.965999999999994</v>
      </c>
      <c r="S75">
        <v>99.956500000000005</v>
      </c>
      <c r="T75">
        <v>43.091200000000001</v>
      </c>
      <c r="U75">
        <v>43.232199999999999</v>
      </c>
      <c r="V75">
        <v>42.341700000000003</v>
      </c>
      <c r="W75">
        <v>47.627899999999997</v>
      </c>
      <c r="X75">
        <v>47.765500000000003</v>
      </c>
      <c r="Y75">
        <v>51944.800000000003</v>
      </c>
      <c r="Z75">
        <v>21.8474</v>
      </c>
    </row>
    <row r="76" spans="1:26" x14ac:dyDescent="0.2">
      <c r="A76" t="s">
        <v>138</v>
      </c>
      <c r="B76" t="s">
        <v>139</v>
      </c>
      <c r="C76" t="s">
        <v>143</v>
      </c>
      <c r="D76">
        <v>80</v>
      </c>
      <c r="E76" t="s">
        <v>293</v>
      </c>
      <c r="F76" t="s">
        <v>63</v>
      </c>
      <c r="G76" t="s">
        <v>294</v>
      </c>
      <c r="H76">
        <v>60</v>
      </c>
      <c r="I76">
        <v>10</v>
      </c>
      <c r="J76" t="s">
        <v>17</v>
      </c>
      <c r="K76">
        <v>39</v>
      </c>
      <c r="L76">
        <v>11235.1427</v>
      </c>
      <c r="M76">
        <v>41.090200000000003</v>
      </c>
      <c r="N76">
        <v>45.996400000000001</v>
      </c>
      <c r="O76">
        <v>46.247300000000003</v>
      </c>
      <c r="P76">
        <v>28.049600000000002</v>
      </c>
      <c r="Q76">
        <v>20.276399999999999</v>
      </c>
      <c r="R76">
        <v>99.951800000000006</v>
      </c>
      <c r="S76">
        <v>99.932100000000005</v>
      </c>
      <c r="T76">
        <v>40.425800000000002</v>
      </c>
      <c r="U76">
        <v>41.8386</v>
      </c>
      <c r="V76">
        <v>41.023299999999999</v>
      </c>
      <c r="W76">
        <v>45.912100000000002</v>
      </c>
      <c r="X76">
        <v>46.149500000000003</v>
      </c>
      <c r="Y76">
        <v>45723.1</v>
      </c>
      <c r="Z76">
        <v>19.532</v>
      </c>
    </row>
    <row r="77" spans="1:26" x14ac:dyDescent="0.2">
      <c r="A77" t="s">
        <v>138</v>
      </c>
      <c r="B77" t="s">
        <v>139</v>
      </c>
      <c r="C77" t="s">
        <v>143</v>
      </c>
      <c r="D77">
        <v>81</v>
      </c>
      <c r="E77" t="s">
        <v>295</v>
      </c>
      <c r="F77" t="s">
        <v>63</v>
      </c>
      <c r="G77" t="s">
        <v>296</v>
      </c>
      <c r="H77">
        <v>60</v>
      </c>
      <c r="I77">
        <v>10</v>
      </c>
      <c r="J77" t="s">
        <v>17</v>
      </c>
      <c r="K77">
        <v>47</v>
      </c>
      <c r="L77">
        <v>6592.6356999999998</v>
      </c>
      <c r="M77">
        <v>39.300400000000003</v>
      </c>
      <c r="N77">
        <v>44.067500000000003</v>
      </c>
      <c r="O77">
        <v>44.419899999999998</v>
      </c>
      <c r="P77">
        <v>24.892600000000002</v>
      </c>
      <c r="Q77">
        <v>18.213100000000001</v>
      </c>
      <c r="R77">
        <v>98.002700000000004</v>
      </c>
      <c r="S77">
        <v>96.017200000000003</v>
      </c>
      <c r="T77">
        <v>37.3765</v>
      </c>
      <c r="U77">
        <v>40.094099999999997</v>
      </c>
      <c r="V77">
        <v>39.227600000000002</v>
      </c>
      <c r="W77">
        <v>43.985100000000003</v>
      </c>
      <c r="X77">
        <v>44.321800000000003</v>
      </c>
      <c r="Y77">
        <v>32625</v>
      </c>
      <c r="Z77">
        <v>17.6173</v>
      </c>
    </row>
    <row r="78" spans="1:26" x14ac:dyDescent="0.2">
      <c r="A78" t="s">
        <v>138</v>
      </c>
      <c r="B78" t="s">
        <v>139</v>
      </c>
      <c r="C78" t="s">
        <v>143</v>
      </c>
      <c r="D78">
        <v>82</v>
      </c>
      <c r="E78" t="s">
        <v>297</v>
      </c>
      <c r="F78" t="s">
        <v>63</v>
      </c>
      <c r="G78" t="s">
        <v>298</v>
      </c>
      <c r="H78">
        <v>60</v>
      </c>
      <c r="I78">
        <v>10</v>
      </c>
      <c r="J78" t="s">
        <v>17</v>
      </c>
      <c r="K78">
        <v>55</v>
      </c>
      <c r="L78">
        <v>3910.0025999999998</v>
      </c>
      <c r="M78">
        <v>37.1569</v>
      </c>
      <c r="N78">
        <v>42.109200000000001</v>
      </c>
      <c r="O78">
        <v>42.530299999999997</v>
      </c>
      <c r="P78">
        <v>21.4742</v>
      </c>
      <c r="Q78">
        <v>15.882899999999999</v>
      </c>
      <c r="R78">
        <v>87.472999999999999</v>
      </c>
      <c r="S78">
        <v>85.513400000000004</v>
      </c>
      <c r="T78">
        <v>34.231299999999997</v>
      </c>
      <c r="U78">
        <v>38.136400000000002</v>
      </c>
      <c r="V78">
        <v>37.077100000000002</v>
      </c>
      <c r="W78">
        <v>42.030500000000004</v>
      </c>
      <c r="X78">
        <v>42.436500000000002</v>
      </c>
      <c r="Y78">
        <v>25868.3</v>
      </c>
      <c r="Z78">
        <v>16.273700000000002</v>
      </c>
    </row>
    <row r="79" spans="1:26" x14ac:dyDescent="0.2">
      <c r="A79" t="s">
        <v>138</v>
      </c>
      <c r="B79" t="s">
        <v>139</v>
      </c>
      <c r="C79" t="s">
        <v>143</v>
      </c>
      <c r="D79">
        <v>83</v>
      </c>
      <c r="E79" t="s">
        <v>299</v>
      </c>
      <c r="F79" t="s">
        <v>63</v>
      </c>
      <c r="G79" t="s">
        <v>300</v>
      </c>
      <c r="H79">
        <v>60</v>
      </c>
      <c r="I79">
        <v>10</v>
      </c>
      <c r="J79" t="s">
        <v>17</v>
      </c>
      <c r="K79">
        <v>63</v>
      </c>
      <c r="L79">
        <v>2029.0725</v>
      </c>
      <c r="M79">
        <v>34.310499999999998</v>
      </c>
      <c r="N79">
        <v>40.192700000000002</v>
      </c>
      <c r="O79">
        <v>40.508299999999998</v>
      </c>
      <c r="P79">
        <v>17.369900000000001</v>
      </c>
      <c r="Q79">
        <v>13.0741</v>
      </c>
      <c r="R79">
        <v>68.037700000000001</v>
      </c>
      <c r="S79">
        <v>66.586100000000002</v>
      </c>
      <c r="T79">
        <v>30.620799999999999</v>
      </c>
      <c r="U79">
        <v>35.785299999999999</v>
      </c>
      <c r="V79">
        <v>34.24</v>
      </c>
      <c r="W79">
        <v>40.121200000000002</v>
      </c>
      <c r="X79">
        <v>40.4176</v>
      </c>
      <c r="Y79">
        <v>15853.3</v>
      </c>
      <c r="Z79">
        <v>13.0761</v>
      </c>
    </row>
    <row r="80" spans="1:26" x14ac:dyDescent="0.2">
      <c r="A80" t="s">
        <v>138</v>
      </c>
      <c r="B80" t="s">
        <v>139</v>
      </c>
      <c r="C80" t="s">
        <v>143</v>
      </c>
      <c r="D80">
        <v>84</v>
      </c>
      <c r="E80" t="s">
        <v>301</v>
      </c>
      <c r="F80" t="s">
        <v>63</v>
      </c>
      <c r="G80" t="s">
        <v>302</v>
      </c>
      <c r="H80">
        <v>60</v>
      </c>
      <c r="I80">
        <v>10</v>
      </c>
      <c r="J80" t="s">
        <v>18</v>
      </c>
      <c r="K80">
        <v>23</v>
      </c>
      <c r="L80">
        <v>20481.861499999999</v>
      </c>
      <c r="M80">
        <v>42.460299999999997</v>
      </c>
      <c r="N80">
        <v>47.729900000000001</v>
      </c>
      <c r="O80">
        <v>47.803400000000003</v>
      </c>
      <c r="P80">
        <v>31.126999999999999</v>
      </c>
      <c r="Q80">
        <v>22.1007</v>
      </c>
      <c r="R80">
        <v>99.965100000000007</v>
      </c>
      <c r="S80">
        <v>99.954800000000006</v>
      </c>
      <c r="T80">
        <v>43.397399999999998</v>
      </c>
      <c r="U80">
        <v>43.295299999999997</v>
      </c>
      <c r="V80">
        <v>42.387700000000002</v>
      </c>
      <c r="W80">
        <v>47.635300000000001</v>
      </c>
      <c r="X80">
        <v>47.692500000000003</v>
      </c>
      <c r="Y80">
        <v>25114</v>
      </c>
      <c r="Z80">
        <v>12.507</v>
      </c>
    </row>
    <row r="81" spans="1:26" x14ac:dyDescent="0.2">
      <c r="A81" t="s">
        <v>138</v>
      </c>
      <c r="B81" t="s">
        <v>139</v>
      </c>
      <c r="C81" t="s">
        <v>143</v>
      </c>
      <c r="D81">
        <v>85</v>
      </c>
      <c r="E81" t="s">
        <v>303</v>
      </c>
      <c r="F81" t="s">
        <v>63</v>
      </c>
      <c r="G81" t="s">
        <v>304</v>
      </c>
      <c r="H81">
        <v>60</v>
      </c>
      <c r="I81">
        <v>10</v>
      </c>
      <c r="J81" t="s">
        <v>18</v>
      </c>
      <c r="K81">
        <v>31</v>
      </c>
      <c r="L81">
        <v>12319.891799999999</v>
      </c>
      <c r="M81">
        <v>41.363</v>
      </c>
      <c r="N81">
        <v>46.253700000000002</v>
      </c>
      <c r="O81">
        <v>46.439399999999999</v>
      </c>
      <c r="P81">
        <v>28.7378</v>
      </c>
      <c r="Q81">
        <v>20.684899999999999</v>
      </c>
      <c r="R81">
        <v>99.956000000000003</v>
      </c>
      <c r="S81">
        <v>99.943700000000007</v>
      </c>
      <c r="T81">
        <v>41.039700000000003</v>
      </c>
      <c r="U81">
        <v>42.113</v>
      </c>
      <c r="V81">
        <v>41.295499999999997</v>
      </c>
      <c r="W81">
        <v>46.162700000000001</v>
      </c>
      <c r="X81">
        <v>46.330300000000001</v>
      </c>
      <c r="Y81">
        <v>23368.1</v>
      </c>
      <c r="Z81">
        <v>10.8466</v>
      </c>
    </row>
    <row r="82" spans="1:26" x14ac:dyDescent="0.2">
      <c r="A82" t="s">
        <v>138</v>
      </c>
      <c r="B82" t="s">
        <v>139</v>
      </c>
      <c r="C82" t="s">
        <v>143</v>
      </c>
      <c r="D82">
        <v>86</v>
      </c>
      <c r="E82" t="s">
        <v>305</v>
      </c>
      <c r="F82" t="s">
        <v>63</v>
      </c>
      <c r="G82" t="s">
        <v>306</v>
      </c>
      <c r="H82">
        <v>60</v>
      </c>
      <c r="I82">
        <v>10</v>
      </c>
      <c r="J82" t="s">
        <v>18</v>
      </c>
      <c r="K82">
        <v>39</v>
      </c>
      <c r="L82">
        <v>7239.5124999999998</v>
      </c>
      <c r="M82">
        <v>39.7517</v>
      </c>
      <c r="N82">
        <v>44.461300000000001</v>
      </c>
      <c r="O82">
        <v>44.800600000000003</v>
      </c>
      <c r="P82">
        <v>25.754100000000001</v>
      </c>
      <c r="Q82">
        <v>18.774899999999999</v>
      </c>
      <c r="R82">
        <v>99.634</v>
      </c>
      <c r="S82">
        <v>98.220699999999994</v>
      </c>
      <c r="T82">
        <v>38.141100000000002</v>
      </c>
      <c r="U82">
        <v>40.5334</v>
      </c>
      <c r="V82">
        <v>39.680700000000002</v>
      </c>
      <c r="W82">
        <v>44.368099999999998</v>
      </c>
      <c r="X82">
        <v>44.686700000000002</v>
      </c>
      <c r="Y82">
        <v>24253.9</v>
      </c>
      <c r="Z82">
        <v>9.5904000000000007</v>
      </c>
    </row>
    <row r="83" spans="1:26" x14ac:dyDescent="0.2">
      <c r="A83" t="s">
        <v>138</v>
      </c>
      <c r="B83" t="s">
        <v>139</v>
      </c>
      <c r="C83" t="s">
        <v>143</v>
      </c>
      <c r="D83">
        <v>87</v>
      </c>
      <c r="E83" t="s">
        <v>307</v>
      </c>
      <c r="F83" t="s">
        <v>63</v>
      </c>
      <c r="G83" t="s">
        <v>308</v>
      </c>
      <c r="H83">
        <v>60</v>
      </c>
      <c r="I83">
        <v>10</v>
      </c>
      <c r="J83" t="s">
        <v>18</v>
      </c>
      <c r="K83">
        <v>47</v>
      </c>
      <c r="L83">
        <v>4218.9871999999996</v>
      </c>
      <c r="M83">
        <v>37.7166</v>
      </c>
      <c r="N83">
        <v>42.549100000000003</v>
      </c>
      <c r="O83">
        <v>42.9801</v>
      </c>
      <c r="P83">
        <v>22.412700000000001</v>
      </c>
      <c r="Q83">
        <v>16.527699999999999</v>
      </c>
      <c r="R83">
        <v>91.542500000000004</v>
      </c>
      <c r="S83">
        <v>89.122600000000006</v>
      </c>
      <c r="T83">
        <v>35.034599999999998</v>
      </c>
      <c r="U83">
        <v>38.659199999999998</v>
      </c>
      <c r="V83">
        <v>37.636699999999998</v>
      </c>
      <c r="W83">
        <v>42.457599999999999</v>
      </c>
      <c r="X83">
        <v>42.865400000000001</v>
      </c>
      <c r="Y83">
        <v>19021.599999999999</v>
      </c>
      <c r="Z83">
        <v>8.81</v>
      </c>
    </row>
    <row r="84" spans="1:26" x14ac:dyDescent="0.2">
      <c r="A84" t="s">
        <v>138</v>
      </c>
      <c r="B84" t="s">
        <v>139</v>
      </c>
      <c r="C84" t="s">
        <v>143</v>
      </c>
      <c r="D84">
        <v>88</v>
      </c>
      <c r="E84" t="s">
        <v>309</v>
      </c>
      <c r="F84" t="s">
        <v>63</v>
      </c>
      <c r="G84" t="s">
        <v>310</v>
      </c>
      <c r="H84">
        <v>60</v>
      </c>
      <c r="I84">
        <v>10</v>
      </c>
      <c r="J84" t="s">
        <v>18</v>
      </c>
      <c r="K84">
        <v>55</v>
      </c>
      <c r="L84">
        <v>2457.2141999999999</v>
      </c>
      <c r="M84">
        <v>35.451099999999997</v>
      </c>
      <c r="N84">
        <v>40.747700000000002</v>
      </c>
      <c r="O84">
        <v>41.152099999999997</v>
      </c>
      <c r="P84">
        <v>18.9849</v>
      </c>
      <c r="Q84">
        <v>14.150399999999999</v>
      </c>
      <c r="R84">
        <v>77.865300000000005</v>
      </c>
      <c r="S84">
        <v>75.7453</v>
      </c>
      <c r="T84">
        <v>31.9937</v>
      </c>
      <c r="U84">
        <v>36.674799999999998</v>
      </c>
      <c r="V84">
        <v>35.366900000000001</v>
      </c>
      <c r="W84">
        <v>40.658499999999997</v>
      </c>
      <c r="X84">
        <v>41.040500000000002</v>
      </c>
      <c r="Y84">
        <v>15467.7</v>
      </c>
      <c r="Z84">
        <v>7.4470000000000001</v>
      </c>
    </row>
    <row r="85" spans="1:26" x14ac:dyDescent="0.2">
      <c r="A85" t="s">
        <v>138</v>
      </c>
      <c r="B85" t="s">
        <v>139</v>
      </c>
      <c r="C85" t="s">
        <v>143</v>
      </c>
      <c r="D85">
        <v>89</v>
      </c>
      <c r="E85" t="s">
        <v>311</v>
      </c>
      <c r="F85" t="s">
        <v>63</v>
      </c>
      <c r="G85" t="s">
        <v>312</v>
      </c>
      <c r="H85">
        <v>60</v>
      </c>
      <c r="I85">
        <v>10</v>
      </c>
      <c r="J85" t="s">
        <v>18</v>
      </c>
      <c r="K85">
        <v>63</v>
      </c>
      <c r="L85">
        <v>1244.7725</v>
      </c>
      <c r="M85">
        <v>32.625700000000002</v>
      </c>
      <c r="N85">
        <v>38.967100000000002</v>
      </c>
      <c r="O85">
        <v>39.24</v>
      </c>
      <c r="P85">
        <v>15.108499999999999</v>
      </c>
      <c r="Q85">
        <v>11.472899999999999</v>
      </c>
      <c r="R85">
        <v>56.501600000000003</v>
      </c>
      <c r="S85">
        <v>55.087200000000003</v>
      </c>
      <c r="T85">
        <v>28.635999999999999</v>
      </c>
      <c r="U85">
        <v>34.336199999999998</v>
      </c>
      <c r="V85">
        <v>32.551000000000002</v>
      </c>
      <c r="W85">
        <v>38.887599999999999</v>
      </c>
      <c r="X85">
        <v>39.132100000000001</v>
      </c>
      <c r="Y85">
        <v>9914.7000000000007</v>
      </c>
      <c r="Z85">
        <v>6.0865</v>
      </c>
    </row>
    <row r="86" spans="1:26" x14ac:dyDescent="0.2">
      <c r="A86" t="s">
        <v>138</v>
      </c>
      <c r="B86" t="s">
        <v>139</v>
      </c>
      <c r="C86" t="s">
        <v>143</v>
      </c>
      <c r="D86">
        <v>90</v>
      </c>
      <c r="E86" t="s">
        <v>313</v>
      </c>
      <c r="F86" t="s">
        <v>63</v>
      </c>
      <c r="G86" t="s">
        <v>314</v>
      </c>
      <c r="H86">
        <v>60</v>
      </c>
      <c r="I86">
        <v>10</v>
      </c>
      <c r="J86" t="s">
        <v>8</v>
      </c>
      <c r="K86">
        <v>23</v>
      </c>
      <c r="L86">
        <v>14746.3097</v>
      </c>
      <c r="M86">
        <v>41.438299999999998</v>
      </c>
      <c r="N86">
        <v>46.381799999999998</v>
      </c>
      <c r="O86">
        <v>46.509500000000003</v>
      </c>
      <c r="P86">
        <v>29.638000000000002</v>
      </c>
      <c r="Q86">
        <v>21.0855</v>
      </c>
      <c r="R86">
        <v>99.954499999999996</v>
      </c>
      <c r="S86">
        <v>99.942300000000003</v>
      </c>
      <c r="T86">
        <v>41.744399999999999</v>
      </c>
      <c r="U86">
        <v>42.296900000000001</v>
      </c>
      <c r="V86">
        <v>41.358400000000003</v>
      </c>
      <c r="W86">
        <v>46.277700000000003</v>
      </c>
      <c r="X86">
        <v>46.372</v>
      </c>
      <c r="Y86">
        <v>12339.8</v>
      </c>
      <c r="Z86">
        <v>6.6699000000000002</v>
      </c>
    </row>
    <row r="87" spans="1:26" x14ac:dyDescent="0.2">
      <c r="A87" t="s">
        <v>138</v>
      </c>
      <c r="B87" t="s">
        <v>139</v>
      </c>
      <c r="C87" t="s">
        <v>143</v>
      </c>
      <c r="D87">
        <v>91</v>
      </c>
      <c r="E87" t="s">
        <v>315</v>
      </c>
      <c r="F87" t="s">
        <v>63</v>
      </c>
      <c r="G87" t="s">
        <v>316</v>
      </c>
      <c r="H87">
        <v>60</v>
      </c>
      <c r="I87">
        <v>10</v>
      </c>
      <c r="J87" t="s">
        <v>8</v>
      </c>
      <c r="K87">
        <v>31</v>
      </c>
      <c r="L87">
        <v>9048.0903999999991</v>
      </c>
      <c r="M87">
        <v>40.25</v>
      </c>
      <c r="N87">
        <v>44.976999999999997</v>
      </c>
      <c r="O87">
        <v>45.206299999999999</v>
      </c>
      <c r="P87">
        <v>27.0794</v>
      </c>
      <c r="Q87">
        <v>19.545200000000001</v>
      </c>
      <c r="R87">
        <v>99.942700000000002</v>
      </c>
      <c r="S87">
        <v>99.585300000000004</v>
      </c>
      <c r="T87">
        <v>39.286999999999999</v>
      </c>
      <c r="U87">
        <v>41.063499999999998</v>
      </c>
      <c r="V87">
        <v>40.175400000000003</v>
      </c>
      <c r="W87">
        <v>44.877499999999998</v>
      </c>
      <c r="X87">
        <v>45.075600000000001</v>
      </c>
      <c r="Y87">
        <v>11886.6</v>
      </c>
      <c r="Z87">
        <v>5.9210000000000003</v>
      </c>
    </row>
    <row r="88" spans="1:26" x14ac:dyDescent="0.2">
      <c r="A88" t="s">
        <v>138</v>
      </c>
      <c r="B88" t="s">
        <v>139</v>
      </c>
      <c r="C88" t="s">
        <v>143</v>
      </c>
      <c r="D88">
        <v>92</v>
      </c>
      <c r="E88" t="s">
        <v>317</v>
      </c>
      <c r="F88" t="s">
        <v>63</v>
      </c>
      <c r="G88" t="s">
        <v>318</v>
      </c>
      <c r="H88">
        <v>60</v>
      </c>
      <c r="I88">
        <v>10</v>
      </c>
      <c r="J88" t="s">
        <v>8</v>
      </c>
      <c r="K88">
        <v>39</v>
      </c>
      <c r="L88">
        <v>5317.5944</v>
      </c>
      <c r="M88">
        <v>38.534500000000001</v>
      </c>
      <c r="N88">
        <v>43.231900000000003</v>
      </c>
      <c r="O88">
        <v>43.618899999999996</v>
      </c>
      <c r="P88">
        <v>23.9588</v>
      </c>
      <c r="Q88">
        <v>17.522300000000001</v>
      </c>
      <c r="R88">
        <v>96.346900000000005</v>
      </c>
      <c r="S88">
        <v>93.500699999999995</v>
      </c>
      <c r="T88">
        <v>36.354700000000001</v>
      </c>
      <c r="U88">
        <v>39.426499999999997</v>
      </c>
      <c r="V88">
        <v>38.456800000000001</v>
      </c>
      <c r="W88">
        <v>43.135800000000003</v>
      </c>
      <c r="X88">
        <v>43.488300000000002</v>
      </c>
      <c r="Y88">
        <v>12652.5</v>
      </c>
      <c r="Z88">
        <v>5.1990999999999996</v>
      </c>
    </row>
    <row r="89" spans="1:26" x14ac:dyDescent="0.2">
      <c r="A89" t="s">
        <v>138</v>
      </c>
      <c r="B89" t="s">
        <v>139</v>
      </c>
      <c r="C89" t="s">
        <v>143</v>
      </c>
      <c r="D89">
        <v>93</v>
      </c>
      <c r="E89" t="s">
        <v>319</v>
      </c>
      <c r="F89" t="s">
        <v>63</v>
      </c>
      <c r="G89" t="s">
        <v>320</v>
      </c>
      <c r="H89">
        <v>60</v>
      </c>
      <c r="I89">
        <v>10</v>
      </c>
      <c r="J89" t="s">
        <v>8</v>
      </c>
      <c r="K89">
        <v>47</v>
      </c>
      <c r="L89">
        <v>3082.1215999999999</v>
      </c>
      <c r="M89">
        <v>36.4437</v>
      </c>
      <c r="N89">
        <v>41.453800000000001</v>
      </c>
      <c r="O89">
        <v>41.895899999999997</v>
      </c>
      <c r="P89">
        <v>20.596399999999999</v>
      </c>
      <c r="Q89">
        <v>15.2432</v>
      </c>
      <c r="R89">
        <v>85.150099999999995</v>
      </c>
      <c r="S89">
        <v>82.465000000000003</v>
      </c>
      <c r="T89">
        <v>33.328099999999999</v>
      </c>
      <c r="U89">
        <v>37.5501</v>
      </c>
      <c r="V89">
        <v>36.359200000000001</v>
      </c>
      <c r="W89">
        <v>41.356000000000002</v>
      </c>
      <c r="X89">
        <v>41.768799999999999</v>
      </c>
      <c r="Y89">
        <v>10366.299999999999</v>
      </c>
      <c r="Z89">
        <v>4.633</v>
      </c>
    </row>
    <row r="90" spans="1:26" x14ac:dyDescent="0.2">
      <c r="A90" t="s">
        <v>138</v>
      </c>
      <c r="B90" t="s">
        <v>139</v>
      </c>
      <c r="C90" t="s">
        <v>143</v>
      </c>
      <c r="D90">
        <v>94</v>
      </c>
      <c r="E90" t="s">
        <v>321</v>
      </c>
      <c r="F90" t="s">
        <v>63</v>
      </c>
      <c r="G90" t="s">
        <v>322</v>
      </c>
      <c r="H90">
        <v>60</v>
      </c>
      <c r="I90">
        <v>10</v>
      </c>
      <c r="J90" t="s">
        <v>8</v>
      </c>
      <c r="K90">
        <v>55</v>
      </c>
      <c r="L90">
        <v>1767.5568000000001</v>
      </c>
      <c r="M90">
        <v>34.141199999999998</v>
      </c>
      <c r="N90">
        <v>39.726300000000002</v>
      </c>
      <c r="O90">
        <v>40.115200000000002</v>
      </c>
      <c r="P90">
        <v>17.2087</v>
      </c>
      <c r="Q90">
        <v>12.8925</v>
      </c>
      <c r="R90">
        <v>69.033600000000007</v>
      </c>
      <c r="S90">
        <v>66.9422</v>
      </c>
      <c r="T90">
        <v>30.3889</v>
      </c>
      <c r="U90">
        <v>35.548200000000001</v>
      </c>
      <c r="V90">
        <v>34.052599999999998</v>
      </c>
      <c r="W90">
        <v>39.633499999999998</v>
      </c>
      <c r="X90">
        <v>39.994999999999997</v>
      </c>
      <c r="Y90">
        <v>8739.2999999999993</v>
      </c>
      <c r="Z90">
        <v>4.2224000000000004</v>
      </c>
    </row>
    <row r="91" spans="1:26" x14ac:dyDescent="0.2">
      <c r="A91" t="s">
        <v>138</v>
      </c>
      <c r="B91" t="s">
        <v>139</v>
      </c>
      <c r="C91" t="s">
        <v>143</v>
      </c>
      <c r="D91">
        <v>95</v>
      </c>
      <c r="E91" t="s">
        <v>323</v>
      </c>
      <c r="F91" t="s">
        <v>63</v>
      </c>
      <c r="G91" t="s">
        <v>324</v>
      </c>
      <c r="H91">
        <v>60</v>
      </c>
      <c r="I91">
        <v>10</v>
      </c>
      <c r="J91" t="s">
        <v>8</v>
      </c>
      <c r="K91">
        <v>63</v>
      </c>
      <c r="L91">
        <v>881.48770000000002</v>
      </c>
      <c r="M91">
        <v>31.3888</v>
      </c>
      <c r="N91">
        <v>38.082900000000002</v>
      </c>
      <c r="O91">
        <v>38.318300000000001</v>
      </c>
      <c r="P91">
        <v>13.5565</v>
      </c>
      <c r="Q91">
        <v>10.3628</v>
      </c>
      <c r="R91">
        <v>47.281500000000001</v>
      </c>
      <c r="S91">
        <v>46.047499999999999</v>
      </c>
      <c r="T91">
        <v>27.248200000000001</v>
      </c>
      <c r="U91">
        <v>33.256799999999998</v>
      </c>
      <c r="V91">
        <v>31.312999999999999</v>
      </c>
      <c r="W91">
        <v>37.999400000000001</v>
      </c>
      <c r="X91">
        <v>38.204099999999997</v>
      </c>
      <c r="Y91">
        <v>5509.3</v>
      </c>
      <c r="Z91">
        <v>3.0920999999999998</v>
      </c>
    </row>
    <row r="92" spans="1:26" x14ac:dyDescent="0.2">
      <c r="A92" t="s">
        <v>138</v>
      </c>
      <c r="B92" t="s">
        <v>139</v>
      </c>
      <c r="C92" t="s">
        <v>143</v>
      </c>
      <c r="D92">
        <v>96</v>
      </c>
      <c r="E92" t="s">
        <v>325</v>
      </c>
      <c r="F92" t="s">
        <v>63</v>
      </c>
      <c r="G92" t="s">
        <v>326</v>
      </c>
      <c r="H92">
        <v>60</v>
      </c>
      <c r="I92">
        <v>10</v>
      </c>
      <c r="J92" t="s">
        <v>19</v>
      </c>
      <c r="K92">
        <v>23</v>
      </c>
      <c r="L92">
        <v>9181.0725000000002</v>
      </c>
      <c r="M92">
        <v>38.8095</v>
      </c>
      <c r="N92">
        <v>44.145299999999999</v>
      </c>
      <c r="O92">
        <v>44.454799999999999</v>
      </c>
      <c r="P92">
        <v>27.018999999999998</v>
      </c>
      <c r="Q92">
        <v>18.744</v>
      </c>
      <c r="R92">
        <v>99.047200000000004</v>
      </c>
      <c r="S92">
        <v>96.826899999999995</v>
      </c>
      <c r="T92">
        <v>37.571100000000001</v>
      </c>
      <c r="U92">
        <v>40.239100000000001</v>
      </c>
      <c r="V92">
        <v>38.637999999999998</v>
      </c>
      <c r="W92">
        <v>44.019300000000001</v>
      </c>
      <c r="X92">
        <v>44.268900000000002</v>
      </c>
      <c r="Y92">
        <v>10351.799999999999</v>
      </c>
      <c r="Z92">
        <v>4.0347999999999997</v>
      </c>
    </row>
    <row r="93" spans="1:26" x14ac:dyDescent="0.2">
      <c r="A93" t="s">
        <v>138</v>
      </c>
      <c r="B93" t="s">
        <v>139</v>
      </c>
      <c r="C93" t="s">
        <v>143</v>
      </c>
      <c r="D93">
        <v>97</v>
      </c>
      <c r="E93" t="s">
        <v>327</v>
      </c>
      <c r="F93" t="s">
        <v>63</v>
      </c>
      <c r="G93" t="s">
        <v>328</v>
      </c>
      <c r="H93">
        <v>60</v>
      </c>
      <c r="I93">
        <v>10</v>
      </c>
      <c r="J93" t="s">
        <v>19</v>
      </c>
      <c r="K93">
        <v>31</v>
      </c>
      <c r="L93">
        <v>5683.9444000000003</v>
      </c>
      <c r="M93">
        <v>37.799700000000001</v>
      </c>
      <c r="N93">
        <v>42.965899999999998</v>
      </c>
      <c r="O93">
        <v>43.323900000000002</v>
      </c>
      <c r="P93">
        <v>24.412099999999999</v>
      </c>
      <c r="Q93">
        <v>17.3307</v>
      </c>
      <c r="R93">
        <v>94.356399999999994</v>
      </c>
      <c r="S93">
        <v>91.500100000000003</v>
      </c>
      <c r="T93">
        <v>35.711300000000001</v>
      </c>
      <c r="U93">
        <v>39.110100000000003</v>
      </c>
      <c r="V93">
        <v>37.658900000000003</v>
      </c>
      <c r="W93">
        <v>42.854500000000002</v>
      </c>
      <c r="X93">
        <v>43.162300000000002</v>
      </c>
      <c r="Y93">
        <v>8393</v>
      </c>
      <c r="Z93">
        <v>3.2989000000000002</v>
      </c>
    </row>
    <row r="94" spans="1:26" x14ac:dyDescent="0.2">
      <c r="A94" t="s">
        <v>138</v>
      </c>
      <c r="B94" t="s">
        <v>139</v>
      </c>
      <c r="C94" t="s">
        <v>143</v>
      </c>
      <c r="D94">
        <v>98</v>
      </c>
      <c r="E94" t="s">
        <v>329</v>
      </c>
      <c r="F94" t="s">
        <v>63</v>
      </c>
      <c r="G94" t="s">
        <v>330</v>
      </c>
      <c r="H94">
        <v>60</v>
      </c>
      <c r="I94">
        <v>10</v>
      </c>
      <c r="J94" t="s">
        <v>19</v>
      </c>
      <c r="K94">
        <v>39</v>
      </c>
      <c r="L94">
        <v>3350.9002</v>
      </c>
      <c r="M94">
        <v>36.304299999999998</v>
      </c>
      <c r="N94">
        <v>41.4559</v>
      </c>
      <c r="O94">
        <v>41.881100000000004</v>
      </c>
      <c r="P94">
        <v>21.3065</v>
      </c>
      <c r="Q94">
        <v>15.4489</v>
      </c>
      <c r="R94">
        <v>85.289299999999997</v>
      </c>
      <c r="S94">
        <v>82.452600000000004</v>
      </c>
      <c r="T94">
        <v>33.354300000000002</v>
      </c>
      <c r="U94">
        <v>37.5976</v>
      </c>
      <c r="V94">
        <v>36.1892</v>
      </c>
      <c r="W94">
        <v>41.348700000000001</v>
      </c>
      <c r="X94">
        <v>41.730400000000003</v>
      </c>
      <c r="Y94">
        <v>8866.2999999999993</v>
      </c>
      <c r="Z94">
        <v>2.7437999999999998</v>
      </c>
    </row>
    <row r="95" spans="1:26" x14ac:dyDescent="0.2">
      <c r="A95" t="s">
        <v>138</v>
      </c>
      <c r="B95" t="s">
        <v>139</v>
      </c>
      <c r="C95" t="s">
        <v>143</v>
      </c>
      <c r="D95">
        <v>99</v>
      </c>
      <c r="E95" t="s">
        <v>331</v>
      </c>
      <c r="F95" t="s">
        <v>63</v>
      </c>
      <c r="G95" t="s">
        <v>332</v>
      </c>
      <c r="H95">
        <v>60</v>
      </c>
      <c r="I95">
        <v>10</v>
      </c>
      <c r="J95" t="s">
        <v>19</v>
      </c>
      <c r="K95">
        <v>47</v>
      </c>
      <c r="L95">
        <v>1924.5333000000001</v>
      </c>
      <c r="M95">
        <v>34.3872</v>
      </c>
      <c r="N95">
        <v>39.893799999999999</v>
      </c>
      <c r="O95">
        <v>40.298200000000001</v>
      </c>
      <c r="P95">
        <v>17.995200000000001</v>
      </c>
      <c r="Q95">
        <v>13.297700000000001</v>
      </c>
      <c r="R95">
        <v>71.533900000000003</v>
      </c>
      <c r="S95">
        <v>69.036100000000005</v>
      </c>
      <c r="T95">
        <v>30.756399999999999</v>
      </c>
      <c r="U95">
        <v>35.838500000000003</v>
      </c>
      <c r="V95">
        <v>34.285800000000002</v>
      </c>
      <c r="W95">
        <v>39.788400000000003</v>
      </c>
      <c r="X95">
        <v>40.154299999999999</v>
      </c>
      <c r="Y95">
        <v>7622.9</v>
      </c>
      <c r="Z95">
        <v>2.2486999999999999</v>
      </c>
    </row>
    <row r="96" spans="1:26" x14ac:dyDescent="0.2">
      <c r="A96" t="s">
        <v>138</v>
      </c>
      <c r="B96" t="s">
        <v>139</v>
      </c>
      <c r="C96" t="s">
        <v>143</v>
      </c>
      <c r="D96">
        <v>100</v>
      </c>
      <c r="E96" t="s">
        <v>333</v>
      </c>
      <c r="F96" t="s">
        <v>63</v>
      </c>
      <c r="G96" t="s">
        <v>334</v>
      </c>
      <c r="H96">
        <v>60</v>
      </c>
      <c r="I96">
        <v>10</v>
      </c>
      <c r="J96" t="s">
        <v>19</v>
      </c>
      <c r="K96">
        <v>55</v>
      </c>
      <c r="L96">
        <v>1084.9150999999999</v>
      </c>
      <c r="M96">
        <v>32.2376</v>
      </c>
      <c r="N96">
        <v>38.441600000000001</v>
      </c>
      <c r="O96">
        <v>38.713099999999997</v>
      </c>
      <c r="P96">
        <v>14.7849</v>
      </c>
      <c r="Q96">
        <v>11.131</v>
      </c>
      <c r="R96">
        <v>54.495100000000001</v>
      </c>
      <c r="S96">
        <v>52.653100000000002</v>
      </c>
      <c r="T96">
        <v>28.173300000000001</v>
      </c>
      <c r="U96">
        <v>33.945099999999996</v>
      </c>
      <c r="V96">
        <v>32.139200000000002</v>
      </c>
      <c r="W96">
        <v>38.3401</v>
      </c>
      <c r="X96">
        <v>38.578600000000002</v>
      </c>
      <c r="Y96">
        <v>6290.8</v>
      </c>
      <c r="Z96">
        <v>1.9499</v>
      </c>
    </row>
    <row r="97" spans="1:26" x14ac:dyDescent="0.2">
      <c r="A97" t="s">
        <v>138</v>
      </c>
      <c r="B97" t="s">
        <v>139</v>
      </c>
      <c r="C97" t="s">
        <v>143</v>
      </c>
      <c r="D97">
        <v>101</v>
      </c>
      <c r="E97" t="s">
        <v>335</v>
      </c>
      <c r="F97" t="s">
        <v>63</v>
      </c>
      <c r="G97" t="s">
        <v>336</v>
      </c>
      <c r="H97">
        <v>60</v>
      </c>
      <c r="I97">
        <v>10</v>
      </c>
      <c r="J97" t="s">
        <v>19</v>
      </c>
      <c r="K97">
        <v>63</v>
      </c>
      <c r="L97">
        <v>528.0258</v>
      </c>
      <c r="M97">
        <v>29.635999999999999</v>
      </c>
      <c r="N97">
        <v>36.8718</v>
      </c>
      <c r="O97">
        <v>36.984999999999999</v>
      </c>
      <c r="P97">
        <v>11.3668</v>
      </c>
      <c r="Q97">
        <v>8.8146000000000004</v>
      </c>
      <c r="R97">
        <v>34.276200000000003</v>
      </c>
      <c r="S97">
        <v>33.4071</v>
      </c>
      <c r="T97">
        <v>25.354700000000001</v>
      </c>
      <c r="U97">
        <v>31.721900000000002</v>
      </c>
      <c r="V97">
        <v>29.552</v>
      </c>
      <c r="W97">
        <v>36.787500000000001</v>
      </c>
      <c r="X97">
        <v>36.8688</v>
      </c>
      <c r="Y97">
        <v>3751.8</v>
      </c>
      <c r="Z97">
        <v>1.365</v>
      </c>
    </row>
    <row r="98" spans="1:26" x14ac:dyDescent="0.2">
      <c r="A98" t="s">
        <v>138</v>
      </c>
      <c r="B98" t="s">
        <v>139</v>
      </c>
      <c r="C98" t="s">
        <v>143</v>
      </c>
      <c r="D98">
        <v>102</v>
      </c>
      <c r="E98" t="s">
        <v>337</v>
      </c>
      <c r="F98" t="s">
        <v>63</v>
      </c>
      <c r="G98" t="s">
        <v>338</v>
      </c>
      <c r="H98">
        <v>60</v>
      </c>
      <c r="I98">
        <v>10</v>
      </c>
      <c r="J98" t="s">
        <v>9</v>
      </c>
      <c r="K98">
        <v>23</v>
      </c>
      <c r="L98">
        <v>6551.3822</v>
      </c>
      <c r="M98">
        <v>36.257300000000001</v>
      </c>
      <c r="N98">
        <v>42.5152</v>
      </c>
      <c r="O98">
        <v>42.918900000000001</v>
      </c>
      <c r="P98">
        <v>25.158300000000001</v>
      </c>
      <c r="Q98">
        <v>16.1829</v>
      </c>
      <c r="R98">
        <v>88.381399999999999</v>
      </c>
      <c r="S98">
        <v>85.837699999999998</v>
      </c>
      <c r="T98">
        <v>33.424700000000001</v>
      </c>
      <c r="U98">
        <v>38.335299999999997</v>
      </c>
      <c r="V98">
        <v>36.008099999999999</v>
      </c>
      <c r="W98">
        <v>42.370100000000001</v>
      </c>
      <c r="X98">
        <v>42.707999999999998</v>
      </c>
      <c r="Y98">
        <v>6504.9</v>
      </c>
      <c r="Z98">
        <v>2.1164999999999998</v>
      </c>
    </row>
    <row r="99" spans="1:26" x14ac:dyDescent="0.2">
      <c r="A99" t="s">
        <v>138</v>
      </c>
      <c r="B99" t="s">
        <v>139</v>
      </c>
      <c r="C99" t="s">
        <v>143</v>
      </c>
      <c r="D99">
        <v>103</v>
      </c>
      <c r="E99" t="s">
        <v>339</v>
      </c>
      <c r="F99" t="s">
        <v>63</v>
      </c>
      <c r="G99" t="s">
        <v>340</v>
      </c>
      <c r="H99">
        <v>60</v>
      </c>
      <c r="I99">
        <v>10</v>
      </c>
      <c r="J99" t="s">
        <v>9</v>
      </c>
      <c r="K99">
        <v>31</v>
      </c>
      <c r="L99">
        <v>4051.7561999999998</v>
      </c>
      <c r="M99">
        <v>35.486699999999999</v>
      </c>
      <c r="N99">
        <v>41.549799999999998</v>
      </c>
      <c r="O99">
        <v>41.9465</v>
      </c>
      <c r="P99">
        <v>22.487200000000001</v>
      </c>
      <c r="Q99">
        <v>15.1114</v>
      </c>
      <c r="R99">
        <v>82.106999999999999</v>
      </c>
      <c r="S99">
        <v>79.523799999999994</v>
      </c>
      <c r="T99">
        <v>32.273899999999998</v>
      </c>
      <c r="U99">
        <v>37.379199999999997</v>
      </c>
      <c r="V99">
        <v>35.282200000000003</v>
      </c>
      <c r="W99">
        <v>41.426699999999997</v>
      </c>
      <c r="X99">
        <v>41.7697</v>
      </c>
      <c r="Y99">
        <v>5614.1</v>
      </c>
      <c r="Z99">
        <v>1.6960999999999999</v>
      </c>
    </row>
    <row r="100" spans="1:26" x14ac:dyDescent="0.2">
      <c r="A100" t="s">
        <v>138</v>
      </c>
      <c r="B100" t="s">
        <v>139</v>
      </c>
      <c r="C100" t="s">
        <v>143</v>
      </c>
      <c r="D100">
        <v>104</v>
      </c>
      <c r="E100" t="s">
        <v>341</v>
      </c>
      <c r="F100" t="s">
        <v>63</v>
      </c>
      <c r="G100" t="s">
        <v>342</v>
      </c>
      <c r="H100">
        <v>60</v>
      </c>
      <c r="I100">
        <v>10</v>
      </c>
      <c r="J100" t="s">
        <v>9</v>
      </c>
      <c r="K100">
        <v>39</v>
      </c>
      <c r="L100">
        <v>2396.8166999999999</v>
      </c>
      <c r="M100">
        <v>34.319899999999997</v>
      </c>
      <c r="N100">
        <v>40.251899999999999</v>
      </c>
      <c r="O100">
        <v>40.6571</v>
      </c>
      <c r="P100">
        <v>19.380299999999998</v>
      </c>
      <c r="Q100">
        <v>13.612299999999999</v>
      </c>
      <c r="R100">
        <v>72.000600000000006</v>
      </c>
      <c r="S100">
        <v>69.521500000000003</v>
      </c>
      <c r="T100">
        <v>30.681999999999999</v>
      </c>
      <c r="U100">
        <v>36.073300000000003</v>
      </c>
      <c r="V100">
        <v>34.161999999999999</v>
      </c>
      <c r="W100">
        <v>40.139400000000002</v>
      </c>
      <c r="X100">
        <v>40.5</v>
      </c>
      <c r="Y100">
        <v>4639.8</v>
      </c>
      <c r="Z100">
        <v>1.3428</v>
      </c>
    </row>
    <row r="101" spans="1:26" x14ac:dyDescent="0.2">
      <c r="A101" t="s">
        <v>138</v>
      </c>
      <c r="B101" t="s">
        <v>139</v>
      </c>
      <c r="C101" t="s">
        <v>143</v>
      </c>
      <c r="D101">
        <v>105</v>
      </c>
      <c r="E101" t="s">
        <v>343</v>
      </c>
      <c r="F101" t="s">
        <v>63</v>
      </c>
      <c r="G101" t="s">
        <v>344</v>
      </c>
      <c r="H101">
        <v>60</v>
      </c>
      <c r="I101">
        <v>10</v>
      </c>
      <c r="J101" t="s">
        <v>9</v>
      </c>
      <c r="K101">
        <v>47</v>
      </c>
      <c r="L101">
        <v>1374.1618000000001</v>
      </c>
      <c r="M101">
        <v>32.724699999999999</v>
      </c>
      <c r="N101">
        <v>38.882199999999997</v>
      </c>
      <c r="O101">
        <v>39.231400000000001</v>
      </c>
      <c r="P101">
        <v>16.168399999999998</v>
      </c>
      <c r="Q101">
        <v>11.8027</v>
      </c>
      <c r="R101">
        <v>58.005099999999999</v>
      </c>
      <c r="S101">
        <v>55.913499999999999</v>
      </c>
      <c r="T101">
        <v>28.7178</v>
      </c>
      <c r="U101">
        <v>34.5122</v>
      </c>
      <c r="V101">
        <v>32.597700000000003</v>
      </c>
      <c r="W101">
        <v>38.773600000000002</v>
      </c>
      <c r="X101">
        <v>39.086100000000002</v>
      </c>
      <c r="Y101">
        <v>3909.6</v>
      </c>
      <c r="Z101">
        <v>1.1077999999999999</v>
      </c>
    </row>
    <row r="102" spans="1:26" x14ac:dyDescent="0.2">
      <c r="A102" t="s">
        <v>138</v>
      </c>
      <c r="B102" t="s">
        <v>139</v>
      </c>
      <c r="C102" t="s">
        <v>143</v>
      </c>
      <c r="D102">
        <v>106</v>
      </c>
      <c r="E102" t="s">
        <v>345</v>
      </c>
      <c r="F102" t="s">
        <v>63</v>
      </c>
      <c r="G102" t="s">
        <v>346</v>
      </c>
      <c r="H102">
        <v>60</v>
      </c>
      <c r="I102">
        <v>10</v>
      </c>
      <c r="J102" t="s">
        <v>9</v>
      </c>
      <c r="K102">
        <v>55</v>
      </c>
      <c r="L102">
        <v>763.26750000000004</v>
      </c>
      <c r="M102">
        <v>30.815100000000001</v>
      </c>
      <c r="N102">
        <v>37.573399999999999</v>
      </c>
      <c r="O102">
        <v>37.776800000000001</v>
      </c>
      <c r="P102">
        <v>13.1273</v>
      </c>
      <c r="Q102">
        <v>9.8866999999999994</v>
      </c>
      <c r="R102">
        <v>42.277200000000001</v>
      </c>
      <c r="S102">
        <v>40.849499999999999</v>
      </c>
      <c r="T102">
        <v>26.569600000000001</v>
      </c>
      <c r="U102">
        <v>32.772300000000001</v>
      </c>
      <c r="V102">
        <v>30.7058</v>
      </c>
      <c r="W102">
        <v>37.471800000000002</v>
      </c>
      <c r="X102">
        <v>37.641300000000001</v>
      </c>
      <c r="Y102">
        <v>3146.6</v>
      </c>
      <c r="Z102">
        <v>0.96030000000000004</v>
      </c>
    </row>
    <row r="103" spans="1:26" x14ac:dyDescent="0.2">
      <c r="A103" t="s">
        <v>138</v>
      </c>
      <c r="B103" t="s">
        <v>139</v>
      </c>
      <c r="C103" t="s">
        <v>143</v>
      </c>
      <c r="D103">
        <v>107</v>
      </c>
      <c r="E103" t="s">
        <v>347</v>
      </c>
      <c r="F103" t="s">
        <v>63</v>
      </c>
      <c r="G103" t="s">
        <v>348</v>
      </c>
      <c r="H103">
        <v>60</v>
      </c>
      <c r="I103">
        <v>10</v>
      </c>
      <c r="J103" t="s">
        <v>9</v>
      </c>
      <c r="K103">
        <v>63</v>
      </c>
      <c r="L103">
        <v>366.8922</v>
      </c>
      <c r="M103">
        <v>28.430700000000002</v>
      </c>
      <c r="N103">
        <v>36.065800000000003</v>
      </c>
      <c r="O103">
        <v>36.094799999999999</v>
      </c>
      <c r="P103">
        <v>9.9336000000000002</v>
      </c>
      <c r="Q103">
        <v>7.8160999999999996</v>
      </c>
      <c r="R103">
        <v>25.0017</v>
      </c>
      <c r="S103">
        <v>24.4482</v>
      </c>
      <c r="T103">
        <v>24.095600000000001</v>
      </c>
      <c r="U103">
        <v>30.6525</v>
      </c>
      <c r="V103">
        <v>28.342400000000001</v>
      </c>
      <c r="W103">
        <v>35.979300000000002</v>
      </c>
      <c r="X103">
        <v>35.973199999999999</v>
      </c>
      <c r="Y103">
        <v>1925.8</v>
      </c>
      <c r="Z103">
        <v>0.65549999999999997</v>
      </c>
    </row>
    <row r="104" spans="1:26" x14ac:dyDescent="0.2">
      <c r="A104" t="s">
        <v>138</v>
      </c>
      <c r="B104" t="s">
        <v>139</v>
      </c>
      <c r="C104" t="s">
        <v>143</v>
      </c>
      <c r="D104">
        <v>108</v>
      </c>
      <c r="E104" t="s">
        <v>349</v>
      </c>
      <c r="F104" t="s">
        <v>63</v>
      </c>
      <c r="G104" t="s">
        <v>350</v>
      </c>
      <c r="H104">
        <v>60</v>
      </c>
      <c r="I104">
        <v>10</v>
      </c>
      <c r="J104" t="s">
        <v>20</v>
      </c>
      <c r="K104">
        <v>23</v>
      </c>
      <c r="L104">
        <v>3752.0079999999998</v>
      </c>
      <c r="M104">
        <v>32.808999999999997</v>
      </c>
      <c r="N104">
        <v>40.450499999999998</v>
      </c>
      <c r="O104">
        <v>40.847999999999999</v>
      </c>
      <c r="P104">
        <v>20.6739</v>
      </c>
      <c r="Q104">
        <v>12.702299999999999</v>
      </c>
      <c r="R104">
        <v>61.925199999999997</v>
      </c>
      <c r="S104">
        <v>59.980499999999999</v>
      </c>
      <c r="T104">
        <v>28.617699999999999</v>
      </c>
      <c r="U104">
        <v>35.593699999999998</v>
      </c>
      <c r="V104">
        <v>32.497100000000003</v>
      </c>
      <c r="W104">
        <v>40.305300000000003</v>
      </c>
      <c r="X104">
        <v>40.634900000000002</v>
      </c>
      <c r="Y104">
        <v>4178.5</v>
      </c>
      <c r="Z104">
        <v>1.3478000000000001</v>
      </c>
    </row>
    <row r="105" spans="1:26" x14ac:dyDescent="0.2">
      <c r="A105" t="s">
        <v>138</v>
      </c>
      <c r="B105" t="s">
        <v>139</v>
      </c>
      <c r="C105" t="s">
        <v>143</v>
      </c>
      <c r="D105">
        <v>109</v>
      </c>
      <c r="E105" t="s">
        <v>351</v>
      </c>
      <c r="F105" t="s">
        <v>63</v>
      </c>
      <c r="G105" t="s">
        <v>352</v>
      </c>
      <c r="H105">
        <v>60</v>
      </c>
      <c r="I105">
        <v>10</v>
      </c>
      <c r="J105" t="s">
        <v>20</v>
      </c>
      <c r="K105">
        <v>31</v>
      </c>
      <c r="L105">
        <v>2304.8742000000002</v>
      </c>
      <c r="M105">
        <v>32.315100000000001</v>
      </c>
      <c r="N105">
        <v>39.7288</v>
      </c>
      <c r="O105">
        <v>40.081899999999997</v>
      </c>
      <c r="P105">
        <v>18.663499999999999</v>
      </c>
      <c r="Q105">
        <v>12.0282</v>
      </c>
      <c r="R105">
        <v>55.596299999999999</v>
      </c>
      <c r="S105">
        <v>53.729399999999998</v>
      </c>
      <c r="T105">
        <v>28.047899999999998</v>
      </c>
      <c r="U105">
        <v>34.889899999999997</v>
      </c>
      <c r="V105">
        <v>32.047499999999999</v>
      </c>
      <c r="W105">
        <v>39.604999999999997</v>
      </c>
      <c r="X105">
        <v>39.902500000000003</v>
      </c>
      <c r="Y105">
        <v>3618.6</v>
      </c>
      <c r="Z105">
        <v>1.0287999999999999</v>
      </c>
    </row>
    <row r="106" spans="1:26" x14ac:dyDescent="0.2">
      <c r="A106" t="s">
        <v>138</v>
      </c>
      <c r="B106" t="s">
        <v>139</v>
      </c>
      <c r="C106" t="s">
        <v>143</v>
      </c>
      <c r="D106">
        <v>110</v>
      </c>
      <c r="E106" t="s">
        <v>353</v>
      </c>
      <c r="F106" t="s">
        <v>63</v>
      </c>
      <c r="G106" t="s">
        <v>354</v>
      </c>
      <c r="H106">
        <v>60</v>
      </c>
      <c r="I106">
        <v>10</v>
      </c>
      <c r="J106" t="s">
        <v>20</v>
      </c>
      <c r="K106">
        <v>39</v>
      </c>
      <c r="L106">
        <v>1371.5134</v>
      </c>
      <c r="M106">
        <v>31.531600000000001</v>
      </c>
      <c r="N106">
        <v>38.701799999999999</v>
      </c>
      <c r="O106">
        <v>39.001800000000003</v>
      </c>
      <c r="P106">
        <v>16.172999999999998</v>
      </c>
      <c r="Q106">
        <v>11.0388</v>
      </c>
      <c r="R106">
        <v>46.519500000000001</v>
      </c>
      <c r="S106">
        <v>44.890300000000003</v>
      </c>
      <c r="T106">
        <v>27.183499999999999</v>
      </c>
      <c r="U106">
        <v>33.895299999999999</v>
      </c>
      <c r="V106">
        <v>31.319500000000001</v>
      </c>
      <c r="W106">
        <v>38.5899</v>
      </c>
      <c r="X106">
        <v>38.846600000000002</v>
      </c>
      <c r="Y106">
        <v>2993.1</v>
      </c>
      <c r="Z106">
        <v>0.81589999999999996</v>
      </c>
    </row>
    <row r="107" spans="1:26" x14ac:dyDescent="0.2">
      <c r="A107" t="s">
        <v>138</v>
      </c>
      <c r="B107" t="s">
        <v>139</v>
      </c>
      <c r="C107" t="s">
        <v>143</v>
      </c>
      <c r="D107">
        <v>111</v>
      </c>
      <c r="E107" t="s">
        <v>355</v>
      </c>
      <c r="F107" t="s">
        <v>63</v>
      </c>
      <c r="G107" t="s">
        <v>356</v>
      </c>
      <c r="H107">
        <v>60</v>
      </c>
      <c r="I107">
        <v>10</v>
      </c>
      <c r="J107" t="s">
        <v>20</v>
      </c>
      <c r="K107">
        <v>47</v>
      </c>
      <c r="L107">
        <v>791.28629999999998</v>
      </c>
      <c r="M107">
        <v>30.359500000000001</v>
      </c>
      <c r="N107">
        <v>37.564</v>
      </c>
      <c r="O107">
        <v>37.747399999999999</v>
      </c>
      <c r="P107">
        <v>13.452999999999999</v>
      </c>
      <c r="Q107">
        <v>9.7241999999999997</v>
      </c>
      <c r="R107">
        <v>35.775199999999998</v>
      </c>
      <c r="S107">
        <v>34.519399999999997</v>
      </c>
      <c r="T107">
        <v>25.956</v>
      </c>
      <c r="U107">
        <v>32.612200000000001</v>
      </c>
      <c r="V107">
        <v>30.1995</v>
      </c>
      <c r="W107">
        <v>37.448099999999997</v>
      </c>
      <c r="X107">
        <v>37.6023</v>
      </c>
      <c r="Y107">
        <v>2440.6</v>
      </c>
      <c r="Z107">
        <v>0.67369999999999997</v>
      </c>
    </row>
    <row r="108" spans="1:26" x14ac:dyDescent="0.2">
      <c r="A108" t="s">
        <v>138</v>
      </c>
      <c r="B108" t="s">
        <v>139</v>
      </c>
      <c r="C108" t="s">
        <v>143</v>
      </c>
      <c r="D108">
        <v>112</v>
      </c>
      <c r="E108" t="s">
        <v>357</v>
      </c>
      <c r="F108" t="s">
        <v>63</v>
      </c>
      <c r="G108" t="s">
        <v>358</v>
      </c>
      <c r="H108">
        <v>60</v>
      </c>
      <c r="I108">
        <v>10</v>
      </c>
      <c r="J108" t="s">
        <v>20</v>
      </c>
      <c r="K108">
        <v>55</v>
      </c>
      <c r="L108">
        <v>442.75970000000001</v>
      </c>
      <c r="M108">
        <v>28.813199999999998</v>
      </c>
      <c r="N108">
        <v>36.376899999999999</v>
      </c>
      <c r="O108">
        <v>36.4557</v>
      </c>
      <c r="P108">
        <v>10.7685</v>
      </c>
      <c r="Q108">
        <v>8.2035999999999998</v>
      </c>
      <c r="R108">
        <v>24.9039</v>
      </c>
      <c r="S108">
        <v>24.197500000000002</v>
      </c>
      <c r="T108">
        <v>24.403700000000001</v>
      </c>
      <c r="U108">
        <v>31.078199999999999</v>
      </c>
      <c r="V108">
        <v>28.6874</v>
      </c>
      <c r="W108">
        <v>36.279400000000003</v>
      </c>
      <c r="X108">
        <v>36.330300000000001</v>
      </c>
      <c r="Y108">
        <v>1785.2</v>
      </c>
      <c r="Z108">
        <v>0.57999999999999996</v>
      </c>
    </row>
    <row r="109" spans="1:26" x14ac:dyDescent="0.2">
      <c r="A109" t="s">
        <v>138</v>
      </c>
      <c r="B109" t="s">
        <v>139</v>
      </c>
      <c r="C109" t="s">
        <v>143</v>
      </c>
      <c r="D109">
        <v>113</v>
      </c>
      <c r="E109" t="s">
        <v>359</v>
      </c>
      <c r="F109" t="s">
        <v>63</v>
      </c>
      <c r="G109" t="s">
        <v>360</v>
      </c>
      <c r="H109">
        <v>60</v>
      </c>
      <c r="I109">
        <v>10</v>
      </c>
      <c r="J109" t="s">
        <v>20</v>
      </c>
      <c r="K109">
        <v>63</v>
      </c>
      <c r="L109">
        <v>213.95099999999999</v>
      </c>
      <c r="M109">
        <v>26.759499999999999</v>
      </c>
      <c r="N109">
        <v>35.0062</v>
      </c>
      <c r="O109">
        <v>34.831099999999999</v>
      </c>
      <c r="P109">
        <v>7.9566999999999997</v>
      </c>
      <c r="Q109">
        <v>6.5063000000000004</v>
      </c>
      <c r="R109">
        <v>13.5283</v>
      </c>
      <c r="S109">
        <v>13.4124</v>
      </c>
      <c r="T109">
        <v>22.431000000000001</v>
      </c>
      <c r="U109">
        <v>29.156400000000001</v>
      </c>
      <c r="V109">
        <v>26.6693</v>
      </c>
      <c r="W109">
        <v>34.918399999999998</v>
      </c>
      <c r="X109">
        <v>34.715699999999998</v>
      </c>
      <c r="Y109">
        <v>1077.2</v>
      </c>
      <c r="Z109">
        <v>0.40500000000000003</v>
      </c>
    </row>
    <row r="110" spans="1:26" x14ac:dyDescent="0.2">
      <c r="A110" t="s">
        <v>138</v>
      </c>
      <c r="B110" t="s">
        <v>139</v>
      </c>
      <c r="C110" t="s">
        <v>143</v>
      </c>
      <c r="D110">
        <v>114</v>
      </c>
      <c r="E110" t="s">
        <v>361</v>
      </c>
      <c r="F110" t="s">
        <v>68</v>
      </c>
      <c r="G110" t="s">
        <v>362</v>
      </c>
      <c r="H110">
        <v>60</v>
      </c>
      <c r="I110">
        <v>10</v>
      </c>
      <c r="J110" t="s">
        <v>17</v>
      </c>
      <c r="K110">
        <v>23</v>
      </c>
      <c r="L110">
        <v>49896.317199999998</v>
      </c>
      <c r="M110">
        <v>45.575200000000002</v>
      </c>
      <c r="N110">
        <v>49.362699999999997</v>
      </c>
      <c r="O110">
        <v>48.739100000000001</v>
      </c>
      <c r="P110">
        <v>29.4986</v>
      </c>
      <c r="Q110">
        <v>23.236999999999998</v>
      </c>
      <c r="R110">
        <v>99.977500000000006</v>
      </c>
      <c r="S110">
        <v>99.973500000000001</v>
      </c>
      <c r="T110">
        <v>44.726300000000002</v>
      </c>
      <c r="U110">
        <v>47.346499999999999</v>
      </c>
      <c r="V110">
        <v>45.491300000000003</v>
      </c>
      <c r="W110">
        <v>49.178899999999999</v>
      </c>
      <c r="X110">
        <v>48.565899999999999</v>
      </c>
      <c r="Y110">
        <v>46892.6</v>
      </c>
      <c r="Z110">
        <v>40.399700000000003</v>
      </c>
    </row>
    <row r="111" spans="1:26" x14ac:dyDescent="0.2">
      <c r="A111" t="s">
        <v>138</v>
      </c>
      <c r="B111" t="s">
        <v>139</v>
      </c>
      <c r="C111" t="s">
        <v>143</v>
      </c>
      <c r="D111">
        <v>115</v>
      </c>
      <c r="E111" t="s">
        <v>363</v>
      </c>
      <c r="F111" t="s">
        <v>68</v>
      </c>
      <c r="G111" t="s">
        <v>364</v>
      </c>
      <c r="H111">
        <v>60</v>
      </c>
      <c r="I111">
        <v>10</v>
      </c>
      <c r="J111" t="s">
        <v>17</v>
      </c>
      <c r="K111">
        <v>31</v>
      </c>
      <c r="L111">
        <v>29575.539499999999</v>
      </c>
      <c r="M111">
        <v>43.215200000000003</v>
      </c>
      <c r="N111">
        <v>47.331200000000003</v>
      </c>
      <c r="O111">
        <v>46.5824</v>
      </c>
      <c r="P111">
        <v>26.192799999999998</v>
      </c>
      <c r="Q111">
        <v>21.0702</v>
      </c>
      <c r="R111">
        <v>99.968800000000002</v>
      </c>
      <c r="S111">
        <v>99.866</v>
      </c>
      <c r="T111">
        <v>41.875900000000001</v>
      </c>
      <c r="U111">
        <v>45.412300000000002</v>
      </c>
      <c r="V111">
        <v>43.1096</v>
      </c>
      <c r="W111">
        <v>47.228299999999997</v>
      </c>
      <c r="X111">
        <v>46.462400000000002</v>
      </c>
      <c r="Y111">
        <v>49830.7</v>
      </c>
      <c r="Z111">
        <v>35.975000000000001</v>
      </c>
    </row>
    <row r="112" spans="1:26" x14ac:dyDescent="0.2">
      <c r="A112" t="s">
        <v>138</v>
      </c>
      <c r="B112" t="s">
        <v>139</v>
      </c>
      <c r="C112" t="s">
        <v>143</v>
      </c>
      <c r="D112">
        <v>116</v>
      </c>
      <c r="E112" t="s">
        <v>365</v>
      </c>
      <c r="F112" t="s">
        <v>68</v>
      </c>
      <c r="G112" t="s">
        <v>366</v>
      </c>
      <c r="H112">
        <v>60</v>
      </c>
      <c r="I112">
        <v>10</v>
      </c>
      <c r="J112" t="s">
        <v>17</v>
      </c>
      <c r="K112">
        <v>39</v>
      </c>
      <c r="L112">
        <v>16875.9136</v>
      </c>
      <c r="M112">
        <v>40.973999999999997</v>
      </c>
      <c r="N112">
        <v>45.289200000000001</v>
      </c>
      <c r="O112">
        <v>44.402299999999997</v>
      </c>
      <c r="P112">
        <v>23.3111</v>
      </c>
      <c r="Q112">
        <v>19.185500000000001</v>
      </c>
      <c r="R112">
        <v>98.796899999999994</v>
      </c>
      <c r="S112">
        <v>97.715199999999996</v>
      </c>
      <c r="T112">
        <v>39.114199999999997</v>
      </c>
      <c r="U112">
        <v>43.4985</v>
      </c>
      <c r="V112">
        <v>40.861499999999999</v>
      </c>
      <c r="W112">
        <v>45.2104</v>
      </c>
      <c r="X112">
        <v>44.290300000000002</v>
      </c>
      <c r="Y112">
        <v>49270.1</v>
      </c>
      <c r="Z112">
        <v>28.2483</v>
      </c>
    </row>
    <row r="113" spans="1:26" x14ac:dyDescent="0.2">
      <c r="A113" t="s">
        <v>138</v>
      </c>
      <c r="B113" t="s">
        <v>139</v>
      </c>
      <c r="C113" t="s">
        <v>143</v>
      </c>
      <c r="D113">
        <v>117</v>
      </c>
      <c r="E113" t="s">
        <v>367</v>
      </c>
      <c r="F113" t="s">
        <v>68</v>
      </c>
      <c r="G113" t="s">
        <v>368</v>
      </c>
      <c r="H113">
        <v>60</v>
      </c>
      <c r="I113">
        <v>10</v>
      </c>
      <c r="J113" t="s">
        <v>17</v>
      </c>
      <c r="K113">
        <v>47</v>
      </c>
      <c r="L113">
        <v>9959.0298999999995</v>
      </c>
      <c r="M113">
        <v>38.915100000000002</v>
      </c>
      <c r="N113">
        <v>43.186700000000002</v>
      </c>
      <c r="O113">
        <v>42.139800000000001</v>
      </c>
      <c r="P113">
        <v>20.8034</v>
      </c>
      <c r="Q113">
        <v>17.464099999999998</v>
      </c>
      <c r="R113">
        <v>92.950500000000005</v>
      </c>
      <c r="S113">
        <v>90.793499999999995</v>
      </c>
      <c r="T113">
        <v>36.3977</v>
      </c>
      <c r="U113">
        <v>41.701999999999998</v>
      </c>
      <c r="V113">
        <v>38.812899999999999</v>
      </c>
      <c r="W113">
        <v>43.1068</v>
      </c>
      <c r="X113">
        <v>42.0154</v>
      </c>
      <c r="Y113">
        <v>39587.9</v>
      </c>
      <c r="Z113">
        <v>26.698499999999999</v>
      </c>
    </row>
    <row r="114" spans="1:26" x14ac:dyDescent="0.2">
      <c r="A114" t="s">
        <v>138</v>
      </c>
      <c r="B114" t="s">
        <v>139</v>
      </c>
      <c r="C114" t="s">
        <v>143</v>
      </c>
      <c r="D114">
        <v>118</v>
      </c>
      <c r="E114" t="s">
        <v>369</v>
      </c>
      <c r="F114" t="s">
        <v>68</v>
      </c>
      <c r="G114" t="s">
        <v>370</v>
      </c>
      <c r="H114">
        <v>60</v>
      </c>
      <c r="I114">
        <v>10</v>
      </c>
      <c r="J114" t="s">
        <v>17</v>
      </c>
      <c r="K114">
        <v>55</v>
      </c>
      <c r="L114">
        <v>6015.7043000000003</v>
      </c>
      <c r="M114">
        <v>36.823099999999997</v>
      </c>
      <c r="N114">
        <v>41.021900000000002</v>
      </c>
      <c r="O114">
        <v>39.790599999999998</v>
      </c>
      <c r="P114">
        <v>18.345800000000001</v>
      </c>
      <c r="Q114">
        <v>15.7149</v>
      </c>
      <c r="R114">
        <v>82.097800000000007</v>
      </c>
      <c r="S114">
        <v>79.671000000000006</v>
      </c>
      <c r="T114">
        <v>33.638199999999998</v>
      </c>
      <c r="U114">
        <v>39.819099999999999</v>
      </c>
      <c r="V114">
        <v>36.7254</v>
      </c>
      <c r="W114">
        <v>40.935200000000002</v>
      </c>
      <c r="X114">
        <v>39.6462</v>
      </c>
      <c r="Y114">
        <v>32203.1</v>
      </c>
      <c r="Z114">
        <v>23.5625</v>
      </c>
    </row>
    <row r="115" spans="1:26" x14ac:dyDescent="0.2">
      <c r="A115" t="s">
        <v>138</v>
      </c>
      <c r="B115" t="s">
        <v>139</v>
      </c>
      <c r="C115" t="s">
        <v>143</v>
      </c>
      <c r="D115">
        <v>119</v>
      </c>
      <c r="E115" t="s">
        <v>371</v>
      </c>
      <c r="F115" t="s">
        <v>68</v>
      </c>
      <c r="G115" t="s">
        <v>372</v>
      </c>
      <c r="H115">
        <v>60</v>
      </c>
      <c r="I115">
        <v>10</v>
      </c>
      <c r="J115" t="s">
        <v>17</v>
      </c>
      <c r="K115">
        <v>63</v>
      </c>
      <c r="L115">
        <v>2638.3604</v>
      </c>
      <c r="M115">
        <v>33.277000000000001</v>
      </c>
      <c r="N115">
        <v>37.4253</v>
      </c>
      <c r="O115">
        <v>35.771599999999999</v>
      </c>
      <c r="P115">
        <v>14.5185</v>
      </c>
      <c r="Q115">
        <v>12.9176</v>
      </c>
      <c r="R115">
        <v>58.515300000000003</v>
      </c>
      <c r="S115">
        <v>56.448399999999999</v>
      </c>
      <c r="T115">
        <v>29.265899999999998</v>
      </c>
      <c r="U115">
        <v>36.542499999999997</v>
      </c>
      <c r="V115">
        <v>33.095500000000001</v>
      </c>
      <c r="W115">
        <v>37.239100000000001</v>
      </c>
      <c r="X115">
        <v>35.4833</v>
      </c>
      <c r="Y115">
        <v>23112.400000000001</v>
      </c>
      <c r="Z115">
        <v>17.963000000000001</v>
      </c>
    </row>
    <row r="116" spans="1:26" x14ac:dyDescent="0.2">
      <c r="A116" t="s">
        <v>138</v>
      </c>
      <c r="B116" t="s">
        <v>139</v>
      </c>
      <c r="C116" t="s">
        <v>143</v>
      </c>
      <c r="D116">
        <v>120</v>
      </c>
      <c r="E116" t="s">
        <v>373</v>
      </c>
      <c r="F116" t="s">
        <v>68</v>
      </c>
      <c r="G116" t="s">
        <v>374</v>
      </c>
      <c r="H116">
        <v>60</v>
      </c>
      <c r="I116">
        <v>10</v>
      </c>
      <c r="J116" t="s">
        <v>18</v>
      </c>
      <c r="K116">
        <v>23</v>
      </c>
      <c r="L116">
        <v>29747.881000000001</v>
      </c>
      <c r="M116">
        <v>42.7515</v>
      </c>
      <c r="N116">
        <v>47.622500000000002</v>
      </c>
      <c r="O116">
        <v>46.874299999999998</v>
      </c>
      <c r="P116">
        <v>26.664899999999999</v>
      </c>
      <c r="Q116">
        <v>21.3</v>
      </c>
      <c r="R116">
        <v>99.966099999999997</v>
      </c>
      <c r="S116">
        <v>99.858999999999995</v>
      </c>
      <c r="T116">
        <v>42.233400000000003</v>
      </c>
      <c r="U116">
        <v>45.4724</v>
      </c>
      <c r="V116">
        <v>42.708100000000002</v>
      </c>
      <c r="W116">
        <v>47.5169</v>
      </c>
      <c r="X116">
        <v>46.753900000000002</v>
      </c>
      <c r="Y116">
        <v>20779.8</v>
      </c>
      <c r="Z116">
        <v>19.474299999999999</v>
      </c>
    </row>
    <row r="117" spans="1:26" x14ac:dyDescent="0.2">
      <c r="A117" t="s">
        <v>138</v>
      </c>
      <c r="B117" t="s">
        <v>139</v>
      </c>
      <c r="C117" t="s">
        <v>143</v>
      </c>
      <c r="D117">
        <v>121</v>
      </c>
      <c r="E117" t="s">
        <v>375</v>
      </c>
      <c r="F117" t="s">
        <v>68</v>
      </c>
      <c r="G117" t="s">
        <v>376</v>
      </c>
      <c r="H117">
        <v>60</v>
      </c>
      <c r="I117">
        <v>10</v>
      </c>
      <c r="J117" t="s">
        <v>18</v>
      </c>
      <c r="K117">
        <v>31</v>
      </c>
      <c r="L117">
        <v>17891.337</v>
      </c>
      <c r="M117">
        <v>41.032800000000002</v>
      </c>
      <c r="N117">
        <v>45.666699999999999</v>
      </c>
      <c r="O117">
        <v>44.785299999999999</v>
      </c>
      <c r="P117">
        <v>23.845300000000002</v>
      </c>
      <c r="Q117">
        <v>19.505800000000001</v>
      </c>
      <c r="R117">
        <v>99.137200000000007</v>
      </c>
      <c r="S117">
        <v>98.1995</v>
      </c>
      <c r="T117">
        <v>39.624000000000002</v>
      </c>
      <c r="U117">
        <v>43.831200000000003</v>
      </c>
      <c r="V117">
        <v>40.965499999999999</v>
      </c>
      <c r="W117">
        <v>45.585000000000001</v>
      </c>
      <c r="X117">
        <v>44.671799999999998</v>
      </c>
      <c r="Y117">
        <v>20189.3</v>
      </c>
      <c r="Z117">
        <v>16.507899999999999</v>
      </c>
    </row>
    <row r="118" spans="1:26" x14ac:dyDescent="0.2">
      <c r="A118" t="s">
        <v>138</v>
      </c>
      <c r="B118" t="s">
        <v>139</v>
      </c>
      <c r="C118" t="s">
        <v>143</v>
      </c>
      <c r="D118">
        <v>122</v>
      </c>
      <c r="E118" t="s">
        <v>377</v>
      </c>
      <c r="F118" t="s">
        <v>68</v>
      </c>
      <c r="G118" t="s">
        <v>378</v>
      </c>
      <c r="H118">
        <v>60</v>
      </c>
      <c r="I118">
        <v>10</v>
      </c>
      <c r="J118" t="s">
        <v>18</v>
      </c>
      <c r="K118">
        <v>39</v>
      </c>
      <c r="L118">
        <v>10498.6361</v>
      </c>
      <c r="M118">
        <v>39.154899999999998</v>
      </c>
      <c r="N118">
        <v>43.624200000000002</v>
      </c>
      <c r="O118">
        <v>42.584400000000002</v>
      </c>
      <c r="P118">
        <v>21.303999999999998</v>
      </c>
      <c r="Q118">
        <v>17.794799999999999</v>
      </c>
      <c r="R118">
        <v>94.100300000000004</v>
      </c>
      <c r="S118">
        <v>92.123099999999994</v>
      </c>
      <c r="T118">
        <v>36.909399999999998</v>
      </c>
      <c r="U118">
        <v>42.06</v>
      </c>
      <c r="V118">
        <v>39.069699999999997</v>
      </c>
      <c r="W118">
        <v>43.542099999999998</v>
      </c>
      <c r="X118">
        <v>42.4587</v>
      </c>
      <c r="Y118">
        <v>21531.7</v>
      </c>
      <c r="Z118">
        <v>14.5509</v>
      </c>
    </row>
    <row r="119" spans="1:26" x14ac:dyDescent="0.2">
      <c r="A119" t="s">
        <v>138</v>
      </c>
      <c r="B119" t="s">
        <v>139</v>
      </c>
      <c r="C119" t="s">
        <v>143</v>
      </c>
      <c r="D119">
        <v>123</v>
      </c>
      <c r="E119" t="s">
        <v>379</v>
      </c>
      <c r="F119" t="s">
        <v>68</v>
      </c>
      <c r="G119" t="s">
        <v>380</v>
      </c>
      <c r="H119">
        <v>60</v>
      </c>
      <c r="I119">
        <v>10</v>
      </c>
      <c r="J119" t="s">
        <v>18</v>
      </c>
      <c r="K119">
        <v>47</v>
      </c>
      <c r="L119">
        <v>6298.8040000000001</v>
      </c>
      <c r="M119">
        <v>37.183100000000003</v>
      </c>
      <c r="N119">
        <v>41.520400000000002</v>
      </c>
      <c r="O119">
        <v>40.3262</v>
      </c>
      <c r="P119">
        <v>18.872299999999999</v>
      </c>
      <c r="Q119">
        <v>16.089600000000001</v>
      </c>
      <c r="R119">
        <v>84.277699999999996</v>
      </c>
      <c r="S119">
        <v>81.859099999999998</v>
      </c>
      <c r="T119">
        <v>34.194299999999998</v>
      </c>
      <c r="U119">
        <v>40.245600000000003</v>
      </c>
      <c r="V119">
        <v>37.090400000000002</v>
      </c>
      <c r="W119">
        <v>41.432600000000001</v>
      </c>
      <c r="X119">
        <v>40.184100000000001</v>
      </c>
      <c r="Y119">
        <v>17804.400000000001</v>
      </c>
      <c r="Z119">
        <v>12.4963</v>
      </c>
    </row>
    <row r="120" spans="1:26" x14ac:dyDescent="0.2">
      <c r="A120" t="s">
        <v>138</v>
      </c>
      <c r="B120" t="s">
        <v>139</v>
      </c>
      <c r="C120" t="s">
        <v>143</v>
      </c>
      <c r="D120">
        <v>124</v>
      </c>
      <c r="E120" t="s">
        <v>381</v>
      </c>
      <c r="F120" t="s">
        <v>68</v>
      </c>
      <c r="G120" t="s">
        <v>382</v>
      </c>
      <c r="H120">
        <v>60</v>
      </c>
      <c r="I120">
        <v>10</v>
      </c>
      <c r="J120" t="s">
        <v>18</v>
      </c>
      <c r="K120">
        <v>55</v>
      </c>
      <c r="L120">
        <v>3797.1750999999999</v>
      </c>
      <c r="M120">
        <v>35.091200000000001</v>
      </c>
      <c r="N120">
        <v>39.332900000000002</v>
      </c>
      <c r="O120">
        <v>37.970500000000001</v>
      </c>
      <c r="P120">
        <v>16.429300000000001</v>
      </c>
      <c r="Q120">
        <v>14.3246</v>
      </c>
      <c r="R120">
        <v>71.425600000000003</v>
      </c>
      <c r="S120">
        <v>69.015500000000003</v>
      </c>
      <c r="T120">
        <v>31.4802</v>
      </c>
      <c r="U120">
        <v>38.317900000000002</v>
      </c>
      <c r="V120">
        <v>34.995199999999997</v>
      </c>
      <c r="W120">
        <v>39.234999999999999</v>
      </c>
      <c r="X120">
        <v>37.813499999999998</v>
      </c>
      <c r="Y120">
        <v>14995</v>
      </c>
      <c r="Z120">
        <v>11.545299999999999</v>
      </c>
    </row>
    <row r="121" spans="1:26" x14ac:dyDescent="0.2">
      <c r="A121" t="s">
        <v>138</v>
      </c>
      <c r="B121" t="s">
        <v>139</v>
      </c>
      <c r="C121" t="s">
        <v>143</v>
      </c>
      <c r="D121">
        <v>125</v>
      </c>
      <c r="E121" t="s">
        <v>383</v>
      </c>
      <c r="F121" t="s">
        <v>68</v>
      </c>
      <c r="G121" t="s">
        <v>384</v>
      </c>
      <c r="H121">
        <v>60</v>
      </c>
      <c r="I121">
        <v>10</v>
      </c>
      <c r="J121" t="s">
        <v>18</v>
      </c>
      <c r="K121">
        <v>63</v>
      </c>
      <c r="L121">
        <v>1614.7852</v>
      </c>
      <c r="M121">
        <v>31.611899999999999</v>
      </c>
      <c r="N121">
        <v>35.890799999999999</v>
      </c>
      <c r="O121">
        <v>34.063400000000001</v>
      </c>
      <c r="P121">
        <v>12.7545</v>
      </c>
      <c r="Q121">
        <v>11.6319</v>
      </c>
      <c r="R121">
        <v>46.748399999999997</v>
      </c>
      <c r="S121">
        <v>44.915999999999997</v>
      </c>
      <c r="T121">
        <v>27.349499999999999</v>
      </c>
      <c r="U121">
        <v>35.086399999999998</v>
      </c>
      <c r="V121">
        <v>31.438600000000001</v>
      </c>
      <c r="W121">
        <v>35.703400000000002</v>
      </c>
      <c r="X121">
        <v>33.761699999999998</v>
      </c>
      <c r="Y121">
        <v>10433.9</v>
      </c>
      <c r="Z121">
        <v>7.6859000000000002</v>
      </c>
    </row>
    <row r="122" spans="1:26" x14ac:dyDescent="0.2">
      <c r="A122" t="s">
        <v>138</v>
      </c>
      <c r="B122" t="s">
        <v>139</v>
      </c>
      <c r="C122" t="s">
        <v>143</v>
      </c>
      <c r="D122">
        <v>126</v>
      </c>
      <c r="E122" t="s">
        <v>385</v>
      </c>
      <c r="F122" t="s">
        <v>68</v>
      </c>
      <c r="G122" t="s">
        <v>386</v>
      </c>
      <c r="H122">
        <v>60</v>
      </c>
      <c r="I122">
        <v>10</v>
      </c>
      <c r="J122" t="s">
        <v>8</v>
      </c>
      <c r="K122">
        <v>23</v>
      </c>
      <c r="L122">
        <v>20784.687900000001</v>
      </c>
      <c r="M122">
        <v>41.043399999999998</v>
      </c>
      <c r="N122">
        <v>46.469799999999999</v>
      </c>
      <c r="O122">
        <v>45.603700000000003</v>
      </c>
      <c r="P122">
        <v>24.891300000000001</v>
      </c>
      <c r="Q122">
        <v>20.119599999999998</v>
      </c>
      <c r="R122">
        <v>99.484399999999994</v>
      </c>
      <c r="S122">
        <v>98.697299999999998</v>
      </c>
      <c r="T122">
        <v>40.530799999999999</v>
      </c>
      <c r="U122">
        <v>44.329099999999997</v>
      </c>
      <c r="V122">
        <v>41.010800000000003</v>
      </c>
      <c r="W122">
        <v>46.3857</v>
      </c>
      <c r="X122">
        <v>45.497399999999999</v>
      </c>
      <c r="Y122">
        <v>17256.099999999999</v>
      </c>
      <c r="Z122">
        <v>15.363</v>
      </c>
    </row>
    <row r="123" spans="1:26" x14ac:dyDescent="0.2">
      <c r="A123" t="s">
        <v>138</v>
      </c>
      <c r="B123" t="s">
        <v>139</v>
      </c>
      <c r="C123" t="s">
        <v>143</v>
      </c>
      <c r="D123">
        <v>127</v>
      </c>
      <c r="E123" t="s">
        <v>387</v>
      </c>
      <c r="F123" t="s">
        <v>68</v>
      </c>
      <c r="G123" t="s">
        <v>388</v>
      </c>
      <c r="H123">
        <v>60</v>
      </c>
      <c r="I123">
        <v>10</v>
      </c>
      <c r="J123" t="s">
        <v>8</v>
      </c>
      <c r="K123">
        <v>31</v>
      </c>
      <c r="L123">
        <v>12786.830400000001</v>
      </c>
      <c r="M123">
        <v>39.598799999999997</v>
      </c>
      <c r="N123">
        <v>44.496000000000002</v>
      </c>
      <c r="O123">
        <v>43.493200000000002</v>
      </c>
      <c r="P123">
        <v>22.3718</v>
      </c>
      <c r="Q123">
        <v>18.5017</v>
      </c>
      <c r="R123">
        <v>96.245099999999994</v>
      </c>
      <c r="S123">
        <v>94.445800000000006</v>
      </c>
      <c r="T123">
        <v>38.015099999999997</v>
      </c>
      <c r="U123">
        <v>42.7761</v>
      </c>
      <c r="V123">
        <v>39.546199999999999</v>
      </c>
      <c r="W123">
        <v>44.415500000000002</v>
      </c>
      <c r="X123">
        <v>43.374699999999997</v>
      </c>
      <c r="Y123">
        <v>17601.2</v>
      </c>
      <c r="Z123">
        <v>12.860300000000001</v>
      </c>
    </row>
    <row r="124" spans="1:26" x14ac:dyDescent="0.2">
      <c r="A124" t="s">
        <v>138</v>
      </c>
      <c r="B124" t="s">
        <v>139</v>
      </c>
      <c r="C124" t="s">
        <v>143</v>
      </c>
      <c r="D124">
        <v>128</v>
      </c>
      <c r="E124" t="s">
        <v>389</v>
      </c>
      <c r="F124" t="s">
        <v>68</v>
      </c>
      <c r="G124" t="s">
        <v>390</v>
      </c>
      <c r="H124">
        <v>60</v>
      </c>
      <c r="I124">
        <v>10</v>
      </c>
      <c r="J124" t="s">
        <v>8</v>
      </c>
      <c r="K124">
        <v>39</v>
      </c>
      <c r="L124">
        <v>7611.6922999999997</v>
      </c>
      <c r="M124">
        <v>37.842199999999998</v>
      </c>
      <c r="N124">
        <v>42.421399999999998</v>
      </c>
      <c r="O124">
        <v>41.252899999999997</v>
      </c>
      <c r="P124">
        <v>19.924199999999999</v>
      </c>
      <c r="Q124">
        <v>16.823599999999999</v>
      </c>
      <c r="R124">
        <v>88.1096</v>
      </c>
      <c r="S124">
        <v>85.729600000000005</v>
      </c>
      <c r="T124">
        <v>35.310299999999998</v>
      </c>
      <c r="U124">
        <v>41.030900000000003</v>
      </c>
      <c r="V124">
        <v>37.767800000000001</v>
      </c>
      <c r="W124">
        <v>42.331400000000002</v>
      </c>
      <c r="X124">
        <v>41.113199999999999</v>
      </c>
      <c r="Y124">
        <v>19468.099999999999</v>
      </c>
      <c r="Z124">
        <v>10.774800000000001</v>
      </c>
    </row>
    <row r="125" spans="1:26" x14ac:dyDescent="0.2">
      <c r="A125" t="s">
        <v>138</v>
      </c>
      <c r="B125" t="s">
        <v>139</v>
      </c>
      <c r="C125" t="s">
        <v>143</v>
      </c>
      <c r="D125">
        <v>129</v>
      </c>
      <c r="E125" t="s">
        <v>391</v>
      </c>
      <c r="F125" t="s">
        <v>68</v>
      </c>
      <c r="G125" t="s">
        <v>392</v>
      </c>
      <c r="H125">
        <v>60</v>
      </c>
      <c r="I125">
        <v>10</v>
      </c>
      <c r="J125" t="s">
        <v>8</v>
      </c>
      <c r="K125">
        <v>47</v>
      </c>
      <c r="L125">
        <v>4561.9660000000003</v>
      </c>
      <c r="M125">
        <v>35.895400000000002</v>
      </c>
      <c r="N125">
        <v>40.301200000000001</v>
      </c>
      <c r="O125">
        <v>38.965899999999998</v>
      </c>
      <c r="P125">
        <v>17.501999999999999</v>
      </c>
      <c r="Q125">
        <v>15.097899999999999</v>
      </c>
      <c r="R125">
        <v>76.505099999999999</v>
      </c>
      <c r="S125">
        <v>74.070899999999995</v>
      </c>
      <c r="T125">
        <v>32.6066</v>
      </c>
      <c r="U125">
        <v>39.191600000000001</v>
      </c>
      <c r="V125">
        <v>35.806600000000003</v>
      </c>
      <c r="W125">
        <v>40.204500000000003</v>
      </c>
      <c r="X125">
        <v>38.811300000000003</v>
      </c>
      <c r="Y125">
        <v>16301.3</v>
      </c>
      <c r="Z125">
        <v>9.1194000000000006</v>
      </c>
    </row>
    <row r="126" spans="1:26" x14ac:dyDescent="0.2">
      <c r="A126" t="s">
        <v>138</v>
      </c>
      <c r="B126" t="s">
        <v>139</v>
      </c>
      <c r="C126" t="s">
        <v>143</v>
      </c>
      <c r="D126">
        <v>130</v>
      </c>
      <c r="E126" t="s">
        <v>393</v>
      </c>
      <c r="F126" t="s">
        <v>68</v>
      </c>
      <c r="G126" t="s">
        <v>394</v>
      </c>
      <c r="H126">
        <v>60</v>
      </c>
      <c r="I126">
        <v>10</v>
      </c>
      <c r="J126" t="s">
        <v>8</v>
      </c>
      <c r="K126">
        <v>55</v>
      </c>
      <c r="L126">
        <v>2717.7118</v>
      </c>
      <c r="M126">
        <v>33.825499999999998</v>
      </c>
      <c r="N126">
        <v>38.157299999999999</v>
      </c>
      <c r="O126">
        <v>36.6267</v>
      </c>
      <c r="P126">
        <v>15.077299999999999</v>
      </c>
      <c r="Q126">
        <v>13.342700000000001</v>
      </c>
      <c r="R126">
        <v>62.777999999999999</v>
      </c>
      <c r="S126">
        <v>60.475299999999997</v>
      </c>
      <c r="T126">
        <v>29.9681</v>
      </c>
      <c r="U126">
        <v>37.237200000000001</v>
      </c>
      <c r="V126">
        <v>33.733199999999997</v>
      </c>
      <c r="W126">
        <v>38.055999999999997</v>
      </c>
      <c r="X126">
        <v>36.456299999999999</v>
      </c>
      <c r="Y126">
        <v>13529.5</v>
      </c>
      <c r="Z126">
        <v>7.5258000000000003</v>
      </c>
    </row>
    <row r="127" spans="1:26" x14ac:dyDescent="0.2">
      <c r="A127" t="s">
        <v>138</v>
      </c>
      <c r="B127" t="s">
        <v>139</v>
      </c>
      <c r="C127" t="s">
        <v>143</v>
      </c>
      <c r="D127">
        <v>131</v>
      </c>
      <c r="E127" t="s">
        <v>395</v>
      </c>
      <c r="F127" t="s">
        <v>68</v>
      </c>
      <c r="G127" t="s">
        <v>396</v>
      </c>
      <c r="H127">
        <v>60</v>
      </c>
      <c r="I127">
        <v>10</v>
      </c>
      <c r="J127" t="s">
        <v>8</v>
      </c>
      <c r="K127">
        <v>63</v>
      </c>
      <c r="L127">
        <v>1126.5688</v>
      </c>
      <c r="M127">
        <v>30.449300000000001</v>
      </c>
      <c r="N127">
        <v>34.793100000000003</v>
      </c>
      <c r="O127">
        <v>32.821899999999999</v>
      </c>
      <c r="P127">
        <v>11.586499999999999</v>
      </c>
      <c r="Q127">
        <v>10.767300000000001</v>
      </c>
      <c r="R127">
        <v>38.227400000000003</v>
      </c>
      <c r="S127">
        <v>36.587899999999998</v>
      </c>
      <c r="T127">
        <v>26.055900000000001</v>
      </c>
      <c r="U127">
        <v>34.019799999999996</v>
      </c>
      <c r="V127">
        <v>30.288499999999999</v>
      </c>
      <c r="W127">
        <v>34.6</v>
      </c>
      <c r="X127">
        <v>32.5137</v>
      </c>
      <c r="Y127">
        <v>9360.9</v>
      </c>
      <c r="Z127">
        <v>4.8741000000000003</v>
      </c>
    </row>
    <row r="128" spans="1:26" x14ac:dyDescent="0.2">
      <c r="A128" t="s">
        <v>138</v>
      </c>
      <c r="B128" t="s">
        <v>139</v>
      </c>
      <c r="C128" t="s">
        <v>143</v>
      </c>
      <c r="D128">
        <v>132</v>
      </c>
      <c r="E128" t="s">
        <v>397</v>
      </c>
      <c r="F128" t="s">
        <v>68</v>
      </c>
      <c r="G128" t="s">
        <v>398</v>
      </c>
      <c r="H128">
        <v>60</v>
      </c>
      <c r="I128">
        <v>10</v>
      </c>
      <c r="J128" t="s">
        <v>19</v>
      </c>
      <c r="K128">
        <v>23</v>
      </c>
      <c r="L128">
        <v>12524.5954</v>
      </c>
      <c r="M128">
        <v>38.039099999999998</v>
      </c>
      <c r="N128">
        <v>44.291200000000003</v>
      </c>
      <c r="O128">
        <v>43.026899999999998</v>
      </c>
      <c r="P128">
        <v>22.717700000000001</v>
      </c>
      <c r="Q128">
        <v>18.337800000000001</v>
      </c>
      <c r="R128">
        <v>93.042199999999994</v>
      </c>
      <c r="S128">
        <v>90.900099999999995</v>
      </c>
      <c r="T128">
        <v>36.707599999999999</v>
      </c>
      <c r="U128">
        <v>42.395899999999997</v>
      </c>
      <c r="V128">
        <v>38.011400000000002</v>
      </c>
      <c r="W128">
        <v>44.234699999999997</v>
      </c>
      <c r="X128">
        <v>42.948399999999999</v>
      </c>
      <c r="Y128">
        <v>9478.5</v>
      </c>
      <c r="Z128">
        <v>6.9672000000000001</v>
      </c>
    </row>
    <row r="129" spans="1:26" x14ac:dyDescent="0.2">
      <c r="A129" t="s">
        <v>138</v>
      </c>
      <c r="B129" t="s">
        <v>139</v>
      </c>
      <c r="C129" t="s">
        <v>143</v>
      </c>
      <c r="D129">
        <v>133</v>
      </c>
      <c r="E129" t="s">
        <v>399</v>
      </c>
      <c r="F129" t="s">
        <v>68</v>
      </c>
      <c r="G129" t="s">
        <v>400</v>
      </c>
      <c r="H129">
        <v>60</v>
      </c>
      <c r="I129">
        <v>10</v>
      </c>
      <c r="J129" t="s">
        <v>19</v>
      </c>
      <c r="K129">
        <v>31</v>
      </c>
      <c r="L129">
        <v>7889.7237999999998</v>
      </c>
      <c r="M129">
        <v>37.026899999999998</v>
      </c>
      <c r="N129">
        <v>42.432200000000002</v>
      </c>
      <c r="O129">
        <v>41.136499999999998</v>
      </c>
      <c r="P129">
        <v>20.4177</v>
      </c>
      <c r="Q129">
        <v>16.923500000000001</v>
      </c>
      <c r="R129">
        <v>85.823599999999999</v>
      </c>
      <c r="S129">
        <v>83.372900000000001</v>
      </c>
      <c r="T129">
        <v>34.802599999999998</v>
      </c>
      <c r="U129">
        <v>40.998899999999999</v>
      </c>
      <c r="V129">
        <v>36.991799999999998</v>
      </c>
      <c r="W129">
        <v>42.355699999999999</v>
      </c>
      <c r="X129">
        <v>41.026600000000002</v>
      </c>
      <c r="Y129">
        <v>7823.5</v>
      </c>
      <c r="Z129">
        <v>5.819</v>
      </c>
    </row>
    <row r="130" spans="1:26" x14ac:dyDescent="0.2">
      <c r="A130" t="s">
        <v>138</v>
      </c>
      <c r="B130" t="s">
        <v>139</v>
      </c>
      <c r="C130" t="s">
        <v>143</v>
      </c>
      <c r="D130">
        <v>134</v>
      </c>
      <c r="E130" t="s">
        <v>401</v>
      </c>
      <c r="F130" t="s">
        <v>68</v>
      </c>
      <c r="G130" t="s">
        <v>402</v>
      </c>
      <c r="H130">
        <v>60</v>
      </c>
      <c r="I130">
        <v>10</v>
      </c>
      <c r="J130" t="s">
        <v>19</v>
      </c>
      <c r="K130">
        <v>39</v>
      </c>
      <c r="L130">
        <v>4736.8046999999997</v>
      </c>
      <c r="M130">
        <v>35.588999999999999</v>
      </c>
      <c r="N130">
        <v>40.419699999999999</v>
      </c>
      <c r="O130">
        <v>39.014499999999998</v>
      </c>
      <c r="P130">
        <v>18.004799999999999</v>
      </c>
      <c r="Q130">
        <v>15.315300000000001</v>
      </c>
      <c r="R130">
        <v>75.063100000000006</v>
      </c>
      <c r="S130">
        <v>72.656400000000005</v>
      </c>
      <c r="T130">
        <v>32.517499999999998</v>
      </c>
      <c r="U130">
        <v>39.327300000000001</v>
      </c>
      <c r="V130">
        <v>35.535299999999999</v>
      </c>
      <c r="W130">
        <v>40.3249</v>
      </c>
      <c r="X130">
        <v>38.872799999999998</v>
      </c>
      <c r="Y130">
        <v>9504.2000000000007</v>
      </c>
      <c r="Z130">
        <v>5.1083999999999996</v>
      </c>
    </row>
    <row r="131" spans="1:26" x14ac:dyDescent="0.2">
      <c r="A131" t="s">
        <v>138</v>
      </c>
      <c r="B131" t="s">
        <v>139</v>
      </c>
      <c r="C131" t="s">
        <v>143</v>
      </c>
      <c r="D131">
        <v>135</v>
      </c>
      <c r="E131" t="s">
        <v>403</v>
      </c>
      <c r="F131" t="s">
        <v>68</v>
      </c>
      <c r="G131" t="s">
        <v>404</v>
      </c>
      <c r="H131">
        <v>60</v>
      </c>
      <c r="I131">
        <v>10</v>
      </c>
      <c r="J131" t="s">
        <v>19</v>
      </c>
      <c r="K131">
        <v>47</v>
      </c>
      <c r="L131">
        <v>2814.3868000000002</v>
      </c>
      <c r="M131">
        <v>33.849499999999999</v>
      </c>
      <c r="N131">
        <v>38.364600000000003</v>
      </c>
      <c r="O131">
        <v>36.800400000000003</v>
      </c>
      <c r="P131">
        <v>15.5824</v>
      </c>
      <c r="Q131">
        <v>13.6287</v>
      </c>
      <c r="R131">
        <v>62.215299999999999</v>
      </c>
      <c r="S131">
        <v>60.0017</v>
      </c>
      <c r="T131">
        <v>30.117799999999999</v>
      </c>
      <c r="U131">
        <v>37.503500000000003</v>
      </c>
      <c r="V131">
        <v>33.778300000000002</v>
      </c>
      <c r="W131">
        <v>38.262799999999999</v>
      </c>
      <c r="X131">
        <v>36.636499999999998</v>
      </c>
      <c r="Y131">
        <v>8073.5</v>
      </c>
      <c r="Z131">
        <v>4.0781999999999998</v>
      </c>
    </row>
    <row r="132" spans="1:26" x14ac:dyDescent="0.2">
      <c r="A132" t="s">
        <v>138</v>
      </c>
      <c r="B132" t="s">
        <v>139</v>
      </c>
      <c r="C132" t="s">
        <v>143</v>
      </c>
      <c r="D132">
        <v>136</v>
      </c>
      <c r="E132" t="s">
        <v>405</v>
      </c>
      <c r="F132" t="s">
        <v>68</v>
      </c>
      <c r="G132" t="s">
        <v>406</v>
      </c>
      <c r="H132">
        <v>60</v>
      </c>
      <c r="I132">
        <v>10</v>
      </c>
      <c r="J132" t="s">
        <v>19</v>
      </c>
      <c r="K132">
        <v>55</v>
      </c>
      <c r="L132">
        <v>1644.2462</v>
      </c>
      <c r="M132">
        <v>31.945900000000002</v>
      </c>
      <c r="N132">
        <v>36.355200000000004</v>
      </c>
      <c r="O132">
        <v>34.606299999999997</v>
      </c>
      <c r="P132">
        <v>13.2241</v>
      </c>
      <c r="Q132">
        <v>11.9468</v>
      </c>
      <c r="R132">
        <v>48.2423</v>
      </c>
      <c r="S132">
        <v>46.322699999999998</v>
      </c>
      <c r="T132">
        <v>27.766200000000001</v>
      </c>
      <c r="U132">
        <v>35.608400000000003</v>
      </c>
      <c r="V132">
        <v>31.867599999999999</v>
      </c>
      <c r="W132">
        <v>36.251399999999997</v>
      </c>
      <c r="X132">
        <v>34.4268</v>
      </c>
      <c r="Y132">
        <v>6683.4</v>
      </c>
      <c r="Z132">
        <v>3.3180000000000001</v>
      </c>
    </row>
    <row r="133" spans="1:26" x14ac:dyDescent="0.2">
      <c r="A133" t="s">
        <v>138</v>
      </c>
      <c r="B133" t="s">
        <v>139</v>
      </c>
      <c r="C133" t="s">
        <v>143</v>
      </c>
      <c r="D133">
        <v>137</v>
      </c>
      <c r="E133" t="s">
        <v>407</v>
      </c>
      <c r="F133" t="s">
        <v>68</v>
      </c>
      <c r="G133" t="s">
        <v>408</v>
      </c>
      <c r="H133">
        <v>60</v>
      </c>
      <c r="I133">
        <v>10</v>
      </c>
      <c r="J133" t="s">
        <v>19</v>
      </c>
      <c r="K133">
        <v>63</v>
      </c>
      <c r="L133">
        <v>666.95209999999997</v>
      </c>
      <c r="M133">
        <v>28.839700000000001</v>
      </c>
      <c r="N133">
        <v>33.261299999999999</v>
      </c>
      <c r="O133">
        <v>31.069800000000001</v>
      </c>
      <c r="P133">
        <v>10.0626</v>
      </c>
      <c r="Q133">
        <v>9.6132000000000009</v>
      </c>
      <c r="R133">
        <v>25.113399999999999</v>
      </c>
      <c r="S133">
        <v>23.9985</v>
      </c>
      <c r="T133">
        <v>24.317900000000002</v>
      </c>
      <c r="U133">
        <v>32.523499999999999</v>
      </c>
      <c r="V133">
        <v>28.7011</v>
      </c>
      <c r="W133">
        <v>33.074599999999997</v>
      </c>
      <c r="X133">
        <v>30.764900000000001</v>
      </c>
      <c r="Y133">
        <v>4440</v>
      </c>
      <c r="Z133">
        <v>1.9641</v>
      </c>
    </row>
    <row r="134" spans="1:26" x14ac:dyDescent="0.2">
      <c r="A134" t="s">
        <v>138</v>
      </c>
      <c r="B134" t="s">
        <v>139</v>
      </c>
      <c r="C134" t="s">
        <v>143</v>
      </c>
      <c r="D134">
        <v>138</v>
      </c>
      <c r="E134" t="s">
        <v>409</v>
      </c>
      <c r="F134" t="s">
        <v>68</v>
      </c>
      <c r="G134" t="s">
        <v>410</v>
      </c>
      <c r="H134">
        <v>60</v>
      </c>
      <c r="I134">
        <v>10</v>
      </c>
      <c r="J134" t="s">
        <v>9</v>
      </c>
      <c r="K134">
        <v>23</v>
      </c>
      <c r="L134">
        <v>8621.1381999999994</v>
      </c>
      <c r="M134">
        <v>35.787199999999999</v>
      </c>
      <c r="N134">
        <v>42.401899999999998</v>
      </c>
      <c r="O134">
        <v>40.716000000000001</v>
      </c>
      <c r="P134">
        <v>21.309200000000001</v>
      </c>
      <c r="Q134">
        <v>16.727799999999998</v>
      </c>
      <c r="R134">
        <v>80.967699999999994</v>
      </c>
      <c r="S134">
        <v>78.540099999999995</v>
      </c>
      <c r="T134">
        <v>33.1524</v>
      </c>
      <c r="U134">
        <v>40.829000000000001</v>
      </c>
      <c r="V134">
        <v>35.758099999999999</v>
      </c>
      <c r="W134">
        <v>42.358400000000003</v>
      </c>
      <c r="X134">
        <v>40.6492</v>
      </c>
      <c r="Y134">
        <v>11771.8</v>
      </c>
      <c r="Z134">
        <v>5.1856999999999998</v>
      </c>
    </row>
    <row r="135" spans="1:26" x14ac:dyDescent="0.2">
      <c r="A135" t="s">
        <v>138</v>
      </c>
      <c r="B135" t="s">
        <v>139</v>
      </c>
      <c r="C135" t="s">
        <v>143</v>
      </c>
      <c r="D135">
        <v>139</v>
      </c>
      <c r="E135" t="s">
        <v>411</v>
      </c>
      <c r="F135" t="s">
        <v>68</v>
      </c>
      <c r="G135" t="s">
        <v>412</v>
      </c>
      <c r="H135">
        <v>60</v>
      </c>
      <c r="I135">
        <v>10</v>
      </c>
      <c r="J135" t="s">
        <v>9</v>
      </c>
      <c r="K135">
        <v>31</v>
      </c>
      <c r="L135">
        <v>5480.6995999999999</v>
      </c>
      <c r="M135">
        <v>35.026699999999998</v>
      </c>
      <c r="N135">
        <v>40.753900000000002</v>
      </c>
      <c r="O135">
        <v>39.1601</v>
      </c>
      <c r="P135">
        <v>19.0412</v>
      </c>
      <c r="Q135">
        <v>15.523</v>
      </c>
      <c r="R135">
        <v>72.854100000000003</v>
      </c>
      <c r="S135">
        <v>70.430800000000005</v>
      </c>
      <c r="T135">
        <v>31.9024</v>
      </c>
      <c r="U135">
        <v>39.559100000000001</v>
      </c>
      <c r="V135">
        <v>34.996699999999997</v>
      </c>
      <c r="W135">
        <v>40.686</v>
      </c>
      <c r="X135">
        <v>39.064100000000003</v>
      </c>
      <c r="Y135">
        <v>9935.4</v>
      </c>
      <c r="Z135">
        <v>4.5172999999999996</v>
      </c>
    </row>
    <row r="136" spans="1:26" x14ac:dyDescent="0.2">
      <c r="A136" t="s">
        <v>138</v>
      </c>
      <c r="B136" t="s">
        <v>139</v>
      </c>
      <c r="C136" t="s">
        <v>143</v>
      </c>
      <c r="D136">
        <v>140</v>
      </c>
      <c r="E136" t="s">
        <v>413</v>
      </c>
      <c r="F136" t="s">
        <v>68</v>
      </c>
      <c r="G136" t="s">
        <v>414</v>
      </c>
      <c r="H136">
        <v>60</v>
      </c>
      <c r="I136">
        <v>10</v>
      </c>
      <c r="J136" t="s">
        <v>9</v>
      </c>
      <c r="K136">
        <v>39</v>
      </c>
      <c r="L136">
        <v>3309.4493000000002</v>
      </c>
      <c r="M136">
        <v>33.854399999999998</v>
      </c>
      <c r="N136">
        <v>38.860500000000002</v>
      </c>
      <c r="O136">
        <v>37.246000000000002</v>
      </c>
      <c r="P136">
        <v>16.6127</v>
      </c>
      <c r="Q136">
        <v>14.0665</v>
      </c>
      <c r="R136">
        <v>61.983600000000003</v>
      </c>
      <c r="S136">
        <v>59.758200000000002</v>
      </c>
      <c r="T136">
        <v>30.196000000000002</v>
      </c>
      <c r="U136">
        <v>37.990299999999998</v>
      </c>
      <c r="V136">
        <v>33.813200000000002</v>
      </c>
      <c r="W136">
        <v>38.770699999999998</v>
      </c>
      <c r="X136">
        <v>37.113</v>
      </c>
      <c r="Y136">
        <v>7959.5</v>
      </c>
      <c r="Z136">
        <v>3.4771999999999998</v>
      </c>
    </row>
    <row r="137" spans="1:26" x14ac:dyDescent="0.2">
      <c r="A137" t="s">
        <v>138</v>
      </c>
      <c r="B137" t="s">
        <v>139</v>
      </c>
      <c r="C137" t="s">
        <v>143</v>
      </c>
      <c r="D137">
        <v>141</v>
      </c>
      <c r="E137" t="s">
        <v>415</v>
      </c>
      <c r="F137" t="s">
        <v>68</v>
      </c>
      <c r="G137" t="s">
        <v>416</v>
      </c>
      <c r="H137">
        <v>60</v>
      </c>
      <c r="I137">
        <v>10</v>
      </c>
      <c r="J137" t="s">
        <v>9</v>
      </c>
      <c r="K137">
        <v>47</v>
      </c>
      <c r="L137">
        <v>1957.4671000000001</v>
      </c>
      <c r="M137">
        <v>32.352400000000003</v>
      </c>
      <c r="N137">
        <v>36.935000000000002</v>
      </c>
      <c r="O137">
        <v>35.189300000000003</v>
      </c>
      <c r="P137">
        <v>14.221</v>
      </c>
      <c r="Q137">
        <v>12.517200000000001</v>
      </c>
      <c r="R137">
        <v>49.730499999999999</v>
      </c>
      <c r="S137">
        <v>47.784599999999998</v>
      </c>
      <c r="T137">
        <v>28.2517</v>
      </c>
      <c r="U137">
        <v>36.254800000000003</v>
      </c>
      <c r="V137">
        <v>32.2956</v>
      </c>
      <c r="W137">
        <v>36.835700000000003</v>
      </c>
      <c r="X137">
        <v>35.030299999999997</v>
      </c>
      <c r="Y137">
        <v>6330.3</v>
      </c>
      <c r="Z137">
        <v>2.8115999999999999</v>
      </c>
    </row>
    <row r="138" spans="1:26" x14ac:dyDescent="0.2">
      <c r="A138" t="s">
        <v>138</v>
      </c>
      <c r="B138" t="s">
        <v>139</v>
      </c>
      <c r="C138" t="s">
        <v>143</v>
      </c>
      <c r="D138">
        <v>142</v>
      </c>
      <c r="E138" t="s">
        <v>417</v>
      </c>
      <c r="F138" t="s">
        <v>68</v>
      </c>
      <c r="G138" t="s">
        <v>418</v>
      </c>
      <c r="H138">
        <v>60</v>
      </c>
      <c r="I138">
        <v>10</v>
      </c>
      <c r="J138" t="s">
        <v>9</v>
      </c>
      <c r="K138">
        <v>55</v>
      </c>
      <c r="L138">
        <v>1131.9284</v>
      </c>
      <c r="M138">
        <v>30.625499999999999</v>
      </c>
      <c r="N138">
        <v>35.0413</v>
      </c>
      <c r="O138">
        <v>33.118699999999997</v>
      </c>
      <c r="P138">
        <v>11.964</v>
      </c>
      <c r="Q138">
        <v>10.9649</v>
      </c>
      <c r="R138">
        <v>36.686599999999999</v>
      </c>
      <c r="S138">
        <v>35.142200000000003</v>
      </c>
      <c r="T138">
        <v>26.223600000000001</v>
      </c>
      <c r="U138">
        <v>34.404499999999999</v>
      </c>
      <c r="V138">
        <v>30.5593</v>
      </c>
      <c r="W138">
        <v>34.937199999999997</v>
      </c>
      <c r="X138">
        <v>32.939900000000002</v>
      </c>
      <c r="Y138">
        <v>4972.5</v>
      </c>
      <c r="Z138">
        <v>2.2113</v>
      </c>
    </row>
    <row r="139" spans="1:26" x14ac:dyDescent="0.2">
      <c r="A139" t="s">
        <v>138</v>
      </c>
      <c r="B139" t="s">
        <v>139</v>
      </c>
      <c r="C139" t="s">
        <v>143</v>
      </c>
      <c r="D139">
        <v>143</v>
      </c>
      <c r="E139" t="s">
        <v>419</v>
      </c>
      <c r="F139" t="s">
        <v>68</v>
      </c>
      <c r="G139" t="s">
        <v>420</v>
      </c>
      <c r="H139">
        <v>60</v>
      </c>
      <c r="I139">
        <v>10</v>
      </c>
      <c r="J139" t="s">
        <v>9</v>
      </c>
      <c r="K139">
        <v>63</v>
      </c>
      <c r="L139">
        <v>452.47179999999997</v>
      </c>
      <c r="M139">
        <v>27.721499999999999</v>
      </c>
      <c r="N139">
        <v>32.224699999999999</v>
      </c>
      <c r="O139">
        <v>29.860600000000002</v>
      </c>
      <c r="P139">
        <v>9.0542999999999996</v>
      </c>
      <c r="Q139">
        <v>8.8346999999999998</v>
      </c>
      <c r="R139">
        <v>16.157499999999999</v>
      </c>
      <c r="S139">
        <v>15.4038</v>
      </c>
      <c r="T139">
        <v>23.1464</v>
      </c>
      <c r="U139">
        <v>31.4937</v>
      </c>
      <c r="V139">
        <v>27.598700000000001</v>
      </c>
      <c r="W139">
        <v>32.049900000000001</v>
      </c>
      <c r="X139">
        <v>29.569700000000001</v>
      </c>
      <c r="Y139">
        <v>3186.2</v>
      </c>
      <c r="Z139">
        <v>1.2763</v>
      </c>
    </row>
    <row r="140" spans="1:26" x14ac:dyDescent="0.2">
      <c r="A140" t="s">
        <v>138</v>
      </c>
      <c r="B140" t="s">
        <v>139</v>
      </c>
      <c r="C140" t="s">
        <v>143</v>
      </c>
      <c r="D140">
        <v>144</v>
      </c>
      <c r="E140" t="s">
        <v>421</v>
      </c>
      <c r="F140" t="s">
        <v>68</v>
      </c>
      <c r="G140" t="s">
        <v>422</v>
      </c>
      <c r="H140">
        <v>60</v>
      </c>
      <c r="I140">
        <v>10</v>
      </c>
      <c r="J140" t="s">
        <v>20</v>
      </c>
      <c r="K140">
        <v>23</v>
      </c>
      <c r="L140">
        <v>5043.1352999999999</v>
      </c>
      <c r="M140">
        <v>32.915599999999998</v>
      </c>
      <c r="N140">
        <v>39.524500000000003</v>
      </c>
      <c r="O140">
        <v>37.407600000000002</v>
      </c>
      <c r="P140">
        <v>18.835999999999999</v>
      </c>
      <c r="Q140">
        <v>14.388999999999999</v>
      </c>
      <c r="R140">
        <v>54.941800000000001</v>
      </c>
      <c r="S140">
        <v>53.038800000000002</v>
      </c>
      <c r="T140">
        <v>28.886500000000002</v>
      </c>
      <c r="U140">
        <v>38.478099999999998</v>
      </c>
      <c r="V140">
        <v>32.885399999999997</v>
      </c>
      <c r="W140">
        <v>39.483800000000002</v>
      </c>
      <c r="X140">
        <v>37.339799999999997</v>
      </c>
      <c r="Y140">
        <v>4925.6000000000004</v>
      </c>
      <c r="Z140">
        <v>2.1448</v>
      </c>
    </row>
    <row r="141" spans="1:26" x14ac:dyDescent="0.2">
      <c r="A141" t="s">
        <v>138</v>
      </c>
      <c r="B141" t="s">
        <v>139</v>
      </c>
      <c r="C141" t="s">
        <v>143</v>
      </c>
      <c r="D141">
        <v>145</v>
      </c>
      <c r="E141" t="s">
        <v>423</v>
      </c>
      <c r="F141" t="s">
        <v>68</v>
      </c>
      <c r="G141" t="s">
        <v>424</v>
      </c>
      <c r="H141">
        <v>60</v>
      </c>
      <c r="I141">
        <v>10</v>
      </c>
      <c r="J141" t="s">
        <v>20</v>
      </c>
      <c r="K141">
        <v>31</v>
      </c>
      <c r="L141">
        <v>3226.4794000000002</v>
      </c>
      <c r="M141">
        <v>32.3857</v>
      </c>
      <c r="N141">
        <v>38.208599999999997</v>
      </c>
      <c r="O141">
        <v>36.279800000000002</v>
      </c>
      <c r="P141">
        <v>16.731999999999999</v>
      </c>
      <c r="Q141">
        <v>13.459899999999999</v>
      </c>
      <c r="R141">
        <v>47.6751</v>
      </c>
      <c r="S141">
        <v>45.8658</v>
      </c>
      <c r="T141">
        <v>28.200700000000001</v>
      </c>
      <c r="U141">
        <v>37.3947</v>
      </c>
      <c r="V141">
        <v>32.357799999999997</v>
      </c>
      <c r="W141">
        <v>38.147399999999998</v>
      </c>
      <c r="X141">
        <v>36.191499999999998</v>
      </c>
      <c r="Y141">
        <v>4120.5</v>
      </c>
      <c r="Z141">
        <v>1.8091999999999999</v>
      </c>
    </row>
    <row r="142" spans="1:26" x14ac:dyDescent="0.2">
      <c r="A142" t="s">
        <v>138</v>
      </c>
      <c r="B142" t="s">
        <v>139</v>
      </c>
      <c r="C142" t="s">
        <v>143</v>
      </c>
      <c r="D142">
        <v>146</v>
      </c>
      <c r="E142" t="s">
        <v>425</v>
      </c>
      <c r="F142" t="s">
        <v>68</v>
      </c>
      <c r="G142" t="s">
        <v>426</v>
      </c>
      <c r="H142">
        <v>60</v>
      </c>
      <c r="I142">
        <v>10</v>
      </c>
      <c r="J142" t="s">
        <v>20</v>
      </c>
      <c r="K142">
        <v>39</v>
      </c>
      <c r="L142">
        <v>1944.9498000000001</v>
      </c>
      <c r="M142">
        <v>31.5093</v>
      </c>
      <c r="N142">
        <v>36.594499999999996</v>
      </c>
      <c r="O142">
        <v>34.724899999999998</v>
      </c>
      <c r="P142">
        <v>14.4582</v>
      </c>
      <c r="Q142">
        <v>12.272600000000001</v>
      </c>
      <c r="R142">
        <v>38.618200000000002</v>
      </c>
      <c r="S142">
        <v>37.054000000000002</v>
      </c>
      <c r="T142">
        <v>27.1372</v>
      </c>
      <c r="U142">
        <v>35.989800000000002</v>
      </c>
      <c r="V142">
        <v>31.4772</v>
      </c>
      <c r="W142">
        <v>36.509700000000002</v>
      </c>
      <c r="X142">
        <v>34.6023</v>
      </c>
      <c r="Y142">
        <v>3348.5</v>
      </c>
      <c r="Z142">
        <v>1.4684999999999999</v>
      </c>
    </row>
    <row r="143" spans="1:26" x14ac:dyDescent="0.2">
      <c r="A143" t="s">
        <v>138</v>
      </c>
      <c r="B143" t="s">
        <v>139</v>
      </c>
      <c r="C143" t="s">
        <v>143</v>
      </c>
      <c r="D143">
        <v>147</v>
      </c>
      <c r="E143" t="s">
        <v>427</v>
      </c>
      <c r="F143" t="s">
        <v>68</v>
      </c>
      <c r="G143" t="s">
        <v>428</v>
      </c>
      <c r="H143">
        <v>60</v>
      </c>
      <c r="I143">
        <v>10</v>
      </c>
      <c r="J143" t="s">
        <v>20</v>
      </c>
      <c r="K143">
        <v>47</v>
      </c>
      <c r="L143">
        <v>1144.1709000000001</v>
      </c>
      <c r="M143">
        <v>30.296399999999998</v>
      </c>
      <c r="N143">
        <v>34.907200000000003</v>
      </c>
      <c r="O143">
        <v>32.9527</v>
      </c>
      <c r="P143">
        <v>12.2515</v>
      </c>
      <c r="Q143">
        <v>10.961</v>
      </c>
      <c r="R143">
        <v>28.781199999999998</v>
      </c>
      <c r="S143">
        <v>27.556999999999999</v>
      </c>
      <c r="T143">
        <v>25.7636</v>
      </c>
      <c r="U143">
        <v>34.401600000000002</v>
      </c>
      <c r="V143">
        <v>30.254200000000001</v>
      </c>
      <c r="W143">
        <v>34.811</v>
      </c>
      <c r="X143">
        <v>32.795699999999997</v>
      </c>
      <c r="Y143">
        <v>2775.2</v>
      </c>
      <c r="Z143">
        <v>1.1966000000000001</v>
      </c>
    </row>
    <row r="144" spans="1:26" x14ac:dyDescent="0.2">
      <c r="A144" t="s">
        <v>138</v>
      </c>
      <c r="B144" t="s">
        <v>139</v>
      </c>
      <c r="C144" t="s">
        <v>143</v>
      </c>
      <c r="D144">
        <v>148</v>
      </c>
      <c r="E144" t="s">
        <v>429</v>
      </c>
      <c r="F144" t="s">
        <v>68</v>
      </c>
      <c r="G144" t="s">
        <v>430</v>
      </c>
      <c r="H144">
        <v>60</v>
      </c>
      <c r="I144">
        <v>10</v>
      </c>
      <c r="J144" t="s">
        <v>20</v>
      </c>
      <c r="K144">
        <v>55</v>
      </c>
      <c r="L144">
        <v>656.31050000000005</v>
      </c>
      <c r="M144">
        <v>28.8126</v>
      </c>
      <c r="N144">
        <v>33.249000000000002</v>
      </c>
      <c r="O144">
        <v>31.1463</v>
      </c>
      <c r="P144">
        <v>10.2456</v>
      </c>
      <c r="Q144">
        <v>9.6386000000000003</v>
      </c>
      <c r="R144">
        <v>18.482900000000001</v>
      </c>
      <c r="S144">
        <v>17.662800000000001</v>
      </c>
      <c r="T144">
        <v>24.195799999999998</v>
      </c>
      <c r="U144">
        <v>32.674399999999999</v>
      </c>
      <c r="V144">
        <v>28.760999999999999</v>
      </c>
      <c r="W144">
        <v>33.149000000000001</v>
      </c>
      <c r="X144">
        <v>30.969000000000001</v>
      </c>
      <c r="Y144">
        <v>2155.9</v>
      </c>
      <c r="Z144">
        <v>0.94899999999999995</v>
      </c>
    </row>
    <row r="145" spans="1:26" x14ac:dyDescent="0.2">
      <c r="A145" t="s">
        <v>138</v>
      </c>
      <c r="B145" t="s">
        <v>139</v>
      </c>
      <c r="C145" t="s">
        <v>143</v>
      </c>
      <c r="D145">
        <v>149</v>
      </c>
      <c r="E145" t="s">
        <v>431</v>
      </c>
      <c r="F145" t="s">
        <v>68</v>
      </c>
      <c r="G145" t="s">
        <v>432</v>
      </c>
      <c r="H145">
        <v>60</v>
      </c>
      <c r="I145">
        <v>10</v>
      </c>
      <c r="J145" t="s">
        <v>20</v>
      </c>
      <c r="K145">
        <v>63</v>
      </c>
      <c r="L145">
        <v>254.58850000000001</v>
      </c>
      <c r="M145">
        <v>26.149000000000001</v>
      </c>
      <c r="N145">
        <v>30.829000000000001</v>
      </c>
      <c r="O145">
        <v>28.306799999999999</v>
      </c>
      <c r="P145">
        <v>7.6932999999999998</v>
      </c>
      <c r="Q145">
        <v>7.7835999999999999</v>
      </c>
      <c r="R145">
        <v>4.0685000000000002</v>
      </c>
      <c r="S145">
        <v>3.9123999999999999</v>
      </c>
      <c r="T145">
        <v>21.570399999999999</v>
      </c>
      <c r="U145">
        <v>29.981200000000001</v>
      </c>
      <c r="V145">
        <v>26.041899999999998</v>
      </c>
      <c r="W145">
        <v>30.674600000000002</v>
      </c>
      <c r="X145">
        <v>28.0227</v>
      </c>
      <c r="Y145">
        <v>1328.8</v>
      </c>
      <c r="Z145">
        <v>0.52849999999999997</v>
      </c>
    </row>
    <row r="146" spans="1:26" x14ac:dyDescent="0.2">
      <c r="A146" t="s">
        <v>138</v>
      </c>
      <c r="B146" t="s">
        <v>139</v>
      </c>
      <c r="C146" t="s">
        <v>143</v>
      </c>
      <c r="D146">
        <v>150</v>
      </c>
      <c r="E146" t="s">
        <v>433</v>
      </c>
      <c r="F146" t="s">
        <v>64</v>
      </c>
      <c r="G146" t="s">
        <v>434</v>
      </c>
      <c r="H146">
        <v>60</v>
      </c>
      <c r="I146">
        <v>10</v>
      </c>
      <c r="J146" t="s">
        <v>17</v>
      </c>
      <c r="K146">
        <v>23</v>
      </c>
      <c r="L146">
        <v>61865.025199999996</v>
      </c>
      <c r="M146">
        <v>46.931899999999999</v>
      </c>
      <c r="N146">
        <v>43.9328</v>
      </c>
      <c r="O146">
        <v>48.653100000000002</v>
      </c>
      <c r="P146">
        <v>27.833200000000001</v>
      </c>
      <c r="Q146">
        <v>22.456199999999999</v>
      </c>
      <c r="R146">
        <v>94.977699999999999</v>
      </c>
      <c r="S146">
        <v>92.9114</v>
      </c>
      <c r="T146">
        <v>44.130400000000002</v>
      </c>
      <c r="U146">
        <v>45.244900000000001</v>
      </c>
      <c r="V146">
        <v>46.845799999999997</v>
      </c>
      <c r="W146">
        <v>43.8536</v>
      </c>
      <c r="X146">
        <v>48.588700000000003</v>
      </c>
      <c r="Y146">
        <v>71930.2</v>
      </c>
      <c r="Z146">
        <v>37.192900000000002</v>
      </c>
    </row>
    <row r="147" spans="1:26" x14ac:dyDescent="0.2">
      <c r="A147" t="s">
        <v>138</v>
      </c>
      <c r="B147" t="s">
        <v>139</v>
      </c>
      <c r="C147" t="s">
        <v>143</v>
      </c>
      <c r="D147">
        <v>151</v>
      </c>
      <c r="E147" t="s">
        <v>435</v>
      </c>
      <c r="F147" t="s">
        <v>64</v>
      </c>
      <c r="G147" t="s">
        <v>436</v>
      </c>
      <c r="H147">
        <v>60</v>
      </c>
      <c r="I147">
        <v>10</v>
      </c>
      <c r="J147" t="s">
        <v>17</v>
      </c>
      <c r="K147">
        <v>31</v>
      </c>
      <c r="L147">
        <v>34997.195099999997</v>
      </c>
      <c r="M147">
        <v>44.796199999999999</v>
      </c>
      <c r="N147">
        <v>42.363399999999999</v>
      </c>
      <c r="O147">
        <v>47.450699999999998</v>
      </c>
      <c r="P147">
        <v>25.011399999999998</v>
      </c>
      <c r="Q147">
        <v>20.3127</v>
      </c>
      <c r="R147">
        <v>89.812600000000003</v>
      </c>
      <c r="S147">
        <v>87.750900000000001</v>
      </c>
      <c r="T147">
        <v>41.438299999999998</v>
      </c>
      <c r="U147">
        <v>43.679600000000001</v>
      </c>
      <c r="V147">
        <v>44.728400000000001</v>
      </c>
      <c r="W147">
        <v>42.307499999999997</v>
      </c>
      <c r="X147">
        <v>47.403399999999998</v>
      </c>
      <c r="Y147">
        <v>72494.2</v>
      </c>
      <c r="Z147">
        <v>34.976799999999997</v>
      </c>
    </row>
    <row r="148" spans="1:26" x14ac:dyDescent="0.2">
      <c r="A148" t="s">
        <v>138</v>
      </c>
      <c r="B148" t="s">
        <v>139</v>
      </c>
      <c r="C148" t="s">
        <v>143</v>
      </c>
      <c r="D148">
        <v>152</v>
      </c>
      <c r="E148" t="s">
        <v>437</v>
      </c>
      <c r="F148" t="s">
        <v>64</v>
      </c>
      <c r="G148" t="s">
        <v>438</v>
      </c>
      <c r="H148">
        <v>60</v>
      </c>
      <c r="I148">
        <v>10</v>
      </c>
      <c r="J148" t="s">
        <v>17</v>
      </c>
      <c r="K148">
        <v>39</v>
      </c>
      <c r="L148">
        <v>19632.4689</v>
      </c>
      <c r="M148">
        <v>42.518500000000003</v>
      </c>
      <c r="N148">
        <v>40.944699999999997</v>
      </c>
      <c r="O148">
        <v>46.291200000000003</v>
      </c>
      <c r="P148">
        <v>22.1465</v>
      </c>
      <c r="Q148">
        <v>18.083600000000001</v>
      </c>
      <c r="R148">
        <v>81.301000000000002</v>
      </c>
      <c r="S148">
        <v>79.3536</v>
      </c>
      <c r="T148">
        <v>38.709699999999998</v>
      </c>
      <c r="U148">
        <v>42.167900000000003</v>
      </c>
      <c r="V148">
        <v>42.448700000000002</v>
      </c>
      <c r="W148">
        <v>40.907499999999999</v>
      </c>
      <c r="X148">
        <v>46.2575</v>
      </c>
      <c r="Y148">
        <v>73689.100000000006</v>
      </c>
      <c r="Z148">
        <v>27.218499999999999</v>
      </c>
    </row>
    <row r="149" spans="1:26" x14ac:dyDescent="0.2">
      <c r="A149" t="s">
        <v>138</v>
      </c>
      <c r="B149" t="s">
        <v>139</v>
      </c>
      <c r="C149" t="s">
        <v>143</v>
      </c>
      <c r="D149">
        <v>153</v>
      </c>
      <c r="E149" t="s">
        <v>439</v>
      </c>
      <c r="F149" t="s">
        <v>64</v>
      </c>
      <c r="G149" t="s">
        <v>440</v>
      </c>
      <c r="H149">
        <v>60</v>
      </c>
      <c r="I149">
        <v>10</v>
      </c>
      <c r="J149" t="s">
        <v>17</v>
      </c>
      <c r="K149">
        <v>47</v>
      </c>
      <c r="L149">
        <v>11230.2055</v>
      </c>
      <c r="M149">
        <v>40.290300000000002</v>
      </c>
      <c r="N149">
        <v>39.652700000000003</v>
      </c>
      <c r="O149">
        <v>45.091799999999999</v>
      </c>
      <c r="P149">
        <v>19.319299999999998</v>
      </c>
      <c r="Q149">
        <v>15.8871</v>
      </c>
      <c r="R149">
        <v>69.616200000000006</v>
      </c>
      <c r="S149">
        <v>67.852800000000002</v>
      </c>
      <c r="T149">
        <v>36.1282</v>
      </c>
      <c r="U149">
        <v>40.701300000000003</v>
      </c>
      <c r="V149">
        <v>40.221400000000003</v>
      </c>
      <c r="W149">
        <v>39.628</v>
      </c>
      <c r="X149">
        <v>45.064500000000002</v>
      </c>
      <c r="Y149">
        <v>56024.7</v>
      </c>
      <c r="Z149">
        <v>21.842700000000001</v>
      </c>
    </row>
    <row r="150" spans="1:26" x14ac:dyDescent="0.2">
      <c r="A150" t="s">
        <v>138</v>
      </c>
      <c r="B150" t="s">
        <v>139</v>
      </c>
      <c r="C150" t="s">
        <v>143</v>
      </c>
      <c r="D150">
        <v>154</v>
      </c>
      <c r="E150" t="s">
        <v>441</v>
      </c>
      <c r="F150" t="s">
        <v>64</v>
      </c>
      <c r="G150" t="s">
        <v>442</v>
      </c>
      <c r="H150">
        <v>60</v>
      </c>
      <c r="I150">
        <v>10</v>
      </c>
      <c r="J150" t="s">
        <v>17</v>
      </c>
      <c r="K150">
        <v>55</v>
      </c>
      <c r="L150">
        <v>6381.9102000000003</v>
      </c>
      <c r="M150">
        <v>38.0458</v>
      </c>
      <c r="N150">
        <v>38.4328</v>
      </c>
      <c r="O150">
        <v>43.949100000000001</v>
      </c>
      <c r="P150">
        <v>16.440999999999999</v>
      </c>
      <c r="Q150">
        <v>13.6488</v>
      </c>
      <c r="R150">
        <v>54.853299999999997</v>
      </c>
      <c r="S150">
        <v>53.476300000000002</v>
      </c>
      <c r="T150">
        <v>33.627000000000002</v>
      </c>
      <c r="U150">
        <v>39.234299999999998</v>
      </c>
      <c r="V150">
        <v>37.977499999999999</v>
      </c>
      <c r="W150">
        <v>38.417200000000001</v>
      </c>
      <c r="X150">
        <v>43.930100000000003</v>
      </c>
      <c r="Y150">
        <v>40574.1</v>
      </c>
      <c r="Z150">
        <v>17.907599999999999</v>
      </c>
    </row>
    <row r="151" spans="1:26" x14ac:dyDescent="0.2">
      <c r="A151" t="s">
        <v>138</v>
      </c>
      <c r="B151" t="s">
        <v>139</v>
      </c>
      <c r="C151" t="s">
        <v>143</v>
      </c>
      <c r="D151">
        <v>155</v>
      </c>
      <c r="E151" t="s">
        <v>443</v>
      </c>
      <c r="F151" t="s">
        <v>64</v>
      </c>
      <c r="G151" t="s">
        <v>444</v>
      </c>
      <c r="H151">
        <v>60</v>
      </c>
      <c r="I151">
        <v>10</v>
      </c>
      <c r="J151" t="s">
        <v>17</v>
      </c>
      <c r="K151">
        <v>63</v>
      </c>
      <c r="L151">
        <v>2151.8436999999999</v>
      </c>
      <c r="M151">
        <v>34.5244</v>
      </c>
      <c r="N151">
        <v>36.939500000000002</v>
      </c>
      <c r="O151">
        <v>42.742100000000001</v>
      </c>
      <c r="P151">
        <v>11.857100000000001</v>
      </c>
      <c r="Q151">
        <v>10.3026</v>
      </c>
      <c r="R151">
        <v>28.558399999999999</v>
      </c>
      <c r="S151">
        <v>27.829799999999999</v>
      </c>
      <c r="T151">
        <v>29.952400000000001</v>
      </c>
      <c r="U151">
        <v>37.153100000000002</v>
      </c>
      <c r="V151">
        <v>34.386400000000002</v>
      </c>
      <c r="W151">
        <v>36.921999999999997</v>
      </c>
      <c r="X151">
        <v>42.726700000000001</v>
      </c>
      <c r="Y151">
        <v>21557.1</v>
      </c>
      <c r="Z151">
        <v>12.734500000000001</v>
      </c>
    </row>
    <row r="152" spans="1:26" x14ac:dyDescent="0.2">
      <c r="A152" t="s">
        <v>138</v>
      </c>
      <c r="B152" t="s">
        <v>139</v>
      </c>
      <c r="C152" t="s">
        <v>143</v>
      </c>
      <c r="D152">
        <v>156</v>
      </c>
      <c r="E152" t="s">
        <v>445</v>
      </c>
      <c r="F152" t="s">
        <v>64</v>
      </c>
      <c r="G152" t="s">
        <v>446</v>
      </c>
      <c r="H152">
        <v>60</v>
      </c>
      <c r="I152">
        <v>10</v>
      </c>
      <c r="J152" t="s">
        <v>18</v>
      </c>
      <c r="K152">
        <v>23</v>
      </c>
      <c r="L152">
        <v>37534.5674</v>
      </c>
      <c r="M152">
        <v>45.089599999999997</v>
      </c>
      <c r="N152">
        <v>42.332299999999996</v>
      </c>
      <c r="O152">
        <v>47.381900000000002</v>
      </c>
      <c r="P152">
        <v>25.418500000000002</v>
      </c>
      <c r="Q152">
        <v>20.607399999999998</v>
      </c>
      <c r="R152">
        <v>90.958500000000001</v>
      </c>
      <c r="S152">
        <v>88.809399999999997</v>
      </c>
      <c r="T152">
        <v>41.793999999999997</v>
      </c>
      <c r="U152">
        <v>43.763199999999998</v>
      </c>
      <c r="V152">
        <v>45.0167</v>
      </c>
      <c r="W152">
        <v>42.287300000000002</v>
      </c>
      <c r="X152">
        <v>47.333199999999998</v>
      </c>
      <c r="Y152">
        <v>40164.1</v>
      </c>
      <c r="Z152">
        <v>21.738800000000001</v>
      </c>
    </row>
    <row r="153" spans="1:26" x14ac:dyDescent="0.2">
      <c r="A153" t="s">
        <v>138</v>
      </c>
      <c r="B153" t="s">
        <v>139</v>
      </c>
      <c r="C153" t="s">
        <v>143</v>
      </c>
      <c r="D153">
        <v>157</v>
      </c>
      <c r="E153" t="s">
        <v>447</v>
      </c>
      <c r="F153" t="s">
        <v>64</v>
      </c>
      <c r="G153" t="s">
        <v>448</v>
      </c>
      <c r="H153">
        <v>60</v>
      </c>
      <c r="I153">
        <v>10</v>
      </c>
      <c r="J153" t="s">
        <v>18</v>
      </c>
      <c r="K153">
        <v>31</v>
      </c>
      <c r="L153">
        <v>21373.1852</v>
      </c>
      <c r="M153">
        <v>42.978999999999999</v>
      </c>
      <c r="N153">
        <v>41.054900000000004</v>
      </c>
      <c r="O153">
        <v>46.370800000000003</v>
      </c>
      <c r="P153">
        <v>22.729600000000001</v>
      </c>
      <c r="Q153">
        <v>18.528400000000001</v>
      </c>
      <c r="R153">
        <v>83.951300000000003</v>
      </c>
      <c r="S153">
        <v>81.733999999999995</v>
      </c>
      <c r="T153">
        <v>39.220500000000001</v>
      </c>
      <c r="U153">
        <v>42.392800000000001</v>
      </c>
      <c r="V153">
        <v>42.912199999999999</v>
      </c>
      <c r="W153">
        <v>41.017899999999997</v>
      </c>
      <c r="X153">
        <v>46.333399999999997</v>
      </c>
      <c r="Y153">
        <v>37567.199999999997</v>
      </c>
      <c r="Z153">
        <v>18.068999999999999</v>
      </c>
    </row>
    <row r="154" spans="1:26" x14ac:dyDescent="0.2">
      <c r="A154" t="s">
        <v>138</v>
      </c>
      <c r="B154" t="s">
        <v>139</v>
      </c>
      <c r="C154" t="s">
        <v>143</v>
      </c>
      <c r="D154">
        <v>158</v>
      </c>
      <c r="E154" t="s">
        <v>449</v>
      </c>
      <c r="F154" t="s">
        <v>64</v>
      </c>
      <c r="G154" t="s">
        <v>450</v>
      </c>
      <c r="H154">
        <v>60</v>
      </c>
      <c r="I154">
        <v>10</v>
      </c>
      <c r="J154" t="s">
        <v>18</v>
      </c>
      <c r="K154">
        <v>39</v>
      </c>
      <c r="L154">
        <v>11954.3557</v>
      </c>
      <c r="M154">
        <v>40.762</v>
      </c>
      <c r="N154">
        <v>39.865900000000003</v>
      </c>
      <c r="O154">
        <v>45.306199999999997</v>
      </c>
      <c r="P154">
        <v>19.903500000000001</v>
      </c>
      <c r="Q154">
        <v>16.357500000000002</v>
      </c>
      <c r="R154">
        <v>73.299800000000005</v>
      </c>
      <c r="S154">
        <v>71.166300000000007</v>
      </c>
      <c r="T154">
        <v>36.646099999999997</v>
      </c>
      <c r="U154">
        <v>41.0062</v>
      </c>
      <c r="V154">
        <v>40.692900000000002</v>
      </c>
      <c r="W154">
        <v>39.840299999999999</v>
      </c>
      <c r="X154">
        <v>45.279400000000003</v>
      </c>
      <c r="Y154">
        <v>41129.9</v>
      </c>
      <c r="Z154">
        <v>14.5717</v>
      </c>
    </row>
    <row r="155" spans="1:26" x14ac:dyDescent="0.2">
      <c r="A155" t="s">
        <v>138</v>
      </c>
      <c r="B155" t="s">
        <v>139</v>
      </c>
      <c r="C155" t="s">
        <v>143</v>
      </c>
      <c r="D155">
        <v>159</v>
      </c>
      <c r="E155" t="s">
        <v>451</v>
      </c>
      <c r="F155" t="s">
        <v>64</v>
      </c>
      <c r="G155" t="s">
        <v>452</v>
      </c>
      <c r="H155">
        <v>60</v>
      </c>
      <c r="I155">
        <v>10</v>
      </c>
      <c r="J155" t="s">
        <v>18</v>
      </c>
      <c r="K155">
        <v>47</v>
      </c>
      <c r="L155">
        <v>6701.1581999999999</v>
      </c>
      <c r="M155">
        <v>38.526800000000001</v>
      </c>
      <c r="N155">
        <v>38.685000000000002</v>
      </c>
      <c r="O155">
        <v>44.215499999999999</v>
      </c>
      <c r="P155">
        <v>17.076699999999999</v>
      </c>
      <c r="Q155">
        <v>14.158799999999999</v>
      </c>
      <c r="R155">
        <v>59.232399999999998</v>
      </c>
      <c r="S155">
        <v>57.439799999999998</v>
      </c>
      <c r="T155">
        <v>34.148299999999999</v>
      </c>
      <c r="U155">
        <v>39.566200000000002</v>
      </c>
      <c r="V155">
        <v>38.456200000000003</v>
      </c>
      <c r="W155">
        <v>38.667999999999999</v>
      </c>
      <c r="X155">
        <v>44.195099999999996</v>
      </c>
      <c r="Y155">
        <v>31620.799999999999</v>
      </c>
      <c r="Z155">
        <v>11.3477</v>
      </c>
    </row>
    <row r="156" spans="1:26" x14ac:dyDescent="0.2">
      <c r="A156" t="s">
        <v>138</v>
      </c>
      <c r="B156" t="s">
        <v>139</v>
      </c>
      <c r="C156" t="s">
        <v>143</v>
      </c>
      <c r="D156">
        <v>160</v>
      </c>
      <c r="E156" t="s">
        <v>453</v>
      </c>
      <c r="F156" t="s">
        <v>64</v>
      </c>
      <c r="G156" t="s">
        <v>454</v>
      </c>
      <c r="H156">
        <v>60</v>
      </c>
      <c r="I156">
        <v>10</v>
      </c>
      <c r="J156" t="s">
        <v>18</v>
      </c>
      <c r="K156">
        <v>55</v>
      </c>
      <c r="L156">
        <v>3537.1606000000002</v>
      </c>
      <c r="M156">
        <v>36.253100000000003</v>
      </c>
      <c r="N156">
        <v>37.546799999999998</v>
      </c>
      <c r="O156">
        <v>43.206699999999998</v>
      </c>
      <c r="P156">
        <v>14.0886</v>
      </c>
      <c r="Q156">
        <v>11.8903</v>
      </c>
      <c r="R156">
        <v>41.998199999999997</v>
      </c>
      <c r="S156">
        <v>40.846400000000003</v>
      </c>
      <c r="T156">
        <v>31.705300000000001</v>
      </c>
      <c r="U156">
        <v>38.092700000000001</v>
      </c>
      <c r="V156">
        <v>36.179499999999997</v>
      </c>
      <c r="W156">
        <v>37.531199999999998</v>
      </c>
      <c r="X156">
        <v>43.191499999999998</v>
      </c>
      <c r="Y156">
        <v>23422.799999999999</v>
      </c>
      <c r="Z156">
        <v>8.7064000000000004</v>
      </c>
    </row>
    <row r="157" spans="1:26" x14ac:dyDescent="0.2">
      <c r="A157" t="s">
        <v>138</v>
      </c>
      <c r="B157" t="s">
        <v>139</v>
      </c>
      <c r="C157" t="s">
        <v>143</v>
      </c>
      <c r="D157">
        <v>161</v>
      </c>
      <c r="E157" t="s">
        <v>455</v>
      </c>
      <c r="F157" t="s">
        <v>64</v>
      </c>
      <c r="G157" t="s">
        <v>456</v>
      </c>
      <c r="H157">
        <v>60</v>
      </c>
      <c r="I157">
        <v>10</v>
      </c>
      <c r="J157" t="s">
        <v>18</v>
      </c>
      <c r="K157">
        <v>63</v>
      </c>
      <c r="L157">
        <v>1013.8708</v>
      </c>
      <c r="M157">
        <v>33.117400000000004</v>
      </c>
      <c r="N157">
        <v>36.362400000000001</v>
      </c>
      <c r="O157">
        <v>42.177999999999997</v>
      </c>
      <c r="P157">
        <v>9.9230999999999998</v>
      </c>
      <c r="Q157">
        <v>8.952</v>
      </c>
      <c r="R157">
        <v>17.819299999999998</v>
      </c>
      <c r="S157">
        <v>17.393999999999998</v>
      </c>
      <c r="T157">
        <v>28.545400000000001</v>
      </c>
      <c r="U157">
        <v>36.210599999999999</v>
      </c>
      <c r="V157">
        <v>33.009799999999998</v>
      </c>
      <c r="W157">
        <v>36.346899999999998</v>
      </c>
      <c r="X157">
        <v>42.168700000000001</v>
      </c>
      <c r="Y157">
        <v>11520.5</v>
      </c>
      <c r="Z157">
        <v>5.4898999999999996</v>
      </c>
    </row>
    <row r="158" spans="1:26" x14ac:dyDescent="0.2">
      <c r="A158" t="s">
        <v>138</v>
      </c>
      <c r="B158" t="s">
        <v>139</v>
      </c>
      <c r="C158" t="s">
        <v>143</v>
      </c>
      <c r="D158">
        <v>162</v>
      </c>
      <c r="E158" t="s">
        <v>457</v>
      </c>
      <c r="F158" t="s">
        <v>64</v>
      </c>
      <c r="G158" t="s">
        <v>458</v>
      </c>
      <c r="H158">
        <v>60</v>
      </c>
      <c r="I158">
        <v>10</v>
      </c>
      <c r="J158" t="s">
        <v>8</v>
      </c>
      <c r="K158">
        <v>23</v>
      </c>
      <c r="L158">
        <v>26571.6185</v>
      </c>
      <c r="M158">
        <v>43.7395</v>
      </c>
      <c r="N158">
        <v>40.951099999999997</v>
      </c>
      <c r="O158">
        <v>46.362200000000001</v>
      </c>
      <c r="P158">
        <v>23.690200000000001</v>
      </c>
      <c r="Q158">
        <v>19.2713</v>
      </c>
      <c r="R158">
        <v>86.927099999999996</v>
      </c>
      <c r="S158">
        <v>84.715900000000005</v>
      </c>
      <c r="T158">
        <v>40.109699999999997</v>
      </c>
      <c r="U158">
        <v>42.612099999999998</v>
      </c>
      <c r="V158">
        <v>43.6723</v>
      </c>
      <c r="W158">
        <v>40.922600000000003</v>
      </c>
      <c r="X158">
        <v>46.322400000000002</v>
      </c>
      <c r="Y158">
        <v>20889.400000000001</v>
      </c>
      <c r="Z158">
        <v>11.755599999999999</v>
      </c>
    </row>
    <row r="159" spans="1:26" x14ac:dyDescent="0.2">
      <c r="A159" t="s">
        <v>138</v>
      </c>
      <c r="B159" t="s">
        <v>139</v>
      </c>
      <c r="C159" t="s">
        <v>143</v>
      </c>
      <c r="D159">
        <v>163</v>
      </c>
      <c r="E159" t="s">
        <v>459</v>
      </c>
      <c r="F159" t="s">
        <v>64</v>
      </c>
      <c r="G159" t="s">
        <v>460</v>
      </c>
      <c r="H159">
        <v>60</v>
      </c>
      <c r="I159">
        <v>10</v>
      </c>
      <c r="J159" t="s">
        <v>8</v>
      </c>
      <c r="K159">
        <v>31</v>
      </c>
      <c r="L159">
        <v>15123.843699999999</v>
      </c>
      <c r="M159">
        <v>41.621600000000001</v>
      </c>
      <c r="N159">
        <v>39.936900000000001</v>
      </c>
      <c r="O159">
        <v>45.482500000000002</v>
      </c>
      <c r="P159">
        <v>21.0092</v>
      </c>
      <c r="Q159">
        <v>17.204899999999999</v>
      </c>
      <c r="R159">
        <v>78.101200000000006</v>
      </c>
      <c r="S159">
        <v>75.872200000000007</v>
      </c>
      <c r="T159">
        <v>37.613799999999998</v>
      </c>
      <c r="U159">
        <v>41.387799999999999</v>
      </c>
      <c r="V159">
        <v>41.552300000000002</v>
      </c>
      <c r="W159">
        <v>39.909700000000001</v>
      </c>
      <c r="X159">
        <v>45.4499</v>
      </c>
      <c r="Y159">
        <v>20410</v>
      </c>
      <c r="Z159">
        <v>10.4116</v>
      </c>
    </row>
    <row r="160" spans="1:26" x14ac:dyDescent="0.2">
      <c r="A160" t="s">
        <v>138</v>
      </c>
      <c r="B160" t="s">
        <v>139</v>
      </c>
      <c r="C160" t="s">
        <v>143</v>
      </c>
      <c r="D160">
        <v>164</v>
      </c>
      <c r="E160" t="s">
        <v>461</v>
      </c>
      <c r="F160" t="s">
        <v>64</v>
      </c>
      <c r="G160" t="s">
        <v>462</v>
      </c>
      <c r="H160">
        <v>60</v>
      </c>
      <c r="I160">
        <v>10</v>
      </c>
      <c r="J160" t="s">
        <v>8</v>
      </c>
      <c r="K160">
        <v>39</v>
      </c>
      <c r="L160">
        <v>8376.0923000000003</v>
      </c>
      <c r="M160">
        <v>39.430199999999999</v>
      </c>
      <c r="N160">
        <v>38.948999999999998</v>
      </c>
      <c r="O160">
        <v>44.5289</v>
      </c>
      <c r="P160">
        <v>18.214600000000001</v>
      </c>
      <c r="Q160">
        <v>15.068300000000001</v>
      </c>
      <c r="R160">
        <v>65.740899999999996</v>
      </c>
      <c r="S160">
        <v>63.674100000000003</v>
      </c>
      <c r="T160">
        <v>35.141800000000003</v>
      </c>
      <c r="U160">
        <v>40.102600000000002</v>
      </c>
      <c r="V160">
        <v>39.357500000000002</v>
      </c>
      <c r="W160">
        <v>38.926900000000003</v>
      </c>
      <c r="X160">
        <v>44.505000000000003</v>
      </c>
      <c r="Y160">
        <v>20505.900000000001</v>
      </c>
      <c r="Z160">
        <v>7.9154</v>
      </c>
    </row>
    <row r="161" spans="1:26" x14ac:dyDescent="0.2">
      <c r="A161" t="s">
        <v>138</v>
      </c>
      <c r="B161" t="s">
        <v>139</v>
      </c>
      <c r="C161" t="s">
        <v>143</v>
      </c>
      <c r="D161">
        <v>165</v>
      </c>
      <c r="E161" t="s">
        <v>463</v>
      </c>
      <c r="F161" t="s">
        <v>64</v>
      </c>
      <c r="G161" t="s">
        <v>464</v>
      </c>
      <c r="H161">
        <v>60</v>
      </c>
      <c r="I161">
        <v>10</v>
      </c>
      <c r="J161" t="s">
        <v>8</v>
      </c>
      <c r="K161">
        <v>47</v>
      </c>
      <c r="L161">
        <v>4502.7839999999997</v>
      </c>
      <c r="M161">
        <v>37.1967</v>
      </c>
      <c r="N161">
        <v>37.924500000000002</v>
      </c>
      <c r="O161">
        <v>43.594700000000003</v>
      </c>
      <c r="P161">
        <v>15.333600000000001</v>
      </c>
      <c r="Q161">
        <v>12.856199999999999</v>
      </c>
      <c r="R161">
        <v>49.981200000000001</v>
      </c>
      <c r="S161">
        <v>48.407600000000002</v>
      </c>
      <c r="T161">
        <v>32.704799999999999</v>
      </c>
      <c r="U161">
        <v>38.722999999999999</v>
      </c>
      <c r="V161">
        <v>37.122999999999998</v>
      </c>
      <c r="W161">
        <v>37.908000000000001</v>
      </c>
      <c r="X161">
        <v>43.576099999999997</v>
      </c>
      <c r="Y161">
        <v>16244.8</v>
      </c>
      <c r="Z161">
        <v>6.4444999999999997</v>
      </c>
    </row>
    <row r="162" spans="1:26" x14ac:dyDescent="0.2">
      <c r="A162" t="s">
        <v>138</v>
      </c>
      <c r="B162" t="s">
        <v>139</v>
      </c>
      <c r="C162" t="s">
        <v>143</v>
      </c>
      <c r="D162">
        <v>166</v>
      </c>
      <c r="E162" t="s">
        <v>465</v>
      </c>
      <c r="F162" t="s">
        <v>64</v>
      </c>
      <c r="G162" t="s">
        <v>466</v>
      </c>
      <c r="H162">
        <v>60</v>
      </c>
      <c r="I162">
        <v>10</v>
      </c>
      <c r="J162" t="s">
        <v>8</v>
      </c>
      <c r="K162">
        <v>55</v>
      </c>
      <c r="L162">
        <v>2169.7514000000001</v>
      </c>
      <c r="M162">
        <v>34.968400000000003</v>
      </c>
      <c r="N162">
        <v>36.956299999999999</v>
      </c>
      <c r="O162">
        <v>42.711399999999998</v>
      </c>
      <c r="P162">
        <v>12.3573</v>
      </c>
      <c r="Q162">
        <v>10.6493</v>
      </c>
      <c r="R162">
        <v>32.418599999999998</v>
      </c>
      <c r="S162">
        <v>31.523800000000001</v>
      </c>
      <c r="T162">
        <v>30.3735</v>
      </c>
      <c r="U162">
        <v>37.289400000000001</v>
      </c>
      <c r="V162">
        <v>34.895099999999999</v>
      </c>
      <c r="W162">
        <v>36.942</v>
      </c>
      <c r="X162">
        <v>42.694400000000002</v>
      </c>
      <c r="Y162">
        <v>11860.8</v>
      </c>
      <c r="Z162">
        <v>4.3059000000000003</v>
      </c>
    </row>
    <row r="163" spans="1:26" x14ac:dyDescent="0.2">
      <c r="A163" t="s">
        <v>138</v>
      </c>
      <c r="B163" t="s">
        <v>139</v>
      </c>
      <c r="C163" t="s">
        <v>143</v>
      </c>
      <c r="D163">
        <v>167</v>
      </c>
      <c r="E163" t="s">
        <v>467</v>
      </c>
      <c r="F163" t="s">
        <v>64</v>
      </c>
      <c r="G163" t="s">
        <v>468</v>
      </c>
      <c r="H163">
        <v>60</v>
      </c>
      <c r="I163">
        <v>10</v>
      </c>
      <c r="J163" t="s">
        <v>8</v>
      </c>
      <c r="K163">
        <v>63</v>
      </c>
      <c r="L163">
        <v>566.88739999999996</v>
      </c>
      <c r="M163">
        <v>32.321399999999997</v>
      </c>
      <c r="N163">
        <v>36.0501</v>
      </c>
      <c r="O163">
        <v>41.769399999999997</v>
      </c>
      <c r="P163">
        <v>8.8423999999999996</v>
      </c>
      <c r="Q163">
        <v>8.2192000000000007</v>
      </c>
      <c r="R163">
        <v>12.1317</v>
      </c>
      <c r="S163">
        <v>11.857100000000001</v>
      </c>
      <c r="T163">
        <v>27.781500000000001</v>
      </c>
      <c r="U163">
        <v>35.625100000000003</v>
      </c>
      <c r="V163">
        <v>32.240400000000001</v>
      </c>
      <c r="W163">
        <v>36.037300000000002</v>
      </c>
      <c r="X163">
        <v>41.758899999999997</v>
      </c>
      <c r="Y163">
        <v>5218.8</v>
      </c>
      <c r="Z163">
        <v>3.1989999999999998</v>
      </c>
    </row>
    <row r="164" spans="1:26" x14ac:dyDescent="0.2">
      <c r="A164" t="s">
        <v>138</v>
      </c>
      <c r="B164" t="s">
        <v>139</v>
      </c>
      <c r="C164" t="s">
        <v>143</v>
      </c>
      <c r="D164">
        <v>168</v>
      </c>
      <c r="E164" t="s">
        <v>469</v>
      </c>
      <c r="F164" t="s">
        <v>64</v>
      </c>
      <c r="G164" t="s">
        <v>470</v>
      </c>
      <c r="H164">
        <v>60</v>
      </c>
      <c r="I164">
        <v>10</v>
      </c>
      <c r="J164" t="s">
        <v>19</v>
      </c>
      <c r="K164">
        <v>23</v>
      </c>
      <c r="L164">
        <v>15959.856</v>
      </c>
      <c r="M164">
        <v>41.598999999999997</v>
      </c>
      <c r="N164">
        <v>38.994700000000002</v>
      </c>
      <c r="O164">
        <v>45.009300000000003</v>
      </c>
      <c r="P164">
        <v>21.341200000000001</v>
      </c>
      <c r="Q164">
        <v>17.271100000000001</v>
      </c>
      <c r="R164">
        <v>78.404600000000002</v>
      </c>
      <c r="S164">
        <v>76.127399999999994</v>
      </c>
      <c r="T164">
        <v>37.562899999999999</v>
      </c>
      <c r="U164">
        <v>40.966099999999997</v>
      </c>
      <c r="V164">
        <v>41.549599999999998</v>
      </c>
      <c r="W164">
        <v>38.9724</v>
      </c>
      <c r="X164">
        <v>44.977699999999999</v>
      </c>
      <c r="Y164">
        <v>18487.2</v>
      </c>
      <c r="Z164">
        <v>7.5450999999999997</v>
      </c>
    </row>
    <row r="165" spans="1:26" x14ac:dyDescent="0.2">
      <c r="A165" t="s">
        <v>138</v>
      </c>
      <c r="B165" t="s">
        <v>139</v>
      </c>
      <c r="C165" t="s">
        <v>143</v>
      </c>
      <c r="D165">
        <v>169</v>
      </c>
      <c r="E165" t="s">
        <v>471</v>
      </c>
      <c r="F165" t="s">
        <v>64</v>
      </c>
      <c r="G165" t="s">
        <v>472</v>
      </c>
      <c r="H165">
        <v>60</v>
      </c>
      <c r="I165">
        <v>10</v>
      </c>
      <c r="J165" t="s">
        <v>19</v>
      </c>
      <c r="K165">
        <v>31</v>
      </c>
      <c r="L165">
        <v>9038.8467999999993</v>
      </c>
      <c r="M165">
        <v>39.619500000000002</v>
      </c>
      <c r="N165">
        <v>38.334299999999999</v>
      </c>
      <c r="O165">
        <v>44.329700000000003</v>
      </c>
      <c r="P165">
        <v>18.661799999999999</v>
      </c>
      <c r="Q165">
        <v>15.3032</v>
      </c>
      <c r="R165">
        <v>67.001599999999996</v>
      </c>
      <c r="S165">
        <v>64.869799999999998</v>
      </c>
      <c r="T165">
        <v>35.308900000000001</v>
      </c>
      <c r="U165">
        <v>39.956699999999998</v>
      </c>
      <c r="V165">
        <v>39.555900000000001</v>
      </c>
      <c r="W165">
        <v>38.3127</v>
      </c>
      <c r="X165">
        <v>44.303600000000003</v>
      </c>
      <c r="Y165">
        <v>14335.1</v>
      </c>
      <c r="Z165">
        <v>5.9500999999999999</v>
      </c>
    </row>
    <row r="166" spans="1:26" x14ac:dyDescent="0.2">
      <c r="A166" t="s">
        <v>138</v>
      </c>
      <c r="B166" t="s">
        <v>139</v>
      </c>
      <c r="C166" t="s">
        <v>143</v>
      </c>
      <c r="D166">
        <v>170</v>
      </c>
      <c r="E166" t="s">
        <v>473</v>
      </c>
      <c r="F166" t="s">
        <v>64</v>
      </c>
      <c r="G166" t="s">
        <v>474</v>
      </c>
      <c r="H166">
        <v>60</v>
      </c>
      <c r="I166">
        <v>10</v>
      </c>
      <c r="J166" t="s">
        <v>19</v>
      </c>
      <c r="K166">
        <v>39</v>
      </c>
      <c r="L166">
        <v>4831.6356999999998</v>
      </c>
      <c r="M166">
        <v>37.4846</v>
      </c>
      <c r="N166">
        <v>37.648600000000002</v>
      </c>
      <c r="O166">
        <v>43.629800000000003</v>
      </c>
      <c r="P166">
        <v>15.8088</v>
      </c>
      <c r="Q166">
        <v>13.183199999999999</v>
      </c>
      <c r="R166">
        <v>52.320799999999998</v>
      </c>
      <c r="S166">
        <v>50.5867</v>
      </c>
      <c r="T166">
        <v>32.988700000000001</v>
      </c>
      <c r="U166">
        <v>38.801099999999998</v>
      </c>
      <c r="V166">
        <v>37.411000000000001</v>
      </c>
      <c r="W166">
        <v>37.6297</v>
      </c>
      <c r="X166">
        <v>43.610199999999999</v>
      </c>
      <c r="Y166">
        <v>13794.6</v>
      </c>
      <c r="Z166">
        <v>4.4973999999999998</v>
      </c>
    </row>
    <row r="167" spans="1:26" x14ac:dyDescent="0.2">
      <c r="A167" t="s">
        <v>138</v>
      </c>
      <c r="B167" t="s">
        <v>139</v>
      </c>
      <c r="C167" t="s">
        <v>143</v>
      </c>
      <c r="D167">
        <v>171</v>
      </c>
      <c r="E167" t="s">
        <v>475</v>
      </c>
      <c r="F167" t="s">
        <v>64</v>
      </c>
      <c r="G167" t="s">
        <v>476</v>
      </c>
      <c r="H167">
        <v>60</v>
      </c>
      <c r="I167">
        <v>10</v>
      </c>
      <c r="J167" t="s">
        <v>19</v>
      </c>
      <c r="K167">
        <v>47</v>
      </c>
      <c r="L167">
        <v>2356.4825000000001</v>
      </c>
      <c r="M167">
        <v>35.3249</v>
      </c>
      <c r="N167">
        <v>36.9499</v>
      </c>
      <c r="O167">
        <v>42.924700000000001</v>
      </c>
      <c r="P167">
        <v>12.879200000000001</v>
      </c>
      <c r="Q167">
        <v>11.041399999999999</v>
      </c>
      <c r="R167">
        <v>35.332700000000003</v>
      </c>
      <c r="S167">
        <v>34.264600000000002</v>
      </c>
      <c r="T167">
        <v>30.733000000000001</v>
      </c>
      <c r="U167">
        <v>37.533099999999997</v>
      </c>
      <c r="V167">
        <v>35.247799999999998</v>
      </c>
      <c r="W167">
        <v>36.933999999999997</v>
      </c>
      <c r="X167">
        <v>42.911000000000001</v>
      </c>
      <c r="Y167">
        <v>10683.5</v>
      </c>
      <c r="Z167">
        <v>3.2570999999999999</v>
      </c>
    </row>
    <row r="168" spans="1:26" x14ac:dyDescent="0.2">
      <c r="A168" t="s">
        <v>138</v>
      </c>
      <c r="B168" t="s">
        <v>139</v>
      </c>
      <c r="C168" t="s">
        <v>143</v>
      </c>
      <c r="D168">
        <v>172</v>
      </c>
      <c r="E168" t="s">
        <v>477</v>
      </c>
      <c r="F168" t="s">
        <v>64</v>
      </c>
      <c r="G168" t="s">
        <v>478</v>
      </c>
      <c r="H168">
        <v>60</v>
      </c>
      <c r="I168">
        <v>10</v>
      </c>
      <c r="J168" t="s">
        <v>19</v>
      </c>
      <c r="K168">
        <v>55</v>
      </c>
      <c r="L168">
        <v>967.73170000000005</v>
      </c>
      <c r="M168">
        <v>33.336300000000001</v>
      </c>
      <c r="N168">
        <v>36.302599999999998</v>
      </c>
      <c r="O168">
        <v>42.088000000000001</v>
      </c>
      <c r="P168">
        <v>10.1264</v>
      </c>
      <c r="Q168">
        <v>9.1059999999999999</v>
      </c>
      <c r="R168">
        <v>19.868400000000001</v>
      </c>
      <c r="S168">
        <v>19.376000000000001</v>
      </c>
      <c r="T168">
        <v>28.7454</v>
      </c>
      <c r="U168">
        <v>36.245399999999997</v>
      </c>
      <c r="V168">
        <v>33.271000000000001</v>
      </c>
      <c r="W168">
        <v>36.290199999999999</v>
      </c>
      <c r="X168">
        <v>42.0762</v>
      </c>
      <c r="Y168">
        <v>7343.3</v>
      </c>
      <c r="Z168">
        <v>2.129</v>
      </c>
    </row>
    <row r="169" spans="1:26" x14ac:dyDescent="0.2">
      <c r="A169" t="s">
        <v>138</v>
      </c>
      <c r="B169" t="s">
        <v>139</v>
      </c>
      <c r="C169" t="s">
        <v>143</v>
      </c>
      <c r="D169">
        <v>173</v>
      </c>
      <c r="E169" t="s">
        <v>479</v>
      </c>
      <c r="F169" t="s">
        <v>64</v>
      </c>
      <c r="G169" t="s">
        <v>480</v>
      </c>
      <c r="H169">
        <v>60</v>
      </c>
      <c r="I169">
        <v>10</v>
      </c>
      <c r="J169" t="s">
        <v>19</v>
      </c>
      <c r="K169">
        <v>63</v>
      </c>
      <c r="L169">
        <v>240.63140000000001</v>
      </c>
      <c r="M169">
        <v>31.5139</v>
      </c>
      <c r="N169">
        <v>35.6494</v>
      </c>
      <c r="O169">
        <v>41.0227</v>
      </c>
      <c r="P169">
        <v>7.82</v>
      </c>
      <c r="Q169">
        <v>7.5415000000000001</v>
      </c>
      <c r="R169">
        <v>6.6703000000000001</v>
      </c>
      <c r="S169">
        <v>6.5044000000000004</v>
      </c>
      <c r="T169">
        <v>27.026599999999998</v>
      </c>
      <c r="U169">
        <v>34.866900000000001</v>
      </c>
      <c r="V169">
        <v>31.469200000000001</v>
      </c>
      <c r="W169">
        <v>35.640099999999997</v>
      </c>
      <c r="X169">
        <v>41.012799999999999</v>
      </c>
      <c r="Y169">
        <v>2806.2</v>
      </c>
      <c r="Z169">
        <v>1.0184</v>
      </c>
    </row>
    <row r="170" spans="1:26" x14ac:dyDescent="0.2">
      <c r="A170" t="s">
        <v>138</v>
      </c>
      <c r="B170" t="s">
        <v>139</v>
      </c>
      <c r="C170" t="s">
        <v>143</v>
      </c>
      <c r="D170">
        <v>174</v>
      </c>
      <c r="E170" t="s">
        <v>481</v>
      </c>
      <c r="F170" t="s">
        <v>64</v>
      </c>
      <c r="G170" t="s">
        <v>482</v>
      </c>
      <c r="H170">
        <v>60</v>
      </c>
      <c r="I170">
        <v>10</v>
      </c>
      <c r="J170" t="s">
        <v>9</v>
      </c>
      <c r="K170">
        <v>23</v>
      </c>
      <c r="L170">
        <v>10687.761200000001</v>
      </c>
      <c r="M170">
        <v>39.571399999999997</v>
      </c>
      <c r="N170">
        <v>37.9084</v>
      </c>
      <c r="O170">
        <v>44.291200000000003</v>
      </c>
      <c r="P170">
        <v>19.5596</v>
      </c>
      <c r="Q170">
        <v>15.376799999999999</v>
      </c>
      <c r="R170">
        <v>67.200699999999998</v>
      </c>
      <c r="S170">
        <v>65.0839</v>
      </c>
      <c r="T170">
        <v>35.212499999999999</v>
      </c>
      <c r="U170">
        <v>39.779899999999998</v>
      </c>
      <c r="V170">
        <v>39.537300000000002</v>
      </c>
      <c r="W170">
        <v>37.887599999999999</v>
      </c>
      <c r="X170">
        <v>44.264400000000002</v>
      </c>
      <c r="Y170">
        <v>11845.2</v>
      </c>
      <c r="Z170">
        <v>3.7103000000000002</v>
      </c>
    </row>
    <row r="171" spans="1:26" x14ac:dyDescent="0.2">
      <c r="A171" t="s">
        <v>138</v>
      </c>
      <c r="B171" t="s">
        <v>139</v>
      </c>
      <c r="C171" t="s">
        <v>143</v>
      </c>
      <c r="D171">
        <v>175</v>
      </c>
      <c r="E171" t="s">
        <v>483</v>
      </c>
      <c r="F171" t="s">
        <v>64</v>
      </c>
      <c r="G171" t="s">
        <v>484</v>
      </c>
      <c r="H171">
        <v>60</v>
      </c>
      <c r="I171">
        <v>10</v>
      </c>
      <c r="J171" t="s">
        <v>9</v>
      </c>
      <c r="K171">
        <v>31</v>
      </c>
      <c r="L171">
        <v>5968.9182000000001</v>
      </c>
      <c r="M171">
        <v>37.891800000000003</v>
      </c>
      <c r="N171">
        <v>37.444600000000001</v>
      </c>
      <c r="O171">
        <v>43.751399999999997</v>
      </c>
      <c r="P171">
        <v>16.825700000000001</v>
      </c>
      <c r="Q171">
        <v>13.6547</v>
      </c>
      <c r="R171">
        <v>54.846299999999999</v>
      </c>
      <c r="S171">
        <v>52.9818</v>
      </c>
      <c r="T171">
        <v>33.375799999999998</v>
      </c>
      <c r="U171">
        <v>38.922400000000003</v>
      </c>
      <c r="V171">
        <v>37.839300000000001</v>
      </c>
      <c r="W171">
        <v>37.424300000000002</v>
      </c>
      <c r="X171">
        <v>43.729599999999998</v>
      </c>
      <c r="Y171">
        <v>8898.7000000000007</v>
      </c>
      <c r="Z171">
        <v>2.8820999999999999</v>
      </c>
    </row>
    <row r="172" spans="1:26" x14ac:dyDescent="0.2">
      <c r="A172" t="s">
        <v>138</v>
      </c>
      <c r="B172" t="s">
        <v>139</v>
      </c>
      <c r="C172" t="s">
        <v>143</v>
      </c>
      <c r="D172">
        <v>176</v>
      </c>
      <c r="E172" t="s">
        <v>485</v>
      </c>
      <c r="F172" t="s">
        <v>64</v>
      </c>
      <c r="G172" t="s">
        <v>486</v>
      </c>
      <c r="H172">
        <v>60</v>
      </c>
      <c r="I172">
        <v>10</v>
      </c>
      <c r="J172" t="s">
        <v>9</v>
      </c>
      <c r="K172">
        <v>39</v>
      </c>
      <c r="L172">
        <v>3028.2683000000002</v>
      </c>
      <c r="M172">
        <v>35.971499999999999</v>
      </c>
      <c r="N172">
        <v>36.948799999999999</v>
      </c>
      <c r="O172">
        <v>43.175199999999997</v>
      </c>
      <c r="P172">
        <v>13.9541</v>
      </c>
      <c r="Q172">
        <v>11.718999999999999</v>
      </c>
      <c r="R172">
        <v>39.797499999999999</v>
      </c>
      <c r="S172">
        <v>38.483400000000003</v>
      </c>
      <c r="T172">
        <v>31.364999999999998</v>
      </c>
      <c r="U172">
        <v>37.900399999999998</v>
      </c>
      <c r="V172">
        <v>35.902900000000002</v>
      </c>
      <c r="W172">
        <v>36.930799999999998</v>
      </c>
      <c r="X172">
        <v>43.158000000000001</v>
      </c>
      <c r="Y172">
        <v>6431.4</v>
      </c>
      <c r="Z172">
        <v>2.2019000000000002</v>
      </c>
    </row>
    <row r="173" spans="1:26" x14ac:dyDescent="0.2">
      <c r="A173" t="s">
        <v>138</v>
      </c>
      <c r="B173" t="s">
        <v>139</v>
      </c>
      <c r="C173" t="s">
        <v>143</v>
      </c>
      <c r="D173">
        <v>177</v>
      </c>
      <c r="E173" t="s">
        <v>487</v>
      </c>
      <c r="F173" t="s">
        <v>64</v>
      </c>
      <c r="G173" t="s">
        <v>488</v>
      </c>
      <c r="H173">
        <v>60</v>
      </c>
      <c r="I173">
        <v>10</v>
      </c>
      <c r="J173" t="s">
        <v>9</v>
      </c>
      <c r="K173">
        <v>47</v>
      </c>
      <c r="L173">
        <v>1342.1723</v>
      </c>
      <c r="M173">
        <v>34.033200000000001</v>
      </c>
      <c r="N173">
        <v>36.4435</v>
      </c>
      <c r="O173">
        <v>42.552799999999998</v>
      </c>
      <c r="P173">
        <v>11.16</v>
      </c>
      <c r="Q173">
        <v>9.8041999999999998</v>
      </c>
      <c r="R173">
        <v>24.418199999999999</v>
      </c>
      <c r="S173">
        <v>23.742100000000001</v>
      </c>
      <c r="T173">
        <v>29.4175</v>
      </c>
      <c r="U173">
        <v>36.748699999999999</v>
      </c>
      <c r="V173">
        <v>33.963299999999997</v>
      </c>
      <c r="W173">
        <v>36.429099999999998</v>
      </c>
      <c r="X173">
        <v>42.5398</v>
      </c>
      <c r="Y173">
        <v>4590.8</v>
      </c>
      <c r="Z173">
        <v>1.3427</v>
      </c>
    </row>
    <row r="174" spans="1:26" x14ac:dyDescent="0.2">
      <c r="A174" t="s">
        <v>138</v>
      </c>
      <c r="B174" t="s">
        <v>139</v>
      </c>
      <c r="C174" t="s">
        <v>143</v>
      </c>
      <c r="D174">
        <v>178</v>
      </c>
      <c r="E174" t="s">
        <v>489</v>
      </c>
      <c r="F174" t="s">
        <v>64</v>
      </c>
      <c r="G174" t="s">
        <v>490</v>
      </c>
      <c r="H174">
        <v>60</v>
      </c>
      <c r="I174">
        <v>10</v>
      </c>
      <c r="J174" t="s">
        <v>9</v>
      </c>
      <c r="K174">
        <v>55</v>
      </c>
      <c r="L174">
        <v>481.42149999999998</v>
      </c>
      <c r="M174">
        <v>32.362299999999998</v>
      </c>
      <c r="N174">
        <v>35.972099999999998</v>
      </c>
      <c r="O174">
        <v>41.790399999999998</v>
      </c>
      <c r="P174">
        <v>8.8412000000000006</v>
      </c>
      <c r="Q174">
        <v>8.2287999999999997</v>
      </c>
      <c r="R174">
        <v>11.711600000000001</v>
      </c>
      <c r="S174">
        <v>11.433400000000001</v>
      </c>
      <c r="T174">
        <v>27.809699999999999</v>
      </c>
      <c r="U174">
        <v>35.614400000000003</v>
      </c>
      <c r="V174">
        <v>32.305999999999997</v>
      </c>
      <c r="W174">
        <v>35.959400000000002</v>
      </c>
      <c r="X174">
        <v>41.780500000000004</v>
      </c>
      <c r="Y174">
        <v>2908.1</v>
      </c>
      <c r="Z174">
        <v>0.84630000000000005</v>
      </c>
    </row>
    <row r="175" spans="1:26" x14ac:dyDescent="0.2">
      <c r="A175" t="s">
        <v>138</v>
      </c>
      <c r="B175" t="s">
        <v>139</v>
      </c>
      <c r="C175" t="s">
        <v>143</v>
      </c>
      <c r="D175">
        <v>179</v>
      </c>
      <c r="E175" t="s">
        <v>491</v>
      </c>
      <c r="F175" t="s">
        <v>64</v>
      </c>
      <c r="G175" t="s">
        <v>492</v>
      </c>
      <c r="H175">
        <v>60</v>
      </c>
      <c r="I175">
        <v>10</v>
      </c>
      <c r="J175" t="s">
        <v>9</v>
      </c>
      <c r="K175">
        <v>63</v>
      </c>
      <c r="L175">
        <v>135.07939999999999</v>
      </c>
      <c r="M175">
        <v>31.1144</v>
      </c>
      <c r="N175">
        <v>35.438099999999999</v>
      </c>
      <c r="O175">
        <v>40.730699999999999</v>
      </c>
      <c r="P175">
        <v>7.3766999999999996</v>
      </c>
      <c r="Q175">
        <v>7.2653999999999996</v>
      </c>
      <c r="R175">
        <v>3.6246999999999998</v>
      </c>
      <c r="S175">
        <v>3.5432999999999999</v>
      </c>
      <c r="T175">
        <v>26.668199999999999</v>
      </c>
      <c r="U175">
        <v>34.4831</v>
      </c>
      <c r="V175">
        <v>31.0871</v>
      </c>
      <c r="W175">
        <v>35.429499999999997</v>
      </c>
      <c r="X175">
        <v>40.7209</v>
      </c>
      <c r="Y175">
        <v>1212.4000000000001</v>
      </c>
      <c r="Z175">
        <v>0.4546</v>
      </c>
    </row>
    <row r="176" spans="1:26" x14ac:dyDescent="0.2">
      <c r="A176" t="s">
        <v>138</v>
      </c>
      <c r="B176" t="s">
        <v>139</v>
      </c>
      <c r="C176" t="s">
        <v>143</v>
      </c>
      <c r="D176">
        <v>180</v>
      </c>
      <c r="E176" t="s">
        <v>493</v>
      </c>
      <c r="F176" t="s">
        <v>64</v>
      </c>
      <c r="G176" t="s">
        <v>494</v>
      </c>
      <c r="H176">
        <v>60</v>
      </c>
      <c r="I176">
        <v>10</v>
      </c>
      <c r="J176" t="s">
        <v>20</v>
      </c>
      <c r="K176">
        <v>23</v>
      </c>
      <c r="L176">
        <v>5353.3254999999999</v>
      </c>
      <c r="M176">
        <v>36.451500000000003</v>
      </c>
      <c r="N176">
        <v>36.933</v>
      </c>
      <c r="O176">
        <v>43.587699999999998</v>
      </c>
      <c r="P176">
        <v>16.129899999999999</v>
      </c>
      <c r="Q176">
        <v>12.428000000000001</v>
      </c>
      <c r="R176">
        <v>41.714500000000001</v>
      </c>
      <c r="S176">
        <v>40.266500000000001</v>
      </c>
      <c r="T176">
        <v>31.7027</v>
      </c>
      <c r="U176">
        <v>38.150500000000001</v>
      </c>
      <c r="V176">
        <v>36.4221</v>
      </c>
      <c r="W176">
        <v>36.914700000000003</v>
      </c>
      <c r="X176">
        <v>43.566699999999997</v>
      </c>
      <c r="Y176">
        <v>6753.4</v>
      </c>
      <c r="Z176">
        <v>2.1095000000000002</v>
      </c>
    </row>
    <row r="177" spans="1:26" x14ac:dyDescent="0.2">
      <c r="A177" t="s">
        <v>138</v>
      </c>
      <c r="B177" t="s">
        <v>139</v>
      </c>
      <c r="C177" t="s">
        <v>143</v>
      </c>
      <c r="D177">
        <v>181</v>
      </c>
      <c r="E177" t="s">
        <v>495</v>
      </c>
      <c r="F177" t="s">
        <v>64</v>
      </c>
      <c r="G177" t="s">
        <v>496</v>
      </c>
      <c r="H177">
        <v>60</v>
      </c>
      <c r="I177">
        <v>10</v>
      </c>
      <c r="J177" t="s">
        <v>20</v>
      </c>
      <c r="K177">
        <v>31</v>
      </c>
      <c r="L177">
        <v>2829.9322999999999</v>
      </c>
      <c r="M177">
        <v>35.3005</v>
      </c>
      <c r="N177">
        <v>36.650700000000001</v>
      </c>
      <c r="O177">
        <v>43.141500000000001</v>
      </c>
      <c r="P177">
        <v>13.720599999999999</v>
      </c>
      <c r="Q177">
        <v>11.1721</v>
      </c>
      <c r="R177">
        <v>30.753399999999999</v>
      </c>
      <c r="S177">
        <v>29.645499999999998</v>
      </c>
      <c r="T177">
        <v>30.573</v>
      </c>
      <c r="U177">
        <v>37.500399999999999</v>
      </c>
      <c r="V177">
        <v>35.261600000000001</v>
      </c>
      <c r="W177">
        <v>36.633400000000002</v>
      </c>
      <c r="X177">
        <v>43.124400000000001</v>
      </c>
      <c r="Y177">
        <v>5140.6000000000004</v>
      </c>
      <c r="Z177">
        <v>1.6083000000000001</v>
      </c>
    </row>
    <row r="178" spans="1:26" x14ac:dyDescent="0.2">
      <c r="A178" t="s">
        <v>138</v>
      </c>
      <c r="B178" t="s">
        <v>139</v>
      </c>
      <c r="C178" t="s">
        <v>143</v>
      </c>
      <c r="D178">
        <v>182</v>
      </c>
      <c r="E178" t="s">
        <v>497</v>
      </c>
      <c r="F178" t="s">
        <v>64</v>
      </c>
      <c r="G178" t="s">
        <v>498</v>
      </c>
      <c r="H178">
        <v>60</v>
      </c>
      <c r="I178">
        <v>10</v>
      </c>
      <c r="J178" t="s">
        <v>20</v>
      </c>
      <c r="K178">
        <v>39</v>
      </c>
      <c r="L178">
        <v>1277.3575000000001</v>
      </c>
      <c r="M178">
        <v>33.869900000000001</v>
      </c>
      <c r="N178">
        <v>36.3249</v>
      </c>
      <c r="O178">
        <v>42.606499999999997</v>
      </c>
      <c r="P178">
        <v>11.225099999999999</v>
      </c>
      <c r="Q178">
        <v>9.7083999999999993</v>
      </c>
      <c r="R178">
        <v>19.1356</v>
      </c>
      <c r="S178">
        <v>18.527200000000001</v>
      </c>
      <c r="T178">
        <v>29.199300000000001</v>
      </c>
      <c r="U178">
        <v>36.658499999999997</v>
      </c>
      <c r="V178">
        <v>33.819899999999997</v>
      </c>
      <c r="W178">
        <v>36.310899999999997</v>
      </c>
      <c r="X178">
        <v>42.594299999999997</v>
      </c>
      <c r="Y178">
        <v>3864.1</v>
      </c>
      <c r="Z178">
        <v>1.0766</v>
      </c>
    </row>
    <row r="179" spans="1:26" x14ac:dyDescent="0.2">
      <c r="A179" t="s">
        <v>138</v>
      </c>
      <c r="B179" t="s">
        <v>139</v>
      </c>
      <c r="C179" t="s">
        <v>143</v>
      </c>
      <c r="D179">
        <v>183</v>
      </c>
      <c r="E179" t="s">
        <v>499</v>
      </c>
      <c r="F179" t="s">
        <v>64</v>
      </c>
      <c r="G179" t="s">
        <v>500</v>
      </c>
      <c r="H179">
        <v>60</v>
      </c>
      <c r="I179">
        <v>10</v>
      </c>
      <c r="J179" t="s">
        <v>20</v>
      </c>
      <c r="K179">
        <v>47</v>
      </c>
      <c r="L179">
        <v>490.38650000000001</v>
      </c>
      <c r="M179">
        <v>32.471200000000003</v>
      </c>
      <c r="N179">
        <v>35.993600000000001</v>
      </c>
      <c r="O179">
        <v>41.966700000000003</v>
      </c>
      <c r="P179">
        <v>9.0978999999999992</v>
      </c>
      <c r="Q179">
        <v>8.3663000000000007</v>
      </c>
      <c r="R179">
        <v>9.4403000000000006</v>
      </c>
      <c r="S179">
        <v>9.1966000000000001</v>
      </c>
      <c r="T179">
        <v>27.892600000000002</v>
      </c>
      <c r="U179">
        <v>35.734299999999998</v>
      </c>
      <c r="V179">
        <v>32.424999999999997</v>
      </c>
      <c r="W179">
        <v>35.981699999999996</v>
      </c>
      <c r="X179">
        <v>41.958300000000001</v>
      </c>
      <c r="Y179">
        <v>2480.1</v>
      </c>
      <c r="Z179">
        <v>0.66420000000000001</v>
      </c>
    </row>
    <row r="180" spans="1:26" x14ac:dyDescent="0.2">
      <c r="A180" t="s">
        <v>138</v>
      </c>
      <c r="B180" t="s">
        <v>139</v>
      </c>
      <c r="C180" t="s">
        <v>143</v>
      </c>
      <c r="D180">
        <v>184</v>
      </c>
      <c r="E180" t="s">
        <v>501</v>
      </c>
      <c r="F180" t="s">
        <v>64</v>
      </c>
      <c r="G180" t="s">
        <v>502</v>
      </c>
      <c r="H180">
        <v>60</v>
      </c>
      <c r="I180">
        <v>10</v>
      </c>
      <c r="J180" t="s">
        <v>20</v>
      </c>
      <c r="K180">
        <v>55</v>
      </c>
      <c r="L180">
        <v>174.31379999999999</v>
      </c>
      <c r="M180">
        <v>31.4499</v>
      </c>
      <c r="N180">
        <v>35.586799999999997</v>
      </c>
      <c r="O180">
        <v>41.081499999999998</v>
      </c>
      <c r="P180">
        <v>7.7125000000000004</v>
      </c>
      <c r="Q180">
        <v>7.4814999999999996</v>
      </c>
      <c r="R180">
        <v>3.6373000000000002</v>
      </c>
      <c r="S180">
        <v>3.5337000000000001</v>
      </c>
      <c r="T180">
        <v>26.960899999999999</v>
      </c>
      <c r="U180">
        <v>34.846499999999999</v>
      </c>
      <c r="V180">
        <v>31.4194</v>
      </c>
      <c r="W180">
        <v>35.577800000000003</v>
      </c>
      <c r="X180">
        <v>41.0715</v>
      </c>
      <c r="Y180">
        <v>1313.2</v>
      </c>
      <c r="Z180">
        <v>0.35709999999999997</v>
      </c>
    </row>
    <row r="181" spans="1:26" x14ac:dyDescent="0.2">
      <c r="A181" t="s">
        <v>138</v>
      </c>
      <c r="B181" t="s">
        <v>139</v>
      </c>
      <c r="C181" t="s">
        <v>143</v>
      </c>
      <c r="D181">
        <v>185</v>
      </c>
      <c r="E181" t="s">
        <v>503</v>
      </c>
      <c r="F181" t="s">
        <v>64</v>
      </c>
      <c r="G181" t="s">
        <v>504</v>
      </c>
      <c r="H181">
        <v>60</v>
      </c>
      <c r="I181">
        <v>10</v>
      </c>
      <c r="J181" t="s">
        <v>20</v>
      </c>
      <c r="K181">
        <v>63</v>
      </c>
      <c r="L181">
        <v>60.299100000000003</v>
      </c>
      <c r="M181">
        <v>30.572199999999999</v>
      </c>
      <c r="N181">
        <v>35.103200000000001</v>
      </c>
      <c r="O181">
        <v>40.077199999999998</v>
      </c>
      <c r="P181">
        <v>6.8796999999999997</v>
      </c>
      <c r="Q181">
        <v>6.9649999999999999</v>
      </c>
      <c r="R181">
        <v>0.33939999999999998</v>
      </c>
      <c r="S181">
        <v>0.31830000000000003</v>
      </c>
      <c r="T181">
        <v>26.188800000000001</v>
      </c>
      <c r="U181">
        <v>33.914299999999997</v>
      </c>
      <c r="V181">
        <v>30.5565</v>
      </c>
      <c r="W181">
        <v>35.096699999999998</v>
      </c>
      <c r="X181">
        <v>40.068100000000001</v>
      </c>
      <c r="Y181">
        <v>539.20000000000005</v>
      </c>
      <c r="Z181">
        <v>0.24110000000000001</v>
      </c>
    </row>
    <row r="182" spans="1:26" x14ac:dyDescent="0.2">
      <c r="A182" t="s">
        <v>138</v>
      </c>
      <c r="B182" t="s">
        <v>139</v>
      </c>
      <c r="C182" t="s">
        <v>143</v>
      </c>
      <c r="D182">
        <v>186</v>
      </c>
      <c r="E182" t="s">
        <v>505</v>
      </c>
      <c r="F182" t="s">
        <v>141</v>
      </c>
      <c r="G182" t="s">
        <v>506</v>
      </c>
      <c r="H182">
        <v>60</v>
      </c>
      <c r="I182">
        <v>10</v>
      </c>
      <c r="J182" t="s">
        <v>17</v>
      </c>
      <c r="K182">
        <v>23</v>
      </c>
      <c r="L182">
        <v>17282.718499999999</v>
      </c>
      <c r="M182">
        <v>44.644500000000001</v>
      </c>
      <c r="N182">
        <v>47.071800000000003</v>
      </c>
      <c r="O182">
        <v>44.377600000000001</v>
      </c>
      <c r="P182">
        <v>31.749400000000001</v>
      </c>
      <c r="Q182">
        <v>23.423300000000001</v>
      </c>
      <c r="R182">
        <v>99.813599999999994</v>
      </c>
      <c r="S182">
        <v>99.109899999999996</v>
      </c>
      <c r="T182">
        <v>45.143099999999997</v>
      </c>
      <c r="U182">
        <v>43.901299999999999</v>
      </c>
      <c r="V182">
        <v>44.523000000000003</v>
      </c>
      <c r="W182">
        <v>46.9739</v>
      </c>
      <c r="X182">
        <v>44.263300000000001</v>
      </c>
      <c r="Y182">
        <v>66887.899999999994</v>
      </c>
      <c r="Z182">
        <v>22.462800000000001</v>
      </c>
    </row>
    <row r="183" spans="1:26" x14ac:dyDescent="0.2">
      <c r="A183" t="s">
        <v>138</v>
      </c>
      <c r="B183" t="s">
        <v>139</v>
      </c>
      <c r="C183" t="s">
        <v>143</v>
      </c>
      <c r="D183">
        <v>187</v>
      </c>
      <c r="E183" t="s">
        <v>507</v>
      </c>
      <c r="F183" t="s">
        <v>141</v>
      </c>
      <c r="G183" t="s">
        <v>508</v>
      </c>
      <c r="H183">
        <v>60</v>
      </c>
      <c r="I183">
        <v>10</v>
      </c>
      <c r="J183" t="s">
        <v>17</v>
      </c>
      <c r="K183">
        <v>31</v>
      </c>
      <c r="L183">
        <v>8154.2956000000004</v>
      </c>
      <c r="M183">
        <v>43.499699999999997</v>
      </c>
      <c r="N183">
        <v>46.259399999999999</v>
      </c>
      <c r="O183">
        <v>43.691600000000001</v>
      </c>
      <c r="P183">
        <v>29.307500000000001</v>
      </c>
      <c r="Q183">
        <v>21.863900000000001</v>
      </c>
      <c r="R183">
        <v>99.184899999999999</v>
      </c>
      <c r="S183">
        <v>97.987899999999996</v>
      </c>
      <c r="T183">
        <v>43.097000000000001</v>
      </c>
      <c r="U183">
        <v>43.097499999999997</v>
      </c>
      <c r="V183">
        <v>43.335900000000002</v>
      </c>
      <c r="W183">
        <v>46.160400000000003</v>
      </c>
      <c r="X183">
        <v>43.589100000000002</v>
      </c>
      <c r="Y183">
        <v>58035.6</v>
      </c>
      <c r="Z183">
        <v>19.398599999999998</v>
      </c>
    </row>
    <row r="184" spans="1:26" x14ac:dyDescent="0.2">
      <c r="A184" t="s">
        <v>138</v>
      </c>
      <c r="B184" t="s">
        <v>139</v>
      </c>
      <c r="C184" t="s">
        <v>143</v>
      </c>
      <c r="D184">
        <v>188</v>
      </c>
      <c r="E184" t="s">
        <v>509</v>
      </c>
      <c r="F184" t="s">
        <v>141</v>
      </c>
      <c r="G184" t="s">
        <v>510</v>
      </c>
      <c r="H184">
        <v>60</v>
      </c>
      <c r="I184">
        <v>10</v>
      </c>
      <c r="J184" t="s">
        <v>17</v>
      </c>
      <c r="K184">
        <v>39</v>
      </c>
      <c r="L184">
        <v>3747.2883999999999</v>
      </c>
      <c r="M184">
        <v>42.102600000000002</v>
      </c>
      <c r="N184">
        <v>45.348100000000002</v>
      </c>
      <c r="O184">
        <v>43.040399999999998</v>
      </c>
      <c r="P184">
        <v>26.425000000000001</v>
      </c>
      <c r="Q184">
        <v>20.089300000000001</v>
      </c>
      <c r="R184">
        <v>97.008099999999999</v>
      </c>
      <c r="S184">
        <v>95.003500000000003</v>
      </c>
      <c r="T184">
        <v>40.821300000000001</v>
      </c>
      <c r="U184">
        <v>42.195500000000003</v>
      </c>
      <c r="V184">
        <v>41.887500000000003</v>
      </c>
      <c r="W184">
        <v>45.255000000000003</v>
      </c>
      <c r="X184">
        <v>42.946399999999997</v>
      </c>
      <c r="Y184">
        <v>45819.7</v>
      </c>
      <c r="Z184">
        <v>15.309799999999999</v>
      </c>
    </row>
    <row r="185" spans="1:26" x14ac:dyDescent="0.2">
      <c r="A185" t="s">
        <v>138</v>
      </c>
      <c r="B185" t="s">
        <v>139</v>
      </c>
      <c r="C185" t="s">
        <v>143</v>
      </c>
      <c r="D185">
        <v>189</v>
      </c>
      <c r="E185" t="s">
        <v>511</v>
      </c>
      <c r="F185" t="s">
        <v>141</v>
      </c>
      <c r="G185" t="s">
        <v>512</v>
      </c>
      <c r="H185">
        <v>60</v>
      </c>
      <c r="I185">
        <v>10</v>
      </c>
      <c r="J185" t="s">
        <v>17</v>
      </c>
      <c r="K185">
        <v>47</v>
      </c>
      <c r="L185">
        <v>1722.3749</v>
      </c>
      <c r="M185">
        <v>40.475700000000003</v>
      </c>
      <c r="N185">
        <v>44.221899999999998</v>
      </c>
      <c r="O185">
        <v>42.3523</v>
      </c>
      <c r="P185">
        <v>23.543099999999999</v>
      </c>
      <c r="Q185">
        <v>18.261399999999998</v>
      </c>
      <c r="R185">
        <v>92.286500000000004</v>
      </c>
      <c r="S185">
        <v>90.044399999999996</v>
      </c>
      <c r="T185">
        <v>38.463099999999997</v>
      </c>
      <c r="U185">
        <v>41.127600000000001</v>
      </c>
      <c r="V185">
        <v>40.235300000000002</v>
      </c>
      <c r="W185">
        <v>44.135199999999998</v>
      </c>
      <c r="X185">
        <v>42.268700000000003</v>
      </c>
      <c r="Y185">
        <v>29799.7</v>
      </c>
      <c r="Z185">
        <v>13.880699999999999</v>
      </c>
    </row>
    <row r="186" spans="1:26" x14ac:dyDescent="0.2">
      <c r="A186" t="s">
        <v>138</v>
      </c>
      <c r="B186" t="s">
        <v>139</v>
      </c>
      <c r="C186" t="s">
        <v>143</v>
      </c>
      <c r="D186">
        <v>190</v>
      </c>
      <c r="E186" t="s">
        <v>513</v>
      </c>
      <c r="F186" t="s">
        <v>141</v>
      </c>
      <c r="G186" t="s">
        <v>514</v>
      </c>
      <c r="H186">
        <v>60</v>
      </c>
      <c r="I186">
        <v>10</v>
      </c>
      <c r="J186" t="s">
        <v>17</v>
      </c>
      <c r="K186">
        <v>55</v>
      </c>
      <c r="L186">
        <v>793.11770000000001</v>
      </c>
      <c r="M186">
        <v>38.701300000000003</v>
      </c>
      <c r="N186">
        <v>42.863599999999998</v>
      </c>
      <c r="O186">
        <v>41.452500000000001</v>
      </c>
      <c r="P186">
        <v>20.9207</v>
      </c>
      <c r="Q186">
        <v>16.501999999999999</v>
      </c>
      <c r="R186">
        <v>84.938999999999993</v>
      </c>
      <c r="S186">
        <v>82.730999999999995</v>
      </c>
      <c r="T186">
        <v>36.079500000000003</v>
      </c>
      <c r="U186">
        <v>39.892699999999998</v>
      </c>
      <c r="V186">
        <v>38.463099999999997</v>
      </c>
      <c r="W186">
        <v>42.791800000000002</v>
      </c>
      <c r="X186">
        <v>41.379300000000001</v>
      </c>
      <c r="Y186">
        <v>20795.599999999999</v>
      </c>
      <c r="Z186">
        <v>11.4053</v>
      </c>
    </row>
    <row r="187" spans="1:26" x14ac:dyDescent="0.2">
      <c r="A187" t="s">
        <v>138</v>
      </c>
      <c r="B187" t="s">
        <v>139</v>
      </c>
      <c r="C187" t="s">
        <v>143</v>
      </c>
      <c r="D187">
        <v>191</v>
      </c>
      <c r="E187" t="s">
        <v>515</v>
      </c>
      <c r="F187" t="s">
        <v>141</v>
      </c>
      <c r="G187" t="s">
        <v>516</v>
      </c>
      <c r="H187">
        <v>60</v>
      </c>
      <c r="I187">
        <v>10</v>
      </c>
      <c r="J187" t="s">
        <v>17</v>
      </c>
      <c r="K187">
        <v>63</v>
      </c>
      <c r="L187">
        <v>335.69200000000001</v>
      </c>
      <c r="M187">
        <v>36.519599999999997</v>
      </c>
      <c r="N187">
        <v>41.226799999999997</v>
      </c>
      <c r="O187">
        <v>40.284199999999998</v>
      </c>
      <c r="P187">
        <v>17.991499999999998</v>
      </c>
      <c r="Q187">
        <v>14.5427</v>
      </c>
      <c r="R187">
        <v>73.491299999999995</v>
      </c>
      <c r="S187">
        <v>71.261799999999994</v>
      </c>
      <c r="T187">
        <v>33.293100000000003</v>
      </c>
      <c r="U187">
        <v>38.290500000000002</v>
      </c>
      <c r="V187">
        <v>36.313000000000002</v>
      </c>
      <c r="W187">
        <v>41.177100000000003</v>
      </c>
      <c r="X187">
        <v>40.224899999999998</v>
      </c>
      <c r="Y187">
        <v>10232.6</v>
      </c>
      <c r="Z187">
        <v>8.0375999999999994</v>
      </c>
    </row>
    <row r="188" spans="1:26" x14ac:dyDescent="0.2">
      <c r="A188" t="s">
        <v>138</v>
      </c>
      <c r="B188" t="s">
        <v>139</v>
      </c>
      <c r="C188" t="s">
        <v>143</v>
      </c>
      <c r="D188">
        <v>192</v>
      </c>
      <c r="E188" t="s">
        <v>517</v>
      </c>
      <c r="F188" t="s">
        <v>141</v>
      </c>
      <c r="G188" t="s">
        <v>518</v>
      </c>
      <c r="H188">
        <v>60</v>
      </c>
      <c r="I188">
        <v>10</v>
      </c>
      <c r="J188" t="s">
        <v>18</v>
      </c>
      <c r="K188">
        <v>23</v>
      </c>
      <c r="L188">
        <v>8577.5203000000001</v>
      </c>
      <c r="M188">
        <v>43.298499999999997</v>
      </c>
      <c r="N188">
        <v>46.062899999999999</v>
      </c>
      <c r="O188">
        <v>43.2455</v>
      </c>
      <c r="P188">
        <v>29.705400000000001</v>
      </c>
      <c r="Q188">
        <v>22.067399999999999</v>
      </c>
      <c r="R188">
        <v>99.273499999999999</v>
      </c>
      <c r="S188">
        <v>97.818200000000004</v>
      </c>
      <c r="T188">
        <v>43.349699999999999</v>
      </c>
      <c r="U188">
        <v>42.889499999999998</v>
      </c>
      <c r="V188">
        <v>43.104199999999999</v>
      </c>
      <c r="W188">
        <v>45.9497</v>
      </c>
      <c r="X188">
        <v>43.116900000000001</v>
      </c>
      <c r="Y188">
        <v>23018.6</v>
      </c>
      <c r="Z188">
        <v>9.3771000000000004</v>
      </c>
    </row>
    <row r="189" spans="1:26" x14ac:dyDescent="0.2">
      <c r="A189" t="s">
        <v>138</v>
      </c>
      <c r="B189" t="s">
        <v>139</v>
      </c>
      <c r="C189" t="s">
        <v>143</v>
      </c>
      <c r="D189">
        <v>193</v>
      </c>
      <c r="E189" t="s">
        <v>519</v>
      </c>
      <c r="F189" t="s">
        <v>141</v>
      </c>
      <c r="G189" t="s">
        <v>520</v>
      </c>
      <c r="H189">
        <v>60</v>
      </c>
      <c r="I189">
        <v>10</v>
      </c>
      <c r="J189" t="s">
        <v>18</v>
      </c>
      <c r="K189">
        <v>31</v>
      </c>
      <c r="L189">
        <v>4221.1172999999999</v>
      </c>
      <c r="M189">
        <v>42.154200000000003</v>
      </c>
      <c r="N189">
        <v>45.3536</v>
      </c>
      <c r="O189">
        <v>42.804699999999997</v>
      </c>
      <c r="P189">
        <v>27.049800000000001</v>
      </c>
      <c r="Q189">
        <v>20.4373</v>
      </c>
      <c r="R189">
        <v>97.7547</v>
      </c>
      <c r="S189">
        <v>95.4405</v>
      </c>
      <c r="T189">
        <v>41.258200000000002</v>
      </c>
      <c r="U189">
        <v>42.1873</v>
      </c>
      <c r="V189">
        <v>41.914200000000001</v>
      </c>
      <c r="W189">
        <v>45.241300000000003</v>
      </c>
      <c r="X189">
        <v>42.684899999999999</v>
      </c>
      <c r="Y189">
        <v>21871</v>
      </c>
      <c r="Z189">
        <v>8.2476000000000003</v>
      </c>
    </row>
    <row r="190" spans="1:26" x14ac:dyDescent="0.2">
      <c r="A190" t="s">
        <v>138</v>
      </c>
      <c r="B190" t="s">
        <v>139</v>
      </c>
      <c r="C190" t="s">
        <v>143</v>
      </c>
      <c r="D190">
        <v>194</v>
      </c>
      <c r="E190" t="s">
        <v>521</v>
      </c>
      <c r="F190" t="s">
        <v>141</v>
      </c>
      <c r="G190" t="s">
        <v>522</v>
      </c>
      <c r="H190">
        <v>60</v>
      </c>
      <c r="I190">
        <v>10</v>
      </c>
      <c r="J190" t="s">
        <v>18</v>
      </c>
      <c r="K190">
        <v>39</v>
      </c>
      <c r="L190">
        <v>1943.4301</v>
      </c>
      <c r="M190">
        <v>40.724499999999999</v>
      </c>
      <c r="N190">
        <v>44.436599999999999</v>
      </c>
      <c r="O190">
        <v>42.293799999999997</v>
      </c>
      <c r="P190">
        <v>24.207000000000001</v>
      </c>
      <c r="Q190">
        <v>18.658000000000001</v>
      </c>
      <c r="R190">
        <v>93.912599999999998</v>
      </c>
      <c r="S190">
        <v>91.260599999999997</v>
      </c>
      <c r="T190">
        <v>38.976900000000001</v>
      </c>
      <c r="U190">
        <v>41.307400000000001</v>
      </c>
      <c r="V190">
        <v>40.456400000000002</v>
      </c>
      <c r="W190">
        <v>44.339500000000001</v>
      </c>
      <c r="X190">
        <v>42.1873</v>
      </c>
      <c r="Y190">
        <v>18384.400000000001</v>
      </c>
      <c r="Z190">
        <v>6.4219999999999997</v>
      </c>
    </row>
    <row r="191" spans="1:26" x14ac:dyDescent="0.2">
      <c r="A191" t="s">
        <v>138</v>
      </c>
      <c r="B191" t="s">
        <v>139</v>
      </c>
      <c r="C191" t="s">
        <v>143</v>
      </c>
      <c r="D191">
        <v>195</v>
      </c>
      <c r="E191" t="s">
        <v>523</v>
      </c>
      <c r="F191" t="s">
        <v>141</v>
      </c>
      <c r="G191" t="s">
        <v>524</v>
      </c>
      <c r="H191">
        <v>60</v>
      </c>
      <c r="I191">
        <v>10</v>
      </c>
      <c r="J191" t="s">
        <v>18</v>
      </c>
      <c r="K191">
        <v>47</v>
      </c>
      <c r="L191">
        <v>892.57939999999996</v>
      </c>
      <c r="M191">
        <v>39.100299999999997</v>
      </c>
      <c r="N191">
        <v>43.212600000000002</v>
      </c>
      <c r="O191">
        <v>41.567500000000003</v>
      </c>
      <c r="P191">
        <v>21.532699999999998</v>
      </c>
      <c r="Q191">
        <v>16.9162</v>
      </c>
      <c r="R191">
        <v>87.564400000000006</v>
      </c>
      <c r="S191">
        <v>84.880200000000002</v>
      </c>
      <c r="T191">
        <v>36.671399999999998</v>
      </c>
      <c r="U191">
        <v>40.1995</v>
      </c>
      <c r="V191">
        <v>38.837200000000003</v>
      </c>
      <c r="W191">
        <v>43.136099999999999</v>
      </c>
      <c r="X191">
        <v>41.480699999999999</v>
      </c>
      <c r="Y191">
        <v>12129.2</v>
      </c>
      <c r="Z191">
        <v>5.9545000000000003</v>
      </c>
    </row>
    <row r="192" spans="1:26" x14ac:dyDescent="0.2">
      <c r="A192" t="s">
        <v>138</v>
      </c>
      <c r="B192" t="s">
        <v>139</v>
      </c>
      <c r="C192" t="s">
        <v>143</v>
      </c>
      <c r="D192">
        <v>196</v>
      </c>
      <c r="E192" t="s">
        <v>525</v>
      </c>
      <c r="F192" t="s">
        <v>141</v>
      </c>
      <c r="G192" t="s">
        <v>526</v>
      </c>
      <c r="H192">
        <v>60</v>
      </c>
      <c r="I192">
        <v>10</v>
      </c>
      <c r="J192" t="s">
        <v>18</v>
      </c>
      <c r="K192">
        <v>55</v>
      </c>
      <c r="L192">
        <v>419.54349999999999</v>
      </c>
      <c r="M192">
        <v>37.337699999999998</v>
      </c>
      <c r="N192">
        <v>41.703099999999999</v>
      </c>
      <c r="O192">
        <v>40.593600000000002</v>
      </c>
      <c r="P192">
        <v>19.164999999999999</v>
      </c>
      <c r="Q192">
        <v>15.280799999999999</v>
      </c>
      <c r="R192">
        <v>78.732900000000001</v>
      </c>
      <c r="S192">
        <v>76.121899999999997</v>
      </c>
      <c r="T192">
        <v>34.336799999999997</v>
      </c>
      <c r="U192">
        <v>38.888500000000001</v>
      </c>
      <c r="V192">
        <v>37.108899999999998</v>
      </c>
      <c r="W192">
        <v>41.640500000000003</v>
      </c>
      <c r="X192">
        <v>40.523000000000003</v>
      </c>
      <c r="Y192">
        <v>8353.2000000000007</v>
      </c>
      <c r="Z192">
        <v>4.4939</v>
      </c>
    </row>
    <row r="193" spans="1:26" x14ac:dyDescent="0.2">
      <c r="A193" t="s">
        <v>138</v>
      </c>
      <c r="B193" t="s">
        <v>139</v>
      </c>
      <c r="C193" t="s">
        <v>143</v>
      </c>
      <c r="D193">
        <v>197</v>
      </c>
      <c r="E193" t="s">
        <v>527</v>
      </c>
      <c r="F193" t="s">
        <v>141</v>
      </c>
      <c r="G193" t="s">
        <v>528</v>
      </c>
      <c r="H193">
        <v>60</v>
      </c>
      <c r="I193">
        <v>10</v>
      </c>
      <c r="J193" t="s">
        <v>18</v>
      </c>
      <c r="K193">
        <v>63</v>
      </c>
      <c r="L193">
        <v>188.3501</v>
      </c>
      <c r="M193">
        <v>35.238900000000001</v>
      </c>
      <c r="N193">
        <v>40.042400000000001</v>
      </c>
      <c r="O193">
        <v>39.350900000000003</v>
      </c>
      <c r="P193">
        <v>16.638100000000001</v>
      </c>
      <c r="Q193">
        <v>13.521599999999999</v>
      </c>
      <c r="R193">
        <v>65.282799999999995</v>
      </c>
      <c r="S193">
        <v>62.957700000000003</v>
      </c>
      <c r="T193">
        <v>31.697600000000001</v>
      </c>
      <c r="U193">
        <v>37.307699999999997</v>
      </c>
      <c r="V193">
        <v>35.057200000000002</v>
      </c>
      <c r="W193">
        <v>39.995600000000003</v>
      </c>
      <c r="X193">
        <v>39.294400000000003</v>
      </c>
      <c r="Y193">
        <v>4837.5</v>
      </c>
      <c r="Z193">
        <v>3.3254999999999999</v>
      </c>
    </row>
    <row r="194" spans="1:26" x14ac:dyDescent="0.2">
      <c r="A194" t="s">
        <v>138</v>
      </c>
      <c r="B194" t="s">
        <v>139</v>
      </c>
      <c r="C194" t="s">
        <v>143</v>
      </c>
      <c r="D194">
        <v>198</v>
      </c>
      <c r="E194" t="s">
        <v>529</v>
      </c>
      <c r="F194" t="s">
        <v>141</v>
      </c>
      <c r="G194" t="s">
        <v>530</v>
      </c>
      <c r="H194">
        <v>60</v>
      </c>
      <c r="I194">
        <v>10</v>
      </c>
      <c r="J194" t="s">
        <v>8</v>
      </c>
      <c r="K194">
        <v>23</v>
      </c>
      <c r="L194">
        <v>5247.2893000000004</v>
      </c>
      <c r="M194">
        <v>41.564799999999998</v>
      </c>
      <c r="N194">
        <v>44.9238</v>
      </c>
      <c r="O194">
        <v>42.510199999999998</v>
      </c>
      <c r="P194">
        <v>28.064800000000002</v>
      </c>
      <c r="Q194">
        <v>20.757200000000001</v>
      </c>
      <c r="R194">
        <v>97.194599999999994</v>
      </c>
      <c r="S194">
        <v>94.6995</v>
      </c>
      <c r="T194">
        <v>41.595700000000001</v>
      </c>
      <c r="U194">
        <v>41.893300000000004</v>
      </c>
      <c r="V194">
        <v>41.2179</v>
      </c>
      <c r="W194">
        <v>44.7988</v>
      </c>
      <c r="X194">
        <v>42.3767</v>
      </c>
      <c r="Y194">
        <v>28588</v>
      </c>
      <c r="Z194">
        <v>6.4324000000000003</v>
      </c>
    </row>
    <row r="195" spans="1:26" x14ac:dyDescent="0.2">
      <c r="A195" t="s">
        <v>138</v>
      </c>
      <c r="B195" t="s">
        <v>139</v>
      </c>
      <c r="C195" t="s">
        <v>143</v>
      </c>
      <c r="D195">
        <v>199</v>
      </c>
      <c r="E195" t="s">
        <v>531</v>
      </c>
      <c r="F195" t="s">
        <v>141</v>
      </c>
      <c r="G195" t="s">
        <v>532</v>
      </c>
      <c r="H195">
        <v>60</v>
      </c>
      <c r="I195">
        <v>10</v>
      </c>
      <c r="J195" t="s">
        <v>8</v>
      </c>
      <c r="K195">
        <v>31</v>
      </c>
      <c r="L195">
        <v>2589.4456</v>
      </c>
      <c r="M195">
        <v>40.595399999999998</v>
      </c>
      <c r="N195">
        <v>44.320999999999998</v>
      </c>
      <c r="O195">
        <v>42.165100000000002</v>
      </c>
      <c r="P195">
        <v>25.386399999999998</v>
      </c>
      <c r="Q195">
        <v>19.2225</v>
      </c>
      <c r="R195">
        <v>94.452600000000004</v>
      </c>
      <c r="S195">
        <v>91.590699999999998</v>
      </c>
      <c r="T195">
        <v>39.634500000000003</v>
      </c>
      <c r="U195">
        <v>41.274999999999999</v>
      </c>
      <c r="V195">
        <v>40.241500000000002</v>
      </c>
      <c r="W195">
        <v>44.202599999999997</v>
      </c>
      <c r="X195">
        <v>42.040300000000002</v>
      </c>
      <c r="Y195">
        <v>29118.799999999999</v>
      </c>
      <c r="Z195">
        <v>4.9692999999999996</v>
      </c>
    </row>
    <row r="196" spans="1:26" x14ac:dyDescent="0.2">
      <c r="A196" t="s">
        <v>138</v>
      </c>
      <c r="B196" t="s">
        <v>139</v>
      </c>
      <c r="C196" t="s">
        <v>143</v>
      </c>
      <c r="D196">
        <v>200</v>
      </c>
      <c r="E196" t="s">
        <v>533</v>
      </c>
      <c r="F196" t="s">
        <v>141</v>
      </c>
      <c r="G196" t="s">
        <v>534</v>
      </c>
      <c r="H196">
        <v>60</v>
      </c>
      <c r="I196">
        <v>10</v>
      </c>
      <c r="J196" t="s">
        <v>8</v>
      </c>
      <c r="K196">
        <v>39</v>
      </c>
      <c r="L196">
        <v>1200.3891000000001</v>
      </c>
      <c r="M196">
        <v>39.355899999999998</v>
      </c>
      <c r="N196">
        <v>43.460700000000003</v>
      </c>
      <c r="O196">
        <v>41.705399999999997</v>
      </c>
      <c r="P196">
        <v>22.6843</v>
      </c>
      <c r="Q196">
        <v>17.562999999999999</v>
      </c>
      <c r="R196">
        <v>89.563100000000006</v>
      </c>
      <c r="S196">
        <v>86.644599999999997</v>
      </c>
      <c r="T196">
        <v>37.510800000000003</v>
      </c>
      <c r="U196">
        <v>40.450299999999999</v>
      </c>
      <c r="V196">
        <v>39.015700000000002</v>
      </c>
      <c r="W196">
        <v>43.365200000000002</v>
      </c>
      <c r="X196">
        <v>41.597900000000003</v>
      </c>
      <c r="Y196">
        <v>23887.9</v>
      </c>
      <c r="Z196">
        <v>4.0345000000000004</v>
      </c>
    </row>
    <row r="197" spans="1:26" x14ac:dyDescent="0.2">
      <c r="A197" t="s">
        <v>138</v>
      </c>
      <c r="B197" t="s">
        <v>139</v>
      </c>
      <c r="C197" t="s">
        <v>143</v>
      </c>
      <c r="D197">
        <v>201</v>
      </c>
      <c r="E197" t="s">
        <v>535</v>
      </c>
      <c r="F197" t="s">
        <v>141</v>
      </c>
      <c r="G197" t="s">
        <v>536</v>
      </c>
      <c r="H197">
        <v>60</v>
      </c>
      <c r="I197">
        <v>10</v>
      </c>
      <c r="J197" t="s">
        <v>8</v>
      </c>
      <c r="K197">
        <v>47</v>
      </c>
      <c r="L197">
        <v>564.67409999999995</v>
      </c>
      <c r="M197">
        <v>37.886699999999998</v>
      </c>
      <c r="N197">
        <v>42.246400000000001</v>
      </c>
      <c r="O197">
        <v>40.966900000000003</v>
      </c>
      <c r="P197">
        <v>20.246200000000002</v>
      </c>
      <c r="Q197">
        <v>15.9701</v>
      </c>
      <c r="R197">
        <v>82.467399999999998</v>
      </c>
      <c r="S197">
        <v>79.564499999999995</v>
      </c>
      <c r="T197">
        <v>35.315600000000003</v>
      </c>
      <c r="U197">
        <v>39.383200000000002</v>
      </c>
      <c r="V197">
        <v>37.589300000000001</v>
      </c>
      <c r="W197">
        <v>42.173400000000001</v>
      </c>
      <c r="X197">
        <v>40.882800000000003</v>
      </c>
      <c r="Y197">
        <v>16243.7</v>
      </c>
      <c r="Z197">
        <v>3.5278999999999998</v>
      </c>
    </row>
    <row r="198" spans="1:26" x14ac:dyDescent="0.2">
      <c r="A198" t="s">
        <v>138</v>
      </c>
      <c r="B198" t="s">
        <v>139</v>
      </c>
      <c r="C198" t="s">
        <v>143</v>
      </c>
      <c r="D198">
        <v>202</v>
      </c>
      <c r="E198" t="s">
        <v>537</v>
      </c>
      <c r="F198" t="s">
        <v>141</v>
      </c>
      <c r="G198" t="s">
        <v>538</v>
      </c>
      <c r="H198">
        <v>60</v>
      </c>
      <c r="I198">
        <v>10</v>
      </c>
      <c r="J198" t="s">
        <v>8</v>
      </c>
      <c r="K198">
        <v>55</v>
      </c>
      <c r="L198">
        <v>272.87299999999999</v>
      </c>
      <c r="M198">
        <v>36.220799999999997</v>
      </c>
      <c r="N198">
        <v>40.814</v>
      </c>
      <c r="O198">
        <v>39.948999999999998</v>
      </c>
      <c r="P198">
        <v>18.0107</v>
      </c>
      <c r="Q198">
        <v>14.4253</v>
      </c>
      <c r="R198">
        <v>72.391099999999994</v>
      </c>
      <c r="S198">
        <v>69.678299999999993</v>
      </c>
      <c r="T198">
        <v>33.035600000000002</v>
      </c>
      <c r="U198">
        <v>38.1081</v>
      </c>
      <c r="V198">
        <v>35.9895</v>
      </c>
      <c r="W198">
        <v>40.762</v>
      </c>
      <c r="X198">
        <v>39.8872</v>
      </c>
      <c r="Y198">
        <v>11976.7</v>
      </c>
      <c r="Z198">
        <v>2.7980999999999998</v>
      </c>
    </row>
    <row r="199" spans="1:26" x14ac:dyDescent="0.2">
      <c r="A199" t="s">
        <v>138</v>
      </c>
      <c r="B199" t="s">
        <v>139</v>
      </c>
      <c r="C199" t="s">
        <v>143</v>
      </c>
      <c r="D199">
        <v>203</v>
      </c>
      <c r="E199" t="s">
        <v>539</v>
      </c>
      <c r="F199" t="s">
        <v>141</v>
      </c>
      <c r="G199" t="s">
        <v>540</v>
      </c>
      <c r="H199">
        <v>60</v>
      </c>
      <c r="I199">
        <v>10</v>
      </c>
      <c r="J199" t="s">
        <v>8</v>
      </c>
      <c r="K199">
        <v>63</v>
      </c>
      <c r="L199">
        <v>128.21090000000001</v>
      </c>
      <c r="M199">
        <v>34.2059</v>
      </c>
      <c r="N199">
        <v>39.154000000000003</v>
      </c>
      <c r="O199">
        <v>38.7438</v>
      </c>
      <c r="P199">
        <v>15.694100000000001</v>
      </c>
      <c r="Q199">
        <v>12.7744</v>
      </c>
      <c r="R199">
        <v>57.694299999999998</v>
      </c>
      <c r="S199">
        <v>55.407200000000003</v>
      </c>
      <c r="T199">
        <v>30.484200000000001</v>
      </c>
      <c r="U199">
        <v>36.521700000000003</v>
      </c>
      <c r="V199">
        <v>34.041600000000003</v>
      </c>
      <c r="W199">
        <v>39.118200000000002</v>
      </c>
      <c r="X199">
        <v>38.6935</v>
      </c>
      <c r="Y199">
        <v>6335.5</v>
      </c>
      <c r="Z199">
        <v>2.2302</v>
      </c>
    </row>
    <row r="200" spans="1:26" x14ac:dyDescent="0.2">
      <c r="A200" t="s">
        <v>138</v>
      </c>
      <c r="B200" t="s">
        <v>139</v>
      </c>
      <c r="C200" t="s">
        <v>143</v>
      </c>
      <c r="D200">
        <v>204</v>
      </c>
      <c r="E200" t="s">
        <v>541</v>
      </c>
      <c r="F200" t="s">
        <v>141</v>
      </c>
      <c r="G200" t="s">
        <v>542</v>
      </c>
      <c r="H200">
        <v>60</v>
      </c>
      <c r="I200">
        <v>10</v>
      </c>
      <c r="J200" t="s">
        <v>19</v>
      </c>
      <c r="K200">
        <v>23</v>
      </c>
      <c r="L200">
        <v>2506.8445000000002</v>
      </c>
      <c r="M200">
        <v>38.293300000000002</v>
      </c>
      <c r="N200">
        <v>42.886299999999999</v>
      </c>
      <c r="O200">
        <v>41.499400000000001</v>
      </c>
      <c r="P200">
        <v>25.331299999999999</v>
      </c>
      <c r="Q200">
        <v>18.219899999999999</v>
      </c>
      <c r="R200">
        <v>88.148399999999995</v>
      </c>
      <c r="S200">
        <v>85.502700000000004</v>
      </c>
      <c r="T200">
        <v>36.959499999999998</v>
      </c>
      <c r="U200">
        <v>40.1068</v>
      </c>
      <c r="V200">
        <v>37.831800000000001</v>
      </c>
      <c r="W200">
        <v>42.780799999999999</v>
      </c>
      <c r="X200">
        <v>41.380099999999999</v>
      </c>
      <c r="Y200">
        <v>14062.3</v>
      </c>
      <c r="Z200">
        <v>2.4072</v>
      </c>
    </row>
    <row r="201" spans="1:26" x14ac:dyDescent="0.2">
      <c r="A201" t="s">
        <v>138</v>
      </c>
      <c r="B201" t="s">
        <v>139</v>
      </c>
      <c r="C201" t="s">
        <v>143</v>
      </c>
      <c r="D201">
        <v>205</v>
      </c>
      <c r="E201" t="s">
        <v>543</v>
      </c>
      <c r="F201" t="s">
        <v>141</v>
      </c>
      <c r="G201" t="s">
        <v>544</v>
      </c>
      <c r="H201">
        <v>60</v>
      </c>
      <c r="I201">
        <v>10</v>
      </c>
      <c r="J201" t="s">
        <v>19</v>
      </c>
      <c r="K201">
        <v>31</v>
      </c>
      <c r="L201">
        <v>1228.1866</v>
      </c>
      <c r="M201">
        <v>37.677100000000003</v>
      </c>
      <c r="N201">
        <v>42.436300000000003</v>
      </c>
      <c r="O201">
        <v>41.229500000000002</v>
      </c>
      <c r="P201">
        <v>22.954699999999999</v>
      </c>
      <c r="Q201">
        <v>17.063199999999998</v>
      </c>
      <c r="R201">
        <v>84.275199999999998</v>
      </c>
      <c r="S201">
        <v>81.573899999999995</v>
      </c>
      <c r="T201">
        <v>35.8078</v>
      </c>
      <c r="U201">
        <v>39.617699999999999</v>
      </c>
      <c r="V201">
        <v>37.241999999999997</v>
      </c>
      <c r="W201">
        <v>42.337600000000002</v>
      </c>
      <c r="X201">
        <v>41.119399999999999</v>
      </c>
      <c r="Y201">
        <v>10807.6</v>
      </c>
      <c r="Z201">
        <v>2.0888</v>
      </c>
    </row>
    <row r="202" spans="1:26" x14ac:dyDescent="0.2">
      <c r="A202" t="s">
        <v>138</v>
      </c>
      <c r="B202" t="s">
        <v>139</v>
      </c>
      <c r="C202" t="s">
        <v>143</v>
      </c>
      <c r="D202">
        <v>206</v>
      </c>
      <c r="E202" t="s">
        <v>545</v>
      </c>
      <c r="F202" t="s">
        <v>141</v>
      </c>
      <c r="G202" t="s">
        <v>546</v>
      </c>
      <c r="H202">
        <v>60</v>
      </c>
      <c r="I202">
        <v>10</v>
      </c>
      <c r="J202" t="s">
        <v>19</v>
      </c>
      <c r="K202">
        <v>39</v>
      </c>
      <c r="L202">
        <v>589.48929999999996</v>
      </c>
      <c r="M202">
        <v>36.8506</v>
      </c>
      <c r="N202">
        <v>41.736600000000003</v>
      </c>
      <c r="O202">
        <v>40.7789</v>
      </c>
      <c r="P202">
        <v>20.6326</v>
      </c>
      <c r="Q202">
        <v>15.788399999999999</v>
      </c>
      <c r="R202">
        <v>78.6858</v>
      </c>
      <c r="S202">
        <v>75.967299999999994</v>
      </c>
      <c r="T202">
        <v>34.402500000000003</v>
      </c>
      <c r="U202">
        <v>38.9298</v>
      </c>
      <c r="V202">
        <v>36.458100000000002</v>
      </c>
      <c r="W202">
        <v>41.653100000000002</v>
      </c>
      <c r="X202">
        <v>40.686300000000003</v>
      </c>
      <c r="Y202">
        <v>8643.1</v>
      </c>
      <c r="Z202">
        <v>1.5651999999999999</v>
      </c>
    </row>
    <row r="203" spans="1:26" x14ac:dyDescent="0.2">
      <c r="A203" t="s">
        <v>138</v>
      </c>
      <c r="B203" t="s">
        <v>139</v>
      </c>
      <c r="C203" t="s">
        <v>143</v>
      </c>
      <c r="D203">
        <v>207</v>
      </c>
      <c r="E203" t="s">
        <v>547</v>
      </c>
      <c r="F203" t="s">
        <v>141</v>
      </c>
      <c r="G203" t="s">
        <v>548</v>
      </c>
      <c r="H203">
        <v>60</v>
      </c>
      <c r="I203">
        <v>10</v>
      </c>
      <c r="J203" t="s">
        <v>19</v>
      </c>
      <c r="K203">
        <v>47</v>
      </c>
      <c r="L203">
        <v>292.7749</v>
      </c>
      <c r="M203">
        <v>35.772500000000001</v>
      </c>
      <c r="N203">
        <v>40.693800000000003</v>
      </c>
      <c r="O203">
        <v>40.031500000000001</v>
      </c>
      <c r="P203">
        <v>18.517800000000001</v>
      </c>
      <c r="Q203">
        <v>14.4994</v>
      </c>
      <c r="R203">
        <v>70.683099999999996</v>
      </c>
      <c r="S203">
        <v>68.040400000000005</v>
      </c>
      <c r="T203">
        <v>32.75</v>
      </c>
      <c r="U203">
        <v>38.016300000000001</v>
      </c>
      <c r="V203">
        <v>35.455399999999997</v>
      </c>
      <c r="W203">
        <v>40.634900000000002</v>
      </c>
      <c r="X203">
        <v>39.962699999999998</v>
      </c>
      <c r="Y203">
        <v>5966.8</v>
      </c>
      <c r="Z203">
        <v>1.1956</v>
      </c>
    </row>
    <row r="204" spans="1:26" x14ac:dyDescent="0.2">
      <c r="A204" t="s">
        <v>138</v>
      </c>
      <c r="B204" t="s">
        <v>139</v>
      </c>
      <c r="C204" t="s">
        <v>143</v>
      </c>
      <c r="D204">
        <v>208</v>
      </c>
      <c r="E204" t="s">
        <v>549</v>
      </c>
      <c r="F204" t="s">
        <v>141</v>
      </c>
      <c r="G204" t="s">
        <v>550</v>
      </c>
      <c r="H204">
        <v>60</v>
      </c>
      <c r="I204">
        <v>10</v>
      </c>
      <c r="J204" t="s">
        <v>19</v>
      </c>
      <c r="K204">
        <v>55</v>
      </c>
      <c r="L204">
        <v>148.02430000000001</v>
      </c>
      <c r="M204">
        <v>34.401499999999999</v>
      </c>
      <c r="N204">
        <v>39.406399999999998</v>
      </c>
      <c r="O204">
        <v>39.030799999999999</v>
      </c>
      <c r="P204">
        <v>16.465199999999999</v>
      </c>
      <c r="Q204">
        <v>13.1402</v>
      </c>
      <c r="R204">
        <v>59.417099999999998</v>
      </c>
      <c r="S204">
        <v>57.036799999999999</v>
      </c>
      <c r="T204">
        <v>30.848099999999999</v>
      </c>
      <c r="U204">
        <v>36.849800000000002</v>
      </c>
      <c r="V204">
        <v>34.172199999999997</v>
      </c>
      <c r="W204">
        <v>39.363799999999998</v>
      </c>
      <c r="X204">
        <v>38.979599999999998</v>
      </c>
      <c r="Y204">
        <v>4811.8999999999996</v>
      </c>
      <c r="Z204">
        <v>1.0235000000000001</v>
      </c>
    </row>
    <row r="205" spans="1:26" x14ac:dyDescent="0.2">
      <c r="A205" t="s">
        <v>138</v>
      </c>
      <c r="B205" t="s">
        <v>139</v>
      </c>
      <c r="C205" t="s">
        <v>143</v>
      </c>
      <c r="D205">
        <v>209</v>
      </c>
      <c r="E205" t="s">
        <v>551</v>
      </c>
      <c r="F205" t="s">
        <v>141</v>
      </c>
      <c r="G205" t="s">
        <v>552</v>
      </c>
      <c r="H205">
        <v>60</v>
      </c>
      <c r="I205">
        <v>10</v>
      </c>
      <c r="J205" t="s">
        <v>19</v>
      </c>
      <c r="K205">
        <v>63</v>
      </c>
      <c r="L205">
        <v>75.116900000000001</v>
      </c>
      <c r="M205">
        <v>32.621299999999998</v>
      </c>
      <c r="N205">
        <v>37.990400000000001</v>
      </c>
      <c r="O205">
        <v>37.961199999999998</v>
      </c>
      <c r="P205">
        <v>14.282500000000001</v>
      </c>
      <c r="Q205">
        <v>11.632999999999999</v>
      </c>
      <c r="R205">
        <v>44.389499999999998</v>
      </c>
      <c r="S205">
        <v>42.393700000000003</v>
      </c>
      <c r="T205">
        <v>28.635000000000002</v>
      </c>
      <c r="U205">
        <v>35.406500000000001</v>
      </c>
      <c r="V205">
        <v>32.478900000000003</v>
      </c>
      <c r="W205">
        <v>37.964500000000001</v>
      </c>
      <c r="X205">
        <v>37.922400000000003</v>
      </c>
      <c r="Y205">
        <v>2668.8</v>
      </c>
      <c r="Z205">
        <v>0.88280000000000003</v>
      </c>
    </row>
    <row r="206" spans="1:26" x14ac:dyDescent="0.2">
      <c r="A206" t="s">
        <v>138</v>
      </c>
      <c r="B206" t="s">
        <v>139</v>
      </c>
      <c r="C206" t="s">
        <v>143</v>
      </c>
      <c r="D206">
        <v>210</v>
      </c>
      <c r="E206" t="s">
        <v>553</v>
      </c>
      <c r="F206" t="s">
        <v>141</v>
      </c>
      <c r="G206" t="s">
        <v>554</v>
      </c>
      <c r="H206">
        <v>60</v>
      </c>
      <c r="I206">
        <v>10</v>
      </c>
      <c r="J206" t="s">
        <v>9</v>
      </c>
      <c r="K206">
        <v>23</v>
      </c>
      <c r="L206">
        <v>1481.9599000000001</v>
      </c>
      <c r="M206">
        <v>35.731200000000001</v>
      </c>
      <c r="N206">
        <v>41.323300000000003</v>
      </c>
      <c r="O206">
        <v>40.722000000000001</v>
      </c>
      <c r="P206">
        <v>23.675000000000001</v>
      </c>
      <c r="Q206">
        <v>15.861499999999999</v>
      </c>
      <c r="R206">
        <v>74.409599999999998</v>
      </c>
      <c r="S206">
        <v>72.055999999999997</v>
      </c>
      <c r="T206">
        <v>32.777200000000001</v>
      </c>
      <c r="U206">
        <v>38.635100000000001</v>
      </c>
      <c r="V206">
        <v>35.354500000000002</v>
      </c>
      <c r="W206">
        <v>41.250799999999998</v>
      </c>
      <c r="X206">
        <v>40.6248</v>
      </c>
      <c r="Y206">
        <v>11123.7</v>
      </c>
      <c r="Z206">
        <v>2.0592999999999999</v>
      </c>
    </row>
    <row r="207" spans="1:26" x14ac:dyDescent="0.2">
      <c r="A207" t="s">
        <v>138</v>
      </c>
      <c r="B207" t="s">
        <v>139</v>
      </c>
      <c r="C207" t="s">
        <v>143</v>
      </c>
      <c r="D207">
        <v>211</v>
      </c>
      <c r="E207" t="s">
        <v>555</v>
      </c>
      <c r="F207" t="s">
        <v>141</v>
      </c>
      <c r="G207" t="s">
        <v>556</v>
      </c>
      <c r="H207">
        <v>60</v>
      </c>
      <c r="I207">
        <v>10</v>
      </c>
      <c r="J207" t="s">
        <v>9</v>
      </c>
      <c r="K207">
        <v>31</v>
      </c>
      <c r="L207">
        <v>737.47109999999998</v>
      </c>
      <c r="M207">
        <v>35.335099999999997</v>
      </c>
      <c r="N207">
        <v>40.973100000000002</v>
      </c>
      <c r="O207">
        <v>40.491399999999999</v>
      </c>
      <c r="P207">
        <v>21.4588</v>
      </c>
      <c r="Q207">
        <v>15.0901</v>
      </c>
      <c r="R207">
        <v>70.263999999999996</v>
      </c>
      <c r="S207">
        <v>67.9375</v>
      </c>
      <c r="T207">
        <v>32.182899999999997</v>
      </c>
      <c r="U207">
        <v>38.2453</v>
      </c>
      <c r="V207">
        <v>34.9754</v>
      </c>
      <c r="W207">
        <v>40.904600000000002</v>
      </c>
      <c r="X207">
        <v>40.4011</v>
      </c>
      <c r="Y207">
        <v>8085.9</v>
      </c>
      <c r="Z207">
        <v>1.2119</v>
      </c>
    </row>
    <row r="208" spans="1:26" x14ac:dyDescent="0.2">
      <c r="A208" t="s">
        <v>138</v>
      </c>
      <c r="B208" t="s">
        <v>139</v>
      </c>
      <c r="C208" t="s">
        <v>143</v>
      </c>
      <c r="D208">
        <v>212</v>
      </c>
      <c r="E208" t="s">
        <v>557</v>
      </c>
      <c r="F208" t="s">
        <v>141</v>
      </c>
      <c r="G208" t="s">
        <v>558</v>
      </c>
      <c r="H208">
        <v>60</v>
      </c>
      <c r="I208">
        <v>10</v>
      </c>
      <c r="J208" t="s">
        <v>9</v>
      </c>
      <c r="K208">
        <v>39</v>
      </c>
      <c r="L208">
        <v>369.50369999999998</v>
      </c>
      <c r="M208">
        <v>34.791600000000003</v>
      </c>
      <c r="N208">
        <v>40.417000000000002</v>
      </c>
      <c r="O208">
        <v>40.065300000000001</v>
      </c>
      <c r="P208">
        <v>19.3949</v>
      </c>
      <c r="Q208">
        <v>14.2149</v>
      </c>
      <c r="R208">
        <v>64.614800000000002</v>
      </c>
      <c r="S208">
        <v>62.367600000000003</v>
      </c>
      <c r="T208">
        <v>31.399699999999999</v>
      </c>
      <c r="U208">
        <v>37.686399999999999</v>
      </c>
      <c r="V208">
        <v>34.460799999999999</v>
      </c>
      <c r="W208">
        <v>40.357500000000002</v>
      </c>
      <c r="X208">
        <v>39.9895</v>
      </c>
      <c r="Y208">
        <v>6173.2</v>
      </c>
      <c r="Z208">
        <v>0.95509999999999995</v>
      </c>
    </row>
    <row r="209" spans="1:26" x14ac:dyDescent="0.2">
      <c r="A209" t="s">
        <v>138</v>
      </c>
      <c r="B209" t="s">
        <v>139</v>
      </c>
      <c r="C209" t="s">
        <v>143</v>
      </c>
      <c r="D209">
        <v>213</v>
      </c>
      <c r="E209" t="s">
        <v>559</v>
      </c>
      <c r="F209" t="s">
        <v>141</v>
      </c>
      <c r="G209" t="s">
        <v>560</v>
      </c>
      <c r="H209">
        <v>60</v>
      </c>
      <c r="I209">
        <v>10</v>
      </c>
      <c r="J209" t="s">
        <v>9</v>
      </c>
      <c r="K209">
        <v>47</v>
      </c>
      <c r="L209">
        <v>189.20959999999999</v>
      </c>
      <c r="M209">
        <v>34.0169</v>
      </c>
      <c r="N209">
        <v>39.555599999999998</v>
      </c>
      <c r="O209">
        <v>39.351799999999997</v>
      </c>
      <c r="P209">
        <v>17.376300000000001</v>
      </c>
      <c r="Q209">
        <v>13.2174</v>
      </c>
      <c r="R209">
        <v>56.460799999999999</v>
      </c>
      <c r="S209">
        <v>54.359000000000002</v>
      </c>
      <c r="T209">
        <v>30.340900000000001</v>
      </c>
      <c r="U209">
        <v>36.915100000000002</v>
      </c>
      <c r="V209">
        <v>33.738399999999999</v>
      </c>
      <c r="W209">
        <v>39.507599999999996</v>
      </c>
      <c r="X209">
        <v>39.294600000000003</v>
      </c>
      <c r="Y209">
        <v>4304.1000000000004</v>
      </c>
      <c r="Z209">
        <v>0.81920000000000004</v>
      </c>
    </row>
    <row r="210" spans="1:26" x14ac:dyDescent="0.2">
      <c r="A210" t="s">
        <v>138</v>
      </c>
      <c r="B210" t="s">
        <v>139</v>
      </c>
      <c r="C210" t="s">
        <v>143</v>
      </c>
      <c r="D210">
        <v>214</v>
      </c>
      <c r="E210" t="s">
        <v>561</v>
      </c>
      <c r="F210" t="s">
        <v>141</v>
      </c>
      <c r="G210" t="s">
        <v>562</v>
      </c>
      <c r="H210">
        <v>60</v>
      </c>
      <c r="I210">
        <v>10</v>
      </c>
      <c r="J210" t="s">
        <v>9</v>
      </c>
      <c r="K210">
        <v>55</v>
      </c>
      <c r="L210">
        <v>100.5831</v>
      </c>
      <c r="M210">
        <v>32.927199999999999</v>
      </c>
      <c r="N210">
        <v>38.471800000000002</v>
      </c>
      <c r="O210">
        <v>38.462400000000002</v>
      </c>
      <c r="P210">
        <v>15.4238</v>
      </c>
      <c r="Q210">
        <v>12.0984</v>
      </c>
      <c r="R210">
        <v>45.404800000000002</v>
      </c>
      <c r="S210">
        <v>43.537799999999997</v>
      </c>
      <c r="T210">
        <v>28.9574</v>
      </c>
      <c r="U210">
        <v>35.891100000000002</v>
      </c>
      <c r="V210">
        <v>32.723100000000002</v>
      </c>
      <c r="W210">
        <v>38.441400000000002</v>
      </c>
      <c r="X210">
        <v>38.419899999999998</v>
      </c>
      <c r="Y210">
        <v>3458.4</v>
      </c>
      <c r="Z210">
        <v>0.73629999999999995</v>
      </c>
    </row>
    <row r="211" spans="1:26" x14ac:dyDescent="0.2">
      <c r="A211" t="s">
        <v>138</v>
      </c>
      <c r="B211" t="s">
        <v>139</v>
      </c>
      <c r="C211" t="s">
        <v>143</v>
      </c>
      <c r="D211">
        <v>215</v>
      </c>
      <c r="E211" t="s">
        <v>563</v>
      </c>
      <c r="F211" t="s">
        <v>141</v>
      </c>
      <c r="G211" t="s">
        <v>564</v>
      </c>
      <c r="H211">
        <v>60</v>
      </c>
      <c r="I211">
        <v>10</v>
      </c>
      <c r="J211" t="s">
        <v>9</v>
      </c>
      <c r="K211">
        <v>63</v>
      </c>
      <c r="L211">
        <v>52.6753</v>
      </c>
      <c r="M211">
        <v>31.395</v>
      </c>
      <c r="N211">
        <v>37.115600000000001</v>
      </c>
      <c r="O211">
        <v>37.422899999999998</v>
      </c>
      <c r="P211">
        <v>13.2516</v>
      </c>
      <c r="Q211">
        <v>10.741099999999999</v>
      </c>
      <c r="R211">
        <v>31.259499999999999</v>
      </c>
      <c r="S211">
        <v>29.7197</v>
      </c>
      <c r="T211">
        <v>27.172000000000001</v>
      </c>
      <c r="U211">
        <v>34.517600000000002</v>
      </c>
      <c r="V211">
        <v>31.261800000000001</v>
      </c>
      <c r="W211">
        <v>37.094700000000003</v>
      </c>
      <c r="X211">
        <v>37.392699999999998</v>
      </c>
      <c r="Y211">
        <v>2086.5</v>
      </c>
      <c r="Z211">
        <v>0.57869999999999999</v>
      </c>
    </row>
    <row r="212" spans="1:26" x14ac:dyDescent="0.2">
      <c r="A212" t="s">
        <v>138</v>
      </c>
      <c r="B212" t="s">
        <v>139</v>
      </c>
      <c r="C212" t="s">
        <v>143</v>
      </c>
      <c r="D212">
        <v>216</v>
      </c>
      <c r="E212" t="s">
        <v>565</v>
      </c>
      <c r="F212" t="s">
        <v>141</v>
      </c>
      <c r="G212" t="s">
        <v>566</v>
      </c>
      <c r="H212">
        <v>60</v>
      </c>
      <c r="I212">
        <v>10</v>
      </c>
      <c r="J212" t="s">
        <v>20</v>
      </c>
      <c r="K212">
        <v>23</v>
      </c>
      <c r="L212">
        <v>632.99469999999997</v>
      </c>
      <c r="M212">
        <v>32.476199999999999</v>
      </c>
      <c r="N212">
        <v>39.500999999999998</v>
      </c>
      <c r="O212">
        <v>39.6798</v>
      </c>
      <c r="P212">
        <v>19.931000000000001</v>
      </c>
      <c r="Q212">
        <v>12.7807</v>
      </c>
      <c r="R212">
        <v>43.537700000000001</v>
      </c>
      <c r="S212">
        <v>41.742800000000003</v>
      </c>
      <c r="T212">
        <v>28.173500000000001</v>
      </c>
      <c r="U212">
        <v>36.581299999999999</v>
      </c>
      <c r="V212">
        <v>32.2669</v>
      </c>
      <c r="W212">
        <v>39.455800000000004</v>
      </c>
      <c r="X212">
        <v>39.608199999999997</v>
      </c>
      <c r="Y212">
        <v>2955.9</v>
      </c>
      <c r="Z212">
        <v>0.53200000000000003</v>
      </c>
    </row>
    <row r="213" spans="1:26" x14ac:dyDescent="0.2">
      <c r="A213" t="s">
        <v>138</v>
      </c>
      <c r="B213" t="s">
        <v>139</v>
      </c>
      <c r="C213" t="s">
        <v>143</v>
      </c>
      <c r="D213">
        <v>217</v>
      </c>
      <c r="E213" t="s">
        <v>567</v>
      </c>
      <c r="F213" t="s">
        <v>141</v>
      </c>
      <c r="G213" t="s">
        <v>568</v>
      </c>
      <c r="H213">
        <v>60</v>
      </c>
      <c r="I213">
        <v>10</v>
      </c>
      <c r="J213" t="s">
        <v>20</v>
      </c>
      <c r="K213">
        <v>31</v>
      </c>
      <c r="L213">
        <v>329.8621</v>
      </c>
      <c r="M213">
        <v>32.2699</v>
      </c>
      <c r="N213">
        <v>39.235100000000003</v>
      </c>
      <c r="O213">
        <v>39.460599999999999</v>
      </c>
      <c r="P213">
        <v>18.505099999999999</v>
      </c>
      <c r="Q213">
        <v>12.385899999999999</v>
      </c>
      <c r="R213">
        <v>40.129399999999997</v>
      </c>
      <c r="S213">
        <v>38.418900000000001</v>
      </c>
      <c r="T213">
        <v>27.937999999999999</v>
      </c>
      <c r="U213">
        <v>36.299199999999999</v>
      </c>
      <c r="V213">
        <v>32.064399999999999</v>
      </c>
      <c r="W213">
        <v>39.191899999999997</v>
      </c>
      <c r="X213">
        <v>39.394100000000002</v>
      </c>
      <c r="Y213">
        <v>2273</v>
      </c>
      <c r="Z213">
        <v>0.43059999999999998</v>
      </c>
    </row>
    <row r="214" spans="1:26" x14ac:dyDescent="0.2">
      <c r="A214" t="s">
        <v>138</v>
      </c>
      <c r="B214" t="s">
        <v>139</v>
      </c>
      <c r="C214" t="s">
        <v>143</v>
      </c>
      <c r="D214">
        <v>218</v>
      </c>
      <c r="E214" t="s">
        <v>569</v>
      </c>
      <c r="F214" t="s">
        <v>141</v>
      </c>
      <c r="G214" t="s">
        <v>570</v>
      </c>
      <c r="H214">
        <v>60</v>
      </c>
      <c r="I214">
        <v>10</v>
      </c>
      <c r="J214" t="s">
        <v>20</v>
      </c>
      <c r="K214">
        <v>39</v>
      </c>
      <c r="L214">
        <v>174.49379999999999</v>
      </c>
      <c r="M214">
        <v>31.97</v>
      </c>
      <c r="N214">
        <v>38.794199999999996</v>
      </c>
      <c r="O214">
        <v>39.063800000000001</v>
      </c>
      <c r="P214">
        <v>16.9939</v>
      </c>
      <c r="Q214">
        <v>11.893599999999999</v>
      </c>
      <c r="R214">
        <v>35.686700000000002</v>
      </c>
      <c r="S214">
        <v>34.075299999999999</v>
      </c>
      <c r="T214">
        <v>27.599699999999999</v>
      </c>
      <c r="U214">
        <v>35.878100000000003</v>
      </c>
      <c r="V214">
        <v>31.773299999999999</v>
      </c>
      <c r="W214">
        <v>38.754600000000003</v>
      </c>
      <c r="X214">
        <v>39.007800000000003</v>
      </c>
      <c r="Y214">
        <v>1631</v>
      </c>
      <c r="Z214">
        <v>0.36459999999999998</v>
      </c>
    </row>
    <row r="215" spans="1:26" x14ac:dyDescent="0.2">
      <c r="A215" t="s">
        <v>138</v>
      </c>
      <c r="B215" t="s">
        <v>139</v>
      </c>
      <c r="C215" t="s">
        <v>143</v>
      </c>
      <c r="D215">
        <v>219</v>
      </c>
      <c r="E215" t="s">
        <v>571</v>
      </c>
      <c r="F215" t="s">
        <v>141</v>
      </c>
      <c r="G215" t="s">
        <v>572</v>
      </c>
      <c r="H215">
        <v>60</v>
      </c>
      <c r="I215">
        <v>10</v>
      </c>
      <c r="J215" t="s">
        <v>20</v>
      </c>
      <c r="K215">
        <v>47</v>
      </c>
      <c r="L215">
        <v>96.732200000000006</v>
      </c>
      <c r="M215">
        <v>31.502500000000001</v>
      </c>
      <c r="N215">
        <v>38.101999999999997</v>
      </c>
      <c r="O215">
        <v>38.414000000000001</v>
      </c>
      <c r="P215">
        <v>15.3476</v>
      </c>
      <c r="Q215">
        <v>11.259</v>
      </c>
      <c r="R215">
        <v>29.203299999999999</v>
      </c>
      <c r="S215">
        <v>27.7746</v>
      </c>
      <c r="T215">
        <v>27.082599999999999</v>
      </c>
      <c r="U215">
        <v>35.261299999999999</v>
      </c>
      <c r="V215">
        <v>31.3291</v>
      </c>
      <c r="W215">
        <v>38.0715</v>
      </c>
      <c r="X215">
        <v>38.369599999999998</v>
      </c>
      <c r="Y215">
        <v>1188.7</v>
      </c>
      <c r="Z215">
        <v>0.33079999999999998</v>
      </c>
    </row>
    <row r="216" spans="1:26" x14ac:dyDescent="0.2">
      <c r="A216" t="s">
        <v>138</v>
      </c>
      <c r="B216" t="s">
        <v>139</v>
      </c>
      <c r="C216" t="s">
        <v>143</v>
      </c>
      <c r="D216">
        <v>220</v>
      </c>
      <c r="E216" t="s">
        <v>573</v>
      </c>
      <c r="F216" t="s">
        <v>141</v>
      </c>
      <c r="G216" t="s">
        <v>574</v>
      </c>
      <c r="H216">
        <v>60</v>
      </c>
      <c r="I216">
        <v>10</v>
      </c>
      <c r="J216" t="s">
        <v>20</v>
      </c>
      <c r="K216">
        <v>55</v>
      </c>
      <c r="L216">
        <v>54.982599999999998</v>
      </c>
      <c r="M216">
        <v>30.7607</v>
      </c>
      <c r="N216">
        <v>37.169499999999999</v>
      </c>
      <c r="O216">
        <v>37.5764</v>
      </c>
      <c r="P216">
        <v>13.58</v>
      </c>
      <c r="Q216">
        <v>10.441599999999999</v>
      </c>
      <c r="R216">
        <v>20.8306</v>
      </c>
      <c r="S216">
        <v>19.6142</v>
      </c>
      <c r="T216">
        <v>26.297599999999999</v>
      </c>
      <c r="U216">
        <v>34.400399999999998</v>
      </c>
      <c r="V216">
        <v>30.6221</v>
      </c>
      <c r="W216">
        <v>37.1492</v>
      </c>
      <c r="X216">
        <v>37.546999999999997</v>
      </c>
      <c r="Y216">
        <v>949.3</v>
      </c>
      <c r="Z216">
        <v>0.27379999999999999</v>
      </c>
    </row>
    <row r="217" spans="1:26" x14ac:dyDescent="0.2">
      <c r="A217" t="s">
        <v>138</v>
      </c>
      <c r="B217" t="s">
        <v>139</v>
      </c>
      <c r="C217" t="s">
        <v>143</v>
      </c>
      <c r="D217">
        <v>221</v>
      </c>
      <c r="E217" t="s">
        <v>575</v>
      </c>
      <c r="F217" t="s">
        <v>141</v>
      </c>
      <c r="G217" t="s">
        <v>576</v>
      </c>
      <c r="H217">
        <v>60</v>
      </c>
      <c r="I217">
        <v>10</v>
      </c>
      <c r="J217" t="s">
        <v>20</v>
      </c>
      <c r="K217">
        <v>63</v>
      </c>
      <c r="L217">
        <v>31.4787</v>
      </c>
      <c r="M217">
        <v>29.596900000000002</v>
      </c>
      <c r="N217">
        <v>36.000999999999998</v>
      </c>
      <c r="O217">
        <v>36.6006</v>
      </c>
      <c r="P217">
        <v>11.513500000000001</v>
      </c>
      <c r="Q217">
        <v>9.3231000000000002</v>
      </c>
      <c r="R217">
        <v>10.636799999999999</v>
      </c>
      <c r="S217">
        <v>9.7474000000000007</v>
      </c>
      <c r="T217">
        <v>25.120999999999999</v>
      </c>
      <c r="U217">
        <v>33.2453</v>
      </c>
      <c r="V217">
        <v>29.501300000000001</v>
      </c>
      <c r="W217">
        <v>35.986800000000002</v>
      </c>
      <c r="X217">
        <v>36.577500000000001</v>
      </c>
      <c r="Y217">
        <v>522.5</v>
      </c>
      <c r="Z217">
        <v>0.21840000000000001</v>
      </c>
    </row>
    <row r="218" spans="1:26" x14ac:dyDescent="0.2">
      <c r="A218" t="s">
        <v>138</v>
      </c>
      <c r="B218" t="s">
        <v>139</v>
      </c>
      <c r="C218" t="s">
        <v>143</v>
      </c>
      <c r="D218">
        <v>222</v>
      </c>
      <c r="E218" t="s">
        <v>577</v>
      </c>
      <c r="F218" t="s">
        <v>66</v>
      </c>
      <c r="G218" t="s">
        <v>578</v>
      </c>
      <c r="H218">
        <v>60</v>
      </c>
      <c r="I218">
        <v>10</v>
      </c>
      <c r="J218" t="s">
        <v>17</v>
      </c>
      <c r="K218">
        <v>23</v>
      </c>
      <c r="L218">
        <v>42536.362099999998</v>
      </c>
      <c r="M218">
        <v>40.6053</v>
      </c>
      <c r="N218">
        <v>49.739800000000002</v>
      </c>
      <c r="O218">
        <v>48.002000000000002</v>
      </c>
      <c r="P218">
        <v>28.138200000000001</v>
      </c>
      <c r="Q218">
        <v>18.5503</v>
      </c>
      <c r="R218">
        <v>98.102699999999999</v>
      </c>
      <c r="S218">
        <v>96.500200000000007</v>
      </c>
      <c r="T218">
        <v>41.834299999999999</v>
      </c>
      <c r="U218">
        <v>42.677199999999999</v>
      </c>
      <c r="V218">
        <v>40.517699999999998</v>
      </c>
      <c r="W218">
        <v>49.725099999999998</v>
      </c>
      <c r="X218">
        <v>47.9724</v>
      </c>
      <c r="Y218">
        <v>141320.6</v>
      </c>
      <c r="Z218">
        <v>29.731999999999999</v>
      </c>
    </row>
    <row r="219" spans="1:26" x14ac:dyDescent="0.2">
      <c r="A219" t="s">
        <v>138</v>
      </c>
      <c r="B219" t="s">
        <v>139</v>
      </c>
      <c r="C219" t="s">
        <v>143</v>
      </c>
      <c r="D219">
        <v>223</v>
      </c>
      <c r="E219" t="s">
        <v>579</v>
      </c>
      <c r="F219" t="s">
        <v>66</v>
      </c>
      <c r="G219" t="s">
        <v>580</v>
      </c>
      <c r="H219">
        <v>60</v>
      </c>
      <c r="I219">
        <v>10</v>
      </c>
      <c r="J219" t="s">
        <v>17</v>
      </c>
      <c r="K219">
        <v>31</v>
      </c>
      <c r="L219">
        <v>19523.027099999999</v>
      </c>
      <c r="M219">
        <v>40.110900000000001</v>
      </c>
      <c r="N219">
        <v>49.263199999999998</v>
      </c>
      <c r="O219">
        <v>47.2879</v>
      </c>
      <c r="P219">
        <v>26.0123</v>
      </c>
      <c r="Q219">
        <v>17.782299999999999</v>
      </c>
      <c r="R219">
        <v>95.188500000000005</v>
      </c>
      <c r="S219">
        <v>93.433899999999994</v>
      </c>
      <c r="T219">
        <v>40.517200000000003</v>
      </c>
      <c r="U219">
        <v>42.176000000000002</v>
      </c>
      <c r="V219">
        <v>40.077199999999998</v>
      </c>
      <c r="W219">
        <v>49.256300000000003</v>
      </c>
      <c r="X219">
        <v>47.269100000000002</v>
      </c>
      <c r="Y219">
        <v>77013</v>
      </c>
      <c r="Z219">
        <v>23.011800000000001</v>
      </c>
    </row>
    <row r="220" spans="1:26" x14ac:dyDescent="0.2">
      <c r="A220" t="s">
        <v>138</v>
      </c>
      <c r="B220" t="s">
        <v>139</v>
      </c>
      <c r="C220" t="s">
        <v>143</v>
      </c>
      <c r="D220">
        <v>224</v>
      </c>
      <c r="E220" t="s">
        <v>581</v>
      </c>
      <c r="F220" t="s">
        <v>66</v>
      </c>
      <c r="G220" t="s">
        <v>582</v>
      </c>
      <c r="H220">
        <v>60</v>
      </c>
      <c r="I220">
        <v>10</v>
      </c>
      <c r="J220" t="s">
        <v>17</v>
      </c>
      <c r="K220">
        <v>39</v>
      </c>
      <c r="L220">
        <v>8981.1309000000001</v>
      </c>
      <c r="M220">
        <v>39.590400000000002</v>
      </c>
      <c r="N220">
        <v>48.590499999999999</v>
      </c>
      <c r="O220">
        <v>46.301600000000001</v>
      </c>
      <c r="P220">
        <v>24.164200000000001</v>
      </c>
      <c r="Q220">
        <v>17.0899</v>
      </c>
      <c r="R220">
        <v>90.959599999999995</v>
      </c>
      <c r="S220">
        <v>89.174400000000006</v>
      </c>
      <c r="T220">
        <v>39.2166</v>
      </c>
      <c r="U220">
        <v>41.582999999999998</v>
      </c>
      <c r="V220">
        <v>39.582999999999998</v>
      </c>
      <c r="W220">
        <v>48.5852</v>
      </c>
      <c r="X220">
        <v>46.284399999999998</v>
      </c>
      <c r="Y220">
        <v>53635</v>
      </c>
      <c r="Z220">
        <v>19.930099999999999</v>
      </c>
    </row>
    <row r="221" spans="1:26" x14ac:dyDescent="0.2">
      <c r="A221" t="s">
        <v>138</v>
      </c>
      <c r="B221" t="s">
        <v>139</v>
      </c>
      <c r="C221" t="s">
        <v>143</v>
      </c>
      <c r="D221">
        <v>225</v>
      </c>
      <c r="E221" t="s">
        <v>583</v>
      </c>
      <c r="F221" t="s">
        <v>66</v>
      </c>
      <c r="G221" t="s">
        <v>584</v>
      </c>
      <c r="H221">
        <v>60</v>
      </c>
      <c r="I221">
        <v>10</v>
      </c>
      <c r="J221" t="s">
        <v>17</v>
      </c>
      <c r="K221">
        <v>47</v>
      </c>
      <c r="L221">
        <v>4949.9682000000003</v>
      </c>
      <c r="M221">
        <v>38.878500000000003</v>
      </c>
      <c r="N221">
        <v>47.697699999999998</v>
      </c>
      <c r="O221">
        <v>45.044899999999998</v>
      </c>
      <c r="P221">
        <v>22.0016</v>
      </c>
      <c r="Q221">
        <v>16.2195</v>
      </c>
      <c r="R221">
        <v>84.360299999999995</v>
      </c>
      <c r="S221">
        <v>82.565100000000001</v>
      </c>
      <c r="T221">
        <v>37.604799999999997</v>
      </c>
      <c r="U221">
        <v>40.805799999999998</v>
      </c>
      <c r="V221">
        <v>38.8718</v>
      </c>
      <c r="W221">
        <v>47.69</v>
      </c>
      <c r="X221">
        <v>45.022599999999997</v>
      </c>
      <c r="Y221">
        <v>32503.200000000001</v>
      </c>
      <c r="Z221">
        <v>17.3371</v>
      </c>
    </row>
    <row r="222" spans="1:26" x14ac:dyDescent="0.2">
      <c r="A222" t="s">
        <v>138</v>
      </c>
      <c r="B222" t="s">
        <v>139</v>
      </c>
      <c r="C222" t="s">
        <v>143</v>
      </c>
      <c r="D222">
        <v>226</v>
      </c>
      <c r="E222" t="s">
        <v>585</v>
      </c>
      <c r="F222" t="s">
        <v>66</v>
      </c>
      <c r="G222" t="s">
        <v>586</v>
      </c>
      <c r="H222">
        <v>60</v>
      </c>
      <c r="I222">
        <v>10</v>
      </c>
      <c r="J222" t="s">
        <v>17</v>
      </c>
      <c r="K222">
        <v>55</v>
      </c>
      <c r="L222">
        <v>3044.4238999999998</v>
      </c>
      <c r="M222">
        <v>37.847499999999997</v>
      </c>
      <c r="N222">
        <v>46.527099999999997</v>
      </c>
      <c r="O222">
        <v>43.502600000000001</v>
      </c>
      <c r="P222">
        <v>19.540700000000001</v>
      </c>
      <c r="Q222">
        <v>15.088200000000001</v>
      </c>
      <c r="R222">
        <v>74.613299999999995</v>
      </c>
      <c r="S222">
        <v>72.856700000000004</v>
      </c>
      <c r="T222">
        <v>35.669199999999996</v>
      </c>
      <c r="U222">
        <v>39.765799999999999</v>
      </c>
      <c r="V222">
        <v>37.836500000000001</v>
      </c>
      <c r="W222">
        <v>46.516800000000003</v>
      </c>
      <c r="X222">
        <v>43.479399999999998</v>
      </c>
      <c r="Y222">
        <v>21869</v>
      </c>
      <c r="Z222">
        <v>14.9391</v>
      </c>
    </row>
    <row r="223" spans="1:26" x14ac:dyDescent="0.2">
      <c r="A223" t="s">
        <v>138</v>
      </c>
      <c r="B223" t="s">
        <v>139</v>
      </c>
      <c r="C223" t="s">
        <v>143</v>
      </c>
      <c r="D223">
        <v>227</v>
      </c>
      <c r="E223" t="s">
        <v>587</v>
      </c>
      <c r="F223" t="s">
        <v>66</v>
      </c>
      <c r="G223" t="s">
        <v>588</v>
      </c>
      <c r="H223">
        <v>60</v>
      </c>
      <c r="I223">
        <v>10</v>
      </c>
      <c r="J223" t="s">
        <v>17</v>
      </c>
      <c r="K223">
        <v>63</v>
      </c>
      <c r="L223">
        <v>1567.8217</v>
      </c>
      <c r="M223">
        <v>35.854799999999997</v>
      </c>
      <c r="N223">
        <v>44.859299999999998</v>
      </c>
      <c r="O223">
        <v>41.380099999999999</v>
      </c>
      <c r="P223">
        <v>16.193999999999999</v>
      </c>
      <c r="Q223">
        <v>13.327299999999999</v>
      </c>
      <c r="R223">
        <v>57.677900000000001</v>
      </c>
      <c r="S223">
        <v>56.011000000000003</v>
      </c>
      <c r="T223">
        <v>32.748800000000003</v>
      </c>
      <c r="U223">
        <v>38.062399999999997</v>
      </c>
      <c r="V223">
        <v>35.823</v>
      </c>
      <c r="W223">
        <v>44.844200000000001</v>
      </c>
      <c r="X223">
        <v>41.351900000000001</v>
      </c>
      <c r="Y223">
        <v>12758.5</v>
      </c>
      <c r="Z223">
        <v>11.955500000000001</v>
      </c>
    </row>
    <row r="224" spans="1:26" x14ac:dyDescent="0.2">
      <c r="A224" t="s">
        <v>138</v>
      </c>
      <c r="B224" t="s">
        <v>139</v>
      </c>
      <c r="C224" t="s">
        <v>143</v>
      </c>
      <c r="D224">
        <v>228</v>
      </c>
      <c r="E224" t="s">
        <v>589</v>
      </c>
      <c r="F224" t="s">
        <v>66</v>
      </c>
      <c r="G224" t="s">
        <v>590</v>
      </c>
      <c r="H224">
        <v>60</v>
      </c>
      <c r="I224">
        <v>10</v>
      </c>
      <c r="J224" t="s">
        <v>18</v>
      </c>
      <c r="K224">
        <v>23</v>
      </c>
      <c r="L224">
        <v>18102.613700000002</v>
      </c>
      <c r="M224">
        <v>40.135100000000001</v>
      </c>
      <c r="N224">
        <v>49.340699999999998</v>
      </c>
      <c r="O224">
        <v>47.334899999999998</v>
      </c>
      <c r="P224">
        <v>26.336200000000002</v>
      </c>
      <c r="Q224">
        <v>17.866499999999998</v>
      </c>
      <c r="R224">
        <v>96.024299999999997</v>
      </c>
      <c r="S224">
        <v>94.091200000000001</v>
      </c>
      <c r="T224">
        <v>40.688000000000002</v>
      </c>
      <c r="U224">
        <v>42.216099999999997</v>
      </c>
      <c r="V224">
        <v>40.120899999999999</v>
      </c>
      <c r="W224">
        <v>49.332900000000002</v>
      </c>
      <c r="X224">
        <v>47.314999999999998</v>
      </c>
      <c r="Y224">
        <v>37505.1</v>
      </c>
      <c r="Z224">
        <v>13.0085</v>
      </c>
    </row>
    <row r="225" spans="1:26" x14ac:dyDescent="0.2">
      <c r="A225" t="s">
        <v>138</v>
      </c>
      <c r="B225" t="s">
        <v>139</v>
      </c>
      <c r="C225" t="s">
        <v>143</v>
      </c>
      <c r="D225">
        <v>229</v>
      </c>
      <c r="E225" t="s">
        <v>591</v>
      </c>
      <c r="F225" t="s">
        <v>66</v>
      </c>
      <c r="G225" t="s">
        <v>592</v>
      </c>
      <c r="H225">
        <v>60</v>
      </c>
      <c r="I225">
        <v>10</v>
      </c>
      <c r="J225" t="s">
        <v>18</v>
      </c>
      <c r="K225">
        <v>31</v>
      </c>
      <c r="L225">
        <v>9876.3624</v>
      </c>
      <c r="M225">
        <v>39.711799999999997</v>
      </c>
      <c r="N225">
        <v>48.786299999999997</v>
      </c>
      <c r="O225">
        <v>46.519199999999998</v>
      </c>
      <c r="P225">
        <v>24.680700000000002</v>
      </c>
      <c r="Q225">
        <v>17.269400000000001</v>
      </c>
      <c r="R225">
        <v>92.665599999999998</v>
      </c>
      <c r="S225">
        <v>90.5672</v>
      </c>
      <c r="T225">
        <v>39.537100000000002</v>
      </c>
      <c r="U225">
        <v>41.728099999999998</v>
      </c>
      <c r="V225">
        <v>39.7042</v>
      </c>
      <c r="W225">
        <v>48.780999999999999</v>
      </c>
      <c r="X225">
        <v>46.502400000000002</v>
      </c>
      <c r="Y225">
        <v>26634.9</v>
      </c>
      <c r="Z225">
        <v>11.555</v>
      </c>
    </row>
    <row r="226" spans="1:26" x14ac:dyDescent="0.2">
      <c r="A226" t="s">
        <v>138</v>
      </c>
      <c r="B226" t="s">
        <v>139</v>
      </c>
      <c r="C226" t="s">
        <v>143</v>
      </c>
      <c r="D226">
        <v>230</v>
      </c>
      <c r="E226" t="s">
        <v>593</v>
      </c>
      <c r="F226" t="s">
        <v>66</v>
      </c>
      <c r="G226" t="s">
        <v>594</v>
      </c>
      <c r="H226">
        <v>60</v>
      </c>
      <c r="I226">
        <v>10</v>
      </c>
      <c r="J226" t="s">
        <v>18</v>
      </c>
      <c r="K226">
        <v>39</v>
      </c>
      <c r="L226">
        <v>5331.0209999999997</v>
      </c>
      <c r="M226">
        <v>39.072099999999999</v>
      </c>
      <c r="N226">
        <v>48.004600000000003</v>
      </c>
      <c r="O226">
        <v>45.409100000000002</v>
      </c>
      <c r="P226">
        <v>22.605599999999999</v>
      </c>
      <c r="Q226">
        <v>16.465199999999999</v>
      </c>
      <c r="R226">
        <v>86.937799999999996</v>
      </c>
      <c r="S226">
        <v>84.797399999999996</v>
      </c>
      <c r="T226">
        <v>38.022799999999997</v>
      </c>
      <c r="U226">
        <v>41.037199999999999</v>
      </c>
      <c r="V226">
        <v>39.066200000000002</v>
      </c>
      <c r="W226">
        <v>47.997700000000002</v>
      </c>
      <c r="X226">
        <v>45.389000000000003</v>
      </c>
      <c r="Y226">
        <v>20815.7</v>
      </c>
      <c r="Z226">
        <v>9.6891999999999996</v>
      </c>
    </row>
    <row r="227" spans="1:26" x14ac:dyDescent="0.2">
      <c r="A227" t="s">
        <v>138</v>
      </c>
      <c r="B227" t="s">
        <v>139</v>
      </c>
      <c r="C227" t="s">
        <v>143</v>
      </c>
      <c r="D227">
        <v>231</v>
      </c>
      <c r="E227" t="s">
        <v>595</v>
      </c>
      <c r="F227" t="s">
        <v>66</v>
      </c>
      <c r="G227" t="s">
        <v>596</v>
      </c>
      <c r="H227">
        <v>60</v>
      </c>
      <c r="I227">
        <v>10</v>
      </c>
      <c r="J227" t="s">
        <v>18</v>
      </c>
      <c r="K227">
        <v>47</v>
      </c>
      <c r="L227">
        <v>3207.5088000000001</v>
      </c>
      <c r="M227">
        <v>38.141500000000001</v>
      </c>
      <c r="N227">
        <v>46.95</v>
      </c>
      <c r="O227">
        <v>44.005499999999998</v>
      </c>
      <c r="P227">
        <v>20.209800000000001</v>
      </c>
      <c r="Q227">
        <v>15.4162</v>
      </c>
      <c r="R227">
        <v>78.275800000000004</v>
      </c>
      <c r="S227">
        <v>76.171400000000006</v>
      </c>
      <c r="T227">
        <v>36.194400000000002</v>
      </c>
      <c r="U227">
        <v>40.097299999999997</v>
      </c>
      <c r="V227">
        <v>38.131300000000003</v>
      </c>
      <c r="W227">
        <v>46.940199999999997</v>
      </c>
      <c r="X227">
        <v>43.980800000000002</v>
      </c>
      <c r="Y227">
        <v>15368.9</v>
      </c>
      <c r="Z227">
        <v>8.7152999999999992</v>
      </c>
    </row>
    <row r="228" spans="1:26" x14ac:dyDescent="0.2">
      <c r="A228" t="s">
        <v>138</v>
      </c>
      <c r="B228" t="s">
        <v>139</v>
      </c>
      <c r="C228" t="s">
        <v>143</v>
      </c>
      <c r="D228">
        <v>232</v>
      </c>
      <c r="E228" t="s">
        <v>597</v>
      </c>
      <c r="F228" t="s">
        <v>66</v>
      </c>
      <c r="G228" t="s">
        <v>598</v>
      </c>
      <c r="H228">
        <v>60</v>
      </c>
      <c r="I228">
        <v>10</v>
      </c>
      <c r="J228" t="s">
        <v>18</v>
      </c>
      <c r="K228">
        <v>55</v>
      </c>
      <c r="L228">
        <v>1968.4648</v>
      </c>
      <c r="M228">
        <v>36.874200000000002</v>
      </c>
      <c r="N228">
        <v>45.651699999999998</v>
      </c>
      <c r="O228">
        <v>42.399299999999997</v>
      </c>
      <c r="P228">
        <v>17.6767</v>
      </c>
      <c r="Q228">
        <v>14.1473</v>
      </c>
      <c r="R228">
        <v>66.558199999999999</v>
      </c>
      <c r="S228">
        <v>64.622100000000003</v>
      </c>
      <c r="T228">
        <v>34.140500000000003</v>
      </c>
      <c r="U228">
        <v>38.908700000000003</v>
      </c>
      <c r="V228">
        <v>36.858800000000002</v>
      </c>
      <c r="W228">
        <v>45.64</v>
      </c>
      <c r="X228">
        <v>42.3735</v>
      </c>
      <c r="Y228">
        <v>11241.1</v>
      </c>
      <c r="Z228">
        <v>7.0278999999999998</v>
      </c>
    </row>
    <row r="229" spans="1:26" x14ac:dyDescent="0.2">
      <c r="A229" t="s">
        <v>138</v>
      </c>
      <c r="B229" t="s">
        <v>139</v>
      </c>
      <c r="C229" t="s">
        <v>143</v>
      </c>
      <c r="D229">
        <v>233</v>
      </c>
      <c r="E229" t="s">
        <v>599</v>
      </c>
      <c r="F229" t="s">
        <v>66</v>
      </c>
      <c r="G229" t="s">
        <v>600</v>
      </c>
      <c r="H229">
        <v>60</v>
      </c>
      <c r="I229">
        <v>10</v>
      </c>
      <c r="J229" t="s">
        <v>18</v>
      </c>
      <c r="K229">
        <v>63</v>
      </c>
      <c r="L229">
        <v>998.39850000000001</v>
      </c>
      <c r="M229">
        <v>34.598599999999998</v>
      </c>
      <c r="N229">
        <v>43.878599999999999</v>
      </c>
      <c r="O229">
        <v>40.201099999999997</v>
      </c>
      <c r="P229">
        <v>14.4153</v>
      </c>
      <c r="Q229">
        <v>12.289099999999999</v>
      </c>
      <c r="R229">
        <v>48.220199999999998</v>
      </c>
      <c r="S229">
        <v>46.617199999999997</v>
      </c>
      <c r="T229">
        <v>31.164899999999999</v>
      </c>
      <c r="U229">
        <v>37.022500000000001</v>
      </c>
      <c r="V229">
        <v>34.5608</v>
      </c>
      <c r="W229">
        <v>43.864400000000003</v>
      </c>
      <c r="X229">
        <v>40.173000000000002</v>
      </c>
      <c r="Y229">
        <v>7057.6</v>
      </c>
      <c r="Z229">
        <v>5.5061</v>
      </c>
    </row>
    <row r="230" spans="1:26" x14ac:dyDescent="0.2">
      <c r="A230" t="s">
        <v>138</v>
      </c>
      <c r="B230" t="s">
        <v>139</v>
      </c>
      <c r="C230" t="s">
        <v>143</v>
      </c>
      <c r="D230">
        <v>234</v>
      </c>
      <c r="E230" t="s">
        <v>601</v>
      </c>
      <c r="F230" t="s">
        <v>66</v>
      </c>
      <c r="G230" t="s">
        <v>602</v>
      </c>
      <c r="H230">
        <v>60</v>
      </c>
      <c r="I230">
        <v>10</v>
      </c>
      <c r="J230" t="s">
        <v>8</v>
      </c>
      <c r="K230">
        <v>23</v>
      </c>
      <c r="L230">
        <v>11843.687400000001</v>
      </c>
      <c r="M230">
        <v>39.863900000000001</v>
      </c>
      <c r="N230">
        <v>48.985799999999998</v>
      </c>
      <c r="O230">
        <v>46.716099999999997</v>
      </c>
      <c r="P230">
        <v>25.371200000000002</v>
      </c>
      <c r="Q230">
        <v>17.5001</v>
      </c>
      <c r="R230">
        <v>94.047799999999995</v>
      </c>
      <c r="S230">
        <v>91.907200000000003</v>
      </c>
      <c r="T230">
        <v>39.979900000000001</v>
      </c>
      <c r="U230">
        <v>41.892400000000002</v>
      </c>
      <c r="V230">
        <v>39.857199999999999</v>
      </c>
      <c r="W230">
        <v>48.979799999999997</v>
      </c>
      <c r="X230">
        <v>46.698500000000003</v>
      </c>
      <c r="Y230">
        <v>14086</v>
      </c>
      <c r="Z230">
        <v>7.4640000000000004</v>
      </c>
    </row>
    <row r="231" spans="1:26" x14ac:dyDescent="0.2">
      <c r="A231" t="s">
        <v>138</v>
      </c>
      <c r="B231" t="s">
        <v>139</v>
      </c>
      <c r="C231" t="s">
        <v>143</v>
      </c>
      <c r="D231">
        <v>235</v>
      </c>
      <c r="E231" t="s">
        <v>603</v>
      </c>
      <c r="F231" t="s">
        <v>66</v>
      </c>
      <c r="G231" t="s">
        <v>604</v>
      </c>
      <c r="H231">
        <v>60</v>
      </c>
      <c r="I231">
        <v>10</v>
      </c>
      <c r="J231" t="s">
        <v>8</v>
      </c>
      <c r="K231">
        <v>31</v>
      </c>
      <c r="L231">
        <v>6751.7111000000004</v>
      </c>
      <c r="M231">
        <v>39.358699999999999</v>
      </c>
      <c r="N231">
        <v>48.358199999999997</v>
      </c>
      <c r="O231">
        <v>45.7986</v>
      </c>
      <c r="P231">
        <v>23.5762</v>
      </c>
      <c r="Q231">
        <v>16.835100000000001</v>
      </c>
      <c r="R231">
        <v>89.749899999999997</v>
      </c>
      <c r="S231">
        <v>87.475200000000001</v>
      </c>
      <c r="T231">
        <v>38.691800000000001</v>
      </c>
      <c r="U231">
        <v>41.3369</v>
      </c>
      <c r="V231">
        <v>39.353200000000001</v>
      </c>
      <c r="W231">
        <v>48.351999999999997</v>
      </c>
      <c r="X231">
        <v>45.780200000000001</v>
      </c>
      <c r="Y231">
        <v>10998.7</v>
      </c>
      <c r="Z231">
        <v>6.7202999999999999</v>
      </c>
    </row>
    <row r="232" spans="1:26" x14ac:dyDescent="0.2">
      <c r="A232" t="s">
        <v>138</v>
      </c>
      <c r="B232" t="s">
        <v>139</v>
      </c>
      <c r="C232" t="s">
        <v>143</v>
      </c>
      <c r="D232">
        <v>236</v>
      </c>
      <c r="E232" t="s">
        <v>605</v>
      </c>
      <c r="F232" t="s">
        <v>66</v>
      </c>
      <c r="G232" t="s">
        <v>606</v>
      </c>
      <c r="H232">
        <v>60</v>
      </c>
      <c r="I232">
        <v>10</v>
      </c>
      <c r="J232" t="s">
        <v>8</v>
      </c>
      <c r="K232">
        <v>39</v>
      </c>
      <c r="L232">
        <v>3930.3822</v>
      </c>
      <c r="M232">
        <v>38.582000000000001</v>
      </c>
      <c r="N232">
        <v>47.491199999999999</v>
      </c>
      <c r="O232">
        <v>44.6098</v>
      </c>
      <c r="P232">
        <v>21.336500000000001</v>
      </c>
      <c r="Q232">
        <v>15.920299999999999</v>
      </c>
      <c r="R232">
        <v>82.679000000000002</v>
      </c>
      <c r="S232">
        <v>80.364800000000002</v>
      </c>
      <c r="T232">
        <v>37.029600000000002</v>
      </c>
      <c r="U232">
        <v>40.5486</v>
      </c>
      <c r="V232">
        <v>38.573999999999998</v>
      </c>
      <c r="W232">
        <v>47.482500000000002</v>
      </c>
      <c r="X232">
        <v>44.587200000000003</v>
      </c>
      <c r="Y232">
        <v>9688.2999999999993</v>
      </c>
      <c r="Z232">
        <v>5.9538000000000002</v>
      </c>
    </row>
    <row r="233" spans="1:26" x14ac:dyDescent="0.2">
      <c r="A233" t="s">
        <v>138</v>
      </c>
      <c r="B233" t="s">
        <v>139</v>
      </c>
      <c r="C233" t="s">
        <v>143</v>
      </c>
      <c r="D233">
        <v>237</v>
      </c>
      <c r="E233" t="s">
        <v>607</v>
      </c>
      <c r="F233" t="s">
        <v>66</v>
      </c>
      <c r="G233" t="s">
        <v>608</v>
      </c>
      <c r="H233">
        <v>60</v>
      </c>
      <c r="I233">
        <v>10</v>
      </c>
      <c r="J233" t="s">
        <v>8</v>
      </c>
      <c r="K233">
        <v>47</v>
      </c>
      <c r="L233">
        <v>2377.3814000000002</v>
      </c>
      <c r="M233">
        <v>37.478099999999998</v>
      </c>
      <c r="N233">
        <v>46.365400000000001</v>
      </c>
      <c r="O233">
        <v>43.165799999999997</v>
      </c>
      <c r="P233">
        <v>18.860299999999999</v>
      </c>
      <c r="Q233">
        <v>14.7537</v>
      </c>
      <c r="R233">
        <v>72.568600000000004</v>
      </c>
      <c r="S233">
        <v>70.327200000000005</v>
      </c>
      <c r="T233">
        <v>35.078600000000002</v>
      </c>
      <c r="U233">
        <v>39.503500000000003</v>
      </c>
      <c r="V233">
        <v>37.464599999999997</v>
      </c>
      <c r="W233">
        <v>46.354700000000001</v>
      </c>
      <c r="X233">
        <v>43.139699999999998</v>
      </c>
      <c r="Y233">
        <v>7157.2</v>
      </c>
      <c r="Z233">
        <v>4.6651999999999996</v>
      </c>
    </row>
    <row r="234" spans="1:26" x14ac:dyDescent="0.2">
      <c r="A234" t="s">
        <v>138</v>
      </c>
      <c r="B234" t="s">
        <v>139</v>
      </c>
      <c r="C234" t="s">
        <v>143</v>
      </c>
      <c r="D234">
        <v>238</v>
      </c>
      <c r="E234" t="s">
        <v>609</v>
      </c>
      <c r="F234" t="s">
        <v>66</v>
      </c>
      <c r="G234" t="s">
        <v>610</v>
      </c>
      <c r="H234">
        <v>60</v>
      </c>
      <c r="I234">
        <v>10</v>
      </c>
      <c r="J234" t="s">
        <v>8</v>
      </c>
      <c r="K234">
        <v>55</v>
      </c>
      <c r="L234">
        <v>1451.5637999999999</v>
      </c>
      <c r="M234">
        <v>36.047800000000002</v>
      </c>
      <c r="N234">
        <v>44.998899999999999</v>
      </c>
      <c r="O234">
        <v>41.497300000000003</v>
      </c>
      <c r="P234">
        <v>16.338200000000001</v>
      </c>
      <c r="Q234">
        <v>13.4092</v>
      </c>
      <c r="R234">
        <v>59.668500000000002</v>
      </c>
      <c r="S234">
        <v>57.712899999999998</v>
      </c>
      <c r="T234">
        <v>32.975999999999999</v>
      </c>
      <c r="U234">
        <v>38.197400000000002</v>
      </c>
      <c r="V234">
        <v>36.029200000000003</v>
      </c>
      <c r="W234">
        <v>44.985799999999998</v>
      </c>
      <c r="X234">
        <v>41.470399999999998</v>
      </c>
      <c r="Y234">
        <v>5882.8</v>
      </c>
      <c r="Z234">
        <v>4.1871</v>
      </c>
    </row>
    <row r="235" spans="1:26" x14ac:dyDescent="0.2">
      <c r="A235" t="s">
        <v>138</v>
      </c>
      <c r="B235" t="s">
        <v>139</v>
      </c>
      <c r="C235" t="s">
        <v>143</v>
      </c>
      <c r="D235">
        <v>239</v>
      </c>
      <c r="E235" t="s">
        <v>611</v>
      </c>
      <c r="F235" t="s">
        <v>66</v>
      </c>
      <c r="G235" t="s">
        <v>612</v>
      </c>
      <c r="H235">
        <v>60</v>
      </c>
      <c r="I235">
        <v>10</v>
      </c>
      <c r="J235" t="s">
        <v>8</v>
      </c>
      <c r="K235">
        <v>63</v>
      </c>
      <c r="L235">
        <v>725.29690000000005</v>
      </c>
      <c r="M235">
        <v>33.617699999999999</v>
      </c>
      <c r="N235">
        <v>43.122300000000003</v>
      </c>
      <c r="O235">
        <v>39.303199999999997</v>
      </c>
      <c r="P235">
        <v>13.1747</v>
      </c>
      <c r="Q235">
        <v>11.5274</v>
      </c>
      <c r="R235">
        <v>41.232599999999998</v>
      </c>
      <c r="S235">
        <v>39.730699999999999</v>
      </c>
      <c r="T235">
        <v>30.014600000000002</v>
      </c>
      <c r="U235">
        <v>36.195599999999999</v>
      </c>
      <c r="V235">
        <v>33.575200000000002</v>
      </c>
      <c r="W235">
        <v>43.107500000000002</v>
      </c>
      <c r="X235">
        <v>39.272799999999997</v>
      </c>
      <c r="Y235">
        <v>3729.7</v>
      </c>
      <c r="Z235">
        <v>3.3675000000000002</v>
      </c>
    </row>
    <row r="236" spans="1:26" x14ac:dyDescent="0.2">
      <c r="A236" t="s">
        <v>138</v>
      </c>
      <c r="B236" t="s">
        <v>139</v>
      </c>
      <c r="C236" t="s">
        <v>143</v>
      </c>
      <c r="D236">
        <v>240</v>
      </c>
      <c r="E236" t="s">
        <v>613</v>
      </c>
      <c r="F236" t="s">
        <v>66</v>
      </c>
      <c r="G236" t="s">
        <v>614</v>
      </c>
      <c r="H236">
        <v>60</v>
      </c>
      <c r="I236">
        <v>10</v>
      </c>
      <c r="J236" t="s">
        <v>19</v>
      </c>
      <c r="K236">
        <v>23</v>
      </c>
      <c r="L236">
        <v>7052.8424999999997</v>
      </c>
      <c r="M236">
        <v>39.282800000000002</v>
      </c>
      <c r="N236">
        <v>48.2864</v>
      </c>
      <c r="O236">
        <v>45.513800000000003</v>
      </c>
      <c r="P236">
        <v>23.769600000000001</v>
      </c>
      <c r="Q236">
        <v>16.838100000000001</v>
      </c>
      <c r="R236">
        <v>89.069299999999998</v>
      </c>
      <c r="S236">
        <v>86.695099999999996</v>
      </c>
      <c r="T236">
        <v>38.612400000000001</v>
      </c>
      <c r="U236">
        <v>41.264000000000003</v>
      </c>
      <c r="V236">
        <v>39.278300000000002</v>
      </c>
      <c r="W236">
        <v>48.279699999999998</v>
      </c>
      <c r="X236">
        <v>45.495899999999999</v>
      </c>
      <c r="Y236">
        <v>10187</v>
      </c>
      <c r="Z236">
        <v>4.1429</v>
      </c>
    </row>
    <row r="237" spans="1:26" x14ac:dyDescent="0.2">
      <c r="A237" t="s">
        <v>138</v>
      </c>
      <c r="B237" t="s">
        <v>139</v>
      </c>
      <c r="C237" t="s">
        <v>143</v>
      </c>
      <c r="D237">
        <v>241</v>
      </c>
      <c r="E237" t="s">
        <v>615</v>
      </c>
      <c r="F237" t="s">
        <v>66</v>
      </c>
      <c r="G237" t="s">
        <v>616</v>
      </c>
      <c r="H237">
        <v>60</v>
      </c>
      <c r="I237">
        <v>10</v>
      </c>
      <c r="J237" t="s">
        <v>19</v>
      </c>
      <c r="K237">
        <v>31</v>
      </c>
      <c r="L237">
        <v>4269.5618000000004</v>
      </c>
      <c r="M237">
        <v>38.619399999999999</v>
      </c>
      <c r="N237">
        <v>47.552199999999999</v>
      </c>
      <c r="O237">
        <v>44.502000000000002</v>
      </c>
      <c r="P237">
        <v>21.747</v>
      </c>
      <c r="Q237">
        <v>16.041799999999999</v>
      </c>
      <c r="R237">
        <v>83.063100000000006</v>
      </c>
      <c r="S237">
        <v>80.551500000000004</v>
      </c>
      <c r="T237">
        <v>37.154499999999999</v>
      </c>
      <c r="U237">
        <v>40.593899999999998</v>
      </c>
      <c r="V237">
        <v>38.612099999999998</v>
      </c>
      <c r="W237">
        <v>47.543599999999998</v>
      </c>
      <c r="X237">
        <v>44.480400000000003</v>
      </c>
      <c r="Y237">
        <v>6902.8</v>
      </c>
      <c r="Z237">
        <v>3.6461999999999999</v>
      </c>
    </row>
    <row r="238" spans="1:26" x14ac:dyDescent="0.2">
      <c r="A238" t="s">
        <v>138</v>
      </c>
      <c r="B238" t="s">
        <v>139</v>
      </c>
      <c r="C238" t="s">
        <v>143</v>
      </c>
      <c r="D238">
        <v>242</v>
      </c>
      <c r="E238" t="s">
        <v>617</v>
      </c>
      <c r="F238" t="s">
        <v>66</v>
      </c>
      <c r="G238" t="s">
        <v>618</v>
      </c>
      <c r="H238">
        <v>60</v>
      </c>
      <c r="I238">
        <v>10</v>
      </c>
      <c r="J238" t="s">
        <v>19</v>
      </c>
      <c r="K238">
        <v>39</v>
      </c>
      <c r="L238">
        <v>2578.2856999999999</v>
      </c>
      <c r="M238">
        <v>37.642600000000002</v>
      </c>
      <c r="N238">
        <v>46.574800000000003</v>
      </c>
      <c r="O238">
        <v>43.240200000000002</v>
      </c>
      <c r="P238">
        <v>19.403099999999998</v>
      </c>
      <c r="Q238">
        <v>14.9855</v>
      </c>
      <c r="R238">
        <v>74.044399999999996</v>
      </c>
      <c r="S238">
        <v>71.549700000000001</v>
      </c>
      <c r="T238">
        <v>35.3658</v>
      </c>
      <c r="U238">
        <v>39.667499999999997</v>
      </c>
      <c r="V238">
        <v>37.629899999999999</v>
      </c>
      <c r="W238">
        <v>46.563600000000001</v>
      </c>
      <c r="X238">
        <v>43.215000000000003</v>
      </c>
      <c r="Y238">
        <v>6337</v>
      </c>
      <c r="Z238">
        <v>3.2223000000000002</v>
      </c>
    </row>
    <row r="239" spans="1:26" x14ac:dyDescent="0.2">
      <c r="A239" t="s">
        <v>138</v>
      </c>
      <c r="B239" t="s">
        <v>139</v>
      </c>
      <c r="C239" t="s">
        <v>143</v>
      </c>
      <c r="D239">
        <v>243</v>
      </c>
      <c r="E239" t="s">
        <v>619</v>
      </c>
      <c r="F239" t="s">
        <v>66</v>
      </c>
      <c r="G239" t="s">
        <v>620</v>
      </c>
      <c r="H239">
        <v>60</v>
      </c>
      <c r="I239">
        <v>10</v>
      </c>
      <c r="J239" t="s">
        <v>19</v>
      </c>
      <c r="K239">
        <v>47</v>
      </c>
      <c r="L239">
        <v>1556.1877999999999</v>
      </c>
      <c r="M239">
        <v>36.326000000000001</v>
      </c>
      <c r="N239">
        <v>45.349400000000003</v>
      </c>
      <c r="O239">
        <v>41.750300000000003</v>
      </c>
      <c r="P239">
        <v>16.922699999999999</v>
      </c>
      <c r="Q239">
        <v>13.712899999999999</v>
      </c>
      <c r="R239">
        <v>62.247900000000001</v>
      </c>
      <c r="S239">
        <v>59.938800000000001</v>
      </c>
      <c r="T239">
        <v>33.365299999999998</v>
      </c>
      <c r="U239">
        <v>38.4771</v>
      </c>
      <c r="V239">
        <v>36.307699999999997</v>
      </c>
      <c r="W239">
        <v>45.336199999999998</v>
      </c>
      <c r="X239">
        <v>41.7226</v>
      </c>
      <c r="Y239">
        <v>5094.2</v>
      </c>
      <c r="Z239">
        <v>2.6190000000000002</v>
      </c>
    </row>
    <row r="240" spans="1:26" x14ac:dyDescent="0.2">
      <c r="A240" t="s">
        <v>138</v>
      </c>
      <c r="B240" t="s">
        <v>139</v>
      </c>
      <c r="C240" t="s">
        <v>143</v>
      </c>
      <c r="D240">
        <v>244</v>
      </c>
      <c r="E240" t="s">
        <v>621</v>
      </c>
      <c r="F240" t="s">
        <v>66</v>
      </c>
      <c r="G240" t="s">
        <v>622</v>
      </c>
      <c r="H240">
        <v>60</v>
      </c>
      <c r="I240">
        <v>10</v>
      </c>
      <c r="J240" t="s">
        <v>19</v>
      </c>
      <c r="K240">
        <v>55</v>
      </c>
      <c r="L240">
        <v>942.61919999999998</v>
      </c>
      <c r="M240">
        <v>34.726500000000001</v>
      </c>
      <c r="N240">
        <v>43.869100000000003</v>
      </c>
      <c r="O240">
        <v>40.119100000000003</v>
      </c>
      <c r="P240">
        <v>14.466900000000001</v>
      </c>
      <c r="Q240">
        <v>12.3164</v>
      </c>
      <c r="R240">
        <v>48.845799999999997</v>
      </c>
      <c r="S240">
        <v>46.9923</v>
      </c>
      <c r="T240">
        <v>31.282699999999998</v>
      </c>
      <c r="U240">
        <v>37.053899999999999</v>
      </c>
      <c r="V240">
        <v>34.704500000000003</v>
      </c>
      <c r="W240">
        <v>43.856699999999996</v>
      </c>
      <c r="X240">
        <v>40.093800000000002</v>
      </c>
      <c r="Y240">
        <v>4116.8999999999996</v>
      </c>
      <c r="Z240">
        <v>2.2852000000000001</v>
      </c>
    </row>
    <row r="241" spans="1:26" x14ac:dyDescent="0.2">
      <c r="A241" t="s">
        <v>138</v>
      </c>
      <c r="B241" t="s">
        <v>139</v>
      </c>
      <c r="C241" t="s">
        <v>143</v>
      </c>
      <c r="D241">
        <v>245</v>
      </c>
      <c r="E241" t="s">
        <v>623</v>
      </c>
      <c r="F241" t="s">
        <v>66</v>
      </c>
      <c r="G241" t="s">
        <v>624</v>
      </c>
      <c r="H241">
        <v>60</v>
      </c>
      <c r="I241">
        <v>10</v>
      </c>
      <c r="J241" t="s">
        <v>19</v>
      </c>
      <c r="K241">
        <v>63</v>
      </c>
      <c r="L241">
        <v>463.66309999999999</v>
      </c>
      <c r="M241">
        <v>32.146700000000003</v>
      </c>
      <c r="N241">
        <v>41.905900000000003</v>
      </c>
      <c r="O241">
        <v>37.948700000000002</v>
      </c>
      <c r="P241">
        <v>11.5106</v>
      </c>
      <c r="Q241">
        <v>10.456099999999999</v>
      </c>
      <c r="R241">
        <v>30.461400000000001</v>
      </c>
      <c r="S241">
        <v>29.2759</v>
      </c>
      <c r="T241">
        <v>28.382899999999999</v>
      </c>
      <c r="U241">
        <v>34.950699999999998</v>
      </c>
      <c r="V241">
        <v>32.1021</v>
      </c>
      <c r="W241">
        <v>41.8902</v>
      </c>
      <c r="X241">
        <v>37.923000000000002</v>
      </c>
      <c r="Y241">
        <v>2779.6</v>
      </c>
      <c r="Z241">
        <v>1.4509000000000001</v>
      </c>
    </row>
    <row r="242" spans="1:26" x14ac:dyDescent="0.2">
      <c r="A242" t="s">
        <v>138</v>
      </c>
      <c r="B242" t="s">
        <v>139</v>
      </c>
      <c r="C242" t="s">
        <v>143</v>
      </c>
      <c r="D242">
        <v>246</v>
      </c>
      <c r="E242" t="s">
        <v>625</v>
      </c>
      <c r="F242" t="s">
        <v>66</v>
      </c>
      <c r="G242" t="s">
        <v>626</v>
      </c>
      <c r="H242">
        <v>60</v>
      </c>
      <c r="I242">
        <v>10</v>
      </c>
      <c r="J242" t="s">
        <v>9</v>
      </c>
      <c r="K242">
        <v>23</v>
      </c>
      <c r="L242">
        <v>5062.0246999999999</v>
      </c>
      <c r="M242">
        <v>38.592700000000001</v>
      </c>
      <c r="N242">
        <v>47.619799999999998</v>
      </c>
      <c r="O242">
        <v>44.384900000000002</v>
      </c>
      <c r="P242">
        <v>22.448499999999999</v>
      </c>
      <c r="Q242">
        <v>16.159800000000001</v>
      </c>
      <c r="R242">
        <v>82.046899999999994</v>
      </c>
      <c r="S242">
        <v>79.673400000000001</v>
      </c>
      <c r="T242">
        <v>37.122</v>
      </c>
      <c r="U242">
        <v>40.627200000000002</v>
      </c>
      <c r="V242">
        <v>38.5869</v>
      </c>
      <c r="W242">
        <v>47.612000000000002</v>
      </c>
      <c r="X242">
        <v>44.366599999999998</v>
      </c>
      <c r="Y242">
        <v>6053.9</v>
      </c>
      <c r="Z242">
        <v>2.0394000000000001</v>
      </c>
    </row>
    <row r="243" spans="1:26" x14ac:dyDescent="0.2">
      <c r="A243" t="s">
        <v>138</v>
      </c>
      <c r="B243" t="s">
        <v>139</v>
      </c>
      <c r="C243" t="s">
        <v>143</v>
      </c>
      <c r="D243">
        <v>247</v>
      </c>
      <c r="E243" t="s">
        <v>627</v>
      </c>
      <c r="F243" t="s">
        <v>66</v>
      </c>
      <c r="G243" t="s">
        <v>628</v>
      </c>
      <c r="H243">
        <v>60</v>
      </c>
      <c r="I243">
        <v>10</v>
      </c>
      <c r="J243" t="s">
        <v>9</v>
      </c>
      <c r="K243">
        <v>31</v>
      </c>
      <c r="L243">
        <v>3151.1246000000001</v>
      </c>
      <c r="M243">
        <v>37.839199999999998</v>
      </c>
      <c r="N243">
        <v>46.837499999999999</v>
      </c>
      <c r="O243">
        <v>43.383899999999997</v>
      </c>
      <c r="P243">
        <v>20.319900000000001</v>
      </c>
      <c r="Q243">
        <v>15.2974</v>
      </c>
      <c r="R243">
        <v>74.999099999999999</v>
      </c>
      <c r="S243">
        <v>72.543400000000005</v>
      </c>
      <c r="T243">
        <v>35.694600000000001</v>
      </c>
      <c r="U243">
        <v>39.898600000000002</v>
      </c>
      <c r="V243">
        <v>37.828800000000001</v>
      </c>
      <c r="W243">
        <v>46.827300000000001</v>
      </c>
      <c r="X243">
        <v>43.361699999999999</v>
      </c>
      <c r="Y243">
        <v>4630</v>
      </c>
      <c r="Z243">
        <v>1.9376</v>
      </c>
    </row>
    <row r="244" spans="1:26" x14ac:dyDescent="0.2">
      <c r="A244" t="s">
        <v>138</v>
      </c>
      <c r="B244" t="s">
        <v>139</v>
      </c>
      <c r="C244" t="s">
        <v>143</v>
      </c>
      <c r="D244">
        <v>248</v>
      </c>
      <c r="E244" t="s">
        <v>629</v>
      </c>
      <c r="F244" t="s">
        <v>66</v>
      </c>
      <c r="G244" t="s">
        <v>630</v>
      </c>
      <c r="H244">
        <v>60</v>
      </c>
      <c r="I244">
        <v>10</v>
      </c>
      <c r="J244" t="s">
        <v>9</v>
      </c>
      <c r="K244">
        <v>39</v>
      </c>
      <c r="L244">
        <v>1906.6214</v>
      </c>
      <c r="M244">
        <v>36.753500000000003</v>
      </c>
      <c r="N244">
        <v>45.792200000000001</v>
      </c>
      <c r="O244">
        <v>42.139800000000001</v>
      </c>
      <c r="P244">
        <v>17.955300000000001</v>
      </c>
      <c r="Q244">
        <v>14.186299999999999</v>
      </c>
      <c r="R244">
        <v>65.002700000000004</v>
      </c>
      <c r="S244">
        <v>62.613799999999998</v>
      </c>
      <c r="T244">
        <v>33.960099999999997</v>
      </c>
      <c r="U244">
        <v>38.897300000000001</v>
      </c>
      <c r="V244">
        <v>36.736699999999999</v>
      </c>
      <c r="W244">
        <v>45.7791</v>
      </c>
      <c r="X244">
        <v>42.1143</v>
      </c>
      <c r="Y244">
        <v>3350</v>
      </c>
      <c r="Z244">
        <v>1.6771</v>
      </c>
    </row>
    <row r="245" spans="1:26" x14ac:dyDescent="0.2">
      <c r="A245" t="s">
        <v>138</v>
      </c>
      <c r="B245" t="s">
        <v>139</v>
      </c>
      <c r="C245" t="s">
        <v>143</v>
      </c>
      <c r="D245">
        <v>249</v>
      </c>
      <c r="E245" t="s">
        <v>631</v>
      </c>
      <c r="F245" t="s">
        <v>66</v>
      </c>
      <c r="G245" t="s">
        <v>632</v>
      </c>
      <c r="H245">
        <v>60</v>
      </c>
      <c r="I245">
        <v>10</v>
      </c>
      <c r="J245" t="s">
        <v>9</v>
      </c>
      <c r="K245">
        <v>47</v>
      </c>
      <c r="L245">
        <v>1148.6323</v>
      </c>
      <c r="M245">
        <v>35.340499999999999</v>
      </c>
      <c r="N245">
        <v>44.5413</v>
      </c>
      <c r="O245">
        <v>40.653199999999998</v>
      </c>
      <c r="P245">
        <v>15.510199999999999</v>
      </c>
      <c r="Q245">
        <v>12.8833</v>
      </c>
      <c r="R245">
        <v>52.872599999999998</v>
      </c>
      <c r="S245">
        <v>50.766599999999997</v>
      </c>
      <c r="T245">
        <v>32.027700000000003</v>
      </c>
      <c r="U245">
        <v>37.642000000000003</v>
      </c>
      <c r="V245">
        <v>35.318100000000001</v>
      </c>
      <c r="W245">
        <v>44.527200000000001</v>
      </c>
      <c r="X245">
        <v>40.624299999999998</v>
      </c>
      <c r="Y245">
        <v>2665</v>
      </c>
      <c r="Z245">
        <v>1.4864999999999999</v>
      </c>
    </row>
    <row r="246" spans="1:26" x14ac:dyDescent="0.2">
      <c r="A246" t="s">
        <v>138</v>
      </c>
      <c r="B246" t="s">
        <v>139</v>
      </c>
      <c r="C246" t="s">
        <v>143</v>
      </c>
      <c r="D246">
        <v>250</v>
      </c>
      <c r="E246" t="s">
        <v>633</v>
      </c>
      <c r="F246" t="s">
        <v>66</v>
      </c>
      <c r="G246" t="s">
        <v>634</v>
      </c>
      <c r="H246">
        <v>60</v>
      </c>
      <c r="I246">
        <v>10</v>
      </c>
      <c r="J246" t="s">
        <v>9</v>
      </c>
      <c r="K246">
        <v>55</v>
      </c>
      <c r="L246">
        <v>687.78359999999998</v>
      </c>
      <c r="M246">
        <v>33.6586</v>
      </c>
      <c r="N246">
        <v>43.015000000000001</v>
      </c>
      <c r="O246">
        <v>39.046500000000002</v>
      </c>
      <c r="P246">
        <v>13.1595</v>
      </c>
      <c r="Q246">
        <v>11.490600000000001</v>
      </c>
      <c r="R246">
        <v>39.533900000000003</v>
      </c>
      <c r="S246">
        <v>37.931800000000003</v>
      </c>
      <c r="T246">
        <v>30.008700000000001</v>
      </c>
      <c r="U246">
        <v>36.1464</v>
      </c>
      <c r="V246">
        <v>33.6342</v>
      </c>
      <c r="W246">
        <v>43.000799999999998</v>
      </c>
      <c r="X246">
        <v>39.018900000000002</v>
      </c>
      <c r="Y246">
        <v>2129.6</v>
      </c>
      <c r="Z246">
        <v>1.226</v>
      </c>
    </row>
    <row r="247" spans="1:26" x14ac:dyDescent="0.2">
      <c r="A247" t="s">
        <v>138</v>
      </c>
      <c r="B247" t="s">
        <v>139</v>
      </c>
      <c r="C247" t="s">
        <v>143</v>
      </c>
      <c r="D247">
        <v>251</v>
      </c>
      <c r="E247" t="s">
        <v>635</v>
      </c>
      <c r="F247" t="s">
        <v>66</v>
      </c>
      <c r="G247" t="s">
        <v>636</v>
      </c>
      <c r="H247">
        <v>60</v>
      </c>
      <c r="I247">
        <v>10</v>
      </c>
      <c r="J247" t="s">
        <v>9</v>
      </c>
      <c r="K247">
        <v>63</v>
      </c>
      <c r="L247">
        <v>333.70940000000002</v>
      </c>
      <c r="M247">
        <v>31.073399999999999</v>
      </c>
      <c r="N247">
        <v>41.005899999999997</v>
      </c>
      <c r="O247">
        <v>36.848199999999999</v>
      </c>
      <c r="P247">
        <v>10.3987</v>
      </c>
      <c r="Q247">
        <v>9.7225999999999999</v>
      </c>
      <c r="R247">
        <v>22.626000000000001</v>
      </c>
      <c r="S247">
        <v>21.664200000000001</v>
      </c>
      <c r="T247">
        <v>27.244</v>
      </c>
      <c r="U247">
        <v>33.949399999999997</v>
      </c>
      <c r="V247">
        <v>31.0291</v>
      </c>
      <c r="W247">
        <v>40.991</v>
      </c>
      <c r="X247">
        <v>36.819099999999999</v>
      </c>
      <c r="Y247">
        <v>1384.1</v>
      </c>
      <c r="Z247">
        <v>0.74909999999999999</v>
      </c>
    </row>
    <row r="248" spans="1:26" x14ac:dyDescent="0.2">
      <c r="A248" t="s">
        <v>138</v>
      </c>
      <c r="B248" t="s">
        <v>139</v>
      </c>
      <c r="C248" t="s">
        <v>143</v>
      </c>
      <c r="D248">
        <v>252</v>
      </c>
      <c r="E248" t="s">
        <v>637</v>
      </c>
      <c r="F248" t="s">
        <v>66</v>
      </c>
      <c r="G248" t="s">
        <v>638</v>
      </c>
      <c r="H248">
        <v>60</v>
      </c>
      <c r="I248">
        <v>10</v>
      </c>
      <c r="J248" t="s">
        <v>20</v>
      </c>
      <c r="K248">
        <v>23</v>
      </c>
      <c r="L248">
        <v>3187.0664999999999</v>
      </c>
      <c r="M248">
        <v>36.970999999999997</v>
      </c>
      <c r="N248">
        <v>46.395000000000003</v>
      </c>
      <c r="O248">
        <v>42.498399999999997</v>
      </c>
      <c r="P248">
        <v>20.085999999999999</v>
      </c>
      <c r="Q248">
        <v>14.7539</v>
      </c>
      <c r="R248">
        <v>62.69</v>
      </c>
      <c r="S248">
        <v>60.623600000000003</v>
      </c>
      <c r="T248">
        <v>34.106499999999997</v>
      </c>
      <c r="U248">
        <v>39.372300000000003</v>
      </c>
      <c r="V248">
        <v>36.963500000000003</v>
      </c>
      <c r="W248">
        <v>46.3857</v>
      </c>
      <c r="X248">
        <v>42.478000000000002</v>
      </c>
      <c r="Y248">
        <v>3876.9</v>
      </c>
      <c r="Z248">
        <v>1.3991</v>
      </c>
    </row>
    <row r="249" spans="1:26" x14ac:dyDescent="0.2">
      <c r="A249" t="s">
        <v>138</v>
      </c>
      <c r="B249" t="s">
        <v>139</v>
      </c>
      <c r="C249" t="s">
        <v>143</v>
      </c>
      <c r="D249">
        <v>253</v>
      </c>
      <c r="E249" t="s">
        <v>639</v>
      </c>
      <c r="F249" t="s">
        <v>66</v>
      </c>
      <c r="G249" t="s">
        <v>640</v>
      </c>
      <c r="H249">
        <v>60</v>
      </c>
      <c r="I249">
        <v>10</v>
      </c>
      <c r="J249" t="s">
        <v>20</v>
      </c>
      <c r="K249">
        <v>31</v>
      </c>
      <c r="L249">
        <v>2007.0329999999999</v>
      </c>
      <c r="M249">
        <v>36.2134</v>
      </c>
      <c r="N249">
        <v>45.556100000000001</v>
      </c>
      <c r="O249">
        <v>41.5657</v>
      </c>
      <c r="P249">
        <v>18.0335</v>
      </c>
      <c r="Q249">
        <v>13.924099999999999</v>
      </c>
      <c r="R249">
        <v>54.973599999999998</v>
      </c>
      <c r="S249">
        <v>52.930500000000002</v>
      </c>
      <c r="T249">
        <v>33.034999999999997</v>
      </c>
      <c r="U249">
        <v>38.609200000000001</v>
      </c>
      <c r="V249">
        <v>36.200200000000002</v>
      </c>
      <c r="W249">
        <v>45.544400000000003</v>
      </c>
      <c r="X249">
        <v>41.5411</v>
      </c>
      <c r="Y249">
        <v>3159.1</v>
      </c>
      <c r="Z249">
        <v>1.1992</v>
      </c>
    </row>
    <row r="250" spans="1:26" x14ac:dyDescent="0.2">
      <c r="A250" t="s">
        <v>138</v>
      </c>
      <c r="B250" t="s">
        <v>139</v>
      </c>
      <c r="C250" t="s">
        <v>143</v>
      </c>
      <c r="D250">
        <v>254</v>
      </c>
      <c r="E250" t="s">
        <v>641</v>
      </c>
      <c r="F250" t="s">
        <v>66</v>
      </c>
      <c r="G250" t="s">
        <v>642</v>
      </c>
      <c r="H250">
        <v>60</v>
      </c>
      <c r="I250">
        <v>10</v>
      </c>
      <c r="J250" t="s">
        <v>20</v>
      </c>
      <c r="K250">
        <v>39</v>
      </c>
      <c r="L250">
        <v>1215.7983999999999</v>
      </c>
      <c r="M250">
        <v>35.108699999999999</v>
      </c>
      <c r="N250">
        <v>44.518500000000003</v>
      </c>
      <c r="O250">
        <v>40.391399999999997</v>
      </c>
      <c r="P250">
        <v>15.811500000000001</v>
      </c>
      <c r="Q250">
        <v>12.863</v>
      </c>
      <c r="R250">
        <v>45.218800000000002</v>
      </c>
      <c r="S250">
        <v>43.310699999999997</v>
      </c>
      <c r="T250">
        <v>31.624099999999999</v>
      </c>
      <c r="U250">
        <v>37.576500000000003</v>
      </c>
      <c r="V250">
        <v>35.0886</v>
      </c>
      <c r="W250">
        <v>44.505299999999998</v>
      </c>
      <c r="X250">
        <v>40.3611</v>
      </c>
      <c r="Y250">
        <v>2329.1999999999998</v>
      </c>
      <c r="Z250">
        <v>1.0085999999999999</v>
      </c>
    </row>
    <row r="251" spans="1:26" x14ac:dyDescent="0.2">
      <c r="A251" t="s">
        <v>138</v>
      </c>
      <c r="B251" t="s">
        <v>139</v>
      </c>
      <c r="C251" t="s">
        <v>143</v>
      </c>
      <c r="D251">
        <v>255</v>
      </c>
      <c r="E251" t="s">
        <v>643</v>
      </c>
      <c r="F251" t="s">
        <v>66</v>
      </c>
      <c r="G251" t="s">
        <v>644</v>
      </c>
      <c r="H251">
        <v>60</v>
      </c>
      <c r="I251">
        <v>10</v>
      </c>
      <c r="J251" t="s">
        <v>20</v>
      </c>
      <c r="K251">
        <v>47</v>
      </c>
      <c r="L251">
        <v>729.90390000000002</v>
      </c>
      <c r="M251">
        <v>33.681800000000003</v>
      </c>
      <c r="N251">
        <v>43.226900000000001</v>
      </c>
      <c r="O251">
        <v>38.9529</v>
      </c>
      <c r="P251">
        <v>13.5335</v>
      </c>
      <c r="Q251">
        <v>11.6242</v>
      </c>
      <c r="R251">
        <v>34.2485</v>
      </c>
      <c r="S251">
        <v>32.718899999999998</v>
      </c>
      <c r="T251">
        <v>29.961099999999998</v>
      </c>
      <c r="U251">
        <v>36.263500000000001</v>
      </c>
      <c r="V251">
        <v>33.656500000000001</v>
      </c>
      <c r="W251">
        <v>43.211199999999998</v>
      </c>
      <c r="X251">
        <v>38.917999999999999</v>
      </c>
      <c r="Y251">
        <v>1851.5</v>
      </c>
      <c r="Z251">
        <v>0.9073</v>
      </c>
    </row>
    <row r="252" spans="1:26" x14ac:dyDescent="0.2">
      <c r="A252" t="s">
        <v>138</v>
      </c>
      <c r="B252" t="s">
        <v>139</v>
      </c>
      <c r="C252" t="s">
        <v>143</v>
      </c>
      <c r="D252">
        <v>256</v>
      </c>
      <c r="E252" t="s">
        <v>645</v>
      </c>
      <c r="F252" t="s">
        <v>66</v>
      </c>
      <c r="G252" t="s">
        <v>646</v>
      </c>
      <c r="H252">
        <v>60</v>
      </c>
      <c r="I252">
        <v>10</v>
      </c>
      <c r="J252" t="s">
        <v>20</v>
      </c>
      <c r="K252">
        <v>55</v>
      </c>
      <c r="L252">
        <v>435.0763</v>
      </c>
      <c r="M252">
        <v>32.028100000000002</v>
      </c>
      <c r="N252">
        <v>41.703800000000001</v>
      </c>
      <c r="O252">
        <v>37.489899999999999</v>
      </c>
      <c r="P252">
        <v>11.3969</v>
      </c>
      <c r="Q252">
        <v>10.3392</v>
      </c>
      <c r="R252">
        <v>23.337299999999999</v>
      </c>
      <c r="S252">
        <v>22.324100000000001</v>
      </c>
      <c r="T252">
        <v>28.185700000000001</v>
      </c>
      <c r="U252">
        <v>34.736899999999999</v>
      </c>
      <c r="V252">
        <v>32.002299999999998</v>
      </c>
      <c r="W252">
        <v>41.688000000000002</v>
      </c>
      <c r="X252">
        <v>37.457000000000001</v>
      </c>
      <c r="Y252">
        <v>1419.9</v>
      </c>
      <c r="Z252">
        <v>0.69169999999999998</v>
      </c>
    </row>
    <row r="253" spans="1:26" x14ac:dyDescent="0.2">
      <c r="A253" t="s">
        <v>138</v>
      </c>
      <c r="B253" t="s">
        <v>139</v>
      </c>
      <c r="C253" t="s">
        <v>143</v>
      </c>
      <c r="D253">
        <v>257</v>
      </c>
      <c r="E253" t="s">
        <v>647</v>
      </c>
      <c r="F253" t="s">
        <v>66</v>
      </c>
      <c r="G253" t="s">
        <v>648</v>
      </c>
      <c r="H253">
        <v>60</v>
      </c>
      <c r="I253">
        <v>10</v>
      </c>
      <c r="J253" t="s">
        <v>20</v>
      </c>
      <c r="K253">
        <v>63</v>
      </c>
      <c r="L253">
        <v>208.85329999999999</v>
      </c>
      <c r="M253">
        <v>29.46</v>
      </c>
      <c r="N253">
        <v>39.765700000000002</v>
      </c>
      <c r="O253">
        <v>35.475700000000003</v>
      </c>
      <c r="P253">
        <v>8.9619</v>
      </c>
      <c r="Q253">
        <v>8.7418999999999993</v>
      </c>
      <c r="R253">
        <v>8.2990999999999993</v>
      </c>
      <c r="S253">
        <v>7.9429999999999996</v>
      </c>
      <c r="T253">
        <v>25.607500000000002</v>
      </c>
      <c r="U253">
        <v>32.522599999999997</v>
      </c>
      <c r="V253">
        <v>29.412700000000001</v>
      </c>
      <c r="W253">
        <v>39.75</v>
      </c>
      <c r="X253">
        <v>35.442</v>
      </c>
      <c r="Y253">
        <v>811.9</v>
      </c>
      <c r="Z253">
        <v>0.43790000000000001</v>
      </c>
    </row>
    <row r="254" spans="1:26" x14ac:dyDescent="0.2">
      <c r="A254" t="s">
        <v>138</v>
      </c>
      <c r="B254" t="s">
        <v>139</v>
      </c>
      <c r="C254" t="s">
        <v>143</v>
      </c>
      <c r="D254">
        <v>258</v>
      </c>
      <c r="E254" t="s">
        <v>649</v>
      </c>
      <c r="F254" t="s">
        <v>142</v>
      </c>
      <c r="G254" t="s">
        <v>650</v>
      </c>
      <c r="H254">
        <v>60</v>
      </c>
      <c r="I254">
        <v>10</v>
      </c>
      <c r="J254" t="s">
        <v>17</v>
      </c>
      <c r="K254">
        <v>23</v>
      </c>
      <c r="L254">
        <v>37547.965900000003</v>
      </c>
      <c r="M254">
        <v>43.908499999999997</v>
      </c>
      <c r="N254">
        <v>49.572600000000001</v>
      </c>
      <c r="O254">
        <v>50.9983</v>
      </c>
      <c r="P254">
        <v>32.238399999999999</v>
      </c>
      <c r="Q254">
        <v>23.7288</v>
      </c>
      <c r="R254">
        <v>95.494</v>
      </c>
      <c r="S254">
        <v>93.782499999999999</v>
      </c>
      <c r="T254">
        <v>45.843899999999998</v>
      </c>
      <c r="U254">
        <v>44.816499999999998</v>
      </c>
      <c r="V254">
        <v>43.795299999999997</v>
      </c>
      <c r="W254">
        <v>49.542499999999997</v>
      </c>
      <c r="X254">
        <v>50.9131</v>
      </c>
      <c r="Y254">
        <v>67833.7</v>
      </c>
      <c r="Z254">
        <v>22.604700000000001</v>
      </c>
    </row>
    <row r="255" spans="1:26" x14ac:dyDescent="0.2">
      <c r="A255" t="s">
        <v>138</v>
      </c>
      <c r="B255" t="s">
        <v>139</v>
      </c>
      <c r="C255" t="s">
        <v>143</v>
      </c>
      <c r="D255">
        <v>259</v>
      </c>
      <c r="E255" t="s">
        <v>651</v>
      </c>
      <c r="F255" t="s">
        <v>142</v>
      </c>
      <c r="G255" t="s">
        <v>652</v>
      </c>
      <c r="H255">
        <v>60</v>
      </c>
      <c r="I255">
        <v>10</v>
      </c>
      <c r="J255" t="s">
        <v>17</v>
      </c>
      <c r="K255">
        <v>31</v>
      </c>
      <c r="L255">
        <v>19152.092199999999</v>
      </c>
      <c r="M255">
        <v>42.570300000000003</v>
      </c>
      <c r="N255">
        <v>48.264699999999998</v>
      </c>
      <c r="O255">
        <v>49.659399999999998</v>
      </c>
      <c r="P255">
        <v>29.695699999999999</v>
      </c>
      <c r="Q255">
        <v>22.028199999999998</v>
      </c>
      <c r="R255">
        <v>93.7941</v>
      </c>
      <c r="S255">
        <v>91.890299999999996</v>
      </c>
      <c r="T255">
        <v>43.284599999999998</v>
      </c>
      <c r="U255">
        <v>43.628599999999999</v>
      </c>
      <c r="V255">
        <v>42.488100000000003</v>
      </c>
      <c r="W255">
        <v>48.246099999999998</v>
      </c>
      <c r="X255">
        <v>49.605200000000004</v>
      </c>
      <c r="Y255">
        <v>56114.8</v>
      </c>
      <c r="Z255">
        <v>17.846399999999999</v>
      </c>
    </row>
    <row r="256" spans="1:26" x14ac:dyDescent="0.2">
      <c r="A256" t="s">
        <v>138</v>
      </c>
      <c r="B256" t="s">
        <v>139</v>
      </c>
      <c r="C256" t="s">
        <v>143</v>
      </c>
      <c r="D256">
        <v>260</v>
      </c>
      <c r="E256" t="s">
        <v>653</v>
      </c>
      <c r="F256" t="s">
        <v>142</v>
      </c>
      <c r="G256" t="s">
        <v>654</v>
      </c>
      <c r="H256">
        <v>60</v>
      </c>
      <c r="I256">
        <v>10</v>
      </c>
      <c r="J256" t="s">
        <v>17</v>
      </c>
      <c r="K256">
        <v>39</v>
      </c>
      <c r="L256">
        <v>9291.0301999999992</v>
      </c>
      <c r="M256">
        <v>41.048000000000002</v>
      </c>
      <c r="N256">
        <v>46.729199999999999</v>
      </c>
      <c r="O256">
        <v>48.131</v>
      </c>
      <c r="P256">
        <v>26.9038</v>
      </c>
      <c r="Q256">
        <v>20.110600000000002</v>
      </c>
      <c r="R256">
        <v>90.890699999999995</v>
      </c>
      <c r="S256">
        <v>88.730999999999995</v>
      </c>
      <c r="T256">
        <v>40.497500000000002</v>
      </c>
      <c r="U256">
        <v>42.219900000000003</v>
      </c>
      <c r="V256">
        <v>40.99</v>
      </c>
      <c r="W256">
        <v>46.718600000000002</v>
      </c>
      <c r="X256">
        <v>48.102699999999999</v>
      </c>
      <c r="Y256">
        <v>44386.3</v>
      </c>
      <c r="Z256">
        <v>14.4841</v>
      </c>
    </row>
    <row r="257" spans="1:26" x14ac:dyDescent="0.2">
      <c r="A257" t="s">
        <v>138</v>
      </c>
      <c r="B257" t="s">
        <v>139</v>
      </c>
      <c r="C257" t="s">
        <v>143</v>
      </c>
      <c r="D257">
        <v>261</v>
      </c>
      <c r="E257" t="s">
        <v>655</v>
      </c>
      <c r="F257" t="s">
        <v>142</v>
      </c>
      <c r="G257" t="s">
        <v>656</v>
      </c>
      <c r="H257">
        <v>60</v>
      </c>
      <c r="I257">
        <v>10</v>
      </c>
      <c r="J257" t="s">
        <v>17</v>
      </c>
      <c r="K257">
        <v>47</v>
      </c>
      <c r="L257">
        <v>4623.8611000000001</v>
      </c>
      <c r="M257">
        <v>39.354700000000001</v>
      </c>
      <c r="N257">
        <v>44.988399999999999</v>
      </c>
      <c r="O257">
        <v>46.462600000000002</v>
      </c>
      <c r="P257">
        <v>24.004999999999999</v>
      </c>
      <c r="Q257">
        <v>18.0733</v>
      </c>
      <c r="R257">
        <v>86.170199999999994</v>
      </c>
      <c r="S257">
        <v>83.674199999999999</v>
      </c>
      <c r="T257">
        <v>37.729999999999997</v>
      </c>
      <c r="U257">
        <v>40.580100000000002</v>
      </c>
      <c r="V257">
        <v>39.305700000000002</v>
      </c>
      <c r="W257">
        <v>44.981999999999999</v>
      </c>
      <c r="X257">
        <v>46.436999999999998</v>
      </c>
      <c r="Y257">
        <v>27302.799999999999</v>
      </c>
      <c r="Z257">
        <v>12.0646</v>
      </c>
    </row>
    <row r="258" spans="1:26" x14ac:dyDescent="0.2">
      <c r="A258" t="s">
        <v>138</v>
      </c>
      <c r="B258" t="s">
        <v>139</v>
      </c>
      <c r="C258" t="s">
        <v>143</v>
      </c>
      <c r="D258">
        <v>262</v>
      </c>
      <c r="E258" t="s">
        <v>657</v>
      </c>
      <c r="F258" t="s">
        <v>142</v>
      </c>
      <c r="G258" t="s">
        <v>658</v>
      </c>
      <c r="H258">
        <v>60</v>
      </c>
      <c r="I258">
        <v>10</v>
      </c>
      <c r="J258" t="s">
        <v>17</v>
      </c>
      <c r="K258">
        <v>55</v>
      </c>
      <c r="L258">
        <v>2317.0762</v>
      </c>
      <c r="M258">
        <v>37.483899999999998</v>
      </c>
      <c r="N258">
        <v>43.213700000000003</v>
      </c>
      <c r="O258">
        <v>44.742899999999999</v>
      </c>
      <c r="P258">
        <v>21.124600000000001</v>
      </c>
      <c r="Q258">
        <v>15.949400000000001</v>
      </c>
      <c r="R258">
        <v>78.971900000000005</v>
      </c>
      <c r="S258">
        <v>76.149100000000004</v>
      </c>
      <c r="T258">
        <v>34.998800000000003</v>
      </c>
      <c r="U258">
        <v>38.811199999999999</v>
      </c>
      <c r="V258">
        <v>37.437800000000003</v>
      </c>
      <c r="W258">
        <v>43.208799999999997</v>
      </c>
      <c r="X258">
        <v>44.704300000000003</v>
      </c>
      <c r="Y258">
        <v>19286.099999999999</v>
      </c>
      <c r="Z258">
        <v>9.8927999999999994</v>
      </c>
    </row>
    <row r="259" spans="1:26" x14ac:dyDescent="0.2">
      <c r="A259" t="s">
        <v>138</v>
      </c>
      <c r="B259" t="s">
        <v>139</v>
      </c>
      <c r="C259" t="s">
        <v>143</v>
      </c>
      <c r="D259">
        <v>263</v>
      </c>
      <c r="E259" t="s">
        <v>659</v>
      </c>
      <c r="F259" t="s">
        <v>142</v>
      </c>
      <c r="G259" t="s">
        <v>660</v>
      </c>
      <c r="H259">
        <v>60</v>
      </c>
      <c r="I259">
        <v>10</v>
      </c>
      <c r="J259" t="s">
        <v>17</v>
      </c>
      <c r="K259">
        <v>63</v>
      </c>
      <c r="L259">
        <v>1010.1394</v>
      </c>
      <c r="M259">
        <v>35.248699999999999</v>
      </c>
      <c r="N259">
        <v>41.303400000000003</v>
      </c>
      <c r="O259">
        <v>42.821800000000003</v>
      </c>
      <c r="P259">
        <v>17.751100000000001</v>
      </c>
      <c r="Q259">
        <v>13.559100000000001</v>
      </c>
      <c r="R259">
        <v>67.524500000000003</v>
      </c>
      <c r="S259">
        <v>64.535700000000006</v>
      </c>
      <c r="T259">
        <v>32.013500000000001</v>
      </c>
      <c r="U259">
        <v>36.767400000000002</v>
      </c>
      <c r="V259">
        <v>35.198099999999997</v>
      </c>
      <c r="W259">
        <v>41.2988</v>
      </c>
      <c r="X259">
        <v>42.757899999999999</v>
      </c>
      <c r="Y259">
        <v>9397.5</v>
      </c>
      <c r="Z259">
        <v>7.4053000000000004</v>
      </c>
    </row>
    <row r="260" spans="1:26" x14ac:dyDescent="0.2">
      <c r="A260" t="s">
        <v>138</v>
      </c>
      <c r="B260" t="s">
        <v>139</v>
      </c>
      <c r="C260" t="s">
        <v>143</v>
      </c>
      <c r="D260">
        <v>264</v>
      </c>
      <c r="E260" t="s">
        <v>661</v>
      </c>
      <c r="F260" t="s">
        <v>142</v>
      </c>
      <c r="G260" t="s">
        <v>662</v>
      </c>
      <c r="H260">
        <v>60</v>
      </c>
      <c r="I260">
        <v>10</v>
      </c>
      <c r="J260" t="s">
        <v>18</v>
      </c>
      <c r="K260">
        <v>23</v>
      </c>
      <c r="L260">
        <v>19569.562699999999</v>
      </c>
      <c r="M260">
        <v>42.254600000000003</v>
      </c>
      <c r="N260">
        <v>48.226700000000001</v>
      </c>
      <c r="O260">
        <v>49.7485</v>
      </c>
      <c r="P260">
        <v>30.1082</v>
      </c>
      <c r="Q260">
        <v>22.208100000000002</v>
      </c>
      <c r="R260">
        <v>93.498500000000007</v>
      </c>
      <c r="S260">
        <v>91.441100000000006</v>
      </c>
      <c r="T260">
        <v>43.617100000000001</v>
      </c>
      <c r="U260">
        <v>43.491399999999999</v>
      </c>
      <c r="V260">
        <v>42.1845</v>
      </c>
      <c r="W260">
        <v>48.210500000000003</v>
      </c>
      <c r="X260">
        <v>49.7027</v>
      </c>
      <c r="Y260">
        <v>18621.400000000001</v>
      </c>
      <c r="Z260">
        <v>9.0048999999999992</v>
      </c>
    </row>
    <row r="261" spans="1:26" x14ac:dyDescent="0.2">
      <c r="A261" t="s">
        <v>138</v>
      </c>
      <c r="B261" t="s">
        <v>139</v>
      </c>
      <c r="C261" t="s">
        <v>143</v>
      </c>
      <c r="D261">
        <v>265</v>
      </c>
      <c r="E261" t="s">
        <v>663</v>
      </c>
      <c r="F261" t="s">
        <v>142</v>
      </c>
      <c r="G261" t="s">
        <v>664</v>
      </c>
      <c r="H261">
        <v>60</v>
      </c>
      <c r="I261">
        <v>10</v>
      </c>
      <c r="J261" t="s">
        <v>18</v>
      </c>
      <c r="K261">
        <v>31</v>
      </c>
      <c r="L261">
        <v>10333.880300000001</v>
      </c>
      <c r="M261">
        <v>41.05</v>
      </c>
      <c r="N261">
        <v>46.939799999999998</v>
      </c>
      <c r="O261">
        <v>48.435499999999998</v>
      </c>
      <c r="P261">
        <v>27.532800000000002</v>
      </c>
      <c r="Q261">
        <v>20.4755</v>
      </c>
      <c r="R261">
        <v>91.033000000000001</v>
      </c>
      <c r="S261">
        <v>88.837699999999998</v>
      </c>
      <c r="T261">
        <v>41.042400000000001</v>
      </c>
      <c r="U261">
        <v>42.346600000000002</v>
      </c>
      <c r="V261">
        <v>40.988900000000001</v>
      </c>
      <c r="W261">
        <v>46.9285</v>
      </c>
      <c r="X261">
        <v>48.405099999999997</v>
      </c>
      <c r="Y261">
        <v>17827.2</v>
      </c>
      <c r="Z261">
        <v>8.1066000000000003</v>
      </c>
    </row>
    <row r="262" spans="1:26" x14ac:dyDescent="0.2">
      <c r="A262" t="s">
        <v>138</v>
      </c>
      <c r="B262" t="s">
        <v>139</v>
      </c>
      <c r="C262" t="s">
        <v>143</v>
      </c>
      <c r="D262">
        <v>266</v>
      </c>
      <c r="E262" t="s">
        <v>665</v>
      </c>
      <c r="F262" t="s">
        <v>142</v>
      </c>
      <c r="G262" t="s">
        <v>666</v>
      </c>
      <c r="H262">
        <v>60</v>
      </c>
      <c r="I262">
        <v>10</v>
      </c>
      <c r="J262" t="s">
        <v>18</v>
      </c>
      <c r="K262">
        <v>39</v>
      </c>
      <c r="L262">
        <v>5206.9763999999996</v>
      </c>
      <c r="M262">
        <v>39.580599999999997</v>
      </c>
      <c r="N262">
        <v>45.395200000000003</v>
      </c>
      <c r="O262">
        <v>46.900700000000001</v>
      </c>
      <c r="P262">
        <v>24.7315</v>
      </c>
      <c r="Q262">
        <v>18.540900000000001</v>
      </c>
      <c r="R262">
        <v>86.936099999999996</v>
      </c>
      <c r="S262">
        <v>84.550799999999995</v>
      </c>
      <c r="T262">
        <v>38.349299999999999</v>
      </c>
      <c r="U262">
        <v>40.921700000000001</v>
      </c>
      <c r="V262">
        <v>39.528100000000002</v>
      </c>
      <c r="W262">
        <v>45.387999999999998</v>
      </c>
      <c r="X262">
        <v>46.875599999999999</v>
      </c>
      <c r="Y262">
        <v>16182.4</v>
      </c>
      <c r="Z262">
        <v>6.4183000000000003</v>
      </c>
    </row>
    <row r="263" spans="1:26" x14ac:dyDescent="0.2">
      <c r="A263" t="s">
        <v>138</v>
      </c>
      <c r="B263" t="s">
        <v>139</v>
      </c>
      <c r="C263" t="s">
        <v>143</v>
      </c>
      <c r="D263">
        <v>267</v>
      </c>
      <c r="E263" t="s">
        <v>667</v>
      </c>
      <c r="F263" t="s">
        <v>142</v>
      </c>
      <c r="G263" t="s">
        <v>668</v>
      </c>
      <c r="H263">
        <v>60</v>
      </c>
      <c r="I263">
        <v>10</v>
      </c>
      <c r="J263" t="s">
        <v>18</v>
      </c>
      <c r="K263">
        <v>47</v>
      </c>
      <c r="L263">
        <v>2615.9834000000001</v>
      </c>
      <c r="M263">
        <v>37.888800000000003</v>
      </c>
      <c r="N263">
        <v>43.7057</v>
      </c>
      <c r="O263">
        <v>45.2577</v>
      </c>
      <c r="P263">
        <v>21.875399999999999</v>
      </c>
      <c r="Q263">
        <v>16.498100000000001</v>
      </c>
      <c r="R263">
        <v>80.512100000000004</v>
      </c>
      <c r="S263">
        <v>77.912300000000002</v>
      </c>
      <c r="T263">
        <v>35.698300000000003</v>
      </c>
      <c r="U263">
        <v>39.274900000000002</v>
      </c>
      <c r="V263">
        <v>37.839199999999998</v>
      </c>
      <c r="W263">
        <v>43.701000000000001</v>
      </c>
      <c r="X263">
        <v>45.223700000000001</v>
      </c>
      <c r="Y263">
        <v>10418.200000000001</v>
      </c>
      <c r="Z263">
        <v>4.7605000000000004</v>
      </c>
    </row>
    <row r="264" spans="1:26" x14ac:dyDescent="0.2">
      <c r="A264" t="s">
        <v>138</v>
      </c>
      <c r="B264" t="s">
        <v>139</v>
      </c>
      <c r="C264" t="s">
        <v>143</v>
      </c>
      <c r="D264">
        <v>268</v>
      </c>
      <c r="E264" t="s">
        <v>669</v>
      </c>
      <c r="F264" t="s">
        <v>142</v>
      </c>
      <c r="G264" t="s">
        <v>670</v>
      </c>
      <c r="H264">
        <v>60</v>
      </c>
      <c r="I264">
        <v>10</v>
      </c>
      <c r="J264" t="s">
        <v>18</v>
      </c>
      <c r="K264">
        <v>55</v>
      </c>
      <c r="L264">
        <v>1298.0177000000001</v>
      </c>
      <c r="M264">
        <v>36.009799999999998</v>
      </c>
      <c r="N264">
        <v>41.982700000000001</v>
      </c>
      <c r="O264">
        <v>43.575299999999999</v>
      </c>
      <c r="P264">
        <v>19.000800000000002</v>
      </c>
      <c r="Q264">
        <v>14.3704</v>
      </c>
      <c r="R264">
        <v>71.363600000000005</v>
      </c>
      <c r="S264">
        <v>68.578000000000003</v>
      </c>
      <c r="T264">
        <v>33.0625</v>
      </c>
      <c r="U264">
        <v>37.5032</v>
      </c>
      <c r="V264">
        <v>35.956200000000003</v>
      </c>
      <c r="W264">
        <v>41.978900000000003</v>
      </c>
      <c r="X264">
        <v>43.527200000000001</v>
      </c>
      <c r="Y264">
        <v>7938.7</v>
      </c>
      <c r="Z264">
        <v>3.7578</v>
      </c>
    </row>
    <row r="265" spans="1:26" x14ac:dyDescent="0.2">
      <c r="A265" t="s">
        <v>138</v>
      </c>
      <c r="B265" t="s">
        <v>139</v>
      </c>
      <c r="C265" t="s">
        <v>143</v>
      </c>
      <c r="D265">
        <v>269</v>
      </c>
      <c r="E265" t="s">
        <v>671</v>
      </c>
      <c r="F265" t="s">
        <v>142</v>
      </c>
      <c r="G265" t="s">
        <v>672</v>
      </c>
      <c r="H265">
        <v>60</v>
      </c>
      <c r="I265">
        <v>10</v>
      </c>
      <c r="J265" t="s">
        <v>18</v>
      </c>
      <c r="K265">
        <v>63</v>
      </c>
      <c r="L265">
        <v>562.8501</v>
      </c>
      <c r="M265">
        <v>33.822200000000002</v>
      </c>
      <c r="N265">
        <v>40.277900000000002</v>
      </c>
      <c r="O265">
        <v>41.878700000000002</v>
      </c>
      <c r="P265">
        <v>15.750500000000001</v>
      </c>
      <c r="Q265">
        <v>12.1128</v>
      </c>
      <c r="R265">
        <v>58.290199999999999</v>
      </c>
      <c r="S265">
        <v>55.493000000000002</v>
      </c>
      <c r="T265">
        <v>30.283000000000001</v>
      </c>
      <c r="U265">
        <v>35.5685</v>
      </c>
      <c r="V265">
        <v>33.763199999999998</v>
      </c>
      <c r="W265">
        <v>40.273299999999999</v>
      </c>
      <c r="X265">
        <v>41.800400000000003</v>
      </c>
      <c r="Y265">
        <v>4141.3999999999996</v>
      </c>
      <c r="Z265">
        <v>3.4218000000000002</v>
      </c>
    </row>
    <row r="266" spans="1:26" x14ac:dyDescent="0.2">
      <c r="A266" t="s">
        <v>138</v>
      </c>
      <c r="B266" t="s">
        <v>139</v>
      </c>
      <c r="C266" t="s">
        <v>143</v>
      </c>
      <c r="D266">
        <v>270</v>
      </c>
      <c r="E266" t="s">
        <v>673</v>
      </c>
      <c r="F266" t="s">
        <v>142</v>
      </c>
      <c r="G266" t="s">
        <v>674</v>
      </c>
      <c r="H266">
        <v>60</v>
      </c>
      <c r="I266">
        <v>10</v>
      </c>
      <c r="J266" t="s">
        <v>8</v>
      </c>
      <c r="K266">
        <v>23</v>
      </c>
      <c r="L266">
        <v>12487.7129</v>
      </c>
      <c r="M266">
        <v>40.607700000000001</v>
      </c>
      <c r="N266">
        <v>47.085299999999997</v>
      </c>
      <c r="O266">
        <v>48.795200000000001</v>
      </c>
      <c r="P266">
        <v>28.554099999999998</v>
      </c>
      <c r="Q266">
        <v>20.7882</v>
      </c>
      <c r="R266">
        <v>90.635499999999993</v>
      </c>
      <c r="S266">
        <v>88.2864</v>
      </c>
      <c r="T266">
        <v>41.658000000000001</v>
      </c>
      <c r="U266">
        <v>42.264899999999997</v>
      </c>
      <c r="V266">
        <v>40.535600000000002</v>
      </c>
      <c r="W266">
        <v>47.075000000000003</v>
      </c>
      <c r="X266">
        <v>48.768799999999999</v>
      </c>
      <c r="Y266">
        <v>13885.3</v>
      </c>
      <c r="Z266">
        <v>6.18</v>
      </c>
    </row>
    <row r="267" spans="1:26" x14ac:dyDescent="0.2">
      <c r="A267" t="s">
        <v>138</v>
      </c>
      <c r="B267" t="s">
        <v>139</v>
      </c>
      <c r="C267" t="s">
        <v>143</v>
      </c>
      <c r="D267">
        <v>271</v>
      </c>
      <c r="E267" t="s">
        <v>675</v>
      </c>
      <c r="F267" t="s">
        <v>142</v>
      </c>
      <c r="G267" t="s">
        <v>676</v>
      </c>
      <c r="H267">
        <v>60</v>
      </c>
      <c r="I267">
        <v>10</v>
      </c>
      <c r="J267" t="s">
        <v>8</v>
      </c>
      <c r="K267">
        <v>31</v>
      </c>
      <c r="L267">
        <v>6690.0226000000002</v>
      </c>
      <c r="M267">
        <v>39.590499999999999</v>
      </c>
      <c r="N267">
        <v>45.889600000000002</v>
      </c>
      <c r="O267">
        <v>47.531100000000002</v>
      </c>
      <c r="P267">
        <v>25.972200000000001</v>
      </c>
      <c r="Q267">
        <v>19.1813</v>
      </c>
      <c r="R267">
        <v>87.487499999999997</v>
      </c>
      <c r="S267">
        <v>85.082800000000006</v>
      </c>
      <c r="T267">
        <v>39.2836</v>
      </c>
      <c r="U267">
        <v>41.207999999999998</v>
      </c>
      <c r="V267">
        <v>39.528700000000001</v>
      </c>
      <c r="W267">
        <v>45.881700000000002</v>
      </c>
      <c r="X267">
        <v>47.5075</v>
      </c>
      <c r="Y267">
        <v>13257.9</v>
      </c>
      <c r="Z267">
        <v>4.7859999999999996</v>
      </c>
    </row>
    <row r="268" spans="1:26" x14ac:dyDescent="0.2">
      <c r="A268" t="s">
        <v>138</v>
      </c>
      <c r="B268" t="s">
        <v>139</v>
      </c>
      <c r="C268" t="s">
        <v>143</v>
      </c>
      <c r="D268">
        <v>272</v>
      </c>
      <c r="E268" t="s">
        <v>677</v>
      </c>
      <c r="F268" t="s">
        <v>142</v>
      </c>
      <c r="G268" t="s">
        <v>678</v>
      </c>
      <c r="H268">
        <v>60</v>
      </c>
      <c r="I268">
        <v>10</v>
      </c>
      <c r="J268" t="s">
        <v>8</v>
      </c>
      <c r="K268">
        <v>39</v>
      </c>
      <c r="L268">
        <v>3427.7710000000002</v>
      </c>
      <c r="M268">
        <v>38.281599999999997</v>
      </c>
      <c r="N268">
        <v>44.4133</v>
      </c>
      <c r="O268">
        <v>46.030099999999997</v>
      </c>
      <c r="P268">
        <v>23.194800000000001</v>
      </c>
      <c r="Q268">
        <v>17.341000000000001</v>
      </c>
      <c r="R268">
        <v>82.4876</v>
      </c>
      <c r="S268">
        <v>79.938100000000006</v>
      </c>
      <c r="T268">
        <v>36.7776</v>
      </c>
      <c r="U268">
        <v>39.863399999999999</v>
      </c>
      <c r="V268">
        <v>38.226500000000001</v>
      </c>
      <c r="W268">
        <v>44.408000000000001</v>
      </c>
      <c r="X268">
        <v>46.0032</v>
      </c>
      <c r="Y268">
        <v>12102.1</v>
      </c>
      <c r="Z268">
        <v>3.6311</v>
      </c>
    </row>
    <row r="269" spans="1:26" x14ac:dyDescent="0.2">
      <c r="A269" t="s">
        <v>138</v>
      </c>
      <c r="B269" t="s">
        <v>139</v>
      </c>
      <c r="C269" t="s">
        <v>143</v>
      </c>
      <c r="D269">
        <v>273</v>
      </c>
      <c r="E269" t="s">
        <v>679</v>
      </c>
      <c r="F269" t="s">
        <v>142</v>
      </c>
      <c r="G269" t="s">
        <v>680</v>
      </c>
      <c r="H269">
        <v>60</v>
      </c>
      <c r="I269">
        <v>10</v>
      </c>
      <c r="J269" t="s">
        <v>8</v>
      </c>
      <c r="K269">
        <v>47</v>
      </c>
      <c r="L269">
        <v>1724.92</v>
      </c>
      <c r="M269">
        <v>36.701000000000001</v>
      </c>
      <c r="N269">
        <v>42.826300000000003</v>
      </c>
      <c r="O269">
        <v>44.455599999999997</v>
      </c>
      <c r="P269">
        <v>20.375699999999998</v>
      </c>
      <c r="Q269">
        <v>15.3506</v>
      </c>
      <c r="R269">
        <v>74.852400000000003</v>
      </c>
      <c r="S269">
        <v>72.197400000000002</v>
      </c>
      <c r="T269">
        <v>34.246600000000001</v>
      </c>
      <c r="U269">
        <v>38.292099999999998</v>
      </c>
      <c r="V269">
        <v>36.646599999999999</v>
      </c>
      <c r="W269">
        <v>42.821899999999999</v>
      </c>
      <c r="X269">
        <v>44.415599999999998</v>
      </c>
      <c r="Y269">
        <v>8297.2999999999993</v>
      </c>
      <c r="Z269">
        <v>2.7814000000000001</v>
      </c>
    </row>
    <row r="270" spans="1:26" x14ac:dyDescent="0.2">
      <c r="A270" t="s">
        <v>138</v>
      </c>
      <c r="B270" t="s">
        <v>139</v>
      </c>
      <c r="C270" t="s">
        <v>143</v>
      </c>
      <c r="D270">
        <v>274</v>
      </c>
      <c r="E270" t="s">
        <v>681</v>
      </c>
      <c r="F270" t="s">
        <v>142</v>
      </c>
      <c r="G270" t="s">
        <v>682</v>
      </c>
      <c r="H270">
        <v>60</v>
      </c>
      <c r="I270">
        <v>10</v>
      </c>
      <c r="J270" t="s">
        <v>8</v>
      </c>
      <c r="K270">
        <v>55</v>
      </c>
      <c r="L270">
        <v>847.65570000000002</v>
      </c>
      <c r="M270">
        <v>34.904200000000003</v>
      </c>
      <c r="N270">
        <v>41.154699999999998</v>
      </c>
      <c r="O270">
        <v>42.858400000000003</v>
      </c>
      <c r="P270">
        <v>17.5215</v>
      </c>
      <c r="Q270">
        <v>13.283899999999999</v>
      </c>
      <c r="R270">
        <v>64.405799999999999</v>
      </c>
      <c r="S270">
        <v>61.709400000000002</v>
      </c>
      <c r="T270">
        <v>31.720800000000001</v>
      </c>
      <c r="U270">
        <v>36.573</v>
      </c>
      <c r="V270">
        <v>34.844499999999996</v>
      </c>
      <c r="W270">
        <v>41.151299999999999</v>
      </c>
      <c r="X270">
        <v>42.799599999999998</v>
      </c>
      <c r="Y270">
        <v>6156</v>
      </c>
      <c r="Z270">
        <v>2.2267999999999999</v>
      </c>
    </row>
    <row r="271" spans="1:26" x14ac:dyDescent="0.2">
      <c r="A271" t="s">
        <v>138</v>
      </c>
      <c r="B271" t="s">
        <v>139</v>
      </c>
      <c r="C271" t="s">
        <v>143</v>
      </c>
      <c r="D271">
        <v>275</v>
      </c>
      <c r="E271" t="s">
        <v>683</v>
      </c>
      <c r="F271" t="s">
        <v>142</v>
      </c>
      <c r="G271" t="s">
        <v>684</v>
      </c>
      <c r="H271">
        <v>60</v>
      </c>
      <c r="I271">
        <v>10</v>
      </c>
      <c r="J271" t="s">
        <v>8</v>
      </c>
      <c r="K271">
        <v>63</v>
      </c>
      <c r="L271">
        <v>369.60700000000003</v>
      </c>
      <c r="M271">
        <v>32.816200000000002</v>
      </c>
      <c r="N271">
        <v>39.525300000000001</v>
      </c>
      <c r="O271">
        <v>41.275199999999998</v>
      </c>
      <c r="P271">
        <v>14.3667</v>
      </c>
      <c r="Q271">
        <v>11.151</v>
      </c>
      <c r="R271">
        <v>50.804299999999998</v>
      </c>
      <c r="S271">
        <v>48.3065</v>
      </c>
      <c r="T271">
        <v>29.125</v>
      </c>
      <c r="U271">
        <v>34.6858</v>
      </c>
      <c r="V271">
        <v>32.749000000000002</v>
      </c>
      <c r="W271">
        <v>39.522199999999998</v>
      </c>
      <c r="X271">
        <v>41.192700000000002</v>
      </c>
      <c r="Y271">
        <v>3072.9</v>
      </c>
      <c r="Z271">
        <v>1.5722</v>
      </c>
    </row>
    <row r="272" spans="1:26" x14ac:dyDescent="0.2">
      <c r="A272" t="s">
        <v>138</v>
      </c>
      <c r="B272" t="s">
        <v>139</v>
      </c>
      <c r="C272" t="s">
        <v>143</v>
      </c>
      <c r="D272">
        <v>276</v>
      </c>
      <c r="E272" t="s">
        <v>685</v>
      </c>
      <c r="F272" t="s">
        <v>142</v>
      </c>
      <c r="G272" t="s">
        <v>686</v>
      </c>
      <c r="H272">
        <v>60</v>
      </c>
      <c r="I272">
        <v>10</v>
      </c>
      <c r="J272" t="s">
        <v>19</v>
      </c>
      <c r="K272">
        <v>23</v>
      </c>
      <c r="L272">
        <v>6202.9625999999998</v>
      </c>
      <c r="M272">
        <v>37.278399999999998</v>
      </c>
      <c r="N272">
        <v>45.3476</v>
      </c>
      <c r="O272">
        <v>47.3553</v>
      </c>
      <c r="P272">
        <v>25.884799999999998</v>
      </c>
      <c r="Q272">
        <v>17.739599999999999</v>
      </c>
      <c r="R272">
        <v>81.075800000000001</v>
      </c>
      <c r="S272">
        <v>78.638300000000001</v>
      </c>
      <c r="T272">
        <v>36.312899999999999</v>
      </c>
      <c r="U272">
        <v>39.952199999999998</v>
      </c>
      <c r="V272">
        <v>37.192900000000002</v>
      </c>
      <c r="W272">
        <v>45.3401</v>
      </c>
      <c r="X272">
        <v>47.337899999999998</v>
      </c>
      <c r="Y272">
        <v>6354.2</v>
      </c>
      <c r="Z272">
        <v>2.1585999999999999</v>
      </c>
    </row>
    <row r="273" spans="1:26" x14ac:dyDescent="0.2">
      <c r="A273" t="s">
        <v>138</v>
      </c>
      <c r="B273" t="s">
        <v>139</v>
      </c>
      <c r="C273" t="s">
        <v>143</v>
      </c>
      <c r="D273">
        <v>277</v>
      </c>
      <c r="E273" t="s">
        <v>687</v>
      </c>
      <c r="F273" t="s">
        <v>142</v>
      </c>
      <c r="G273" t="s">
        <v>688</v>
      </c>
      <c r="H273">
        <v>60</v>
      </c>
      <c r="I273">
        <v>10</v>
      </c>
      <c r="J273" t="s">
        <v>19</v>
      </c>
      <c r="K273">
        <v>31</v>
      </c>
      <c r="L273">
        <v>3414.0641000000001</v>
      </c>
      <c r="M273">
        <v>36.689399999999999</v>
      </c>
      <c r="N273">
        <v>44.3018</v>
      </c>
      <c r="O273">
        <v>46.170299999999997</v>
      </c>
      <c r="P273">
        <v>23.558700000000002</v>
      </c>
      <c r="Q273">
        <v>16.6492</v>
      </c>
      <c r="R273">
        <v>77.070899999999995</v>
      </c>
      <c r="S273">
        <v>74.628299999999996</v>
      </c>
      <c r="T273">
        <v>35.110999999999997</v>
      </c>
      <c r="U273">
        <v>39.138399999999997</v>
      </c>
      <c r="V273">
        <v>36.614600000000003</v>
      </c>
      <c r="W273">
        <v>44.296399999999998</v>
      </c>
      <c r="X273">
        <v>46.145400000000002</v>
      </c>
      <c r="Y273">
        <v>5075</v>
      </c>
      <c r="Z273">
        <v>1.6962999999999999</v>
      </c>
    </row>
    <row r="274" spans="1:26" x14ac:dyDescent="0.2">
      <c r="A274" t="s">
        <v>138</v>
      </c>
      <c r="B274" t="s">
        <v>139</v>
      </c>
      <c r="C274" t="s">
        <v>143</v>
      </c>
      <c r="D274">
        <v>278</v>
      </c>
      <c r="E274" t="s">
        <v>689</v>
      </c>
      <c r="F274" t="s">
        <v>142</v>
      </c>
      <c r="G274" t="s">
        <v>690</v>
      </c>
      <c r="H274">
        <v>60</v>
      </c>
      <c r="I274">
        <v>10</v>
      </c>
      <c r="J274" t="s">
        <v>19</v>
      </c>
      <c r="K274">
        <v>39</v>
      </c>
      <c r="L274">
        <v>1812.6316999999999</v>
      </c>
      <c r="M274">
        <v>35.820500000000003</v>
      </c>
      <c r="N274">
        <v>43.023800000000001</v>
      </c>
      <c r="O274">
        <v>44.786200000000001</v>
      </c>
      <c r="P274">
        <v>20.968399999999999</v>
      </c>
      <c r="Q274">
        <v>15.2301</v>
      </c>
      <c r="R274">
        <v>70.942099999999996</v>
      </c>
      <c r="S274">
        <v>68.466099999999997</v>
      </c>
      <c r="T274">
        <v>33.549100000000003</v>
      </c>
      <c r="U274">
        <v>38.047899999999998</v>
      </c>
      <c r="V274">
        <v>35.753599999999999</v>
      </c>
      <c r="W274">
        <v>43.020099999999999</v>
      </c>
      <c r="X274">
        <v>44.7485</v>
      </c>
      <c r="Y274">
        <v>4689.5</v>
      </c>
      <c r="Z274">
        <v>1.2661</v>
      </c>
    </row>
    <row r="275" spans="1:26" x14ac:dyDescent="0.2">
      <c r="A275" t="s">
        <v>138</v>
      </c>
      <c r="B275" t="s">
        <v>139</v>
      </c>
      <c r="C275" t="s">
        <v>143</v>
      </c>
      <c r="D275">
        <v>279</v>
      </c>
      <c r="E275" t="s">
        <v>691</v>
      </c>
      <c r="F275" t="s">
        <v>142</v>
      </c>
      <c r="G275" t="s">
        <v>692</v>
      </c>
      <c r="H275">
        <v>60</v>
      </c>
      <c r="I275">
        <v>10</v>
      </c>
      <c r="J275" t="s">
        <v>19</v>
      </c>
      <c r="K275">
        <v>47</v>
      </c>
      <c r="L275">
        <v>934.17970000000003</v>
      </c>
      <c r="M275">
        <v>34.613500000000002</v>
      </c>
      <c r="N275">
        <v>41.603099999999998</v>
      </c>
      <c r="O275">
        <v>43.300600000000003</v>
      </c>
      <c r="P275">
        <v>18.248000000000001</v>
      </c>
      <c r="Q275">
        <v>13.5258</v>
      </c>
      <c r="R275">
        <v>62.095100000000002</v>
      </c>
      <c r="S275">
        <v>59.668300000000002</v>
      </c>
      <c r="T275">
        <v>31.663399999999999</v>
      </c>
      <c r="U275">
        <v>36.704099999999997</v>
      </c>
      <c r="V275">
        <v>34.547600000000003</v>
      </c>
      <c r="W275">
        <v>41.599400000000003</v>
      </c>
      <c r="X275">
        <v>43.2453</v>
      </c>
      <c r="Y275">
        <v>3390.9</v>
      </c>
      <c r="Z275">
        <v>1.0234000000000001</v>
      </c>
    </row>
    <row r="276" spans="1:26" x14ac:dyDescent="0.2">
      <c r="A276" t="s">
        <v>138</v>
      </c>
      <c r="B276" t="s">
        <v>139</v>
      </c>
      <c r="C276" t="s">
        <v>143</v>
      </c>
      <c r="D276">
        <v>280</v>
      </c>
      <c r="E276" t="s">
        <v>693</v>
      </c>
      <c r="F276" t="s">
        <v>142</v>
      </c>
      <c r="G276" t="s">
        <v>694</v>
      </c>
      <c r="H276">
        <v>60</v>
      </c>
      <c r="I276">
        <v>10</v>
      </c>
      <c r="J276" t="s">
        <v>19</v>
      </c>
      <c r="K276">
        <v>55</v>
      </c>
      <c r="L276">
        <v>457.37400000000002</v>
      </c>
      <c r="M276">
        <v>33.080800000000004</v>
      </c>
      <c r="N276">
        <v>40.151000000000003</v>
      </c>
      <c r="O276">
        <v>41.894799999999996</v>
      </c>
      <c r="P276">
        <v>15.4421</v>
      </c>
      <c r="Q276">
        <v>11.656499999999999</v>
      </c>
      <c r="R276">
        <v>50.520899999999997</v>
      </c>
      <c r="S276">
        <v>48.3461</v>
      </c>
      <c r="T276">
        <v>29.571300000000001</v>
      </c>
      <c r="U276">
        <v>35.162399999999998</v>
      </c>
      <c r="V276">
        <v>33.009900000000002</v>
      </c>
      <c r="W276">
        <v>40.1479</v>
      </c>
      <c r="X276">
        <v>41.820999999999998</v>
      </c>
      <c r="Y276">
        <v>2549.5</v>
      </c>
      <c r="Z276">
        <v>0.81359999999999999</v>
      </c>
    </row>
    <row r="277" spans="1:26" x14ac:dyDescent="0.2">
      <c r="A277" t="s">
        <v>138</v>
      </c>
      <c r="B277" t="s">
        <v>139</v>
      </c>
      <c r="C277" t="s">
        <v>143</v>
      </c>
      <c r="D277">
        <v>281</v>
      </c>
      <c r="E277" t="s">
        <v>695</v>
      </c>
      <c r="F277" t="s">
        <v>142</v>
      </c>
      <c r="G277" t="s">
        <v>696</v>
      </c>
      <c r="H277">
        <v>60</v>
      </c>
      <c r="I277">
        <v>10</v>
      </c>
      <c r="J277" t="s">
        <v>19</v>
      </c>
      <c r="K277">
        <v>63</v>
      </c>
      <c r="L277">
        <v>203.929</v>
      </c>
      <c r="M277">
        <v>31.262699999999999</v>
      </c>
      <c r="N277">
        <v>38.730600000000003</v>
      </c>
      <c r="O277">
        <v>40.439399999999999</v>
      </c>
      <c r="P277">
        <v>12.530099999999999</v>
      </c>
      <c r="Q277">
        <v>9.8300999999999998</v>
      </c>
      <c r="R277">
        <v>37.634500000000003</v>
      </c>
      <c r="S277">
        <v>35.8292</v>
      </c>
      <c r="T277">
        <v>27.3902</v>
      </c>
      <c r="U277">
        <v>33.447600000000001</v>
      </c>
      <c r="V277">
        <v>31.1844</v>
      </c>
      <c r="W277">
        <v>38.726999999999997</v>
      </c>
      <c r="X277">
        <v>40.350700000000003</v>
      </c>
      <c r="Y277">
        <v>1322.6</v>
      </c>
      <c r="Z277">
        <v>0.67069999999999996</v>
      </c>
    </row>
    <row r="278" spans="1:26" x14ac:dyDescent="0.2">
      <c r="A278" t="s">
        <v>138</v>
      </c>
      <c r="B278" t="s">
        <v>139</v>
      </c>
      <c r="C278" t="s">
        <v>143</v>
      </c>
      <c r="D278">
        <v>282</v>
      </c>
      <c r="E278" t="s">
        <v>697</v>
      </c>
      <c r="F278" t="s">
        <v>142</v>
      </c>
      <c r="G278" t="s">
        <v>698</v>
      </c>
      <c r="H278">
        <v>60</v>
      </c>
      <c r="I278">
        <v>10</v>
      </c>
      <c r="J278" t="s">
        <v>9</v>
      </c>
      <c r="K278">
        <v>23</v>
      </c>
      <c r="L278">
        <v>3648.3578000000002</v>
      </c>
      <c r="M278">
        <v>34.730400000000003</v>
      </c>
      <c r="N278">
        <v>43.928899999999999</v>
      </c>
      <c r="O278">
        <v>46.170099999999998</v>
      </c>
      <c r="P278">
        <v>24.2486</v>
      </c>
      <c r="Q278">
        <v>15.0223</v>
      </c>
      <c r="R278">
        <v>68.225700000000003</v>
      </c>
      <c r="S278">
        <v>65.727400000000003</v>
      </c>
      <c r="T278">
        <v>32.038699999999999</v>
      </c>
      <c r="U278">
        <v>38.053100000000001</v>
      </c>
      <c r="V278">
        <v>34.631799999999998</v>
      </c>
      <c r="W278">
        <v>43.921799999999998</v>
      </c>
      <c r="X278">
        <v>46.1494</v>
      </c>
      <c r="Y278">
        <v>5567.2</v>
      </c>
      <c r="Z278">
        <v>1.4616</v>
      </c>
    </row>
    <row r="279" spans="1:26" x14ac:dyDescent="0.2">
      <c r="A279" t="s">
        <v>138</v>
      </c>
      <c r="B279" t="s">
        <v>139</v>
      </c>
      <c r="C279" t="s">
        <v>143</v>
      </c>
      <c r="D279">
        <v>283</v>
      </c>
      <c r="E279" t="s">
        <v>699</v>
      </c>
      <c r="F279" t="s">
        <v>142</v>
      </c>
      <c r="G279" t="s">
        <v>700</v>
      </c>
      <c r="H279">
        <v>60</v>
      </c>
      <c r="I279">
        <v>10</v>
      </c>
      <c r="J279" t="s">
        <v>9</v>
      </c>
      <c r="K279">
        <v>31</v>
      </c>
      <c r="L279">
        <v>2053.9890999999998</v>
      </c>
      <c r="M279">
        <v>34.375</v>
      </c>
      <c r="N279">
        <v>43.078899999999997</v>
      </c>
      <c r="O279">
        <v>45.143000000000001</v>
      </c>
      <c r="P279">
        <v>21.9893</v>
      </c>
      <c r="Q279">
        <v>14.347799999999999</v>
      </c>
      <c r="R279">
        <v>64.041399999999996</v>
      </c>
      <c r="S279">
        <v>61.519100000000002</v>
      </c>
      <c r="T279">
        <v>31.471900000000002</v>
      </c>
      <c r="U279">
        <v>37.437899999999999</v>
      </c>
      <c r="V279">
        <v>34.285499999999999</v>
      </c>
      <c r="W279">
        <v>43.074399999999997</v>
      </c>
      <c r="X279">
        <v>45.113399999999999</v>
      </c>
      <c r="Y279">
        <v>4415.6000000000004</v>
      </c>
      <c r="Z279">
        <v>1.1978</v>
      </c>
    </row>
    <row r="280" spans="1:26" x14ac:dyDescent="0.2">
      <c r="A280" t="s">
        <v>138</v>
      </c>
      <c r="B280" t="s">
        <v>139</v>
      </c>
      <c r="C280" t="s">
        <v>143</v>
      </c>
      <c r="D280">
        <v>284</v>
      </c>
      <c r="E280" t="s">
        <v>701</v>
      </c>
      <c r="F280" t="s">
        <v>142</v>
      </c>
      <c r="G280" t="s">
        <v>702</v>
      </c>
      <c r="H280">
        <v>60</v>
      </c>
      <c r="I280">
        <v>10</v>
      </c>
      <c r="J280" t="s">
        <v>9</v>
      </c>
      <c r="K280">
        <v>39</v>
      </c>
      <c r="L280">
        <v>1121.7496000000001</v>
      </c>
      <c r="M280">
        <v>33.802500000000002</v>
      </c>
      <c r="N280">
        <v>42.008699999999997</v>
      </c>
      <c r="O280">
        <v>43.907200000000003</v>
      </c>
      <c r="P280">
        <v>19.466899999999999</v>
      </c>
      <c r="Q280">
        <v>13.3742</v>
      </c>
      <c r="R280">
        <v>57.645800000000001</v>
      </c>
      <c r="S280">
        <v>55.177500000000002</v>
      </c>
      <c r="T280">
        <v>30.6189</v>
      </c>
      <c r="U280">
        <v>36.579799999999999</v>
      </c>
      <c r="V280">
        <v>33.7211</v>
      </c>
      <c r="W280">
        <v>42.005600000000001</v>
      </c>
      <c r="X280">
        <v>43.859299999999998</v>
      </c>
      <c r="Y280">
        <v>3480.3</v>
      </c>
      <c r="Z280">
        <v>0.81859999999999999</v>
      </c>
    </row>
    <row r="281" spans="1:26" x14ac:dyDescent="0.2">
      <c r="A281" t="s">
        <v>138</v>
      </c>
      <c r="B281" t="s">
        <v>139</v>
      </c>
      <c r="C281" t="s">
        <v>143</v>
      </c>
      <c r="D281">
        <v>285</v>
      </c>
      <c r="E281" t="s">
        <v>703</v>
      </c>
      <c r="F281" t="s">
        <v>142</v>
      </c>
      <c r="G281" t="s">
        <v>704</v>
      </c>
      <c r="H281">
        <v>60</v>
      </c>
      <c r="I281">
        <v>10</v>
      </c>
      <c r="J281" t="s">
        <v>9</v>
      </c>
      <c r="K281">
        <v>47</v>
      </c>
      <c r="L281">
        <v>590.8836</v>
      </c>
      <c r="M281">
        <v>32.9133</v>
      </c>
      <c r="N281">
        <v>40.812800000000003</v>
      </c>
      <c r="O281">
        <v>42.568800000000003</v>
      </c>
      <c r="P281">
        <v>16.782900000000001</v>
      </c>
      <c r="Q281">
        <v>12.0413</v>
      </c>
      <c r="R281">
        <v>48.744700000000002</v>
      </c>
      <c r="S281">
        <v>46.501199999999997</v>
      </c>
      <c r="T281">
        <v>29.399699999999999</v>
      </c>
      <c r="U281">
        <v>35.465299999999999</v>
      </c>
      <c r="V281">
        <v>32.835000000000001</v>
      </c>
      <c r="W281">
        <v>40.809699999999999</v>
      </c>
      <c r="X281">
        <v>42.501100000000001</v>
      </c>
      <c r="Y281">
        <v>2499.1999999999998</v>
      </c>
      <c r="Z281">
        <v>0.60319999999999996</v>
      </c>
    </row>
    <row r="282" spans="1:26" x14ac:dyDescent="0.2">
      <c r="A282" t="s">
        <v>138</v>
      </c>
      <c r="B282" t="s">
        <v>139</v>
      </c>
      <c r="C282" t="s">
        <v>143</v>
      </c>
      <c r="D282">
        <v>286</v>
      </c>
      <c r="E282" t="s">
        <v>705</v>
      </c>
      <c r="F282" t="s">
        <v>142</v>
      </c>
      <c r="G282" t="s">
        <v>706</v>
      </c>
      <c r="H282">
        <v>60</v>
      </c>
      <c r="I282">
        <v>10</v>
      </c>
      <c r="J282" t="s">
        <v>9</v>
      </c>
      <c r="K282">
        <v>55</v>
      </c>
      <c r="L282">
        <v>291.6739</v>
      </c>
      <c r="M282">
        <v>31.671099999999999</v>
      </c>
      <c r="N282">
        <v>39.479799999999997</v>
      </c>
      <c r="O282">
        <v>41.246899999999997</v>
      </c>
      <c r="P282">
        <v>13.9726</v>
      </c>
      <c r="Q282">
        <v>10.473699999999999</v>
      </c>
      <c r="R282">
        <v>37.648499999999999</v>
      </c>
      <c r="S282">
        <v>35.745899999999999</v>
      </c>
      <c r="T282">
        <v>27.845800000000001</v>
      </c>
      <c r="U282">
        <v>34.119500000000002</v>
      </c>
      <c r="V282">
        <v>31.592600000000001</v>
      </c>
      <c r="W282">
        <v>39.476500000000001</v>
      </c>
      <c r="X282">
        <v>41.152700000000003</v>
      </c>
      <c r="Y282">
        <v>1810.2</v>
      </c>
      <c r="Z282">
        <v>0.46010000000000001</v>
      </c>
    </row>
    <row r="283" spans="1:26" x14ac:dyDescent="0.2">
      <c r="A283" t="s">
        <v>138</v>
      </c>
      <c r="B283" t="s">
        <v>139</v>
      </c>
      <c r="C283" t="s">
        <v>143</v>
      </c>
      <c r="D283">
        <v>287</v>
      </c>
      <c r="E283" t="s">
        <v>707</v>
      </c>
      <c r="F283" t="s">
        <v>142</v>
      </c>
      <c r="G283" t="s">
        <v>708</v>
      </c>
      <c r="H283">
        <v>60</v>
      </c>
      <c r="I283">
        <v>10</v>
      </c>
      <c r="J283" t="s">
        <v>9</v>
      </c>
      <c r="K283">
        <v>63</v>
      </c>
      <c r="L283">
        <v>135.40180000000001</v>
      </c>
      <c r="M283">
        <v>30.114599999999999</v>
      </c>
      <c r="N283">
        <v>38.203299999999999</v>
      </c>
      <c r="O283">
        <v>39.816499999999998</v>
      </c>
      <c r="P283">
        <v>11.271599999999999</v>
      </c>
      <c r="Q283">
        <v>8.9212000000000007</v>
      </c>
      <c r="R283">
        <v>27.236799999999999</v>
      </c>
      <c r="S283">
        <v>25.715900000000001</v>
      </c>
      <c r="T283">
        <v>26.085599999999999</v>
      </c>
      <c r="U283">
        <v>32.504600000000003</v>
      </c>
      <c r="V283">
        <v>30.033799999999999</v>
      </c>
      <c r="W283">
        <v>38.198099999999997</v>
      </c>
      <c r="X283">
        <v>39.718499999999999</v>
      </c>
      <c r="Y283">
        <v>914.8</v>
      </c>
      <c r="Z283">
        <v>0.3266</v>
      </c>
    </row>
    <row r="284" spans="1:26" x14ac:dyDescent="0.2">
      <c r="A284" t="s">
        <v>138</v>
      </c>
      <c r="B284" t="s">
        <v>139</v>
      </c>
      <c r="C284" t="s">
        <v>143</v>
      </c>
      <c r="D284">
        <v>288</v>
      </c>
      <c r="E284" t="s">
        <v>709</v>
      </c>
      <c r="F284" t="s">
        <v>142</v>
      </c>
      <c r="G284" t="s">
        <v>710</v>
      </c>
      <c r="H284">
        <v>60</v>
      </c>
      <c r="I284">
        <v>10</v>
      </c>
      <c r="J284" t="s">
        <v>20</v>
      </c>
      <c r="K284">
        <v>23</v>
      </c>
      <c r="L284">
        <v>1677.5654999999999</v>
      </c>
      <c r="M284">
        <v>32.090800000000002</v>
      </c>
      <c r="N284">
        <v>42.533000000000001</v>
      </c>
      <c r="O284">
        <v>44.840699999999998</v>
      </c>
      <c r="P284">
        <v>20.604299999999999</v>
      </c>
      <c r="Q284">
        <v>12.168900000000001</v>
      </c>
      <c r="R284">
        <v>43.622300000000003</v>
      </c>
      <c r="S284">
        <v>41.481299999999997</v>
      </c>
      <c r="T284">
        <v>28.1374</v>
      </c>
      <c r="U284">
        <v>35.916600000000003</v>
      </c>
      <c r="V284">
        <v>31.990300000000001</v>
      </c>
      <c r="W284">
        <v>42.527099999999997</v>
      </c>
      <c r="X284">
        <v>44.804600000000001</v>
      </c>
      <c r="Y284">
        <v>1843.8</v>
      </c>
      <c r="Z284">
        <v>0.49399999999999999</v>
      </c>
    </row>
    <row r="285" spans="1:26" x14ac:dyDescent="0.2">
      <c r="A285" t="s">
        <v>138</v>
      </c>
      <c r="B285" t="s">
        <v>139</v>
      </c>
      <c r="C285" t="s">
        <v>143</v>
      </c>
      <c r="D285">
        <v>289</v>
      </c>
      <c r="E285" t="s">
        <v>711</v>
      </c>
      <c r="F285" t="s">
        <v>142</v>
      </c>
      <c r="G285" t="s">
        <v>712</v>
      </c>
      <c r="H285">
        <v>60</v>
      </c>
      <c r="I285">
        <v>10</v>
      </c>
      <c r="J285" t="s">
        <v>20</v>
      </c>
      <c r="K285">
        <v>31</v>
      </c>
      <c r="L285">
        <v>984.18629999999996</v>
      </c>
      <c r="M285">
        <v>31.883400000000002</v>
      </c>
      <c r="N285">
        <v>41.832000000000001</v>
      </c>
      <c r="O285">
        <v>43.941099999999999</v>
      </c>
      <c r="P285">
        <v>18.938400000000001</v>
      </c>
      <c r="Q285">
        <v>11.7842</v>
      </c>
      <c r="R285">
        <v>40.0687</v>
      </c>
      <c r="S285">
        <v>37.978999999999999</v>
      </c>
      <c r="T285">
        <v>27.885100000000001</v>
      </c>
      <c r="U285">
        <v>35.464199999999998</v>
      </c>
      <c r="V285">
        <v>31.7896</v>
      </c>
      <c r="W285">
        <v>41.828699999999998</v>
      </c>
      <c r="X285">
        <v>43.891300000000001</v>
      </c>
      <c r="Y285">
        <v>1515.6</v>
      </c>
      <c r="Z285">
        <v>0.37340000000000001</v>
      </c>
    </row>
    <row r="286" spans="1:26" x14ac:dyDescent="0.2">
      <c r="A286" t="s">
        <v>138</v>
      </c>
      <c r="B286" t="s">
        <v>139</v>
      </c>
      <c r="C286" t="s">
        <v>143</v>
      </c>
      <c r="D286">
        <v>290</v>
      </c>
      <c r="E286" t="s">
        <v>713</v>
      </c>
      <c r="F286" t="s">
        <v>142</v>
      </c>
      <c r="G286" t="s">
        <v>714</v>
      </c>
      <c r="H286">
        <v>60</v>
      </c>
      <c r="I286">
        <v>10</v>
      </c>
      <c r="J286" t="s">
        <v>20</v>
      </c>
      <c r="K286">
        <v>39</v>
      </c>
      <c r="L286">
        <v>554.98220000000003</v>
      </c>
      <c r="M286">
        <v>31.519300000000001</v>
      </c>
      <c r="N286">
        <v>40.882399999999997</v>
      </c>
      <c r="O286">
        <v>42.840600000000002</v>
      </c>
      <c r="P286">
        <v>16.8444</v>
      </c>
      <c r="Q286">
        <v>11.1713</v>
      </c>
      <c r="R286">
        <v>34.715600000000002</v>
      </c>
      <c r="S286">
        <v>32.797699999999999</v>
      </c>
      <c r="T286">
        <v>27.461500000000001</v>
      </c>
      <c r="U286">
        <v>34.792900000000003</v>
      </c>
      <c r="V286">
        <v>31.432600000000001</v>
      </c>
      <c r="W286">
        <v>40.8795</v>
      </c>
      <c r="X286">
        <v>42.777799999999999</v>
      </c>
      <c r="Y286">
        <v>1185.8</v>
      </c>
      <c r="Z286">
        <v>0.27360000000000001</v>
      </c>
    </row>
    <row r="287" spans="1:26" x14ac:dyDescent="0.2">
      <c r="A287" t="s">
        <v>138</v>
      </c>
      <c r="B287" t="s">
        <v>139</v>
      </c>
      <c r="C287" t="s">
        <v>143</v>
      </c>
      <c r="D287">
        <v>291</v>
      </c>
      <c r="E287" t="s">
        <v>715</v>
      </c>
      <c r="F287" t="s">
        <v>142</v>
      </c>
      <c r="G287" t="s">
        <v>716</v>
      </c>
      <c r="H287">
        <v>60</v>
      </c>
      <c r="I287">
        <v>10</v>
      </c>
      <c r="J287" t="s">
        <v>20</v>
      </c>
      <c r="K287">
        <v>47</v>
      </c>
      <c r="L287">
        <v>299.48270000000002</v>
      </c>
      <c r="M287">
        <v>30.881900000000002</v>
      </c>
      <c r="N287">
        <v>39.814900000000002</v>
      </c>
      <c r="O287">
        <v>41.611699999999999</v>
      </c>
      <c r="P287">
        <v>14.431100000000001</v>
      </c>
      <c r="Q287">
        <v>10.2219</v>
      </c>
      <c r="R287">
        <v>27.421500000000002</v>
      </c>
      <c r="S287">
        <v>25.802700000000002</v>
      </c>
      <c r="T287">
        <v>26.749099999999999</v>
      </c>
      <c r="U287">
        <v>33.865099999999998</v>
      </c>
      <c r="V287">
        <v>30.799199999999999</v>
      </c>
      <c r="W287">
        <v>39.811100000000003</v>
      </c>
      <c r="X287">
        <v>41.519399999999997</v>
      </c>
      <c r="Y287">
        <v>922.7</v>
      </c>
      <c r="Z287">
        <v>0.21920000000000001</v>
      </c>
    </row>
    <row r="288" spans="1:26" x14ac:dyDescent="0.2">
      <c r="A288" t="s">
        <v>138</v>
      </c>
      <c r="B288" t="s">
        <v>139</v>
      </c>
      <c r="C288" t="s">
        <v>143</v>
      </c>
      <c r="D288">
        <v>292</v>
      </c>
      <c r="E288" t="s">
        <v>717</v>
      </c>
      <c r="F288" t="s">
        <v>142</v>
      </c>
      <c r="G288" t="s">
        <v>718</v>
      </c>
      <c r="H288">
        <v>60</v>
      </c>
      <c r="I288">
        <v>10</v>
      </c>
      <c r="J288" t="s">
        <v>20</v>
      </c>
      <c r="K288">
        <v>55</v>
      </c>
      <c r="L288">
        <v>152.31049999999999</v>
      </c>
      <c r="M288">
        <v>29.919499999999999</v>
      </c>
      <c r="N288">
        <v>38.639000000000003</v>
      </c>
      <c r="O288">
        <v>40.358400000000003</v>
      </c>
      <c r="P288">
        <v>11.940899999999999</v>
      </c>
      <c r="Q288">
        <v>9.0208999999999993</v>
      </c>
      <c r="R288">
        <v>19.637699999999999</v>
      </c>
      <c r="S288">
        <v>18.387</v>
      </c>
      <c r="T288">
        <v>25.728400000000001</v>
      </c>
      <c r="U288">
        <v>32.700899999999997</v>
      </c>
      <c r="V288">
        <v>29.8352</v>
      </c>
      <c r="W288">
        <v>38.634500000000003</v>
      </c>
      <c r="X288">
        <v>40.262099999999997</v>
      </c>
      <c r="Y288">
        <v>684.2</v>
      </c>
      <c r="Z288">
        <v>0.16039999999999999</v>
      </c>
    </row>
    <row r="289" spans="1:26" x14ac:dyDescent="0.2">
      <c r="A289" t="s">
        <v>138</v>
      </c>
      <c r="B289" t="s">
        <v>139</v>
      </c>
      <c r="C289" t="s">
        <v>143</v>
      </c>
      <c r="D289">
        <v>293</v>
      </c>
      <c r="E289" t="s">
        <v>719</v>
      </c>
      <c r="F289" t="s">
        <v>142</v>
      </c>
      <c r="G289" t="s">
        <v>720</v>
      </c>
      <c r="H289">
        <v>60</v>
      </c>
      <c r="I289">
        <v>10</v>
      </c>
      <c r="J289" t="s">
        <v>20</v>
      </c>
      <c r="K289">
        <v>63</v>
      </c>
      <c r="L289">
        <v>76.575699999999998</v>
      </c>
      <c r="M289">
        <v>28.616700000000002</v>
      </c>
      <c r="N289">
        <v>37.476900000000001</v>
      </c>
      <c r="O289">
        <v>39.020800000000001</v>
      </c>
      <c r="P289">
        <v>9.5835000000000008</v>
      </c>
      <c r="Q289">
        <v>7.7873999999999999</v>
      </c>
      <c r="R289">
        <v>12.818199999999999</v>
      </c>
      <c r="S289">
        <v>11.836499999999999</v>
      </c>
      <c r="T289">
        <v>24.418700000000001</v>
      </c>
      <c r="U289">
        <v>31.273299999999999</v>
      </c>
      <c r="V289">
        <v>28.5337</v>
      </c>
      <c r="W289">
        <v>37.474499999999999</v>
      </c>
      <c r="X289">
        <v>38.917000000000002</v>
      </c>
      <c r="Y289">
        <v>351</v>
      </c>
      <c r="Z289">
        <v>0.16689999999999999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1F7E-B7D4-D841-A1AE-2D9E74CC3AA4}">
  <sheetPr codeName="Sheet5"/>
  <dimension ref="A1:Z289"/>
  <sheetViews>
    <sheetView topLeftCell="F1" workbookViewId="0">
      <selection activeCell="L2" sqref="L2:Z289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26" s="137" customFormat="1" x14ac:dyDescent="0.2">
      <c r="A1" s="136" t="s">
        <v>115</v>
      </c>
      <c r="B1" s="137" t="s">
        <v>116</v>
      </c>
      <c r="C1" s="137" t="s">
        <v>117</v>
      </c>
      <c r="D1" s="136" t="s">
        <v>118</v>
      </c>
      <c r="E1" s="136" t="s">
        <v>119</v>
      </c>
      <c r="F1" s="136" t="s">
        <v>120</v>
      </c>
      <c r="G1" s="136" t="s">
        <v>121</v>
      </c>
      <c r="H1" s="136" t="s">
        <v>122</v>
      </c>
      <c r="I1" s="136" t="s">
        <v>123</v>
      </c>
      <c r="J1" s="137" t="s">
        <v>124</v>
      </c>
      <c r="K1" s="136" t="s">
        <v>6</v>
      </c>
      <c r="L1" s="136" t="s">
        <v>125</v>
      </c>
      <c r="M1" s="136" t="s">
        <v>2</v>
      </c>
      <c r="N1" s="136" t="s">
        <v>126</v>
      </c>
      <c r="O1" s="136" t="s">
        <v>127</v>
      </c>
      <c r="P1" s="136" t="s">
        <v>128</v>
      </c>
      <c r="Q1" s="137" t="s">
        <v>129</v>
      </c>
      <c r="R1" s="136" t="s">
        <v>130</v>
      </c>
      <c r="S1" s="136" t="s">
        <v>131</v>
      </c>
      <c r="T1" s="136" t="s">
        <v>40</v>
      </c>
      <c r="U1" s="136" t="s">
        <v>132</v>
      </c>
      <c r="V1" s="136" t="s">
        <v>133</v>
      </c>
      <c r="W1" s="136" t="s">
        <v>134</v>
      </c>
      <c r="X1" s="136" t="s">
        <v>135</v>
      </c>
      <c r="Y1" s="136" t="s">
        <v>136</v>
      </c>
      <c r="Z1" s="136" t="s">
        <v>137</v>
      </c>
    </row>
    <row r="2" spans="1:26" x14ac:dyDescent="0.2">
      <c r="A2" t="s">
        <v>138</v>
      </c>
      <c r="B2" t="s">
        <v>139</v>
      </c>
      <c r="C2" t="s">
        <v>143</v>
      </c>
      <c r="D2">
        <v>6</v>
      </c>
      <c r="E2" t="s">
        <v>140</v>
      </c>
      <c r="F2" t="s">
        <v>50</v>
      </c>
      <c r="G2" t="s">
        <v>17</v>
      </c>
      <c r="H2">
        <v>60</v>
      </c>
      <c r="I2">
        <v>10</v>
      </c>
      <c r="J2" t="s">
        <v>17</v>
      </c>
      <c r="K2">
        <v>23</v>
      </c>
      <c r="L2">
        <v>28124.388800000001</v>
      </c>
      <c r="M2">
        <v>42.551099999999998</v>
      </c>
      <c r="N2">
        <v>48.821599999999997</v>
      </c>
      <c r="O2">
        <v>48.747399999999999</v>
      </c>
      <c r="P2">
        <v>29.688099999999999</v>
      </c>
      <c r="Q2">
        <v>20.519600000000001</v>
      </c>
      <c r="R2">
        <v>99.976200000000006</v>
      </c>
      <c r="S2">
        <v>99.961100000000002</v>
      </c>
      <c r="T2">
        <v>43.343200000000003</v>
      </c>
      <c r="U2">
        <v>43.383000000000003</v>
      </c>
      <c r="V2">
        <v>42.4833</v>
      </c>
      <c r="W2">
        <v>48.787999999999997</v>
      </c>
      <c r="X2">
        <v>48.715899999999998</v>
      </c>
      <c r="Y2">
        <v>82469.600000000006</v>
      </c>
      <c r="Z2">
        <v>23.641100000000002</v>
      </c>
    </row>
    <row r="3" spans="1:26" x14ac:dyDescent="0.2">
      <c r="A3" t="s">
        <v>138</v>
      </c>
      <c r="B3" t="s">
        <v>139</v>
      </c>
      <c r="C3" t="s">
        <v>143</v>
      </c>
      <c r="D3">
        <v>7</v>
      </c>
      <c r="E3" t="s">
        <v>147</v>
      </c>
      <c r="F3" t="s">
        <v>50</v>
      </c>
      <c r="G3" t="s">
        <v>148</v>
      </c>
      <c r="H3">
        <v>60</v>
      </c>
      <c r="I3">
        <v>10</v>
      </c>
      <c r="J3" t="s">
        <v>17</v>
      </c>
      <c r="K3">
        <v>31</v>
      </c>
      <c r="L3">
        <v>13410.6054</v>
      </c>
      <c r="M3">
        <v>41.963000000000001</v>
      </c>
      <c r="N3">
        <v>47.956699999999998</v>
      </c>
      <c r="O3">
        <v>47.761200000000002</v>
      </c>
      <c r="P3">
        <v>28.299299999999999</v>
      </c>
      <c r="Q3">
        <v>19.919799999999999</v>
      </c>
      <c r="R3">
        <v>99.970600000000005</v>
      </c>
      <c r="S3">
        <v>99.109800000000007</v>
      </c>
      <c r="T3">
        <v>42.245699999999999</v>
      </c>
      <c r="U3">
        <v>42.750500000000002</v>
      </c>
      <c r="V3">
        <v>41.932000000000002</v>
      </c>
      <c r="W3">
        <v>47.936100000000003</v>
      </c>
      <c r="X3">
        <v>47.7393</v>
      </c>
      <c r="Y3">
        <v>56174.9</v>
      </c>
      <c r="Z3">
        <v>18.590900000000001</v>
      </c>
    </row>
    <row r="4" spans="1:26" x14ac:dyDescent="0.2">
      <c r="A4" t="s">
        <v>138</v>
      </c>
      <c r="B4" t="s">
        <v>139</v>
      </c>
      <c r="C4" t="s">
        <v>143</v>
      </c>
      <c r="D4">
        <v>8</v>
      </c>
      <c r="E4" t="s">
        <v>149</v>
      </c>
      <c r="F4" t="s">
        <v>50</v>
      </c>
      <c r="G4" t="s">
        <v>150</v>
      </c>
      <c r="H4">
        <v>60</v>
      </c>
      <c r="I4">
        <v>10</v>
      </c>
      <c r="J4" t="s">
        <v>17</v>
      </c>
      <c r="K4">
        <v>39</v>
      </c>
      <c r="L4">
        <v>6624.8041000000003</v>
      </c>
      <c r="M4">
        <v>41.253900000000002</v>
      </c>
      <c r="N4">
        <v>46.889200000000002</v>
      </c>
      <c r="O4">
        <v>46.543399999999998</v>
      </c>
      <c r="P4">
        <v>26.904299999999999</v>
      </c>
      <c r="Q4">
        <v>19.2895</v>
      </c>
      <c r="R4">
        <v>98.679400000000001</v>
      </c>
      <c r="S4">
        <v>96.641900000000007</v>
      </c>
      <c r="T4">
        <v>40.931800000000003</v>
      </c>
      <c r="U4">
        <v>42.001300000000001</v>
      </c>
      <c r="V4">
        <v>41.239699999999999</v>
      </c>
      <c r="W4">
        <v>46.873600000000003</v>
      </c>
      <c r="X4">
        <v>46.524999999999999</v>
      </c>
      <c r="Y4">
        <v>43629.599999999999</v>
      </c>
      <c r="Z4">
        <v>16.5975</v>
      </c>
    </row>
    <row r="5" spans="1:26" x14ac:dyDescent="0.2">
      <c r="A5" t="s">
        <v>138</v>
      </c>
      <c r="B5" t="s">
        <v>139</v>
      </c>
      <c r="C5" t="s">
        <v>143</v>
      </c>
      <c r="D5">
        <v>9</v>
      </c>
      <c r="E5" t="s">
        <v>151</v>
      </c>
      <c r="F5" t="s">
        <v>50</v>
      </c>
      <c r="G5" t="s">
        <v>152</v>
      </c>
      <c r="H5">
        <v>60</v>
      </c>
      <c r="I5">
        <v>10</v>
      </c>
      <c r="J5" t="s">
        <v>17</v>
      </c>
      <c r="K5">
        <v>47</v>
      </c>
      <c r="L5">
        <v>3708.8953999999999</v>
      </c>
      <c r="M5">
        <v>40.269300000000001</v>
      </c>
      <c r="N5">
        <v>45.594099999999997</v>
      </c>
      <c r="O5">
        <v>45.068199999999997</v>
      </c>
      <c r="P5">
        <v>25.121600000000001</v>
      </c>
      <c r="Q5">
        <v>18.425699999999999</v>
      </c>
      <c r="R5">
        <v>94.739199999999997</v>
      </c>
      <c r="S5">
        <v>92.552899999999994</v>
      </c>
      <c r="T5">
        <v>39.1614</v>
      </c>
      <c r="U5">
        <v>41.061399999999999</v>
      </c>
      <c r="V5">
        <v>40.254800000000003</v>
      </c>
      <c r="W5">
        <v>45.578299999999999</v>
      </c>
      <c r="X5">
        <v>45.051299999999998</v>
      </c>
      <c r="Y5">
        <v>27315.9</v>
      </c>
      <c r="Z5">
        <v>14.414999999999999</v>
      </c>
    </row>
    <row r="6" spans="1:26" x14ac:dyDescent="0.2">
      <c r="A6" t="s">
        <v>138</v>
      </c>
      <c r="B6" t="s">
        <v>139</v>
      </c>
      <c r="C6" t="s">
        <v>143</v>
      </c>
      <c r="D6">
        <v>10</v>
      </c>
      <c r="E6" t="s">
        <v>153</v>
      </c>
      <c r="F6" t="s">
        <v>50</v>
      </c>
      <c r="G6" t="s">
        <v>154</v>
      </c>
      <c r="H6">
        <v>60</v>
      </c>
      <c r="I6">
        <v>10</v>
      </c>
      <c r="J6" t="s">
        <v>17</v>
      </c>
      <c r="K6">
        <v>55</v>
      </c>
      <c r="L6">
        <v>2267.0327000000002</v>
      </c>
      <c r="M6">
        <v>38.851300000000002</v>
      </c>
      <c r="N6">
        <v>44.072600000000001</v>
      </c>
      <c r="O6">
        <v>43.335500000000003</v>
      </c>
      <c r="P6">
        <v>22.8123</v>
      </c>
      <c r="Q6">
        <v>17.172000000000001</v>
      </c>
      <c r="R6">
        <v>88.221800000000002</v>
      </c>
      <c r="S6">
        <v>85.900999999999996</v>
      </c>
      <c r="T6">
        <v>36.832700000000003</v>
      </c>
      <c r="U6">
        <v>39.817500000000003</v>
      </c>
      <c r="V6">
        <v>38.833799999999997</v>
      </c>
      <c r="W6">
        <v>44.059600000000003</v>
      </c>
      <c r="X6">
        <v>43.320900000000002</v>
      </c>
      <c r="Y6">
        <v>20109</v>
      </c>
      <c r="Z6">
        <v>12.5601</v>
      </c>
    </row>
    <row r="7" spans="1:26" x14ac:dyDescent="0.2">
      <c r="A7" t="s">
        <v>138</v>
      </c>
      <c r="B7" t="s">
        <v>139</v>
      </c>
      <c r="C7" t="s">
        <v>143</v>
      </c>
      <c r="D7">
        <v>11</v>
      </c>
      <c r="E7" t="s">
        <v>155</v>
      </c>
      <c r="F7" t="s">
        <v>50</v>
      </c>
      <c r="G7" t="s">
        <v>156</v>
      </c>
      <c r="H7">
        <v>60</v>
      </c>
      <c r="I7">
        <v>10</v>
      </c>
      <c r="J7" t="s">
        <v>17</v>
      </c>
      <c r="K7">
        <v>63</v>
      </c>
      <c r="L7">
        <v>1202.0951</v>
      </c>
      <c r="M7">
        <v>36.555100000000003</v>
      </c>
      <c r="N7">
        <v>42.274500000000003</v>
      </c>
      <c r="O7">
        <v>41.447499999999998</v>
      </c>
      <c r="P7">
        <v>19.631499999999999</v>
      </c>
      <c r="Q7">
        <v>15.3184</v>
      </c>
      <c r="R7">
        <v>75.897999999999996</v>
      </c>
      <c r="S7">
        <v>73.4255</v>
      </c>
      <c r="T7">
        <v>33.568800000000003</v>
      </c>
      <c r="U7">
        <v>38.108699999999999</v>
      </c>
      <c r="V7">
        <v>36.526200000000003</v>
      </c>
      <c r="W7">
        <v>42.262799999999999</v>
      </c>
      <c r="X7">
        <v>41.435499999999998</v>
      </c>
      <c r="Y7">
        <v>11382.4</v>
      </c>
      <c r="Z7">
        <v>10.050800000000001</v>
      </c>
    </row>
    <row r="8" spans="1:26" x14ac:dyDescent="0.2">
      <c r="A8" t="s">
        <v>138</v>
      </c>
      <c r="B8" t="s">
        <v>139</v>
      </c>
      <c r="C8" t="s">
        <v>143</v>
      </c>
      <c r="D8">
        <v>12</v>
      </c>
      <c r="E8" t="s">
        <v>157</v>
      </c>
      <c r="F8" t="s">
        <v>50</v>
      </c>
      <c r="G8" t="s">
        <v>158</v>
      </c>
      <c r="H8">
        <v>60</v>
      </c>
      <c r="I8">
        <v>10</v>
      </c>
      <c r="J8" t="s">
        <v>18</v>
      </c>
      <c r="K8">
        <v>23</v>
      </c>
      <c r="L8">
        <v>13059.806699999999</v>
      </c>
      <c r="M8">
        <v>41.676600000000001</v>
      </c>
      <c r="N8">
        <v>47.167299999999997</v>
      </c>
      <c r="O8">
        <v>47.201099999999997</v>
      </c>
      <c r="P8">
        <v>28.546099999999999</v>
      </c>
      <c r="Q8">
        <v>19.9727</v>
      </c>
      <c r="R8">
        <v>99.967100000000002</v>
      </c>
      <c r="S8">
        <v>98.704099999999997</v>
      </c>
      <c r="T8">
        <v>42.3431</v>
      </c>
      <c r="U8">
        <v>42.5167</v>
      </c>
      <c r="V8">
        <v>41.659100000000002</v>
      </c>
      <c r="W8">
        <v>47.1539</v>
      </c>
      <c r="X8">
        <v>47.184399999999997</v>
      </c>
      <c r="Y8">
        <v>25558.9</v>
      </c>
      <c r="Z8">
        <v>10.8361</v>
      </c>
    </row>
    <row r="9" spans="1:26" x14ac:dyDescent="0.2">
      <c r="A9" t="s">
        <v>138</v>
      </c>
      <c r="B9" t="s">
        <v>139</v>
      </c>
      <c r="C9" t="s">
        <v>143</v>
      </c>
      <c r="D9">
        <v>13</v>
      </c>
      <c r="E9" t="s">
        <v>159</v>
      </c>
      <c r="F9" t="s">
        <v>50</v>
      </c>
      <c r="G9" t="s">
        <v>160</v>
      </c>
      <c r="H9">
        <v>60</v>
      </c>
      <c r="I9">
        <v>10</v>
      </c>
      <c r="J9" t="s">
        <v>18</v>
      </c>
      <c r="K9">
        <v>31</v>
      </c>
      <c r="L9">
        <v>7204.4079000000002</v>
      </c>
      <c r="M9">
        <v>41.138100000000001</v>
      </c>
      <c r="N9">
        <v>46.434399999999997</v>
      </c>
      <c r="O9">
        <v>46.301200000000001</v>
      </c>
      <c r="P9">
        <v>27.280999999999999</v>
      </c>
      <c r="Q9">
        <v>19.424299999999999</v>
      </c>
      <c r="R9">
        <v>99.184600000000003</v>
      </c>
      <c r="S9">
        <v>96.726200000000006</v>
      </c>
      <c r="T9">
        <v>41.193100000000001</v>
      </c>
      <c r="U9">
        <v>41.945099999999996</v>
      </c>
      <c r="V9">
        <v>41.125500000000002</v>
      </c>
      <c r="W9">
        <v>46.423200000000001</v>
      </c>
      <c r="X9">
        <v>46.285699999999999</v>
      </c>
      <c r="Y9">
        <v>22646.6</v>
      </c>
      <c r="Z9">
        <v>9.2045999999999992</v>
      </c>
    </row>
    <row r="10" spans="1:26" x14ac:dyDescent="0.2">
      <c r="A10" t="s">
        <v>138</v>
      </c>
      <c r="B10" t="s">
        <v>139</v>
      </c>
      <c r="C10" t="s">
        <v>143</v>
      </c>
      <c r="D10">
        <v>14</v>
      </c>
      <c r="E10" t="s">
        <v>161</v>
      </c>
      <c r="F10" t="s">
        <v>50</v>
      </c>
      <c r="G10" t="s">
        <v>162</v>
      </c>
      <c r="H10">
        <v>60</v>
      </c>
      <c r="I10">
        <v>10</v>
      </c>
      <c r="J10" t="s">
        <v>18</v>
      </c>
      <c r="K10">
        <v>39</v>
      </c>
      <c r="L10">
        <v>3991.3771999999999</v>
      </c>
      <c r="M10">
        <v>40.3264</v>
      </c>
      <c r="N10">
        <v>45.479399999999998</v>
      </c>
      <c r="O10">
        <v>45.119300000000003</v>
      </c>
      <c r="P10">
        <v>25.632100000000001</v>
      </c>
      <c r="Q10">
        <v>18.656099999999999</v>
      </c>
      <c r="R10">
        <v>95.982600000000005</v>
      </c>
      <c r="S10">
        <v>93.333699999999993</v>
      </c>
      <c r="T10">
        <v>39.585599999999999</v>
      </c>
      <c r="U10">
        <v>41.176200000000001</v>
      </c>
      <c r="V10">
        <v>40.313200000000002</v>
      </c>
      <c r="W10">
        <v>45.467100000000002</v>
      </c>
      <c r="X10">
        <v>45.102699999999999</v>
      </c>
      <c r="Y10">
        <v>19584.3</v>
      </c>
      <c r="Z10">
        <v>7.9382000000000001</v>
      </c>
    </row>
    <row r="11" spans="1:26" x14ac:dyDescent="0.2">
      <c r="A11" t="s">
        <v>138</v>
      </c>
      <c r="B11" t="s">
        <v>139</v>
      </c>
      <c r="C11" t="s">
        <v>143</v>
      </c>
      <c r="D11">
        <v>15</v>
      </c>
      <c r="E11" t="s">
        <v>163</v>
      </c>
      <c r="F11" t="s">
        <v>50</v>
      </c>
      <c r="G11" t="s">
        <v>164</v>
      </c>
      <c r="H11">
        <v>60</v>
      </c>
      <c r="I11">
        <v>10</v>
      </c>
      <c r="J11" t="s">
        <v>18</v>
      </c>
      <c r="K11">
        <v>47</v>
      </c>
      <c r="L11">
        <v>2421.4641000000001</v>
      </c>
      <c r="M11">
        <v>39.111199999999997</v>
      </c>
      <c r="N11">
        <v>44.221600000000002</v>
      </c>
      <c r="O11">
        <v>43.640599999999999</v>
      </c>
      <c r="P11">
        <v>23.4816</v>
      </c>
      <c r="Q11">
        <v>17.5276</v>
      </c>
      <c r="R11">
        <v>90.246200000000002</v>
      </c>
      <c r="S11">
        <v>87.5839</v>
      </c>
      <c r="T11">
        <v>37.429099999999998</v>
      </c>
      <c r="U11">
        <v>40.118299999999998</v>
      </c>
      <c r="V11">
        <v>39.094799999999999</v>
      </c>
      <c r="W11">
        <v>44.210799999999999</v>
      </c>
      <c r="X11">
        <v>43.625399999999999</v>
      </c>
      <c r="Y11">
        <v>13457.4</v>
      </c>
      <c r="Z11">
        <v>7.0940000000000003</v>
      </c>
    </row>
    <row r="12" spans="1:26" x14ac:dyDescent="0.2">
      <c r="A12" t="s">
        <v>138</v>
      </c>
      <c r="B12" t="s">
        <v>139</v>
      </c>
      <c r="C12" t="s">
        <v>143</v>
      </c>
      <c r="D12">
        <v>16</v>
      </c>
      <c r="E12" t="s">
        <v>165</v>
      </c>
      <c r="F12" t="s">
        <v>50</v>
      </c>
      <c r="G12" t="s">
        <v>166</v>
      </c>
      <c r="H12">
        <v>60</v>
      </c>
      <c r="I12">
        <v>10</v>
      </c>
      <c r="J12" t="s">
        <v>18</v>
      </c>
      <c r="K12">
        <v>55</v>
      </c>
      <c r="L12">
        <v>1480.2871</v>
      </c>
      <c r="M12">
        <v>37.463700000000003</v>
      </c>
      <c r="N12">
        <v>42.769399999999997</v>
      </c>
      <c r="O12">
        <v>41.9328</v>
      </c>
      <c r="P12">
        <v>20.904499999999999</v>
      </c>
      <c r="Q12">
        <v>16.041799999999999</v>
      </c>
      <c r="R12">
        <v>81.198400000000007</v>
      </c>
      <c r="S12">
        <v>78.576700000000002</v>
      </c>
      <c r="T12">
        <v>34.872700000000002</v>
      </c>
      <c r="U12">
        <v>38.747399999999999</v>
      </c>
      <c r="V12">
        <v>37.444800000000001</v>
      </c>
      <c r="W12">
        <v>42.76</v>
      </c>
      <c r="X12">
        <v>41.921199999999999</v>
      </c>
      <c r="Y12">
        <v>10893.9</v>
      </c>
      <c r="Z12">
        <v>5.8601000000000001</v>
      </c>
    </row>
    <row r="13" spans="1:26" x14ac:dyDescent="0.2">
      <c r="A13" t="s">
        <v>138</v>
      </c>
      <c r="B13" t="s">
        <v>139</v>
      </c>
      <c r="C13" t="s">
        <v>143</v>
      </c>
      <c r="D13">
        <v>17</v>
      </c>
      <c r="E13" t="s">
        <v>167</v>
      </c>
      <c r="F13" t="s">
        <v>50</v>
      </c>
      <c r="G13" t="s">
        <v>168</v>
      </c>
      <c r="H13">
        <v>60</v>
      </c>
      <c r="I13">
        <v>10</v>
      </c>
      <c r="J13" t="s">
        <v>18</v>
      </c>
      <c r="K13">
        <v>63</v>
      </c>
      <c r="L13">
        <v>776.66089999999997</v>
      </c>
      <c r="M13">
        <v>34.972299999999997</v>
      </c>
      <c r="N13">
        <v>40.981000000000002</v>
      </c>
      <c r="O13">
        <v>40.1614</v>
      </c>
      <c r="P13">
        <v>17.672000000000001</v>
      </c>
      <c r="Q13">
        <v>14.0449</v>
      </c>
      <c r="R13">
        <v>66.062700000000007</v>
      </c>
      <c r="S13">
        <v>63.525300000000001</v>
      </c>
      <c r="T13">
        <v>31.560300000000002</v>
      </c>
      <c r="U13">
        <v>36.877499999999998</v>
      </c>
      <c r="V13">
        <v>34.941400000000002</v>
      </c>
      <c r="W13">
        <v>40.973700000000001</v>
      </c>
      <c r="X13">
        <v>40.153100000000002</v>
      </c>
      <c r="Y13">
        <v>6895.4</v>
      </c>
      <c r="Z13">
        <v>4.7836999999999996</v>
      </c>
    </row>
    <row r="14" spans="1:26" x14ac:dyDescent="0.2">
      <c r="A14" t="s">
        <v>138</v>
      </c>
      <c r="B14" t="s">
        <v>139</v>
      </c>
      <c r="C14" t="s">
        <v>143</v>
      </c>
      <c r="D14">
        <v>18</v>
      </c>
      <c r="E14" t="s">
        <v>169</v>
      </c>
      <c r="F14" t="s">
        <v>50</v>
      </c>
      <c r="G14" t="s">
        <v>170</v>
      </c>
      <c r="H14">
        <v>60</v>
      </c>
      <c r="I14">
        <v>10</v>
      </c>
      <c r="J14" t="s">
        <v>8</v>
      </c>
      <c r="K14">
        <v>23</v>
      </c>
      <c r="L14">
        <v>8636.0310000000009</v>
      </c>
      <c r="M14">
        <v>40.758499999999998</v>
      </c>
      <c r="N14">
        <v>46.000599999999999</v>
      </c>
      <c r="O14">
        <v>45.810899999999997</v>
      </c>
      <c r="P14">
        <v>27.815899999999999</v>
      </c>
      <c r="Q14">
        <v>19.4986</v>
      </c>
      <c r="R14">
        <v>98.625399999999999</v>
      </c>
      <c r="S14">
        <v>96.110799999999998</v>
      </c>
      <c r="T14">
        <v>41.367100000000001</v>
      </c>
      <c r="U14">
        <v>41.819400000000002</v>
      </c>
      <c r="V14">
        <v>40.749299999999998</v>
      </c>
      <c r="W14">
        <v>45.993000000000002</v>
      </c>
      <c r="X14">
        <v>45.799100000000003</v>
      </c>
      <c r="Y14">
        <v>10507.2</v>
      </c>
      <c r="Z14">
        <v>5.7336</v>
      </c>
    </row>
    <row r="15" spans="1:26" x14ac:dyDescent="0.2">
      <c r="A15" t="s">
        <v>138</v>
      </c>
      <c r="B15" t="s">
        <v>139</v>
      </c>
      <c r="C15" t="s">
        <v>143</v>
      </c>
      <c r="D15">
        <v>19</v>
      </c>
      <c r="E15" t="s">
        <v>171</v>
      </c>
      <c r="F15" t="s">
        <v>50</v>
      </c>
      <c r="G15" t="s">
        <v>172</v>
      </c>
      <c r="H15">
        <v>60</v>
      </c>
      <c r="I15">
        <v>10</v>
      </c>
      <c r="J15" t="s">
        <v>8</v>
      </c>
      <c r="K15">
        <v>31</v>
      </c>
      <c r="L15">
        <v>4963.3504999999996</v>
      </c>
      <c r="M15">
        <v>40.201700000000002</v>
      </c>
      <c r="N15">
        <v>45.372300000000003</v>
      </c>
      <c r="O15">
        <v>45.028100000000002</v>
      </c>
      <c r="P15">
        <v>26.407900000000001</v>
      </c>
      <c r="Q15">
        <v>18.895600000000002</v>
      </c>
      <c r="R15">
        <v>96.358500000000006</v>
      </c>
      <c r="S15">
        <v>93.595299999999995</v>
      </c>
      <c r="T15">
        <v>40.081699999999998</v>
      </c>
      <c r="U15">
        <v>41.264899999999997</v>
      </c>
      <c r="V15">
        <v>40.191899999999997</v>
      </c>
      <c r="W15">
        <v>45.364199999999997</v>
      </c>
      <c r="X15">
        <v>45.014499999999998</v>
      </c>
      <c r="Y15">
        <v>9765.7999999999993</v>
      </c>
      <c r="Z15">
        <v>5.5137999999999998</v>
      </c>
    </row>
    <row r="16" spans="1:26" x14ac:dyDescent="0.2">
      <c r="A16" t="s">
        <v>138</v>
      </c>
      <c r="B16" t="s">
        <v>139</v>
      </c>
      <c r="C16" t="s">
        <v>143</v>
      </c>
      <c r="D16">
        <v>20</v>
      </c>
      <c r="E16" t="s">
        <v>173</v>
      </c>
      <c r="F16" t="s">
        <v>50</v>
      </c>
      <c r="G16" t="s">
        <v>174</v>
      </c>
      <c r="H16">
        <v>60</v>
      </c>
      <c r="I16">
        <v>10</v>
      </c>
      <c r="J16" t="s">
        <v>8</v>
      </c>
      <c r="K16">
        <v>39</v>
      </c>
      <c r="L16">
        <v>2942.9205000000002</v>
      </c>
      <c r="M16">
        <v>39.319600000000001</v>
      </c>
      <c r="N16">
        <v>44.476399999999998</v>
      </c>
      <c r="O16">
        <v>43.939799999999998</v>
      </c>
      <c r="P16">
        <v>24.510999999999999</v>
      </c>
      <c r="Q16">
        <v>17.9984</v>
      </c>
      <c r="R16">
        <v>92.245699999999999</v>
      </c>
      <c r="S16">
        <v>89.311300000000003</v>
      </c>
      <c r="T16">
        <v>38.266199999999998</v>
      </c>
      <c r="U16">
        <v>40.458500000000001</v>
      </c>
      <c r="V16">
        <v>39.305900000000001</v>
      </c>
      <c r="W16">
        <v>44.466700000000003</v>
      </c>
      <c r="X16">
        <v>43.924199999999999</v>
      </c>
      <c r="Y16">
        <v>8751.9</v>
      </c>
      <c r="Z16">
        <v>4.3731</v>
      </c>
    </row>
    <row r="17" spans="1:26" x14ac:dyDescent="0.2">
      <c r="A17" t="s">
        <v>138</v>
      </c>
      <c r="B17" t="s">
        <v>139</v>
      </c>
      <c r="C17" t="s">
        <v>143</v>
      </c>
      <c r="D17">
        <v>21</v>
      </c>
      <c r="E17" t="s">
        <v>175</v>
      </c>
      <c r="F17" t="s">
        <v>50</v>
      </c>
      <c r="G17" t="s">
        <v>176</v>
      </c>
      <c r="H17">
        <v>60</v>
      </c>
      <c r="I17">
        <v>10</v>
      </c>
      <c r="J17" t="s">
        <v>8</v>
      </c>
      <c r="K17">
        <v>47</v>
      </c>
      <c r="L17">
        <v>1794.6165000000001</v>
      </c>
      <c r="M17">
        <v>38.008099999999999</v>
      </c>
      <c r="N17">
        <v>43.291699999999999</v>
      </c>
      <c r="O17">
        <v>42.546500000000002</v>
      </c>
      <c r="P17">
        <v>22.1313</v>
      </c>
      <c r="Q17">
        <v>16.710100000000001</v>
      </c>
      <c r="R17">
        <v>85.052999999999997</v>
      </c>
      <c r="S17">
        <v>82.145700000000005</v>
      </c>
      <c r="T17">
        <v>35.942500000000003</v>
      </c>
      <c r="U17">
        <v>39.330800000000004</v>
      </c>
      <c r="V17">
        <v>37.9908</v>
      </c>
      <c r="W17">
        <v>43.2819</v>
      </c>
      <c r="X17">
        <v>42.533099999999997</v>
      </c>
      <c r="Y17">
        <v>6627.9</v>
      </c>
      <c r="Z17">
        <v>4.0396000000000001</v>
      </c>
    </row>
    <row r="18" spans="1:26" x14ac:dyDescent="0.2">
      <c r="A18" t="s">
        <v>138</v>
      </c>
      <c r="B18" t="s">
        <v>139</v>
      </c>
      <c r="C18" t="s">
        <v>143</v>
      </c>
      <c r="D18">
        <v>22</v>
      </c>
      <c r="E18" t="s">
        <v>177</v>
      </c>
      <c r="F18" t="s">
        <v>50</v>
      </c>
      <c r="G18" t="s">
        <v>178</v>
      </c>
      <c r="H18">
        <v>60</v>
      </c>
      <c r="I18">
        <v>10</v>
      </c>
      <c r="J18" t="s">
        <v>8</v>
      </c>
      <c r="K18">
        <v>55</v>
      </c>
      <c r="L18">
        <v>1100.3667</v>
      </c>
      <c r="M18">
        <v>36.289099999999998</v>
      </c>
      <c r="N18">
        <v>41.828899999999997</v>
      </c>
      <c r="O18">
        <v>40.953299999999999</v>
      </c>
      <c r="P18">
        <v>19.478200000000001</v>
      </c>
      <c r="Q18">
        <v>15.122400000000001</v>
      </c>
      <c r="R18">
        <v>74.245099999999994</v>
      </c>
      <c r="S18">
        <v>71.524100000000004</v>
      </c>
      <c r="T18">
        <v>33.350700000000003</v>
      </c>
      <c r="U18">
        <v>37.8611</v>
      </c>
      <c r="V18">
        <v>36.270099999999999</v>
      </c>
      <c r="W18">
        <v>41.820999999999998</v>
      </c>
      <c r="X18">
        <v>40.942999999999998</v>
      </c>
      <c r="Y18">
        <v>5564.3</v>
      </c>
      <c r="Z18">
        <v>3.2795999999999998</v>
      </c>
    </row>
    <row r="19" spans="1:26" x14ac:dyDescent="0.2">
      <c r="A19" t="s">
        <v>138</v>
      </c>
      <c r="B19" t="s">
        <v>139</v>
      </c>
      <c r="C19" t="s">
        <v>143</v>
      </c>
      <c r="D19">
        <v>23</v>
      </c>
      <c r="E19" t="s">
        <v>179</v>
      </c>
      <c r="F19" t="s">
        <v>50</v>
      </c>
      <c r="G19" t="s">
        <v>180</v>
      </c>
      <c r="H19">
        <v>60</v>
      </c>
      <c r="I19">
        <v>10</v>
      </c>
      <c r="J19" t="s">
        <v>8</v>
      </c>
      <c r="K19">
        <v>63</v>
      </c>
      <c r="L19">
        <v>572.51430000000005</v>
      </c>
      <c r="M19">
        <v>33.780099999999997</v>
      </c>
      <c r="N19">
        <v>40.107799999999997</v>
      </c>
      <c r="O19">
        <v>39.309399999999997</v>
      </c>
      <c r="P19">
        <v>16.276800000000001</v>
      </c>
      <c r="Q19">
        <v>13.1127</v>
      </c>
      <c r="R19">
        <v>57.8399</v>
      </c>
      <c r="S19">
        <v>55.3581</v>
      </c>
      <c r="T19">
        <v>30.137699999999999</v>
      </c>
      <c r="U19">
        <v>35.979399999999998</v>
      </c>
      <c r="V19">
        <v>33.75</v>
      </c>
      <c r="W19">
        <v>40.1004</v>
      </c>
      <c r="X19">
        <v>39.302100000000003</v>
      </c>
      <c r="Y19">
        <v>3728.6</v>
      </c>
      <c r="Z19">
        <v>2.5737000000000001</v>
      </c>
    </row>
    <row r="20" spans="1:26" x14ac:dyDescent="0.2">
      <c r="A20" t="s">
        <v>138</v>
      </c>
      <c r="B20" t="s">
        <v>139</v>
      </c>
      <c r="C20" t="s">
        <v>143</v>
      </c>
      <c r="D20">
        <v>24</v>
      </c>
      <c r="E20" t="s">
        <v>181</v>
      </c>
      <c r="F20" t="s">
        <v>50</v>
      </c>
      <c r="G20" t="s">
        <v>182</v>
      </c>
      <c r="H20">
        <v>60</v>
      </c>
      <c r="I20">
        <v>10</v>
      </c>
      <c r="J20" t="s">
        <v>19</v>
      </c>
      <c r="K20">
        <v>23</v>
      </c>
      <c r="L20">
        <v>5014.1575000000003</v>
      </c>
      <c r="M20">
        <v>38.4664</v>
      </c>
      <c r="N20">
        <v>44.569299999999998</v>
      </c>
      <c r="O20">
        <v>43.904200000000003</v>
      </c>
      <c r="P20">
        <v>26.296399999999998</v>
      </c>
      <c r="Q20">
        <v>18.202300000000001</v>
      </c>
      <c r="R20">
        <v>91.147599999999997</v>
      </c>
      <c r="S20">
        <v>88.538300000000007</v>
      </c>
      <c r="T20">
        <v>37.755800000000001</v>
      </c>
      <c r="U20">
        <v>40.523800000000001</v>
      </c>
      <c r="V20">
        <v>38.461500000000001</v>
      </c>
      <c r="W20">
        <v>44.564300000000003</v>
      </c>
      <c r="X20">
        <v>43.8949</v>
      </c>
      <c r="Y20">
        <v>7376.2</v>
      </c>
      <c r="Z20">
        <v>3.2401</v>
      </c>
    </row>
    <row r="21" spans="1:26" x14ac:dyDescent="0.2">
      <c r="A21" t="s">
        <v>138</v>
      </c>
      <c r="B21" t="s">
        <v>139</v>
      </c>
      <c r="C21" t="s">
        <v>143</v>
      </c>
      <c r="D21">
        <v>25</v>
      </c>
      <c r="E21" t="s">
        <v>183</v>
      </c>
      <c r="F21" t="s">
        <v>50</v>
      </c>
      <c r="G21" t="s">
        <v>184</v>
      </c>
      <c r="H21">
        <v>60</v>
      </c>
      <c r="I21">
        <v>10</v>
      </c>
      <c r="J21" t="s">
        <v>19</v>
      </c>
      <c r="K21">
        <v>31</v>
      </c>
      <c r="L21">
        <v>3109.7013999999999</v>
      </c>
      <c r="M21">
        <v>37.982100000000003</v>
      </c>
      <c r="N21">
        <v>44.004800000000003</v>
      </c>
      <c r="O21">
        <v>43.267499999999998</v>
      </c>
      <c r="P21">
        <v>24.728899999999999</v>
      </c>
      <c r="Q21">
        <v>17.5702</v>
      </c>
      <c r="R21">
        <v>87.890699999999995</v>
      </c>
      <c r="S21">
        <v>85.142899999999997</v>
      </c>
      <c r="T21">
        <v>36.7273</v>
      </c>
      <c r="U21">
        <v>39.983800000000002</v>
      </c>
      <c r="V21">
        <v>37.974600000000002</v>
      </c>
      <c r="W21">
        <v>43.998199999999997</v>
      </c>
      <c r="X21">
        <v>43.256100000000004</v>
      </c>
      <c r="Y21">
        <v>5451.6</v>
      </c>
      <c r="Z21">
        <v>2.6880000000000002</v>
      </c>
    </row>
    <row r="22" spans="1:26" x14ac:dyDescent="0.2">
      <c r="A22" t="s">
        <v>138</v>
      </c>
      <c r="B22" t="s">
        <v>139</v>
      </c>
      <c r="C22" t="s">
        <v>143</v>
      </c>
      <c r="D22">
        <v>26</v>
      </c>
      <c r="E22" t="s">
        <v>185</v>
      </c>
      <c r="F22" t="s">
        <v>50</v>
      </c>
      <c r="G22" t="s">
        <v>186</v>
      </c>
      <c r="H22">
        <v>60</v>
      </c>
      <c r="I22">
        <v>10</v>
      </c>
      <c r="J22" t="s">
        <v>19</v>
      </c>
      <c r="K22">
        <v>39</v>
      </c>
      <c r="L22">
        <v>1908.0156999999999</v>
      </c>
      <c r="M22">
        <v>37.170499999999997</v>
      </c>
      <c r="N22">
        <v>43.168399999999998</v>
      </c>
      <c r="O22">
        <v>42.324199999999998</v>
      </c>
      <c r="P22">
        <v>22.598500000000001</v>
      </c>
      <c r="Q22">
        <v>16.589600000000001</v>
      </c>
      <c r="R22">
        <v>82.115600000000001</v>
      </c>
      <c r="S22">
        <v>79.266400000000004</v>
      </c>
      <c r="T22">
        <v>35.181199999999997</v>
      </c>
      <c r="U22">
        <v>39.158900000000003</v>
      </c>
      <c r="V22">
        <v>37.158900000000003</v>
      </c>
      <c r="W22">
        <v>43.161200000000001</v>
      </c>
      <c r="X22">
        <v>42.311900000000001</v>
      </c>
      <c r="Y22">
        <v>4913.1000000000004</v>
      </c>
      <c r="Z22">
        <v>2.4020000000000001</v>
      </c>
    </row>
    <row r="23" spans="1:26" x14ac:dyDescent="0.2">
      <c r="A23" t="s">
        <v>138</v>
      </c>
      <c r="B23" t="s">
        <v>139</v>
      </c>
      <c r="C23" t="s">
        <v>143</v>
      </c>
      <c r="D23">
        <v>27</v>
      </c>
      <c r="E23" t="s">
        <v>187</v>
      </c>
      <c r="F23" t="s">
        <v>50</v>
      </c>
      <c r="G23" t="s">
        <v>188</v>
      </c>
      <c r="H23">
        <v>60</v>
      </c>
      <c r="I23">
        <v>10</v>
      </c>
      <c r="J23" t="s">
        <v>19</v>
      </c>
      <c r="K23">
        <v>47</v>
      </c>
      <c r="L23">
        <v>1169.5947000000001</v>
      </c>
      <c r="M23">
        <v>35.960999999999999</v>
      </c>
      <c r="N23">
        <v>42.017400000000002</v>
      </c>
      <c r="O23">
        <v>41.101799999999997</v>
      </c>
      <c r="P23">
        <v>20.0991</v>
      </c>
      <c r="Q23">
        <v>15.2691</v>
      </c>
      <c r="R23">
        <v>73.075699999999998</v>
      </c>
      <c r="S23">
        <v>70.2333</v>
      </c>
      <c r="T23">
        <v>33.196300000000001</v>
      </c>
      <c r="U23">
        <v>38.011400000000002</v>
      </c>
      <c r="V23">
        <v>35.945500000000003</v>
      </c>
      <c r="W23">
        <v>42.009300000000003</v>
      </c>
      <c r="X23">
        <v>41.090400000000002</v>
      </c>
      <c r="Y23">
        <v>4065.6</v>
      </c>
      <c r="Z23">
        <v>1.9749000000000001</v>
      </c>
    </row>
    <row r="24" spans="1:26" x14ac:dyDescent="0.2">
      <c r="A24" t="s">
        <v>138</v>
      </c>
      <c r="B24" t="s">
        <v>139</v>
      </c>
      <c r="C24" t="s">
        <v>143</v>
      </c>
      <c r="D24">
        <v>28</v>
      </c>
      <c r="E24" t="s">
        <v>189</v>
      </c>
      <c r="F24" t="s">
        <v>50</v>
      </c>
      <c r="G24" t="s">
        <v>190</v>
      </c>
      <c r="H24">
        <v>60</v>
      </c>
      <c r="I24">
        <v>10</v>
      </c>
      <c r="J24" t="s">
        <v>19</v>
      </c>
      <c r="K24">
        <v>55</v>
      </c>
      <c r="L24">
        <v>709.46159999999998</v>
      </c>
      <c r="M24">
        <v>34.320399999999999</v>
      </c>
      <c r="N24">
        <v>40.663400000000003</v>
      </c>
      <c r="O24">
        <v>39.734900000000003</v>
      </c>
      <c r="P24">
        <v>17.376000000000001</v>
      </c>
      <c r="Q24">
        <v>13.6554</v>
      </c>
      <c r="R24">
        <v>60.447600000000001</v>
      </c>
      <c r="S24">
        <v>57.787199999999999</v>
      </c>
      <c r="T24">
        <v>30.8889</v>
      </c>
      <c r="U24">
        <v>36.5518</v>
      </c>
      <c r="V24">
        <v>34.302799999999998</v>
      </c>
      <c r="W24">
        <v>40.655299999999997</v>
      </c>
      <c r="X24">
        <v>39.726300000000002</v>
      </c>
      <c r="Y24">
        <v>3579.6</v>
      </c>
      <c r="Z24">
        <v>1.6232</v>
      </c>
    </row>
    <row r="25" spans="1:26" x14ac:dyDescent="0.2">
      <c r="A25" t="s">
        <v>138</v>
      </c>
      <c r="B25" t="s">
        <v>139</v>
      </c>
      <c r="C25" t="s">
        <v>143</v>
      </c>
      <c r="D25">
        <v>29</v>
      </c>
      <c r="E25" t="s">
        <v>191</v>
      </c>
      <c r="F25" t="s">
        <v>50</v>
      </c>
      <c r="G25" t="s">
        <v>192</v>
      </c>
      <c r="H25">
        <v>60</v>
      </c>
      <c r="I25">
        <v>10</v>
      </c>
      <c r="J25" t="s">
        <v>19</v>
      </c>
      <c r="K25">
        <v>63</v>
      </c>
      <c r="L25">
        <v>367.4529</v>
      </c>
      <c r="M25">
        <v>31.9558</v>
      </c>
      <c r="N25">
        <v>38.889099999999999</v>
      </c>
      <c r="O25">
        <v>38.221499999999999</v>
      </c>
      <c r="P25">
        <v>14.339499999999999</v>
      </c>
      <c r="Q25">
        <v>11.7402</v>
      </c>
      <c r="R25">
        <v>43.452100000000002</v>
      </c>
      <c r="S25">
        <v>41.266800000000003</v>
      </c>
      <c r="T25">
        <v>28.0349</v>
      </c>
      <c r="U25">
        <v>34.663699999999999</v>
      </c>
      <c r="V25">
        <v>31.927</v>
      </c>
      <c r="W25">
        <v>38.883299999999998</v>
      </c>
      <c r="X25">
        <v>38.216299999999997</v>
      </c>
      <c r="Y25">
        <v>2415</v>
      </c>
      <c r="Z25">
        <v>1.1955</v>
      </c>
    </row>
    <row r="26" spans="1:26" x14ac:dyDescent="0.2">
      <c r="A26" t="s">
        <v>138</v>
      </c>
      <c r="B26" t="s">
        <v>139</v>
      </c>
      <c r="C26" t="s">
        <v>143</v>
      </c>
      <c r="D26">
        <v>30</v>
      </c>
      <c r="E26" t="s">
        <v>193</v>
      </c>
      <c r="F26" t="s">
        <v>50</v>
      </c>
      <c r="G26" t="s">
        <v>194</v>
      </c>
      <c r="H26">
        <v>60</v>
      </c>
      <c r="I26">
        <v>10</v>
      </c>
      <c r="J26" t="s">
        <v>9</v>
      </c>
      <c r="K26">
        <v>23</v>
      </c>
      <c r="L26">
        <v>3529.1046999999999</v>
      </c>
      <c r="M26">
        <v>36.319299999999998</v>
      </c>
      <c r="N26">
        <v>43.500599999999999</v>
      </c>
      <c r="O26">
        <v>42.599800000000002</v>
      </c>
      <c r="P26">
        <v>25.194400000000002</v>
      </c>
      <c r="Q26">
        <v>16.572800000000001</v>
      </c>
      <c r="R26">
        <v>79.955299999999994</v>
      </c>
      <c r="S26">
        <v>77.296700000000001</v>
      </c>
      <c r="T26">
        <v>33.8994</v>
      </c>
      <c r="U26">
        <v>39.311799999999998</v>
      </c>
      <c r="V26">
        <v>36.3155</v>
      </c>
      <c r="W26">
        <v>43.496299999999998</v>
      </c>
      <c r="X26">
        <v>42.5916</v>
      </c>
      <c r="Y26">
        <v>4383.5</v>
      </c>
      <c r="Z26">
        <v>1.6109</v>
      </c>
    </row>
    <row r="27" spans="1:26" x14ac:dyDescent="0.2">
      <c r="A27" t="s">
        <v>138</v>
      </c>
      <c r="B27" t="s">
        <v>139</v>
      </c>
      <c r="C27" t="s">
        <v>143</v>
      </c>
      <c r="D27">
        <v>31</v>
      </c>
      <c r="E27" t="s">
        <v>195</v>
      </c>
      <c r="F27" t="s">
        <v>50</v>
      </c>
      <c r="G27" t="s">
        <v>196</v>
      </c>
      <c r="H27">
        <v>60</v>
      </c>
      <c r="I27">
        <v>10</v>
      </c>
      <c r="J27" t="s">
        <v>9</v>
      </c>
      <c r="K27">
        <v>31</v>
      </c>
      <c r="L27">
        <v>2226.4025000000001</v>
      </c>
      <c r="M27">
        <v>35.926200000000001</v>
      </c>
      <c r="N27">
        <v>42.978499999999997</v>
      </c>
      <c r="O27">
        <v>42.056199999999997</v>
      </c>
      <c r="P27">
        <v>23.4085</v>
      </c>
      <c r="Q27">
        <v>16.009699999999999</v>
      </c>
      <c r="R27">
        <v>76.022099999999995</v>
      </c>
      <c r="S27">
        <v>73.289599999999993</v>
      </c>
      <c r="T27">
        <v>33.2468</v>
      </c>
      <c r="U27">
        <v>38.799500000000002</v>
      </c>
      <c r="V27">
        <v>35.920400000000001</v>
      </c>
      <c r="W27">
        <v>42.972900000000003</v>
      </c>
      <c r="X27">
        <v>42.046100000000003</v>
      </c>
      <c r="Y27">
        <v>3405.4</v>
      </c>
      <c r="Z27">
        <v>1.3705000000000001</v>
      </c>
    </row>
    <row r="28" spans="1:26" x14ac:dyDescent="0.2">
      <c r="A28" t="s">
        <v>138</v>
      </c>
      <c r="B28" t="s">
        <v>139</v>
      </c>
      <c r="C28" t="s">
        <v>143</v>
      </c>
      <c r="D28">
        <v>32</v>
      </c>
      <c r="E28" t="s">
        <v>197</v>
      </c>
      <c r="F28" t="s">
        <v>50</v>
      </c>
      <c r="G28" t="s">
        <v>198</v>
      </c>
      <c r="H28">
        <v>60</v>
      </c>
      <c r="I28">
        <v>10</v>
      </c>
      <c r="J28" t="s">
        <v>9</v>
      </c>
      <c r="K28">
        <v>39</v>
      </c>
      <c r="L28">
        <v>1377.1422</v>
      </c>
      <c r="M28">
        <v>35.258899999999997</v>
      </c>
      <c r="N28">
        <v>42.182400000000001</v>
      </c>
      <c r="O28">
        <v>41.248399999999997</v>
      </c>
      <c r="P28">
        <v>21.1401</v>
      </c>
      <c r="Q28">
        <v>15.1402</v>
      </c>
      <c r="R28">
        <v>69.439700000000002</v>
      </c>
      <c r="S28">
        <v>66.665300000000002</v>
      </c>
      <c r="T28">
        <v>32.215200000000003</v>
      </c>
      <c r="U28">
        <v>38.0261</v>
      </c>
      <c r="V28">
        <v>35.249499999999998</v>
      </c>
      <c r="W28">
        <v>42.175400000000003</v>
      </c>
      <c r="X28">
        <v>41.237200000000001</v>
      </c>
      <c r="Y28">
        <v>2538.6</v>
      </c>
      <c r="Z28">
        <v>1.1795</v>
      </c>
    </row>
    <row r="29" spans="1:26" x14ac:dyDescent="0.2">
      <c r="A29" t="s">
        <v>138</v>
      </c>
      <c r="B29" t="s">
        <v>139</v>
      </c>
      <c r="C29" t="s">
        <v>143</v>
      </c>
      <c r="D29">
        <v>33</v>
      </c>
      <c r="E29" t="s">
        <v>199</v>
      </c>
      <c r="F29" t="s">
        <v>50</v>
      </c>
      <c r="G29" t="s">
        <v>200</v>
      </c>
      <c r="H29">
        <v>60</v>
      </c>
      <c r="I29">
        <v>10</v>
      </c>
      <c r="J29" t="s">
        <v>9</v>
      </c>
      <c r="K29">
        <v>47</v>
      </c>
      <c r="L29">
        <v>847.54880000000003</v>
      </c>
      <c r="M29">
        <v>34.235799999999998</v>
      </c>
      <c r="N29">
        <v>41.091200000000001</v>
      </c>
      <c r="O29">
        <v>40.192999999999998</v>
      </c>
      <c r="P29">
        <v>18.5764</v>
      </c>
      <c r="Q29">
        <v>13.959099999999999</v>
      </c>
      <c r="R29">
        <v>59.746099999999998</v>
      </c>
      <c r="S29">
        <v>57.085700000000003</v>
      </c>
      <c r="T29">
        <v>30.781099999999999</v>
      </c>
      <c r="U29">
        <v>36.9512</v>
      </c>
      <c r="V29">
        <v>34.2224</v>
      </c>
      <c r="W29">
        <v>41.083100000000002</v>
      </c>
      <c r="X29">
        <v>40.182200000000002</v>
      </c>
      <c r="Y29">
        <v>2041.5</v>
      </c>
      <c r="Z29">
        <v>1.0470999999999999</v>
      </c>
    </row>
    <row r="30" spans="1:26" x14ac:dyDescent="0.2">
      <c r="A30" t="s">
        <v>138</v>
      </c>
      <c r="B30" t="s">
        <v>139</v>
      </c>
      <c r="C30" t="s">
        <v>143</v>
      </c>
      <c r="D30">
        <v>34</v>
      </c>
      <c r="E30" t="s">
        <v>201</v>
      </c>
      <c r="F30" t="s">
        <v>50</v>
      </c>
      <c r="G30" t="s">
        <v>202</v>
      </c>
      <c r="H30">
        <v>60</v>
      </c>
      <c r="I30">
        <v>10</v>
      </c>
      <c r="J30" t="s">
        <v>9</v>
      </c>
      <c r="K30">
        <v>55</v>
      </c>
      <c r="L30">
        <v>514.23779999999999</v>
      </c>
      <c r="M30">
        <v>32.783299999999997</v>
      </c>
      <c r="N30">
        <v>39.770099999999999</v>
      </c>
      <c r="O30">
        <v>38.954500000000003</v>
      </c>
      <c r="P30">
        <v>15.8841</v>
      </c>
      <c r="Q30">
        <v>12.4863</v>
      </c>
      <c r="R30">
        <v>47.170400000000001</v>
      </c>
      <c r="S30">
        <v>44.7971</v>
      </c>
      <c r="T30">
        <v>28.946300000000001</v>
      </c>
      <c r="U30">
        <v>35.502800000000001</v>
      </c>
      <c r="V30">
        <v>32.767200000000003</v>
      </c>
      <c r="W30">
        <v>39.761099999999999</v>
      </c>
      <c r="X30">
        <v>38.946300000000001</v>
      </c>
      <c r="Y30">
        <v>1743.7</v>
      </c>
      <c r="Z30">
        <v>1.1329</v>
      </c>
    </row>
    <row r="31" spans="1:26" x14ac:dyDescent="0.2">
      <c r="A31" t="s">
        <v>138</v>
      </c>
      <c r="B31" t="s">
        <v>139</v>
      </c>
      <c r="C31" t="s">
        <v>143</v>
      </c>
      <c r="D31">
        <v>35</v>
      </c>
      <c r="E31" t="s">
        <v>203</v>
      </c>
      <c r="F31" t="s">
        <v>50</v>
      </c>
      <c r="G31" t="s">
        <v>204</v>
      </c>
      <c r="H31">
        <v>60</v>
      </c>
      <c r="I31">
        <v>10</v>
      </c>
      <c r="J31" t="s">
        <v>9</v>
      </c>
      <c r="K31">
        <v>63</v>
      </c>
      <c r="L31">
        <v>264.86869999999999</v>
      </c>
      <c r="M31">
        <v>30.603100000000001</v>
      </c>
      <c r="N31">
        <v>38.0413</v>
      </c>
      <c r="O31">
        <v>37.499899999999997</v>
      </c>
      <c r="P31">
        <v>12.952199999999999</v>
      </c>
      <c r="Q31">
        <v>10.716200000000001</v>
      </c>
      <c r="R31">
        <v>31.1158</v>
      </c>
      <c r="S31">
        <v>29.283300000000001</v>
      </c>
      <c r="T31">
        <v>26.498200000000001</v>
      </c>
      <c r="U31">
        <v>33.612499999999997</v>
      </c>
      <c r="V31">
        <v>30.5763</v>
      </c>
      <c r="W31">
        <v>38.035400000000003</v>
      </c>
      <c r="X31">
        <v>37.494</v>
      </c>
      <c r="Y31">
        <v>1190.3</v>
      </c>
      <c r="Z31">
        <v>0.55589999999999995</v>
      </c>
    </row>
    <row r="32" spans="1:26" x14ac:dyDescent="0.2">
      <c r="A32" t="s">
        <v>138</v>
      </c>
      <c r="B32" t="s">
        <v>139</v>
      </c>
      <c r="C32" t="s">
        <v>143</v>
      </c>
      <c r="D32">
        <v>36</v>
      </c>
      <c r="E32" t="s">
        <v>205</v>
      </c>
      <c r="F32" t="s">
        <v>50</v>
      </c>
      <c r="G32" t="s">
        <v>206</v>
      </c>
      <c r="H32">
        <v>60</v>
      </c>
      <c r="I32">
        <v>10</v>
      </c>
      <c r="J32" t="s">
        <v>20</v>
      </c>
      <c r="K32">
        <v>23</v>
      </c>
      <c r="L32">
        <v>2074.6269000000002</v>
      </c>
      <c r="M32">
        <v>33.283200000000001</v>
      </c>
      <c r="N32">
        <v>42.034199999999998</v>
      </c>
      <c r="O32">
        <v>41.099499999999999</v>
      </c>
      <c r="P32">
        <v>21.825500000000002</v>
      </c>
      <c r="Q32">
        <v>13.9199</v>
      </c>
      <c r="R32">
        <v>54.077399999999997</v>
      </c>
      <c r="S32">
        <v>51.881700000000002</v>
      </c>
      <c r="T32">
        <v>29.300699999999999</v>
      </c>
      <c r="U32">
        <v>37.378799999999998</v>
      </c>
      <c r="V32">
        <v>33.2804</v>
      </c>
      <c r="W32">
        <v>42.029800000000002</v>
      </c>
      <c r="X32">
        <v>41.092300000000002</v>
      </c>
      <c r="Y32">
        <v>2373.4</v>
      </c>
      <c r="Z32">
        <v>0.99380000000000002</v>
      </c>
    </row>
    <row r="33" spans="1:26" x14ac:dyDescent="0.2">
      <c r="A33" t="s">
        <v>138</v>
      </c>
      <c r="B33" t="s">
        <v>139</v>
      </c>
      <c r="C33" t="s">
        <v>143</v>
      </c>
      <c r="D33">
        <v>37</v>
      </c>
      <c r="E33" t="s">
        <v>207</v>
      </c>
      <c r="F33" t="s">
        <v>50</v>
      </c>
      <c r="G33" t="s">
        <v>208</v>
      </c>
      <c r="H33">
        <v>60</v>
      </c>
      <c r="I33">
        <v>10</v>
      </c>
      <c r="J33" t="s">
        <v>20</v>
      </c>
      <c r="K33">
        <v>31</v>
      </c>
      <c r="L33">
        <v>1337.9322</v>
      </c>
      <c r="M33">
        <v>33.014699999999998</v>
      </c>
      <c r="N33">
        <v>41.577199999999998</v>
      </c>
      <c r="O33">
        <v>40.646999999999998</v>
      </c>
      <c r="P33">
        <v>20.308800000000002</v>
      </c>
      <c r="Q33">
        <v>13.511699999999999</v>
      </c>
      <c r="R33">
        <v>49.942700000000002</v>
      </c>
      <c r="S33">
        <v>47.800800000000002</v>
      </c>
      <c r="T33">
        <v>28.9803</v>
      </c>
      <c r="U33">
        <v>36.942599999999999</v>
      </c>
      <c r="V33">
        <v>33.010599999999997</v>
      </c>
      <c r="W33">
        <v>41.571800000000003</v>
      </c>
      <c r="X33">
        <v>40.638599999999997</v>
      </c>
      <c r="Y33">
        <v>1951.7</v>
      </c>
      <c r="Z33">
        <v>0.83299999999999996</v>
      </c>
    </row>
    <row r="34" spans="1:26" x14ac:dyDescent="0.2">
      <c r="A34" t="s">
        <v>138</v>
      </c>
      <c r="B34" t="s">
        <v>139</v>
      </c>
      <c r="C34" t="s">
        <v>143</v>
      </c>
      <c r="D34">
        <v>38</v>
      </c>
      <c r="E34" t="s">
        <v>209</v>
      </c>
      <c r="F34" t="s">
        <v>50</v>
      </c>
      <c r="G34" t="s">
        <v>210</v>
      </c>
      <c r="H34">
        <v>60</v>
      </c>
      <c r="I34">
        <v>10</v>
      </c>
      <c r="J34" t="s">
        <v>20</v>
      </c>
      <c r="K34">
        <v>39</v>
      </c>
      <c r="L34">
        <v>837.41240000000005</v>
      </c>
      <c r="M34">
        <v>32.539200000000001</v>
      </c>
      <c r="N34">
        <v>40.852899999999998</v>
      </c>
      <c r="O34">
        <v>39.947600000000001</v>
      </c>
      <c r="P34">
        <v>18.342099999999999</v>
      </c>
      <c r="Q34">
        <v>12.8772</v>
      </c>
      <c r="R34">
        <v>43.735700000000001</v>
      </c>
      <c r="S34">
        <v>41.648699999999998</v>
      </c>
      <c r="T34">
        <v>28.4329</v>
      </c>
      <c r="U34">
        <v>36.253300000000003</v>
      </c>
      <c r="V34">
        <v>32.532800000000002</v>
      </c>
      <c r="W34">
        <v>40.846200000000003</v>
      </c>
      <c r="X34">
        <v>39.938800000000001</v>
      </c>
      <c r="Y34">
        <v>1566.4</v>
      </c>
      <c r="Z34">
        <v>0.70809999999999995</v>
      </c>
    </row>
    <row r="35" spans="1:26" x14ac:dyDescent="0.2">
      <c r="A35" t="s">
        <v>138</v>
      </c>
      <c r="B35" t="s">
        <v>139</v>
      </c>
      <c r="C35" t="s">
        <v>143</v>
      </c>
      <c r="D35">
        <v>39</v>
      </c>
      <c r="E35" t="s">
        <v>211</v>
      </c>
      <c r="F35" t="s">
        <v>50</v>
      </c>
      <c r="G35" t="s">
        <v>212</v>
      </c>
      <c r="H35">
        <v>60</v>
      </c>
      <c r="I35">
        <v>10</v>
      </c>
      <c r="J35" t="s">
        <v>20</v>
      </c>
      <c r="K35">
        <v>47</v>
      </c>
      <c r="L35">
        <v>518.80430000000001</v>
      </c>
      <c r="M35">
        <v>31.765000000000001</v>
      </c>
      <c r="N35">
        <v>39.834600000000002</v>
      </c>
      <c r="O35">
        <v>38.982500000000002</v>
      </c>
      <c r="P35">
        <v>16.0517</v>
      </c>
      <c r="Q35">
        <v>11.9682</v>
      </c>
      <c r="R35">
        <v>35.3247</v>
      </c>
      <c r="S35">
        <v>33.428699999999999</v>
      </c>
      <c r="T35">
        <v>27.576899999999998</v>
      </c>
      <c r="U35">
        <v>35.269599999999997</v>
      </c>
      <c r="V35">
        <v>31.755099999999999</v>
      </c>
      <c r="W35">
        <v>39.8264</v>
      </c>
      <c r="X35">
        <v>38.973500000000001</v>
      </c>
      <c r="Y35">
        <v>1265.7</v>
      </c>
      <c r="Z35">
        <v>0.59530000000000005</v>
      </c>
    </row>
    <row r="36" spans="1:26" x14ac:dyDescent="0.2">
      <c r="A36" t="s">
        <v>138</v>
      </c>
      <c r="B36" t="s">
        <v>139</v>
      </c>
      <c r="C36" t="s">
        <v>143</v>
      </c>
      <c r="D36">
        <v>40</v>
      </c>
      <c r="E36" t="s">
        <v>213</v>
      </c>
      <c r="F36" t="s">
        <v>50</v>
      </c>
      <c r="G36" t="s">
        <v>214</v>
      </c>
      <c r="H36">
        <v>60</v>
      </c>
      <c r="I36">
        <v>10</v>
      </c>
      <c r="J36" t="s">
        <v>20</v>
      </c>
      <c r="K36">
        <v>55</v>
      </c>
      <c r="L36">
        <v>317.59010000000001</v>
      </c>
      <c r="M36">
        <v>30.611799999999999</v>
      </c>
      <c r="N36">
        <v>38.5366</v>
      </c>
      <c r="O36">
        <v>37.920099999999998</v>
      </c>
      <c r="P36">
        <v>13.6526</v>
      </c>
      <c r="Q36">
        <v>10.8179</v>
      </c>
      <c r="R36">
        <v>25.411799999999999</v>
      </c>
      <c r="S36">
        <v>23.7898</v>
      </c>
      <c r="T36">
        <v>26.355899999999998</v>
      </c>
      <c r="U36">
        <v>33.987000000000002</v>
      </c>
      <c r="V36">
        <v>30.5992</v>
      </c>
      <c r="W36">
        <v>38.5291</v>
      </c>
      <c r="X36">
        <v>37.912700000000001</v>
      </c>
      <c r="Y36">
        <v>1062.4000000000001</v>
      </c>
      <c r="Z36">
        <v>0.52370000000000005</v>
      </c>
    </row>
    <row r="37" spans="1:26" x14ac:dyDescent="0.2">
      <c r="A37" t="s">
        <v>138</v>
      </c>
      <c r="B37" t="s">
        <v>139</v>
      </c>
      <c r="C37" t="s">
        <v>143</v>
      </c>
      <c r="D37">
        <v>41</v>
      </c>
      <c r="E37" t="s">
        <v>215</v>
      </c>
      <c r="F37" t="s">
        <v>50</v>
      </c>
      <c r="G37" t="s">
        <v>216</v>
      </c>
      <c r="H37">
        <v>60</v>
      </c>
      <c r="I37">
        <v>10</v>
      </c>
      <c r="J37" t="s">
        <v>20</v>
      </c>
      <c r="K37">
        <v>63</v>
      </c>
      <c r="L37">
        <v>163.97389999999999</v>
      </c>
      <c r="M37">
        <v>28.715499999999999</v>
      </c>
      <c r="N37">
        <v>37.166499999999999</v>
      </c>
      <c r="O37">
        <v>36.718699999999998</v>
      </c>
      <c r="P37">
        <v>11.0281</v>
      </c>
      <c r="Q37">
        <v>9.3267000000000007</v>
      </c>
      <c r="R37">
        <v>12.595000000000001</v>
      </c>
      <c r="S37">
        <v>11.6411</v>
      </c>
      <c r="T37">
        <v>24.482299999999999</v>
      </c>
      <c r="U37">
        <v>32.310600000000001</v>
      </c>
      <c r="V37">
        <v>28.692299999999999</v>
      </c>
      <c r="W37">
        <v>37.159100000000002</v>
      </c>
      <c r="X37">
        <v>36.712000000000003</v>
      </c>
      <c r="Y37">
        <v>661.3</v>
      </c>
      <c r="Z37">
        <v>0.30780000000000002</v>
      </c>
    </row>
    <row r="38" spans="1:26" x14ac:dyDescent="0.2">
      <c r="A38" t="s">
        <v>138</v>
      </c>
      <c r="B38" t="s">
        <v>139</v>
      </c>
      <c r="C38" t="s">
        <v>143</v>
      </c>
      <c r="D38">
        <v>42</v>
      </c>
      <c r="E38" t="s">
        <v>217</v>
      </c>
      <c r="F38" t="s">
        <v>62</v>
      </c>
      <c r="G38" t="s">
        <v>218</v>
      </c>
      <c r="H38">
        <v>60</v>
      </c>
      <c r="I38">
        <v>10</v>
      </c>
      <c r="J38" t="s">
        <v>17</v>
      </c>
      <c r="K38">
        <v>23</v>
      </c>
      <c r="L38">
        <v>25813.483700000001</v>
      </c>
      <c r="M38">
        <v>42.906300000000002</v>
      </c>
      <c r="N38">
        <v>48.789400000000001</v>
      </c>
      <c r="O38">
        <v>52.289400000000001</v>
      </c>
      <c r="P38">
        <v>28.880099999999999</v>
      </c>
      <c r="Q38">
        <v>20.216100000000001</v>
      </c>
      <c r="R38">
        <v>95.978499999999997</v>
      </c>
      <c r="S38">
        <v>94.252899999999997</v>
      </c>
      <c r="T38">
        <v>43.394500000000001</v>
      </c>
      <c r="U38">
        <v>43.763800000000003</v>
      </c>
      <c r="V38">
        <v>42.826000000000001</v>
      </c>
      <c r="W38">
        <v>48.766399999999997</v>
      </c>
      <c r="X38">
        <v>52.2729</v>
      </c>
      <c r="Y38">
        <v>67570.100000000006</v>
      </c>
      <c r="Z38">
        <v>22.944700000000001</v>
      </c>
    </row>
    <row r="39" spans="1:26" x14ac:dyDescent="0.2">
      <c r="A39" t="s">
        <v>138</v>
      </c>
      <c r="B39" t="s">
        <v>139</v>
      </c>
      <c r="C39" t="s">
        <v>143</v>
      </c>
      <c r="D39">
        <v>43</v>
      </c>
      <c r="E39" t="s">
        <v>219</v>
      </c>
      <c r="F39" t="s">
        <v>62</v>
      </c>
      <c r="G39" t="s">
        <v>220</v>
      </c>
      <c r="H39">
        <v>60</v>
      </c>
      <c r="I39">
        <v>10</v>
      </c>
      <c r="J39" t="s">
        <v>17</v>
      </c>
      <c r="K39">
        <v>31</v>
      </c>
      <c r="L39">
        <v>12135.6785</v>
      </c>
      <c r="M39">
        <v>42.443199999999997</v>
      </c>
      <c r="N39">
        <v>48.301000000000002</v>
      </c>
      <c r="O39">
        <v>51.624899999999997</v>
      </c>
      <c r="P39">
        <v>27.101600000000001</v>
      </c>
      <c r="Q39">
        <v>19.596499999999999</v>
      </c>
      <c r="R39">
        <v>93.008600000000001</v>
      </c>
      <c r="S39">
        <v>91.184399999999997</v>
      </c>
      <c r="T39">
        <v>42.336100000000002</v>
      </c>
      <c r="U39">
        <v>43.304200000000002</v>
      </c>
      <c r="V39">
        <v>42.423999999999999</v>
      </c>
      <c r="W39">
        <v>48.290799999999997</v>
      </c>
      <c r="X39">
        <v>51.614400000000003</v>
      </c>
      <c r="Y39">
        <v>52247.1</v>
      </c>
      <c r="Z39">
        <v>20.532800000000002</v>
      </c>
    </row>
    <row r="40" spans="1:26" x14ac:dyDescent="0.2">
      <c r="A40" t="s">
        <v>138</v>
      </c>
      <c r="B40" t="s">
        <v>139</v>
      </c>
      <c r="C40" t="s">
        <v>143</v>
      </c>
      <c r="D40">
        <v>44</v>
      </c>
      <c r="E40" t="s">
        <v>221</v>
      </c>
      <c r="F40" t="s">
        <v>62</v>
      </c>
      <c r="G40" t="s">
        <v>222</v>
      </c>
      <c r="H40">
        <v>60</v>
      </c>
      <c r="I40">
        <v>10</v>
      </c>
      <c r="J40" t="s">
        <v>17</v>
      </c>
      <c r="K40">
        <v>39</v>
      </c>
      <c r="L40">
        <v>5465.7699000000002</v>
      </c>
      <c r="M40">
        <v>41.859299999999998</v>
      </c>
      <c r="N40">
        <v>47.665999999999997</v>
      </c>
      <c r="O40">
        <v>50.744599999999998</v>
      </c>
      <c r="P40">
        <v>25.050899999999999</v>
      </c>
      <c r="Q40">
        <v>18.841100000000001</v>
      </c>
      <c r="R40">
        <v>88.367099999999994</v>
      </c>
      <c r="S40">
        <v>86.478499999999997</v>
      </c>
      <c r="T40">
        <v>41</v>
      </c>
      <c r="U40">
        <v>42.721299999999999</v>
      </c>
      <c r="V40">
        <v>41.847700000000003</v>
      </c>
      <c r="W40">
        <v>47.6586</v>
      </c>
      <c r="X40">
        <v>50.732700000000001</v>
      </c>
      <c r="Y40">
        <v>37512</v>
      </c>
      <c r="Z40">
        <v>17.601199999999999</v>
      </c>
    </row>
    <row r="41" spans="1:26" x14ac:dyDescent="0.2">
      <c r="A41" t="s">
        <v>138</v>
      </c>
      <c r="B41" t="s">
        <v>139</v>
      </c>
      <c r="C41" t="s">
        <v>143</v>
      </c>
      <c r="D41">
        <v>45</v>
      </c>
      <c r="E41" t="s">
        <v>223</v>
      </c>
      <c r="F41" t="s">
        <v>62</v>
      </c>
      <c r="G41" t="s">
        <v>224</v>
      </c>
      <c r="H41">
        <v>60</v>
      </c>
      <c r="I41">
        <v>10</v>
      </c>
      <c r="J41" t="s">
        <v>17</v>
      </c>
      <c r="K41">
        <v>47</v>
      </c>
      <c r="L41">
        <v>3112.7703000000001</v>
      </c>
      <c r="M41">
        <v>41.048999999999999</v>
      </c>
      <c r="N41">
        <v>46.812600000000003</v>
      </c>
      <c r="O41">
        <v>49.599400000000003</v>
      </c>
      <c r="P41">
        <v>22.657299999999999</v>
      </c>
      <c r="Q41">
        <v>17.8674</v>
      </c>
      <c r="R41">
        <v>81.363100000000003</v>
      </c>
      <c r="S41">
        <v>79.4358</v>
      </c>
      <c r="T41">
        <v>39.377400000000002</v>
      </c>
      <c r="U41">
        <v>41.942300000000003</v>
      </c>
      <c r="V41">
        <v>41.028700000000001</v>
      </c>
      <c r="W41">
        <v>46.802799999999998</v>
      </c>
      <c r="X41">
        <v>49.583399999999997</v>
      </c>
      <c r="Y41">
        <v>23190.799999999999</v>
      </c>
      <c r="Z41">
        <v>15.897500000000001</v>
      </c>
    </row>
    <row r="42" spans="1:26" x14ac:dyDescent="0.2">
      <c r="A42" t="s">
        <v>138</v>
      </c>
      <c r="B42" t="s">
        <v>139</v>
      </c>
      <c r="C42" t="s">
        <v>143</v>
      </c>
      <c r="D42">
        <v>46</v>
      </c>
      <c r="E42" t="s">
        <v>225</v>
      </c>
      <c r="F42" t="s">
        <v>62</v>
      </c>
      <c r="G42" t="s">
        <v>226</v>
      </c>
      <c r="H42">
        <v>60</v>
      </c>
      <c r="I42">
        <v>10</v>
      </c>
      <c r="J42" t="s">
        <v>17</v>
      </c>
      <c r="K42">
        <v>55</v>
      </c>
      <c r="L42">
        <v>1861.5096000000001</v>
      </c>
      <c r="M42">
        <v>39.929699999999997</v>
      </c>
      <c r="N42">
        <v>45.718299999999999</v>
      </c>
      <c r="O42">
        <v>48.207700000000003</v>
      </c>
      <c r="P42">
        <v>20.043600000000001</v>
      </c>
      <c r="Q42">
        <v>16.636099999999999</v>
      </c>
      <c r="R42">
        <v>71.431100000000001</v>
      </c>
      <c r="S42">
        <v>69.494699999999995</v>
      </c>
      <c r="T42">
        <v>37.494300000000003</v>
      </c>
      <c r="U42">
        <v>40.927999999999997</v>
      </c>
      <c r="V42">
        <v>39.899099999999997</v>
      </c>
      <c r="W42">
        <v>45.707500000000003</v>
      </c>
      <c r="X42">
        <v>48.190600000000003</v>
      </c>
      <c r="Y42">
        <v>15899.3</v>
      </c>
      <c r="Z42">
        <v>14.0954</v>
      </c>
    </row>
    <row r="43" spans="1:26" x14ac:dyDescent="0.2">
      <c r="A43" t="s">
        <v>138</v>
      </c>
      <c r="B43" t="s">
        <v>139</v>
      </c>
      <c r="C43" t="s">
        <v>143</v>
      </c>
      <c r="D43">
        <v>47</v>
      </c>
      <c r="E43" t="s">
        <v>227</v>
      </c>
      <c r="F43" t="s">
        <v>62</v>
      </c>
      <c r="G43" t="s">
        <v>228</v>
      </c>
      <c r="H43">
        <v>60</v>
      </c>
      <c r="I43">
        <v>10</v>
      </c>
      <c r="J43" t="s">
        <v>17</v>
      </c>
      <c r="K43">
        <v>63</v>
      </c>
      <c r="L43">
        <v>960.66399999999999</v>
      </c>
      <c r="M43">
        <v>37.888800000000003</v>
      </c>
      <c r="N43">
        <v>44.180900000000001</v>
      </c>
      <c r="O43">
        <v>46.274000000000001</v>
      </c>
      <c r="P43">
        <v>16.628900000000002</v>
      </c>
      <c r="Q43">
        <v>14.764200000000001</v>
      </c>
      <c r="R43">
        <v>54.586799999999997</v>
      </c>
      <c r="S43">
        <v>52.699300000000001</v>
      </c>
      <c r="T43">
        <v>34.726999999999997</v>
      </c>
      <c r="U43">
        <v>39.249699999999997</v>
      </c>
      <c r="V43">
        <v>37.829500000000003</v>
      </c>
      <c r="W43">
        <v>44.168799999999997</v>
      </c>
      <c r="X43">
        <v>46.252899999999997</v>
      </c>
      <c r="Y43">
        <v>8667.9</v>
      </c>
      <c r="Z43">
        <v>11.444900000000001</v>
      </c>
    </row>
    <row r="44" spans="1:26" x14ac:dyDescent="0.2">
      <c r="A44" t="s">
        <v>138</v>
      </c>
      <c r="B44" t="s">
        <v>139</v>
      </c>
      <c r="C44" t="s">
        <v>143</v>
      </c>
      <c r="D44">
        <v>48</v>
      </c>
      <c r="E44" t="s">
        <v>229</v>
      </c>
      <c r="F44" t="s">
        <v>62</v>
      </c>
      <c r="G44" t="s">
        <v>230</v>
      </c>
      <c r="H44">
        <v>60</v>
      </c>
      <c r="I44">
        <v>10</v>
      </c>
      <c r="J44" t="s">
        <v>18</v>
      </c>
      <c r="K44">
        <v>23</v>
      </c>
      <c r="L44">
        <v>11994.459699999999</v>
      </c>
      <c r="M44">
        <v>42.495899999999999</v>
      </c>
      <c r="N44">
        <v>48.385199999999998</v>
      </c>
      <c r="O44">
        <v>51.776600000000002</v>
      </c>
      <c r="P44">
        <v>27.458400000000001</v>
      </c>
      <c r="Q44">
        <v>19.695599999999999</v>
      </c>
      <c r="R44">
        <v>93.847800000000007</v>
      </c>
      <c r="S44">
        <v>91.907700000000006</v>
      </c>
      <c r="T44">
        <v>42.514499999999998</v>
      </c>
      <c r="U44">
        <v>43.372900000000001</v>
      </c>
      <c r="V44">
        <v>42.482399999999998</v>
      </c>
      <c r="W44">
        <v>48.3733</v>
      </c>
      <c r="X44">
        <v>51.7654</v>
      </c>
      <c r="Y44">
        <v>17947.3</v>
      </c>
      <c r="Z44">
        <v>10.363300000000001</v>
      </c>
    </row>
    <row r="45" spans="1:26" x14ac:dyDescent="0.2">
      <c r="A45" t="s">
        <v>138</v>
      </c>
      <c r="B45" t="s">
        <v>139</v>
      </c>
      <c r="C45" t="s">
        <v>143</v>
      </c>
      <c r="D45">
        <v>49</v>
      </c>
      <c r="E45" t="s">
        <v>231</v>
      </c>
      <c r="F45" t="s">
        <v>62</v>
      </c>
      <c r="G45" t="s">
        <v>232</v>
      </c>
      <c r="H45">
        <v>60</v>
      </c>
      <c r="I45">
        <v>10</v>
      </c>
      <c r="J45" t="s">
        <v>18</v>
      </c>
      <c r="K45">
        <v>31</v>
      </c>
      <c r="L45">
        <v>6134.2915999999996</v>
      </c>
      <c r="M45">
        <v>42</v>
      </c>
      <c r="N45">
        <v>47.837699999999998</v>
      </c>
      <c r="O45">
        <v>51.020299999999999</v>
      </c>
      <c r="P45">
        <v>25.5883</v>
      </c>
      <c r="Q45">
        <v>19.0322</v>
      </c>
      <c r="R45">
        <v>90.0047</v>
      </c>
      <c r="S45">
        <v>87.916700000000006</v>
      </c>
      <c r="T45">
        <v>41.322400000000002</v>
      </c>
      <c r="U45">
        <v>42.873399999999997</v>
      </c>
      <c r="V45">
        <v>41.989400000000003</v>
      </c>
      <c r="W45">
        <v>47.829799999999999</v>
      </c>
      <c r="X45">
        <v>51.008699999999997</v>
      </c>
      <c r="Y45">
        <v>15972.4</v>
      </c>
      <c r="Z45">
        <v>8.6699000000000002</v>
      </c>
    </row>
    <row r="46" spans="1:26" x14ac:dyDescent="0.2">
      <c r="A46" t="s">
        <v>138</v>
      </c>
      <c r="B46" t="s">
        <v>139</v>
      </c>
      <c r="C46" t="s">
        <v>143</v>
      </c>
      <c r="D46">
        <v>50</v>
      </c>
      <c r="E46" t="s">
        <v>233</v>
      </c>
      <c r="F46" t="s">
        <v>62</v>
      </c>
      <c r="G46" t="s">
        <v>234</v>
      </c>
      <c r="H46">
        <v>60</v>
      </c>
      <c r="I46">
        <v>10</v>
      </c>
      <c r="J46" t="s">
        <v>18</v>
      </c>
      <c r="K46">
        <v>39</v>
      </c>
      <c r="L46">
        <v>3362.63</v>
      </c>
      <c r="M46">
        <v>41.2789</v>
      </c>
      <c r="N46">
        <v>47.1</v>
      </c>
      <c r="O46">
        <v>50</v>
      </c>
      <c r="P46">
        <v>23.3368</v>
      </c>
      <c r="Q46">
        <v>18.157399999999999</v>
      </c>
      <c r="R46">
        <v>83.919899999999998</v>
      </c>
      <c r="S46">
        <v>81.770399999999995</v>
      </c>
      <c r="T46">
        <v>39.82</v>
      </c>
      <c r="U46">
        <v>42.186399999999999</v>
      </c>
      <c r="V46">
        <v>41.261400000000002</v>
      </c>
      <c r="W46">
        <v>47.09</v>
      </c>
      <c r="X46">
        <v>49.984200000000001</v>
      </c>
      <c r="Y46">
        <v>12126.9</v>
      </c>
      <c r="Z46">
        <v>7.6044</v>
      </c>
    </row>
    <row r="47" spans="1:26" x14ac:dyDescent="0.2">
      <c r="A47" t="s">
        <v>138</v>
      </c>
      <c r="B47" t="s">
        <v>139</v>
      </c>
      <c r="C47" t="s">
        <v>143</v>
      </c>
      <c r="D47">
        <v>51</v>
      </c>
      <c r="E47" t="s">
        <v>235</v>
      </c>
      <c r="F47" t="s">
        <v>62</v>
      </c>
      <c r="G47" t="s">
        <v>236</v>
      </c>
      <c r="H47">
        <v>60</v>
      </c>
      <c r="I47">
        <v>10</v>
      </c>
      <c r="J47" t="s">
        <v>18</v>
      </c>
      <c r="K47">
        <v>47</v>
      </c>
      <c r="L47">
        <v>1966.0118</v>
      </c>
      <c r="M47">
        <v>40.258800000000001</v>
      </c>
      <c r="N47">
        <v>46.113199999999999</v>
      </c>
      <c r="O47">
        <v>48.714500000000001</v>
      </c>
      <c r="P47">
        <v>20.8004</v>
      </c>
      <c r="Q47">
        <v>17.017600000000002</v>
      </c>
      <c r="R47">
        <v>75.0471</v>
      </c>
      <c r="S47">
        <v>72.894999999999996</v>
      </c>
      <c r="T47">
        <v>38.026299999999999</v>
      </c>
      <c r="U47">
        <v>41.252600000000001</v>
      </c>
      <c r="V47">
        <v>40.2303</v>
      </c>
      <c r="W47">
        <v>46.101399999999998</v>
      </c>
      <c r="X47">
        <v>48.694200000000002</v>
      </c>
      <c r="Y47">
        <v>8265.9</v>
      </c>
      <c r="Z47">
        <v>6.6837999999999997</v>
      </c>
    </row>
    <row r="48" spans="1:26" x14ac:dyDescent="0.2">
      <c r="A48" t="s">
        <v>138</v>
      </c>
      <c r="B48" t="s">
        <v>139</v>
      </c>
      <c r="C48" t="s">
        <v>143</v>
      </c>
      <c r="D48">
        <v>52</v>
      </c>
      <c r="E48" t="s">
        <v>237</v>
      </c>
      <c r="F48" t="s">
        <v>62</v>
      </c>
      <c r="G48" t="s">
        <v>238</v>
      </c>
      <c r="H48">
        <v>60</v>
      </c>
      <c r="I48">
        <v>10</v>
      </c>
      <c r="J48" t="s">
        <v>18</v>
      </c>
      <c r="K48">
        <v>55</v>
      </c>
      <c r="L48">
        <v>1176.8797</v>
      </c>
      <c r="M48">
        <v>38.918500000000002</v>
      </c>
      <c r="N48">
        <v>44.895600000000002</v>
      </c>
      <c r="O48">
        <v>47.187600000000003</v>
      </c>
      <c r="P48">
        <v>18.186</v>
      </c>
      <c r="Q48">
        <v>15.6631</v>
      </c>
      <c r="R48">
        <v>63.209800000000001</v>
      </c>
      <c r="S48">
        <v>61.143300000000004</v>
      </c>
      <c r="T48">
        <v>36.040500000000002</v>
      </c>
      <c r="U48">
        <v>40.063299999999998</v>
      </c>
      <c r="V48">
        <v>38.8795</v>
      </c>
      <c r="W48">
        <v>44.883000000000003</v>
      </c>
      <c r="X48">
        <v>47.164400000000001</v>
      </c>
      <c r="Y48">
        <v>6537.2</v>
      </c>
      <c r="Z48">
        <v>6.4309000000000003</v>
      </c>
    </row>
    <row r="49" spans="1:26" x14ac:dyDescent="0.2">
      <c r="A49" t="s">
        <v>138</v>
      </c>
      <c r="B49" t="s">
        <v>139</v>
      </c>
      <c r="C49" t="s">
        <v>143</v>
      </c>
      <c r="D49">
        <v>53</v>
      </c>
      <c r="E49" t="s">
        <v>239</v>
      </c>
      <c r="F49" t="s">
        <v>62</v>
      </c>
      <c r="G49" t="s">
        <v>240</v>
      </c>
      <c r="H49">
        <v>60</v>
      </c>
      <c r="I49">
        <v>10</v>
      </c>
      <c r="J49" t="s">
        <v>18</v>
      </c>
      <c r="K49">
        <v>63</v>
      </c>
      <c r="L49">
        <v>596.59720000000004</v>
      </c>
      <c r="M49">
        <v>36.634999999999998</v>
      </c>
      <c r="N49">
        <v>43.279499999999999</v>
      </c>
      <c r="O49">
        <v>45.174999999999997</v>
      </c>
      <c r="P49">
        <v>14.892899999999999</v>
      </c>
      <c r="Q49">
        <v>13.716699999999999</v>
      </c>
      <c r="R49">
        <v>44.642499999999998</v>
      </c>
      <c r="S49">
        <v>42.918199999999999</v>
      </c>
      <c r="T49">
        <v>33.238100000000003</v>
      </c>
      <c r="U49">
        <v>38.206899999999997</v>
      </c>
      <c r="V49">
        <v>36.566600000000001</v>
      </c>
      <c r="W49">
        <v>43.264899999999997</v>
      </c>
      <c r="X49">
        <v>45.142499999999998</v>
      </c>
      <c r="Y49">
        <v>3754.3</v>
      </c>
      <c r="Z49">
        <v>5.1075999999999997</v>
      </c>
    </row>
    <row r="50" spans="1:26" x14ac:dyDescent="0.2">
      <c r="A50" t="s">
        <v>138</v>
      </c>
      <c r="B50" t="s">
        <v>139</v>
      </c>
      <c r="C50" t="s">
        <v>143</v>
      </c>
      <c r="D50">
        <v>54</v>
      </c>
      <c r="E50" t="s">
        <v>241</v>
      </c>
      <c r="F50" t="s">
        <v>62</v>
      </c>
      <c r="G50" t="s">
        <v>242</v>
      </c>
      <c r="H50">
        <v>60</v>
      </c>
      <c r="I50">
        <v>10</v>
      </c>
      <c r="J50" t="s">
        <v>8</v>
      </c>
      <c r="K50">
        <v>23</v>
      </c>
      <c r="L50">
        <v>7693.7254000000003</v>
      </c>
      <c r="M50">
        <v>42.198799999999999</v>
      </c>
      <c r="N50">
        <v>48.057099999999998</v>
      </c>
      <c r="O50">
        <v>51.345300000000002</v>
      </c>
      <c r="P50">
        <v>26.383800000000001</v>
      </c>
      <c r="Q50">
        <v>19.307099999999998</v>
      </c>
      <c r="R50">
        <v>91.768299999999996</v>
      </c>
      <c r="S50">
        <v>89.646100000000004</v>
      </c>
      <c r="T50">
        <v>41.807000000000002</v>
      </c>
      <c r="U50">
        <v>43.078600000000002</v>
      </c>
      <c r="V50">
        <v>42.1892</v>
      </c>
      <c r="W50">
        <v>48.048099999999998</v>
      </c>
      <c r="X50">
        <v>51.3339</v>
      </c>
      <c r="Y50">
        <v>12772.7</v>
      </c>
      <c r="Z50">
        <v>6.5126999999999997</v>
      </c>
    </row>
    <row r="51" spans="1:26" x14ac:dyDescent="0.2">
      <c r="A51" t="s">
        <v>138</v>
      </c>
      <c r="B51" t="s">
        <v>139</v>
      </c>
      <c r="C51" t="s">
        <v>143</v>
      </c>
      <c r="D51">
        <v>55</v>
      </c>
      <c r="E51" t="s">
        <v>243</v>
      </c>
      <c r="F51" t="s">
        <v>62</v>
      </c>
      <c r="G51" t="s">
        <v>244</v>
      </c>
      <c r="H51">
        <v>60</v>
      </c>
      <c r="I51">
        <v>10</v>
      </c>
      <c r="J51" t="s">
        <v>8</v>
      </c>
      <c r="K51">
        <v>31</v>
      </c>
      <c r="L51">
        <v>4214.9296999999997</v>
      </c>
      <c r="M51">
        <v>41.613300000000002</v>
      </c>
      <c r="N51">
        <v>47.453200000000002</v>
      </c>
      <c r="O51">
        <v>50.512900000000002</v>
      </c>
      <c r="P51">
        <v>24.387</v>
      </c>
      <c r="Q51">
        <v>18.567</v>
      </c>
      <c r="R51">
        <v>87.009799999999998</v>
      </c>
      <c r="S51">
        <v>84.771799999999999</v>
      </c>
      <c r="T51">
        <v>40.497100000000003</v>
      </c>
      <c r="U51">
        <v>42.518000000000001</v>
      </c>
      <c r="V51">
        <v>41.599800000000002</v>
      </c>
      <c r="W51">
        <v>47.444699999999997</v>
      </c>
      <c r="X51">
        <v>50.498399999999997</v>
      </c>
      <c r="Y51">
        <v>10701.6</v>
      </c>
      <c r="Z51">
        <v>5.6348000000000003</v>
      </c>
    </row>
    <row r="52" spans="1:26" x14ac:dyDescent="0.2">
      <c r="A52" t="s">
        <v>138</v>
      </c>
      <c r="B52" t="s">
        <v>139</v>
      </c>
      <c r="C52" t="s">
        <v>143</v>
      </c>
      <c r="D52">
        <v>56</v>
      </c>
      <c r="E52" t="s">
        <v>245</v>
      </c>
      <c r="F52" t="s">
        <v>62</v>
      </c>
      <c r="G52" t="s">
        <v>246</v>
      </c>
      <c r="H52">
        <v>60</v>
      </c>
      <c r="I52">
        <v>10</v>
      </c>
      <c r="J52" t="s">
        <v>8</v>
      </c>
      <c r="K52">
        <v>39</v>
      </c>
      <c r="L52">
        <v>2437.7566999999999</v>
      </c>
      <c r="M52">
        <v>40.7577</v>
      </c>
      <c r="N52">
        <v>46.622</v>
      </c>
      <c r="O52">
        <v>49.378500000000003</v>
      </c>
      <c r="P52">
        <v>22.029800000000002</v>
      </c>
      <c r="Q52">
        <v>17.5823</v>
      </c>
      <c r="R52">
        <v>79.762799999999999</v>
      </c>
      <c r="S52">
        <v>77.467600000000004</v>
      </c>
      <c r="T52">
        <v>38.868200000000002</v>
      </c>
      <c r="U52">
        <v>41.730699999999999</v>
      </c>
      <c r="V52">
        <v>40.733899999999998</v>
      </c>
      <c r="W52">
        <v>46.611400000000003</v>
      </c>
      <c r="X52">
        <v>49.359699999999997</v>
      </c>
      <c r="Y52">
        <v>8964.2999999999993</v>
      </c>
      <c r="Z52">
        <v>5.0473999999999997</v>
      </c>
    </row>
    <row r="53" spans="1:26" x14ac:dyDescent="0.2">
      <c r="A53" t="s">
        <v>138</v>
      </c>
      <c r="B53" t="s">
        <v>139</v>
      </c>
      <c r="C53" t="s">
        <v>143</v>
      </c>
      <c r="D53">
        <v>57</v>
      </c>
      <c r="E53" t="s">
        <v>247</v>
      </c>
      <c r="F53" t="s">
        <v>62</v>
      </c>
      <c r="G53" t="s">
        <v>248</v>
      </c>
      <c r="H53">
        <v>60</v>
      </c>
      <c r="I53">
        <v>10</v>
      </c>
      <c r="J53" t="s">
        <v>8</v>
      </c>
      <c r="K53">
        <v>47</v>
      </c>
      <c r="L53">
        <v>1433.2904000000001</v>
      </c>
      <c r="M53">
        <v>39.591500000000003</v>
      </c>
      <c r="N53">
        <v>45.555500000000002</v>
      </c>
      <c r="O53">
        <v>47.976500000000001</v>
      </c>
      <c r="P53">
        <v>19.463200000000001</v>
      </c>
      <c r="Q53">
        <v>16.347799999999999</v>
      </c>
      <c r="R53">
        <v>69.704700000000003</v>
      </c>
      <c r="S53">
        <v>67.428100000000001</v>
      </c>
      <c r="T53">
        <v>37.001100000000001</v>
      </c>
      <c r="U53">
        <v>40.680399999999999</v>
      </c>
      <c r="V53">
        <v>39.5565</v>
      </c>
      <c r="W53">
        <v>45.542999999999999</v>
      </c>
      <c r="X53">
        <v>47.954900000000002</v>
      </c>
      <c r="Y53">
        <v>6382.5</v>
      </c>
      <c r="Z53">
        <v>4.3307000000000002</v>
      </c>
    </row>
    <row r="54" spans="1:26" x14ac:dyDescent="0.2">
      <c r="A54" t="s">
        <v>138</v>
      </c>
      <c r="B54" t="s">
        <v>139</v>
      </c>
      <c r="C54" t="s">
        <v>143</v>
      </c>
      <c r="D54">
        <v>58</v>
      </c>
      <c r="E54" t="s">
        <v>249</v>
      </c>
      <c r="F54" t="s">
        <v>62</v>
      </c>
      <c r="G54" t="s">
        <v>250</v>
      </c>
      <c r="H54">
        <v>60</v>
      </c>
      <c r="I54">
        <v>10</v>
      </c>
      <c r="J54" t="s">
        <v>8</v>
      </c>
      <c r="K54">
        <v>55</v>
      </c>
      <c r="L54">
        <v>853.70510000000002</v>
      </c>
      <c r="M54">
        <v>38.091799999999999</v>
      </c>
      <c r="N54">
        <v>44.263599999999997</v>
      </c>
      <c r="O54">
        <v>46.3962</v>
      </c>
      <c r="P54">
        <v>16.8505</v>
      </c>
      <c r="Q54">
        <v>14.909700000000001</v>
      </c>
      <c r="R54">
        <v>56.509799999999998</v>
      </c>
      <c r="S54">
        <v>54.423999999999999</v>
      </c>
      <c r="T54">
        <v>34.957500000000003</v>
      </c>
      <c r="U54">
        <v>39.383000000000003</v>
      </c>
      <c r="V54">
        <v>38.046599999999998</v>
      </c>
      <c r="W54">
        <v>44.250500000000002</v>
      </c>
      <c r="X54">
        <v>46.371200000000002</v>
      </c>
      <c r="Y54">
        <v>4880.7</v>
      </c>
      <c r="Z54">
        <v>3.6150000000000002</v>
      </c>
    </row>
    <row r="55" spans="1:26" x14ac:dyDescent="0.2">
      <c r="A55" t="s">
        <v>138</v>
      </c>
      <c r="B55" t="s">
        <v>139</v>
      </c>
      <c r="C55" t="s">
        <v>143</v>
      </c>
      <c r="D55">
        <v>59</v>
      </c>
      <c r="E55" t="s">
        <v>251</v>
      </c>
      <c r="F55" t="s">
        <v>62</v>
      </c>
      <c r="G55" t="s">
        <v>252</v>
      </c>
      <c r="H55">
        <v>60</v>
      </c>
      <c r="I55">
        <v>10</v>
      </c>
      <c r="J55" t="s">
        <v>8</v>
      </c>
      <c r="K55">
        <v>63</v>
      </c>
      <c r="L55">
        <v>430.4914</v>
      </c>
      <c r="M55">
        <v>35.6633</v>
      </c>
      <c r="N55">
        <v>42.640900000000002</v>
      </c>
      <c r="O55">
        <v>44.331200000000003</v>
      </c>
      <c r="P55">
        <v>13.7003</v>
      </c>
      <c r="Q55">
        <v>12.948600000000001</v>
      </c>
      <c r="R55">
        <v>37.4621</v>
      </c>
      <c r="S55">
        <v>35.857100000000003</v>
      </c>
      <c r="T55">
        <v>32.149000000000001</v>
      </c>
      <c r="U55">
        <v>37.427500000000002</v>
      </c>
      <c r="V55">
        <v>35.591999999999999</v>
      </c>
      <c r="W55">
        <v>42.627899999999997</v>
      </c>
      <c r="X55">
        <v>44.306899999999999</v>
      </c>
      <c r="Y55">
        <v>3041</v>
      </c>
      <c r="Z55">
        <v>2.9119999999999999</v>
      </c>
    </row>
    <row r="56" spans="1:26" x14ac:dyDescent="0.2">
      <c r="A56" t="s">
        <v>138</v>
      </c>
      <c r="B56" t="s">
        <v>139</v>
      </c>
      <c r="C56" t="s">
        <v>143</v>
      </c>
      <c r="D56">
        <v>60</v>
      </c>
      <c r="E56" t="s">
        <v>253</v>
      </c>
      <c r="F56" t="s">
        <v>62</v>
      </c>
      <c r="G56" t="s">
        <v>254</v>
      </c>
      <c r="H56">
        <v>60</v>
      </c>
      <c r="I56">
        <v>10</v>
      </c>
      <c r="J56" t="s">
        <v>19</v>
      </c>
      <c r="K56">
        <v>23</v>
      </c>
      <c r="L56">
        <v>4374.8903</v>
      </c>
      <c r="M56">
        <v>41.628100000000003</v>
      </c>
      <c r="N56">
        <v>47.470999999999997</v>
      </c>
      <c r="O56">
        <v>50.597099999999998</v>
      </c>
      <c r="P56">
        <v>24.717700000000001</v>
      </c>
      <c r="Q56">
        <v>18.632400000000001</v>
      </c>
      <c r="R56">
        <v>87.106300000000005</v>
      </c>
      <c r="S56">
        <v>84.732399999999998</v>
      </c>
      <c r="T56">
        <v>40.566000000000003</v>
      </c>
      <c r="U56">
        <v>42.562100000000001</v>
      </c>
      <c r="V56">
        <v>41.616199999999999</v>
      </c>
      <c r="W56">
        <v>47.461799999999997</v>
      </c>
      <c r="X56">
        <v>50.581699999999998</v>
      </c>
      <c r="Y56">
        <v>5493.8</v>
      </c>
      <c r="Z56">
        <v>2.4104000000000001</v>
      </c>
    </row>
    <row r="57" spans="1:26" x14ac:dyDescent="0.2">
      <c r="A57" t="s">
        <v>138</v>
      </c>
      <c r="B57" t="s">
        <v>139</v>
      </c>
      <c r="C57" t="s">
        <v>143</v>
      </c>
      <c r="D57">
        <v>61</v>
      </c>
      <c r="E57" t="s">
        <v>255</v>
      </c>
      <c r="F57" t="s">
        <v>62</v>
      </c>
      <c r="G57" t="s">
        <v>256</v>
      </c>
      <c r="H57">
        <v>60</v>
      </c>
      <c r="I57">
        <v>10</v>
      </c>
      <c r="J57" t="s">
        <v>19</v>
      </c>
      <c r="K57">
        <v>31</v>
      </c>
      <c r="L57">
        <v>2634.9686999999999</v>
      </c>
      <c r="M57">
        <v>40.895499999999998</v>
      </c>
      <c r="N57">
        <v>46.779000000000003</v>
      </c>
      <c r="O57">
        <v>49.655000000000001</v>
      </c>
      <c r="P57">
        <v>22.5608</v>
      </c>
      <c r="Q57">
        <v>17.769600000000001</v>
      </c>
      <c r="R57">
        <v>80.901200000000003</v>
      </c>
      <c r="S57">
        <v>78.438500000000005</v>
      </c>
      <c r="T57">
        <v>39.127800000000001</v>
      </c>
      <c r="U57">
        <v>41.894100000000002</v>
      </c>
      <c r="V57">
        <v>40.875100000000003</v>
      </c>
      <c r="W57">
        <v>46.767499999999998</v>
      </c>
      <c r="X57">
        <v>49.636099999999999</v>
      </c>
      <c r="Y57">
        <v>3856.7</v>
      </c>
      <c r="Z57">
        <v>2.2397999999999998</v>
      </c>
    </row>
    <row r="58" spans="1:26" x14ac:dyDescent="0.2">
      <c r="A58" t="s">
        <v>138</v>
      </c>
      <c r="B58" t="s">
        <v>139</v>
      </c>
      <c r="C58" t="s">
        <v>143</v>
      </c>
      <c r="D58">
        <v>62</v>
      </c>
      <c r="E58" t="s">
        <v>257</v>
      </c>
      <c r="F58" t="s">
        <v>62</v>
      </c>
      <c r="G58" t="s">
        <v>258</v>
      </c>
      <c r="H58">
        <v>60</v>
      </c>
      <c r="I58">
        <v>10</v>
      </c>
      <c r="J58" t="s">
        <v>19</v>
      </c>
      <c r="K58">
        <v>39</v>
      </c>
      <c r="L58">
        <v>1550.7619</v>
      </c>
      <c r="M58">
        <v>39.843600000000002</v>
      </c>
      <c r="N58">
        <v>45.831899999999997</v>
      </c>
      <c r="O58">
        <v>48.3855</v>
      </c>
      <c r="P58">
        <v>20.0975</v>
      </c>
      <c r="Q58">
        <v>16.6418</v>
      </c>
      <c r="R58">
        <v>71.756100000000004</v>
      </c>
      <c r="S58">
        <v>69.308899999999994</v>
      </c>
      <c r="T58">
        <v>37.384099999999997</v>
      </c>
      <c r="U58">
        <v>40.954700000000003</v>
      </c>
      <c r="V58">
        <v>39.810299999999998</v>
      </c>
      <c r="W58">
        <v>45.818300000000001</v>
      </c>
      <c r="X58">
        <v>48.363700000000001</v>
      </c>
      <c r="Y58">
        <v>3392.3</v>
      </c>
      <c r="Z58">
        <v>2.0718000000000001</v>
      </c>
    </row>
    <row r="59" spans="1:26" x14ac:dyDescent="0.2">
      <c r="A59" t="s">
        <v>138</v>
      </c>
      <c r="B59" t="s">
        <v>139</v>
      </c>
      <c r="C59" t="s">
        <v>143</v>
      </c>
      <c r="D59">
        <v>63</v>
      </c>
      <c r="E59" t="s">
        <v>259</v>
      </c>
      <c r="F59" t="s">
        <v>62</v>
      </c>
      <c r="G59" t="s">
        <v>260</v>
      </c>
      <c r="H59">
        <v>60</v>
      </c>
      <c r="I59">
        <v>10</v>
      </c>
      <c r="J59" t="s">
        <v>19</v>
      </c>
      <c r="K59">
        <v>47</v>
      </c>
      <c r="L59">
        <v>914.6816</v>
      </c>
      <c r="M59">
        <v>38.4619</v>
      </c>
      <c r="N59">
        <v>44.676900000000003</v>
      </c>
      <c r="O59">
        <v>46.861699999999999</v>
      </c>
      <c r="P59">
        <v>17.532599999999999</v>
      </c>
      <c r="Q59">
        <v>15.2927</v>
      </c>
      <c r="R59">
        <v>59.740499999999997</v>
      </c>
      <c r="S59">
        <v>57.4741</v>
      </c>
      <c r="T59">
        <v>35.439900000000002</v>
      </c>
      <c r="U59">
        <v>39.751199999999997</v>
      </c>
      <c r="V59">
        <v>38.417400000000001</v>
      </c>
      <c r="W59">
        <v>44.660899999999998</v>
      </c>
      <c r="X59">
        <v>46.830300000000001</v>
      </c>
      <c r="Y59">
        <v>2759.5</v>
      </c>
      <c r="Z59">
        <v>1.6751</v>
      </c>
    </row>
    <row r="60" spans="1:26" x14ac:dyDescent="0.2">
      <c r="A60" t="s">
        <v>138</v>
      </c>
      <c r="B60" t="s">
        <v>139</v>
      </c>
      <c r="C60" t="s">
        <v>143</v>
      </c>
      <c r="D60">
        <v>64</v>
      </c>
      <c r="E60" t="s">
        <v>261</v>
      </c>
      <c r="F60" t="s">
        <v>62</v>
      </c>
      <c r="G60" t="s">
        <v>262</v>
      </c>
      <c r="H60">
        <v>60</v>
      </c>
      <c r="I60">
        <v>10</v>
      </c>
      <c r="J60" t="s">
        <v>19</v>
      </c>
      <c r="K60">
        <v>55</v>
      </c>
      <c r="L60">
        <v>544.34799999999996</v>
      </c>
      <c r="M60">
        <v>36.767000000000003</v>
      </c>
      <c r="N60">
        <v>43.306800000000003</v>
      </c>
      <c r="O60">
        <v>45.150500000000001</v>
      </c>
      <c r="P60">
        <v>15.0024</v>
      </c>
      <c r="Q60">
        <v>13.7852</v>
      </c>
      <c r="R60">
        <v>45.314399999999999</v>
      </c>
      <c r="S60">
        <v>43.404699999999998</v>
      </c>
      <c r="T60">
        <v>33.3596</v>
      </c>
      <c r="U60">
        <v>38.279600000000002</v>
      </c>
      <c r="V60">
        <v>36.713900000000002</v>
      </c>
      <c r="W60">
        <v>43.289200000000001</v>
      </c>
      <c r="X60">
        <v>45.116799999999998</v>
      </c>
      <c r="Y60">
        <v>2197.3000000000002</v>
      </c>
      <c r="Z60">
        <v>1.3460000000000001</v>
      </c>
    </row>
    <row r="61" spans="1:26" x14ac:dyDescent="0.2">
      <c r="A61" t="s">
        <v>138</v>
      </c>
      <c r="B61" t="s">
        <v>139</v>
      </c>
      <c r="C61" t="s">
        <v>143</v>
      </c>
      <c r="D61">
        <v>65</v>
      </c>
      <c r="E61" t="s">
        <v>263</v>
      </c>
      <c r="F61" t="s">
        <v>62</v>
      </c>
      <c r="G61" t="s">
        <v>264</v>
      </c>
      <c r="H61">
        <v>60</v>
      </c>
      <c r="I61">
        <v>10</v>
      </c>
      <c r="J61" t="s">
        <v>19</v>
      </c>
      <c r="K61">
        <v>63</v>
      </c>
      <c r="L61">
        <v>275.28530000000001</v>
      </c>
      <c r="M61">
        <v>34.197000000000003</v>
      </c>
      <c r="N61">
        <v>41.591200000000001</v>
      </c>
      <c r="O61">
        <v>42.965699999999998</v>
      </c>
      <c r="P61">
        <v>12.090199999999999</v>
      </c>
      <c r="Q61">
        <v>11.8536</v>
      </c>
      <c r="R61">
        <v>26.492000000000001</v>
      </c>
      <c r="S61">
        <v>25.235299999999999</v>
      </c>
      <c r="T61">
        <v>30.5793</v>
      </c>
      <c r="U61">
        <v>36.158499999999997</v>
      </c>
      <c r="V61">
        <v>34.120399999999997</v>
      </c>
      <c r="W61">
        <v>41.5764</v>
      </c>
      <c r="X61">
        <v>42.932400000000001</v>
      </c>
      <c r="Y61">
        <v>1443.4</v>
      </c>
      <c r="Z61">
        <v>1.0439000000000001</v>
      </c>
    </row>
    <row r="62" spans="1:26" x14ac:dyDescent="0.2">
      <c r="A62" t="s">
        <v>138</v>
      </c>
      <c r="B62" t="s">
        <v>139</v>
      </c>
      <c r="C62" t="s">
        <v>143</v>
      </c>
      <c r="D62">
        <v>66</v>
      </c>
      <c r="E62" t="s">
        <v>265</v>
      </c>
      <c r="F62" t="s">
        <v>62</v>
      </c>
      <c r="G62" t="s">
        <v>266</v>
      </c>
      <c r="H62">
        <v>60</v>
      </c>
      <c r="I62">
        <v>10</v>
      </c>
      <c r="J62" t="s">
        <v>9</v>
      </c>
      <c r="K62">
        <v>23</v>
      </c>
      <c r="L62">
        <v>3106.0902000000001</v>
      </c>
      <c r="M62">
        <v>41.0242</v>
      </c>
      <c r="N62">
        <v>46.970599999999997</v>
      </c>
      <c r="O62">
        <v>49.949399999999997</v>
      </c>
      <c r="P62">
        <v>23.391100000000002</v>
      </c>
      <c r="Q62">
        <v>17.979800000000001</v>
      </c>
      <c r="R62">
        <v>81.059899999999999</v>
      </c>
      <c r="S62">
        <v>78.631900000000002</v>
      </c>
      <c r="T62">
        <v>39.359200000000001</v>
      </c>
      <c r="U62">
        <v>42.0901</v>
      </c>
      <c r="V62">
        <v>41.006900000000002</v>
      </c>
      <c r="W62">
        <v>46.9589</v>
      </c>
      <c r="X62">
        <v>49.930700000000002</v>
      </c>
      <c r="Y62">
        <v>5092.6000000000004</v>
      </c>
      <c r="Z62">
        <v>1.861</v>
      </c>
    </row>
    <row r="63" spans="1:26" x14ac:dyDescent="0.2">
      <c r="A63" t="s">
        <v>138</v>
      </c>
      <c r="B63" t="s">
        <v>139</v>
      </c>
      <c r="C63" t="s">
        <v>143</v>
      </c>
      <c r="D63">
        <v>67</v>
      </c>
      <c r="E63" t="s">
        <v>267</v>
      </c>
      <c r="F63" t="s">
        <v>62</v>
      </c>
      <c r="G63" t="s">
        <v>268</v>
      </c>
      <c r="H63">
        <v>60</v>
      </c>
      <c r="I63">
        <v>10</v>
      </c>
      <c r="J63" t="s">
        <v>9</v>
      </c>
      <c r="K63">
        <v>31</v>
      </c>
      <c r="L63">
        <v>1905.0426</v>
      </c>
      <c r="M63">
        <v>40.200299999999999</v>
      </c>
      <c r="N63">
        <v>46.1999</v>
      </c>
      <c r="O63">
        <v>48.898099999999999</v>
      </c>
      <c r="P63">
        <v>21.136299999999999</v>
      </c>
      <c r="Q63">
        <v>17.0517</v>
      </c>
      <c r="R63">
        <v>73.997200000000007</v>
      </c>
      <c r="S63">
        <v>71.479500000000002</v>
      </c>
      <c r="T63">
        <v>37.926000000000002</v>
      </c>
      <c r="U63">
        <v>41.335500000000003</v>
      </c>
      <c r="V63">
        <v>40.172699999999999</v>
      </c>
      <c r="W63">
        <v>46.186999999999998</v>
      </c>
      <c r="X63">
        <v>48.874099999999999</v>
      </c>
      <c r="Y63">
        <v>3905.6</v>
      </c>
      <c r="Z63">
        <v>1.5798000000000001</v>
      </c>
    </row>
    <row r="64" spans="1:26" x14ac:dyDescent="0.2">
      <c r="A64" t="s">
        <v>138</v>
      </c>
      <c r="B64" t="s">
        <v>139</v>
      </c>
      <c r="C64" t="s">
        <v>143</v>
      </c>
      <c r="D64">
        <v>68</v>
      </c>
      <c r="E64" t="s">
        <v>269</v>
      </c>
      <c r="F64" t="s">
        <v>62</v>
      </c>
      <c r="G64" t="s">
        <v>270</v>
      </c>
      <c r="H64">
        <v>60</v>
      </c>
      <c r="I64">
        <v>10</v>
      </c>
      <c r="J64" t="s">
        <v>9</v>
      </c>
      <c r="K64">
        <v>39</v>
      </c>
      <c r="L64">
        <v>1135.2832000000001</v>
      </c>
      <c r="M64">
        <v>39.035299999999999</v>
      </c>
      <c r="N64">
        <v>45.222799999999999</v>
      </c>
      <c r="O64">
        <v>47.608699999999999</v>
      </c>
      <c r="P64">
        <v>18.672799999999999</v>
      </c>
      <c r="Q64">
        <v>15.8653</v>
      </c>
      <c r="R64">
        <v>63.929499999999997</v>
      </c>
      <c r="S64">
        <v>61.441499999999998</v>
      </c>
      <c r="T64">
        <v>36.1965</v>
      </c>
      <c r="U64">
        <v>40.319600000000001</v>
      </c>
      <c r="V64">
        <v>38.995399999999997</v>
      </c>
      <c r="W64">
        <v>45.207700000000003</v>
      </c>
      <c r="X64">
        <v>47.584499999999998</v>
      </c>
      <c r="Y64">
        <v>2759.3</v>
      </c>
      <c r="Z64">
        <v>1.3753</v>
      </c>
    </row>
    <row r="65" spans="1:26" x14ac:dyDescent="0.2">
      <c r="A65" t="s">
        <v>138</v>
      </c>
      <c r="B65" t="s">
        <v>139</v>
      </c>
      <c r="C65" t="s">
        <v>143</v>
      </c>
      <c r="D65">
        <v>69</v>
      </c>
      <c r="E65" t="s">
        <v>271</v>
      </c>
      <c r="F65" t="s">
        <v>62</v>
      </c>
      <c r="G65" t="s">
        <v>272</v>
      </c>
      <c r="H65">
        <v>60</v>
      </c>
      <c r="I65">
        <v>10</v>
      </c>
      <c r="J65" t="s">
        <v>9</v>
      </c>
      <c r="K65">
        <v>47</v>
      </c>
      <c r="L65">
        <v>674.6816</v>
      </c>
      <c r="M65">
        <v>37.549300000000002</v>
      </c>
      <c r="N65">
        <v>44.001300000000001</v>
      </c>
      <c r="O65">
        <v>46.002699999999997</v>
      </c>
      <c r="P65">
        <v>16.180700000000002</v>
      </c>
      <c r="Q65">
        <v>14.4885</v>
      </c>
      <c r="R65">
        <v>51.0929</v>
      </c>
      <c r="S65">
        <v>48.8917</v>
      </c>
      <c r="T65">
        <v>34.280799999999999</v>
      </c>
      <c r="U65">
        <v>39.001199999999997</v>
      </c>
      <c r="V65">
        <v>37.498699999999999</v>
      </c>
      <c r="W65">
        <v>43.984900000000003</v>
      </c>
      <c r="X65">
        <v>45.9739</v>
      </c>
      <c r="Y65">
        <v>2201.6</v>
      </c>
      <c r="Z65">
        <v>1.175</v>
      </c>
    </row>
    <row r="66" spans="1:26" x14ac:dyDescent="0.2">
      <c r="A66" t="s">
        <v>138</v>
      </c>
      <c r="B66" t="s">
        <v>139</v>
      </c>
      <c r="C66" t="s">
        <v>143</v>
      </c>
      <c r="D66">
        <v>70</v>
      </c>
      <c r="E66" t="s">
        <v>273</v>
      </c>
      <c r="F66" t="s">
        <v>62</v>
      </c>
      <c r="G66" t="s">
        <v>274</v>
      </c>
      <c r="H66">
        <v>60</v>
      </c>
      <c r="I66">
        <v>10</v>
      </c>
      <c r="J66" t="s">
        <v>9</v>
      </c>
      <c r="K66">
        <v>55</v>
      </c>
      <c r="L66">
        <v>400.23360000000002</v>
      </c>
      <c r="M66">
        <v>35.7453</v>
      </c>
      <c r="N66">
        <v>42.61</v>
      </c>
      <c r="O66">
        <v>44.252200000000002</v>
      </c>
      <c r="P66">
        <v>13.728300000000001</v>
      </c>
      <c r="Q66">
        <v>12.957100000000001</v>
      </c>
      <c r="R66">
        <v>36.1479</v>
      </c>
      <c r="S66">
        <v>34.490200000000002</v>
      </c>
      <c r="T66">
        <v>32.2042</v>
      </c>
      <c r="U66">
        <v>37.426900000000003</v>
      </c>
      <c r="V66">
        <v>35.689500000000002</v>
      </c>
      <c r="W66">
        <v>42.594900000000003</v>
      </c>
      <c r="X66">
        <v>44.216999999999999</v>
      </c>
      <c r="Y66">
        <v>1797.6</v>
      </c>
      <c r="Z66">
        <v>0.97460000000000002</v>
      </c>
    </row>
    <row r="67" spans="1:26" x14ac:dyDescent="0.2">
      <c r="A67" t="s">
        <v>138</v>
      </c>
      <c r="B67" t="s">
        <v>139</v>
      </c>
      <c r="C67" t="s">
        <v>143</v>
      </c>
      <c r="D67">
        <v>71</v>
      </c>
      <c r="E67" t="s">
        <v>275</v>
      </c>
      <c r="F67" t="s">
        <v>62</v>
      </c>
      <c r="G67" t="s">
        <v>276</v>
      </c>
      <c r="H67">
        <v>60</v>
      </c>
      <c r="I67">
        <v>10</v>
      </c>
      <c r="J67" t="s">
        <v>9</v>
      </c>
      <c r="K67">
        <v>63</v>
      </c>
      <c r="L67">
        <v>202.56790000000001</v>
      </c>
      <c r="M67">
        <v>33.127099999999999</v>
      </c>
      <c r="N67">
        <v>40.875300000000003</v>
      </c>
      <c r="O67">
        <v>42.273600000000002</v>
      </c>
      <c r="P67">
        <v>11.0124</v>
      </c>
      <c r="Q67">
        <v>11.0977</v>
      </c>
      <c r="R67">
        <v>18.525600000000001</v>
      </c>
      <c r="S67">
        <v>17.541699999999999</v>
      </c>
      <c r="T67">
        <v>29.483699999999999</v>
      </c>
      <c r="U67">
        <v>35.246600000000001</v>
      </c>
      <c r="V67">
        <v>33.054900000000004</v>
      </c>
      <c r="W67">
        <v>40.859400000000001</v>
      </c>
      <c r="X67">
        <v>42.234699999999997</v>
      </c>
      <c r="Y67">
        <v>1154.7</v>
      </c>
      <c r="Z67">
        <v>0.70660000000000001</v>
      </c>
    </row>
    <row r="68" spans="1:26" x14ac:dyDescent="0.2">
      <c r="A68" t="s">
        <v>138</v>
      </c>
      <c r="B68" t="s">
        <v>139</v>
      </c>
      <c r="C68" t="s">
        <v>143</v>
      </c>
      <c r="D68">
        <v>72</v>
      </c>
      <c r="E68" t="s">
        <v>277</v>
      </c>
      <c r="F68" t="s">
        <v>62</v>
      </c>
      <c r="G68" t="s">
        <v>278</v>
      </c>
      <c r="H68">
        <v>60</v>
      </c>
      <c r="I68">
        <v>10</v>
      </c>
      <c r="J68" t="s">
        <v>20</v>
      </c>
      <c r="K68">
        <v>23</v>
      </c>
      <c r="L68">
        <v>1904.1795</v>
      </c>
      <c r="M68">
        <v>39.7592</v>
      </c>
      <c r="N68">
        <v>46.1248</v>
      </c>
      <c r="O68">
        <v>48.877400000000002</v>
      </c>
      <c r="P68">
        <v>21.212299999999999</v>
      </c>
      <c r="Q68">
        <v>16.770700000000001</v>
      </c>
      <c r="R68">
        <v>65.994500000000002</v>
      </c>
      <c r="S68">
        <v>63.710799999999999</v>
      </c>
      <c r="T68">
        <v>37.113500000000002</v>
      </c>
      <c r="U68">
        <v>41.225000000000001</v>
      </c>
      <c r="V68">
        <v>39.726799999999997</v>
      </c>
      <c r="W68">
        <v>46.108699999999999</v>
      </c>
      <c r="X68">
        <v>48.851900000000001</v>
      </c>
      <c r="Y68">
        <v>1988.2</v>
      </c>
      <c r="Z68">
        <v>0.75939999999999996</v>
      </c>
    </row>
    <row r="69" spans="1:26" x14ac:dyDescent="0.2">
      <c r="A69" t="s">
        <v>138</v>
      </c>
      <c r="B69" t="s">
        <v>139</v>
      </c>
      <c r="C69" t="s">
        <v>143</v>
      </c>
      <c r="D69">
        <v>73</v>
      </c>
      <c r="E69" t="s">
        <v>279</v>
      </c>
      <c r="F69" t="s">
        <v>62</v>
      </c>
      <c r="G69" t="s">
        <v>280</v>
      </c>
      <c r="H69">
        <v>60</v>
      </c>
      <c r="I69">
        <v>10</v>
      </c>
      <c r="J69" t="s">
        <v>20</v>
      </c>
      <c r="K69">
        <v>31</v>
      </c>
      <c r="L69">
        <v>1187.6321</v>
      </c>
      <c r="M69">
        <v>38.885899999999999</v>
      </c>
      <c r="N69">
        <v>45.293599999999998</v>
      </c>
      <c r="O69">
        <v>47.747300000000003</v>
      </c>
      <c r="P69">
        <v>19.018000000000001</v>
      </c>
      <c r="Q69">
        <v>15.848000000000001</v>
      </c>
      <c r="R69">
        <v>58.233600000000003</v>
      </c>
      <c r="S69">
        <v>55.912599999999998</v>
      </c>
      <c r="T69">
        <v>35.895699999999998</v>
      </c>
      <c r="U69">
        <v>40.384399999999999</v>
      </c>
      <c r="V69">
        <v>38.844999999999999</v>
      </c>
      <c r="W69">
        <v>45.276200000000003</v>
      </c>
      <c r="X69">
        <v>47.718400000000003</v>
      </c>
      <c r="Y69">
        <v>1608</v>
      </c>
      <c r="Z69">
        <v>0.67159999999999997</v>
      </c>
    </row>
    <row r="70" spans="1:26" x14ac:dyDescent="0.2">
      <c r="A70" t="s">
        <v>138</v>
      </c>
      <c r="B70" t="s">
        <v>139</v>
      </c>
      <c r="C70" t="s">
        <v>143</v>
      </c>
      <c r="D70">
        <v>74</v>
      </c>
      <c r="E70" t="s">
        <v>281</v>
      </c>
      <c r="F70" t="s">
        <v>62</v>
      </c>
      <c r="G70" t="s">
        <v>282</v>
      </c>
      <c r="H70">
        <v>60</v>
      </c>
      <c r="I70">
        <v>10</v>
      </c>
      <c r="J70" t="s">
        <v>20</v>
      </c>
      <c r="K70">
        <v>39</v>
      </c>
      <c r="L70">
        <v>714.65520000000004</v>
      </c>
      <c r="M70">
        <v>37.6282</v>
      </c>
      <c r="N70">
        <v>44.2224</v>
      </c>
      <c r="O70">
        <v>46.359499999999997</v>
      </c>
      <c r="P70">
        <v>16.629799999999999</v>
      </c>
      <c r="Q70">
        <v>14.646000000000001</v>
      </c>
      <c r="R70">
        <v>47.819499999999998</v>
      </c>
      <c r="S70">
        <v>45.624200000000002</v>
      </c>
      <c r="T70">
        <v>34.323300000000003</v>
      </c>
      <c r="U70">
        <v>39.223199999999999</v>
      </c>
      <c r="V70">
        <v>37.576300000000003</v>
      </c>
      <c r="W70">
        <v>44.203699999999998</v>
      </c>
      <c r="X70">
        <v>46.3294</v>
      </c>
      <c r="Y70">
        <v>1195.4000000000001</v>
      </c>
      <c r="Z70">
        <v>0.59750000000000003</v>
      </c>
    </row>
    <row r="71" spans="1:26" x14ac:dyDescent="0.2">
      <c r="A71" t="s">
        <v>138</v>
      </c>
      <c r="B71" t="s">
        <v>139</v>
      </c>
      <c r="C71" t="s">
        <v>143</v>
      </c>
      <c r="D71">
        <v>75</v>
      </c>
      <c r="E71" t="s">
        <v>283</v>
      </c>
      <c r="F71" t="s">
        <v>62</v>
      </c>
      <c r="G71" t="s">
        <v>284</v>
      </c>
      <c r="H71">
        <v>60</v>
      </c>
      <c r="I71">
        <v>10</v>
      </c>
      <c r="J71" t="s">
        <v>20</v>
      </c>
      <c r="K71">
        <v>47</v>
      </c>
      <c r="L71">
        <v>426.55930000000001</v>
      </c>
      <c r="M71">
        <v>36.028399999999998</v>
      </c>
      <c r="N71">
        <v>43.000399999999999</v>
      </c>
      <c r="O71">
        <v>44.712600000000002</v>
      </c>
      <c r="P71">
        <v>14.2659</v>
      </c>
      <c r="Q71">
        <v>13.2554</v>
      </c>
      <c r="R71">
        <v>34.924399999999999</v>
      </c>
      <c r="S71">
        <v>33.122599999999998</v>
      </c>
      <c r="T71">
        <v>32.494300000000003</v>
      </c>
      <c r="U71">
        <v>37.797600000000003</v>
      </c>
      <c r="V71">
        <v>35.968000000000004</v>
      </c>
      <c r="W71">
        <v>42.981999999999999</v>
      </c>
      <c r="X71">
        <v>44.679000000000002</v>
      </c>
      <c r="Y71">
        <v>942.2</v>
      </c>
      <c r="Z71">
        <v>0.52500000000000002</v>
      </c>
    </row>
    <row r="72" spans="1:26" x14ac:dyDescent="0.2">
      <c r="A72" t="s">
        <v>138</v>
      </c>
      <c r="B72" t="s">
        <v>139</v>
      </c>
      <c r="C72" t="s">
        <v>143</v>
      </c>
      <c r="D72">
        <v>76</v>
      </c>
      <c r="E72" t="s">
        <v>285</v>
      </c>
      <c r="F72" t="s">
        <v>62</v>
      </c>
      <c r="G72" t="s">
        <v>286</v>
      </c>
      <c r="H72">
        <v>60</v>
      </c>
      <c r="I72">
        <v>10</v>
      </c>
      <c r="J72" t="s">
        <v>20</v>
      </c>
      <c r="K72">
        <v>55</v>
      </c>
      <c r="L72">
        <v>256.30369999999999</v>
      </c>
      <c r="M72">
        <v>34.200499999999998</v>
      </c>
      <c r="N72">
        <v>41.487200000000001</v>
      </c>
      <c r="O72">
        <v>42.844200000000001</v>
      </c>
      <c r="P72">
        <v>12.0471</v>
      </c>
      <c r="Q72">
        <v>11.8043</v>
      </c>
      <c r="R72">
        <v>21.501899999999999</v>
      </c>
      <c r="S72">
        <v>20.2956</v>
      </c>
      <c r="T72">
        <v>30.545999999999999</v>
      </c>
      <c r="U72">
        <v>36.130600000000001</v>
      </c>
      <c r="V72">
        <v>34.139699999999998</v>
      </c>
      <c r="W72">
        <v>41.469200000000001</v>
      </c>
      <c r="X72">
        <v>42.812899999999999</v>
      </c>
      <c r="Y72">
        <v>735.5</v>
      </c>
      <c r="Z72">
        <v>0.43669999999999998</v>
      </c>
    </row>
    <row r="73" spans="1:26" x14ac:dyDescent="0.2">
      <c r="A73" t="s">
        <v>138</v>
      </c>
      <c r="B73" t="s">
        <v>139</v>
      </c>
      <c r="C73" t="s">
        <v>143</v>
      </c>
      <c r="D73">
        <v>77</v>
      </c>
      <c r="E73" t="s">
        <v>287</v>
      </c>
      <c r="F73" t="s">
        <v>62</v>
      </c>
      <c r="G73" t="s">
        <v>288</v>
      </c>
      <c r="H73">
        <v>60</v>
      </c>
      <c r="I73">
        <v>10</v>
      </c>
      <c r="J73" t="s">
        <v>20</v>
      </c>
      <c r="K73">
        <v>63</v>
      </c>
      <c r="L73">
        <v>130.7431</v>
      </c>
      <c r="M73">
        <v>31.549199999999999</v>
      </c>
      <c r="N73">
        <v>39.660699999999999</v>
      </c>
      <c r="O73">
        <v>40.625500000000002</v>
      </c>
      <c r="P73">
        <v>9.6007999999999996</v>
      </c>
      <c r="Q73">
        <v>10.051299999999999</v>
      </c>
      <c r="R73">
        <v>7.1726000000000001</v>
      </c>
      <c r="S73">
        <v>6.6657999999999999</v>
      </c>
      <c r="T73">
        <v>27.896699999999999</v>
      </c>
      <c r="U73">
        <v>33.766199999999998</v>
      </c>
      <c r="V73">
        <v>31.474599999999999</v>
      </c>
      <c r="W73">
        <v>39.6447</v>
      </c>
      <c r="X73">
        <v>40.580800000000004</v>
      </c>
      <c r="Y73">
        <v>454.4</v>
      </c>
      <c r="Z73">
        <v>0.26939999999999997</v>
      </c>
    </row>
    <row r="74" spans="1:26" x14ac:dyDescent="0.2">
      <c r="A74" t="s">
        <v>138</v>
      </c>
      <c r="B74" t="s">
        <v>139</v>
      </c>
      <c r="C74" t="s">
        <v>143</v>
      </c>
      <c r="D74">
        <v>78</v>
      </c>
      <c r="E74" t="s">
        <v>289</v>
      </c>
      <c r="F74" t="s">
        <v>63</v>
      </c>
      <c r="G74" t="s">
        <v>290</v>
      </c>
      <c r="H74">
        <v>60</v>
      </c>
      <c r="I74">
        <v>10</v>
      </c>
      <c r="J74" t="s">
        <v>17</v>
      </c>
      <c r="K74">
        <v>23</v>
      </c>
      <c r="L74">
        <v>35538.214399999997</v>
      </c>
      <c r="M74">
        <v>43.321599999999997</v>
      </c>
      <c r="N74">
        <v>49.0779</v>
      </c>
      <c r="O74">
        <v>49.204599999999999</v>
      </c>
      <c r="P74">
        <v>32.747</v>
      </c>
      <c r="Q74">
        <v>23.069900000000001</v>
      </c>
      <c r="R74">
        <v>99.973100000000002</v>
      </c>
      <c r="S74">
        <v>99.965400000000002</v>
      </c>
      <c r="T74">
        <v>45.098599999999998</v>
      </c>
      <c r="U74">
        <v>44.261400000000002</v>
      </c>
      <c r="V74">
        <v>43.208199999999998</v>
      </c>
      <c r="W74">
        <v>48.984999999999999</v>
      </c>
      <c r="X74">
        <v>49.103000000000002</v>
      </c>
      <c r="Y74">
        <v>61513.8</v>
      </c>
      <c r="Z74">
        <v>25.0076</v>
      </c>
    </row>
    <row r="75" spans="1:26" x14ac:dyDescent="0.2">
      <c r="A75" t="s">
        <v>138</v>
      </c>
      <c r="B75" t="s">
        <v>139</v>
      </c>
      <c r="C75" t="s">
        <v>143</v>
      </c>
      <c r="D75">
        <v>79</v>
      </c>
      <c r="E75" t="s">
        <v>291</v>
      </c>
      <c r="F75" t="s">
        <v>63</v>
      </c>
      <c r="G75" t="s">
        <v>292</v>
      </c>
      <c r="H75">
        <v>60</v>
      </c>
      <c r="I75">
        <v>10</v>
      </c>
      <c r="J75" t="s">
        <v>17</v>
      </c>
      <c r="K75">
        <v>31</v>
      </c>
      <c r="L75">
        <v>19914.990900000001</v>
      </c>
      <c r="M75">
        <v>42.4161</v>
      </c>
      <c r="N75">
        <v>47.713299999999997</v>
      </c>
      <c r="O75">
        <v>47.8626</v>
      </c>
      <c r="P75">
        <v>30.743500000000001</v>
      </c>
      <c r="Q75">
        <v>21.915900000000001</v>
      </c>
      <c r="R75">
        <v>99.965999999999994</v>
      </c>
      <c r="S75">
        <v>99.956500000000005</v>
      </c>
      <c r="T75">
        <v>43.091200000000001</v>
      </c>
      <c r="U75">
        <v>43.232199999999999</v>
      </c>
      <c r="V75">
        <v>42.341700000000003</v>
      </c>
      <c r="W75">
        <v>47.627899999999997</v>
      </c>
      <c r="X75">
        <v>47.765500000000003</v>
      </c>
      <c r="Y75">
        <v>51944.800000000003</v>
      </c>
      <c r="Z75">
        <v>21.8474</v>
      </c>
    </row>
    <row r="76" spans="1:26" x14ac:dyDescent="0.2">
      <c r="A76" t="s">
        <v>138</v>
      </c>
      <c r="B76" t="s">
        <v>139</v>
      </c>
      <c r="C76" t="s">
        <v>143</v>
      </c>
      <c r="D76">
        <v>80</v>
      </c>
      <c r="E76" t="s">
        <v>293</v>
      </c>
      <c r="F76" t="s">
        <v>63</v>
      </c>
      <c r="G76" t="s">
        <v>294</v>
      </c>
      <c r="H76">
        <v>60</v>
      </c>
      <c r="I76">
        <v>10</v>
      </c>
      <c r="J76" t="s">
        <v>17</v>
      </c>
      <c r="K76">
        <v>39</v>
      </c>
      <c r="L76">
        <v>11235.1427</v>
      </c>
      <c r="M76">
        <v>41.090200000000003</v>
      </c>
      <c r="N76">
        <v>45.996400000000001</v>
      </c>
      <c r="O76">
        <v>46.247300000000003</v>
      </c>
      <c r="P76">
        <v>28.049600000000002</v>
      </c>
      <c r="Q76">
        <v>20.276399999999999</v>
      </c>
      <c r="R76">
        <v>99.951800000000006</v>
      </c>
      <c r="S76">
        <v>99.932100000000005</v>
      </c>
      <c r="T76">
        <v>40.425800000000002</v>
      </c>
      <c r="U76">
        <v>41.8386</v>
      </c>
      <c r="V76">
        <v>41.023299999999999</v>
      </c>
      <c r="W76">
        <v>45.912100000000002</v>
      </c>
      <c r="X76">
        <v>46.149500000000003</v>
      </c>
      <c r="Y76">
        <v>45723.1</v>
      </c>
      <c r="Z76">
        <v>19.532</v>
      </c>
    </row>
    <row r="77" spans="1:26" x14ac:dyDescent="0.2">
      <c r="A77" t="s">
        <v>138</v>
      </c>
      <c r="B77" t="s">
        <v>139</v>
      </c>
      <c r="C77" t="s">
        <v>143</v>
      </c>
      <c r="D77">
        <v>81</v>
      </c>
      <c r="E77" t="s">
        <v>295</v>
      </c>
      <c r="F77" t="s">
        <v>63</v>
      </c>
      <c r="G77" t="s">
        <v>296</v>
      </c>
      <c r="H77">
        <v>60</v>
      </c>
      <c r="I77">
        <v>10</v>
      </c>
      <c r="J77" t="s">
        <v>17</v>
      </c>
      <c r="K77">
        <v>47</v>
      </c>
      <c r="L77">
        <v>6592.6356999999998</v>
      </c>
      <c r="M77">
        <v>39.300400000000003</v>
      </c>
      <c r="N77">
        <v>44.067500000000003</v>
      </c>
      <c r="O77">
        <v>44.419899999999998</v>
      </c>
      <c r="P77">
        <v>24.892600000000002</v>
      </c>
      <c r="Q77">
        <v>18.213100000000001</v>
      </c>
      <c r="R77">
        <v>98.002700000000004</v>
      </c>
      <c r="S77">
        <v>96.017200000000003</v>
      </c>
      <c r="T77">
        <v>37.3765</v>
      </c>
      <c r="U77">
        <v>40.094099999999997</v>
      </c>
      <c r="V77">
        <v>39.227600000000002</v>
      </c>
      <c r="W77">
        <v>43.985100000000003</v>
      </c>
      <c r="X77">
        <v>44.321800000000003</v>
      </c>
      <c r="Y77">
        <v>32625</v>
      </c>
      <c r="Z77">
        <v>17.6173</v>
      </c>
    </row>
    <row r="78" spans="1:26" x14ac:dyDescent="0.2">
      <c r="A78" t="s">
        <v>138</v>
      </c>
      <c r="B78" t="s">
        <v>139</v>
      </c>
      <c r="C78" t="s">
        <v>143</v>
      </c>
      <c r="D78">
        <v>82</v>
      </c>
      <c r="E78" t="s">
        <v>297</v>
      </c>
      <c r="F78" t="s">
        <v>63</v>
      </c>
      <c r="G78" t="s">
        <v>298</v>
      </c>
      <c r="H78">
        <v>60</v>
      </c>
      <c r="I78">
        <v>10</v>
      </c>
      <c r="J78" t="s">
        <v>17</v>
      </c>
      <c r="K78">
        <v>55</v>
      </c>
      <c r="L78">
        <v>3910.0025999999998</v>
      </c>
      <c r="M78">
        <v>37.1569</v>
      </c>
      <c r="N78">
        <v>42.109200000000001</v>
      </c>
      <c r="O78">
        <v>42.530299999999997</v>
      </c>
      <c r="P78">
        <v>21.4742</v>
      </c>
      <c r="Q78">
        <v>15.882899999999999</v>
      </c>
      <c r="R78">
        <v>87.472999999999999</v>
      </c>
      <c r="S78">
        <v>85.513400000000004</v>
      </c>
      <c r="T78">
        <v>34.231299999999997</v>
      </c>
      <c r="U78">
        <v>38.136400000000002</v>
      </c>
      <c r="V78">
        <v>37.077100000000002</v>
      </c>
      <c r="W78">
        <v>42.030500000000004</v>
      </c>
      <c r="X78">
        <v>42.436500000000002</v>
      </c>
      <c r="Y78">
        <v>25868.3</v>
      </c>
      <c r="Z78">
        <v>16.273700000000002</v>
      </c>
    </row>
    <row r="79" spans="1:26" x14ac:dyDescent="0.2">
      <c r="A79" t="s">
        <v>138</v>
      </c>
      <c r="B79" t="s">
        <v>139</v>
      </c>
      <c r="C79" t="s">
        <v>143</v>
      </c>
      <c r="D79">
        <v>83</v>
      </c>
      <c r="E79" t="s">
        <v>299</v>
      </c>
      <c r="F79" t="s">
        <v>63</v>
      </c>
      <c r="G79" t="s">
        <v>300</v>
      </c>
      <c r="H79">
        <v>60</v>
      </c>
      <c r="I79">
        <v>10</v>
      </c>
      <c r="J79" t="s">
        <v>17</v>
      </c>
      <c r="K79">
        <v>63</v>
      </c>
      <c r="L79">
        <v>2029.0725</v>
      </c>
      <c r="M79">
        <v>34.310499999999998</v>
      </c>
      <c r="N79">
        <v>40.192700000000002</v>
      </c>
      <c r="O79">
        <v>40.508299999999998</v>
      </c>
      <c r="P79">
        <v>17.369900000000001</v>
      </c>
      <c r="Q79">
        <v>13.0741</v>
      </c>
      <c r="R79">
        <v>68.037700000000001</v>
      </c>
      <c r="S79">
        <v>66.586100000000002</v>
      </c>
      <c r="T79">
        <v>30.620799999999999</v>
      </c>
      <c r="U79">
        <v>35.785299999999999</v>
      </c>
      <c r="V79">
        <v>34.24</v>
      </c>
      <c r="W79">
        <v>40.121200000000002</v>
      </c>
      <c r="X79">
        <v>40.4176</v>
      </c>
      <c r="Y79">
        <v>15853.3</v>
      </c>
      <c r="Z79">
        <v>13.0761</v>
      </c>
    </row>
    <row r="80" spans="1:26" x14ac:dyDescent="0.2">
      <c r="A80" t="s">
        <v>138</v>
      </c>
      <c r="B80" t="s">
        <v>139</v>
      </c>
      <c r="C80" t="s">
        <v>143</v>
      </c>
      <c r="D80">
        <v>84</v>
      </c>
      <c r="E80" t="s">
        <v>301</v>
      </c>
      <c r="F80" t="s">
        <v>63</v>
      </c>
      <c r="G80" t="s">
        <v>302</v>
      </c>
      <c r="H80">
        <v>60</v>
      </c>
      <c r="I80">
        <v>10</v>
      </c>
      <c r="J80" t="s">
        <v>18</v>
      </c>
      <c r="K80">
        <v>23</v>
      </c>
      <c r="L80">
        <v>20481.861499999999</v>
      </c>
      <c r="M80">
        <v>42.460299999999997</v>
      </c>
      <c r="N80">
        <v>47.729900000000001</v>
      </c>
      <c r="O80">
        <v>47.803400000000003</v>
      </c>
      <c r="P80">
        <v>31.126999999999999</v>
      </c>
      <c r="Q80">
        <v>22.1007</v>
      </c>
      <c r="R80">
        <v>99.965100000000007</v>
      </c>
      <c r="S80">
        <v>99.954800000000006</v>
      </c>
      <c r="T80">
        <v>43.397399999999998</v>
      </c>
      <c r="U80">
        <v>43.295299999999997</v>
      </c>
      <c r="V80">
        <v>42.387700000000002</v>
      </c>
      <c r="W80">
        <v>47.635300000000001</v>
      </c>
      <c r="X80">
        <v>47.692500000000003</v>
      </c>
      <c r="Y80">
        <v>25114</v>
      </c>
      <c r="Z80">
        <v>12.507</v>
      </c>
    </row>
    <row r="81" spans="1:26" x14ac:dyDescent="0.2">
      <c r="A81" t="s">
        <v>138</v>
      </c>
      <c r="B81" t="s">
        <v>139</v>
      </c>
      <c r="C81" t="s">
        <v>143</v>
      </c>
      <c r="D81">
        <v>85</v>
      </c>
      <c r="E81" t="s">
        <v>303</v>
      </c>
      <c r="F81" t="s">
        <v>63</v>
      </c>
      <c r="G81" t="s">
        <v>304</v>
      </c>
      <c r="H81">
        <v>60</v>
      </c>
      <c r="I81">
        <v>10</v>
      </c>
      <c r="J81" t="s">
        <v>18</v>
      </c>
      <c r="K81">
        <v>31</v>
      </c>
      <c r="L81">
        <v>12319.891799999999</v>
      </c>
      <c r="M81">
        <v>41.363</v>
      </c>
      <c r="N81">
        <v>46.253700000000002</v>
      </c>
      <c r="O81">
        <v>46.439399999999999</v>
      </c>
      <c r="P81">
        <v>28.7378</v>
      </c>
      <c r="Q81">
        <v>20.684899999999999</v>
      </c>
      <c r="R81">
        <v>99.956000000000003</v>
      </c>
      <c r="S81">
        <v>99.943700000000007</v>
      </c>
      <c r="T81">
        <v>41.039700000000003</v>
      </c>
      <c r="U81">
        <v>42.113</v>
      </c>
      <c r="V81">
        <v>41.295499999999997</v>
      </c>
      <c r="W81">
        <v>46.162700000000001</v>
      </c>
      <c r="X81">
        <v>46.330300000000001</v>
      </c>
      <c r="Y81">
        <v>23368.1</v>
      </c>
      <c r="Z81">
        <v>10.8466</v>
      </c>
    </row>
    <row r="82" spans="1:26" x14ac:dyDescent="0.2">
      <c r="A82" t="s">
        <v>138</v>
      </c>
      <c r="B82" t="s">
        <v>139</v>
      </c>
      <c r="C82" t="s">
        <v>143</v>
      </c>
      <c r="D82">
        <v>86</v>
      </c>
      <c r="E82" t="s">
        <v>305</v>
      </c>
      <c r="F82" t="s">
        <v>63</v>
      </c>
      <c r="G82" t="s">
        <v>306</v>
      </c>
      <c r="H82">
        <v>60</v>
      </c>
      <c r="I82">
        <v>10</v>
      </c>
      <c r="J82" t="s">
        <v>18</v>
      </c>
      <c r="K82">
        <v>39</v>
      </c>
      <c r="L82">
        <v>7239.5124999999998</v>
      </c>
      <c r="M82">
        <v>39.7517</v>
      </c>
      <c r="N82">
        <v>44.461300000000001</v>
      </c>
      <c r="O82">
        <v>44.800600000000003</v>
      </c>
      <c r="P82">
        <v>25.754100000000001</v>
      </c>
      <c r="Q82">
        <v>18.774899999999999</v>
      </c>
      <c r="R82">
        <v>99.634</v>
      </c>
      <c r="S82">
        <v>98.220699999999994</v>
      </c>
      <c r="T82">
        <v>38.141100000000002</v>
      </c>
      <c r="U82">
        <v>40.5334</v>
      </c>
      <c r="V82">
        <v>39.680700000000002</v>
      </c>
      <c r="W82">
        <v>44.368099999999998</v>
      </c>
      <c r="X82">
        <v>44.686700000000002</v>
      </c>
      <c r="Y82">
        <v>24253.9</v>
      </c>
      <c r="Z82">
        <v>9.5904000000000007</v>
      </c>
    </row>
    <row r="83" spans="1:26" x14ac:dyDescent="0.2">
      <c r="A83" t="s">
        <v>138</v>
      </c>
      <c r="B83" t="s">
        <v>139</v>
      </c>
      <c r="C83" t="s">
        <v>143</v>
      </c>
      <c r="D83">
        <v>87</v>
      </c>
      <c r="E83" t="s">
        <v>307</v>
      </c>
      <c r="F83" t="s">
        <v>63</v>
      </c>
      <c r="G83" t="s">
        <v>308</v>
      </c>
      <c r="H83">
        <v>60</v>
      </c>
      <c r="I83">
        <v>10</v>
      </c>
      <c r="J83" t="s">
        <v>18</v>
      </c>
      <c r="K83">
        <v>47</v>
      </c>
      <c r="L83">
        <v>4218.9871999999996</v>
      </c>
      <c r="M83">
        <v>37.7166</v>
      </c>
      <c r="N83">
        <v>42.549100000000003</v>
      </c>
      <c r="O83">
        <v>42.9801</v>
      </c>
      <c r="P83">
        <v>22.412700000000001</v>
      </c>
      <c r="Q83">
        <v>16.527699999999999</v>
      </c>
      <c r="R83">
        <v>91.542500000000004</v>
      </c>
      <c r="S83">
        <v>89.122600000000006</v>
      </c>
      <c r="T83">
        <v>35.034599999999998</v>
      </c>
      <c r="U83">
        <v>38.659199999999998</v>
      </c>
      <c r="V83">
        <v>37.636699999999998</v>
      </c>
      <c r="W83">
        <v>42.457599999999999</v>
      </c>
      <c r="X83">
        <v>42.865400000000001</v>
      </c>
      <c r="Y83">
        <v>19021.599999999999</v>
      </c>
      <c r="Z83">
        <v>8.81</v>
      </c>
    </row>
    <row r="84" spans="1:26" x14ac:dyDescent="0.2">
      <c r="A84" t="s">
        <v>138</v>
      </c>
      <c r="B84" t="s">
        <v>139</v>
      </c>
      <c r="C84" t="s">
        <v>143</v>
      </c>
      <c r="D84">
        <v>88</v>
      </c>
      <c r="E84" t="s">
        <v>309</v>
      </c>
      <c r="F84" t="s">
        <v>63</v>
      </c>
      <c r="G84" t="s">
        <v>310</v>
      </c>
      <c r="H84">
        <v>60</v>
      </c>
      <c r="I84">
        <v>10</v>
      </c>
      <c r="J84" t="s">
        <v>18</v>
      </c>
      <c r="K84">
        <v>55</v>
      </c>
      <c r="L84">
        <v>2457.2141999999999</v>
      </c>
      <c r="M84">
        <v>35.451099999999997</v>
      </c>
      <c r="N84">
        <v>40.747700000000002</v>
      </c>
      <c r="O84">
        <v>41.152099999999997</v>
      </c>
      <c r="P84">
        <v>18.9849</v>
      </c>
      <c r="Q84">
        <v>14.150399999999999</v>
      </c>
      <c r="R84">
        <v>77.865300000000005</v>
      </c>
      <c r="S84">
        <v>75.7453</v>
      </c>
      <c r="T84">
        <v>31.9937</v>
      </c>
      <c r="U84">
        <v>36.674799999999998</v>
      </c>
      <c r="V84">
        <v>35.366900000000001</v>
      </c>
      <c r="W84">
        <v>40.658499999999997</v>
      </c>
      <c r="X84">
        <v>41.040500000000002</v>
      </c>
      <c r="Y84">
        <v>15467.7</v>
      </c>
      <c r="Z84">
        <v>7.4470000000000001</v>
      </c>
    </row>
    <row r="85" spans="1:26" x14ac:dyDescent="0.2">
      <c r="A85" t="s">
        <v>138</v>
      </c>
      <c r="B85" t="s">
        <v>139</v>
      </c>
      <c r="C85" t="s">
        <v>143</v>
      </c>
      <c r="D85">
        <v>89</v>
      </c>
      <c r="E85" t="s">
        <v>311</v>
      </c>
      <c r="F85" t="s">
        <v>63</v>
      </c>
      <c r="G85" t="s">
        <v>312</v>
      </c>
      <c r="H85">
        <v>60</v>
      </c>
      <c r="I85">
        <v>10</v>
      </c>
      <c r="J85" t="s">
        <v>18</v>
      </c>
      <c r="K85">
        <v>63</v>
      </c>
      <c r="L85">
        <v>1244.7725</v>
      </c>
      <c r="M85">
        <v>32.625700000000002</v>
      </c>
      <c r="N85">
        <v>38.967100000000002</v>
      </c>
      <c r="O85">
        <v>39.24</v>
      </c>
      <c r="P85">
        <v>15.108499999999999</v>
      </c>
      <c r="Q85">
        <v>11.472899999999999</v>
      </c>
      <c r="R85">
        <v>56.501600000000003</v>
      </c>
      <c r="S85">
        <v>55.087200000000003</v>
      </c>
      <c r="T85">
        <v>28.635999999999999</v>
      </c>
      <c r="U85">
        <v>34.336199999999998</v>
      </c>
      <c r="V85">
        <v>32.551000000000002</v>
      </c>
      <c r="W85">
        <v>38.887599999999999</v>
      </c>
      <c r="X85">
        <v>39.132100000000001</v>
      </c>
      <c r="Y85">
        <v>9914.7000000000007</v>
      </c>
      <c r="Z85">
        <v>6.0865</v>
      </c>
    </row>
    <row r="86" spans="1:26" x14ac:dyDescent="0.2">
      <c r="A86" t="s">
        <v>138</v>
      </c>
      <c r="B86" t="s">
        <v>139</v>
      </c>
      <c r="C86" t="s">
        <v>143</v>
      </c>
      <c r="D86">
        <v>90</v>
      </c>
      <c r="E86" t="s">
        <v>313</v>
      </c>
      <c r="F86" t="s">
        <v>63</v>
      </c>
      <c r="G86" t="s">
        <v>314</v>
      </c>
      <c r="H86">
        <v>60</v>
      </c>
      <c r="I86">
        <v>10</v>
      </c>
      <c r="J86" t="s">
        <v>8</v>
      </c>
      <c r="K86">
        <v>23</v>
      </c>
      <c r="L86">
        <v>14746.3097</v>
      </c>
      <c r="M86">
        <v>41.438299999999998</v>
      </c>
      <c r="N86">
        <v>46.381799999999998</v>
      </c>
      <c r="O86">
        <v>46.509500000000003</v>
      </c>
      <c r="P86">
        <v>29.638000000000002</v>
      </c>
      <c r="Q86">
        <v>21.0855</v>
      </c>
      <c r="R86">
        <v>99.954499999999996</v>
      </c>
      <c r="S86">
        <v>99.942300000000003</v>
      </c>
      <c r="T86">
        <v>41.744399999999999</v>
      </c>
      <c r="U86">
        <v>42.296900000000001</v>
      </c>
      <c r="V86">
        <v>41.358400000000003</v>
      </c>
      <c r="W86">
        <v>46.277700000000003</v>
      </c>
      <c r="X86">
        <v>46.372</v>
      </c>
      <c r="Y86">
        <v>12339.8</v>
      </c>
      <c r="Z86">
        <v>6.6699000000000002</v>
      </c>
    </row>
    <row r="87" spans="1:26" x14ac:dyDescent="0.2">
      <c r="A87" t="s">
        <v>138</v>
      </c>
      <c r="B87" t="s">
        <v>139</v>
      </c>
      <c r="C87" t="s">
        <v>143</v>
      </c>
      <c r="D87">
        <v>91</v>
      </c>
      <c r="E87" t="s">
        <v>315</v>
      </c>
      <c r="F87" t="s">
        <v>63</v>
      </c>
      <c r="G87" t="s">
        <v>316</v>
      </c>
      <c r="H87">
        <v>60</v>
      </c>
      <c r="I87">
        <v>10</v>
      </c>
      <c r="J87" t="s">
        <v>8</v>
      </c>
      <c r="K87">
        <v>31</v>
      </c>
      <c r="L87">
        <v>9048.0903999999991</v>
      </c>
      <c r="M87">
        <v>40.25</v>
      </c>
      <c r="N87">
        <v>44.976999999999997</v>
      </c>
      <c r="O87">
        <v>45.206299999999999</v>
      </c>
      <c r="P87">
        <v>27.0794</v>
      </c>
      <c r="Q87">
        <v>19.545200000000001</v>
      </c>
      <c r="R87">
        <v>99.942700000000002</v>
      </c>
      <c r="S87">
        <v>99.585300000000004</v>
      </c>
      <c r="T87">
        <v>39.286999999999999</v>
      </c>
      <c r="U87">
        <v>41.063499999999998</v>
      </c>
      <c r="V87">
        <v>40.175400000000003</v>
      </c>
      <c r="W87">
        <v>44.877499999999998</v>
      </c>
      <c r="X87">
        <v>45.075600000000001</v>
      </c>
      <c r="Y87">
        <v>11886.6</v>
      </c>
      <c r="Z87">
        <v>5.9210000000000003</v>
      </c>
    </row>
    <row r="88" spans="1:26" x14ac:dyDescent="0.2">
      <c r="A88" t="s">
        <v>138</v>
      </c>
      <c r="B88" t="s">
        <v>139</v>
      </c>
      <c r="C88" t="s">
        <v>143</v>
      </c>
      <c r="D88">
        <v>92</v>
      </c>
      <c r="E88" t="s">
        <v>317</v>
      </c>
      <c r="F88" t="s">
        <v>63</v>
      </c>
      <c r="G88" t="s">
        <v>318</v>
      </c>
      <c r="H88">
        <v>60</v>
      </c>
      <c r="I88">
        <v>10</v>
      </c>
      <c r="J88" t="s">
        <v>8</v>
      </c>
      <c r="K88">
        <v>39</v>
      </c>
      <c r="L88">
        <v>5317.5944</v>
      </c>
      <c r="M88">
        <v>38.534500000000001</v>
      </c>
      <c r="N88">
        <v>43.231900000000003</v>
      </c>
      <c r="O88">
        <v>43.618899999999996</v>
      </c>
      <c r="P88">
        <v>23.9588</v>
      </c>
      <c r="Q88">
        <v>17.522300000000001</v>
      </c>
      <c r="R88">
        <v>96.346900000000005</v>
      </c>
      <c r="S88">
        <v>93.500699999999995</v>
      </c>
      <c r="T88">
        <v>36.354700000000001</v>
      </c>
      <c r="U88">
        <v>39.426499999999997</v>
      </c>
      <c r="V88">
        <v>38.456800000000001</v>
      </c>
      <c r="W88">
        <v>43.135800000000003</v>
      </c>
      <c r="X88">
        <v>43.488300000000002</v>
      </c>
      <c r="Y88">
        <v>12652.5</v>
      </c>
      <c r="Z88">
        <v>5.1990999999999996</v>
      </c>
    </row>
    <row r="89" spans="1:26" x14ac:dyDescent="0.2">
      <c r="A89" t="s">
        <v>138</v>
      </c>
      <c r="B89" t="s">
        <v>139</v>
      </c>
      <c r="C89" t="s">
        <v>143</v>
      </c>
      <c r="D89">
        <v>93</v>
      </c>
      <c r="E89" t="s">
        <v>319</v>
      </c>
      <c r="F89" t="s">
        <v>63</v>
      </c>
      <c r="G89" t="s">
        <v>320</v>
      </c>
      <c r="H89">
        <v>60</v>
      </c>
      <c r="I89">
        <v>10</v>
      </c>
      <c r="J89" t="s">
        <v>8</v>
      </c>
      <c r="K89">
        <v>47</v>
      </c>
      <c r="L89">
        <v>3082.1215999999999</v>
      </c>
      <c r="M89">
        <v>36.4437</v>
      </c>
      <c r="N89">
        <v>41.453800000000001</v>
      </c>
      <c r="O89">
        <v>41.895899999999997</v>
      </c>
      <c r="P89">
        <v>20.596399999999999</v>
      </c>
      <c r="Q89">
        <v>15.2432</v>
      </c>
      <c r="R89">
        <v>85.150099999999995</v>
      </c>
      <c r="S89">
        <v>82.465000000000003</v>
      </c>
      <c r="T89">
        <v>33.328099999999999</v>
      </c>
      <c r="U89">
        <v>37.5501</v>
      </c>
      <c r="V89">
        <v>36.359200000000001</v>
      </c>
      <c r="W89">
        <v>41.356000000000002</v>
      </c>
      <c r="X89">
        <v>41.768799999999999</v>
      </c>
      <c r="Y89">
        <v>10366.299999999999</v>
      </c>
      <c r="Z89">
        <v>4.633</v>
      </c>
    </row>
    <row r="90" spans="1:26" x14ac:dyDescent="0.2">
      <c r="A90" t="s">
        <v>138</v>
      </c>
      <c r="B90" t="s">
        <v>139</v>
      </c>
      <c r="C90" t="s">
        <v>143</v>
      </c>
      <c r="D90">
        <v>94</v>
      </c>
      <c r="E90" t="s">
        <v>321</v>
      </c>
      <c r="F90" t="s">
        <v>63</v>
      </c>
      <c r="G90" t="s">
        <v>322</v>
      </c>
      <c r="H90">
        <v>60</v>
      </c>
      <c r="I90">
        <v>10</v>
      </c>
      <c r="J90" t="s">
        <v>8</v>
      </c>
      <c r="K90">
        <v>55</v>
      </c>
      <c r="L90">
        <v>1767.5568000000001</v>
      </c>
      <c r="M90">
        <v>34.141199999999998</v>
      </c>
      <c r="N90">
        <v>39.726300000000002</v>
      </c>
      <c r="O90">
        <v>40.115200000000002</v>
      </c>
      <c r="P90">
        <v>17.2087</v>
      </c>
      <c r="Q90">
        <v>12.8925</v>
      </c>
      <c r="R90">
        <v>69.033600000000007</v>
      </c>
      <c r="S90">
        <v>66.9422</v>
      </c>
      <c r="T90">
        <v>30.3889</v>
      </c>
      <c r="U90">
        <v>35.548200000000001</v>
      </c>
      <c r="V90">
        <v>34.052599999999998</v>
      </c>
      <c r="W90">
        <v>39.633499999999998</v>
      </c>
      <c r="X90">
        <v>39.994999999999997</v>
      </c>
      <c r="Y90">
        <v>8739.2999999999993</v>
      </c>
      <c r="Z90">
        <v>4.2224000000000004</v>
      </c>
    </row>
    <row r="91" spans="1:26" x14ac:dyDescent="0.2">
      <c r="A91" t="s">
        <v>138</v>
      </c>
      <c r="B91" t="s">
        <v>139</v>
      </c>
      <c r="C91" t="s">
        <v>143</v>
      </c>
      <c r="D91">
        <v>95</v>
      </c>
      <c r="E91" t="s">
        <v>323</v>
      </c>
      <c r="F91" t="s">
        <v>63</v>
      </c>
      <c r="G91" t="s">
        <v>324</v>
      </c>
      <c r="H91">
        <v>60</v>
      </c>
      <c r="I91">
        <v>10</v>
      </c>
      <c r="J91" t="s">
        <v>8</v>
      </c>
      <c r="K91">
        <v>63</v>
      </c>
      <c r="L91">
        <v>881.48770000000002</v>
      </c>
      <c r="M91">
        <v>31.3888</v>
      </c>
      <c r="N91">
        <v>38.082900000000002</v>
      </c>
      <c r="O91">
        <v>38.318300000000001</v>
      </c>
      <c r="P91">
        <v>13.5565</v>
      </c>
      <c r="Q91">
        <v>10.3628</v>
      </c>
      <c r="R91">
        <v>47.281500000000001</v>
      </c>
      <c r="S91">
        <v>46.047499999999999</v>
      </c>
      <c r="T91">
        <v>27.248200000000001</v>
      </c>
      <c r="U91">
        <v>33.256799999999998</v>
      </c>
      <c r="V91">
        <v>31.312999999999999</v>
      </c>
      <c r="W91">
        <v>37.999400000000001</v>
      </c>
      <c r="X91">
        <v>38.204099999999997</v>
      </c>
      <c r="Y91">
        <v>5509.3</v>
      </c>
      <c r="Z91">
        <v>3.0920999999999998</v>
      </c>
    </row>
    <row r="92" spans="1:26" x14ac:dyDescent="0.2">
      <c r="A92" t="s">
        <v>138</v>
      </c>
      <c r="B92" t="s">
        <v>139</v>
      </c>
      <c r="C92" t="s">
        <v>143</v>
      </c>
      <c r="D92">
        <v>96</v>
      </c>
      <c r="E92" t="s">
        <v>325</v>
      </c>
      <c r="F92" t="s">
        <v>63</v>
      </c>
      <c r="G92" t="s">
        <v>326</v>
      </c>
      <c r="H92">
        <v>60</v>
      </c>
      <c r="I92">
        <v>10</v>
      </c>
      <c r="J92" t="s">
        <v>19</v>
      </c>
      <c r="K92">
        <v>23</v>
      </c>
      <c r="L92">
        <v>9181.0725000000002</v>
      </c>
      <c r="M92">
        <v>38.8095</v>
      </c>
      <c r="N92">
        <v>44.145299999999999</v>
      </c>
      <c r="O92">
        <v>44.454799999999999</v>
      </c>
      <c r="P92">
        <v>27.018999999999998</v>
      </c>
      <c r="Q92">
        <v>18.744</v>
      </c>
      <c r="R92">
        <v>99.047200000000004</v>
      </c>
      <c r="S92">
        <v>96.826899999999995</v>
      </c>
      <c r="T92">
        <v>37.571100000000001</v>
      </c>
      <c r="U92">
        <v>40.239100000000001</v>
      </c>
      <c r="V92">
        <v>38.637999999999998</v>
      </c>
      <c r="W92">
        <v>44.019300000000001</v>
      </c>
      <c r="X92">
        <v>44.268900000000002</v>
      </c>
      <c r="Y92">
        <v>10351.799999999999</v>
      </c>
      <c r="Z92">
        <v>4.0347999999999997</v>
      </c>
    </row>
    <row r="93" spans="1:26" x14ac:dyDescent="0.2">
      <c r="A93" t="s">
        <v>138</v>
      </c>
      <c r="B93" t="s">
        <v>139</v>
      </c>
      <c r="C93" t="s">
        <v>143</v>
      </c>
      <c r="D93">
        <v>97</v>
      </c>
      <c r="E93" t="s">
        <v>327</v>
      </c>
      <c r="F93" t="s">
        <v>63</v>
      </c>
      <c r="G93" t="s">
        <v>328</v>
      </c>
      <c r="H93">
        <v>60</v>
      </c>
      <c r="I93">
        <v>10</v>
      </c>
      <c r="J93" t="s">
        <v>19</v>
      </c>
      <c r="K93">
        <v>31</v>
      </c>
      <c r="L93">
        <v>5683.9444000000003</v>
      </c>
      <c r="M93">
        <v>37.799700000000001</v>
      </c>
      <c r="N93">
        <v>42.965899999999998</v>
      </c>
      <c r="O93">
        <v>43.323900000000002</v>
      </c>
      <c r="P93">
        <v>24.412099999999999</v>
      </c>
      <c r="Q93">
        <v>17.3307</v>
      </c>
      <c r="R93">
        <v>94.356399999999994</v>
      </c>
      <c r="S93">
        <v>91.500100000000003</v>
      </c>
      <c r="T93">
        <v>35.711300000000001</v>
      </c>
      <c r="U93">
        <v>39.110100000000003</v>
      </c>
      <c r="V93">
        <v>37.658900000000003</v>
      </c>
      <c r="W93">
        <v>42.854500000000002</v>
      </c>
      <c r="X93">
        <v>43.162300000000002</v>
      </c>
      <c r="Y93">
        <v>8393</v>
      </c>
      <c r="Z93">
        <v>3.2989000000000002</v>
      </c>
    </row>
    <row r="94" spans="1:26" x14ac:dyDescent="0.2">
      <c r="A94" t="s">
        <v>138</v>
      </c>
      <c r="B94" t="s">
        <v>139</v>
      </c>
      <c r="C94" t="s">
        <v>143</v>
      </c>
      <c r="D94">
        <v>98</v>
      </c>
      <c r="E94" t="s">
        <v>329</v>
      </c>
      <c r="F94" t="s">
        <v>63</v>
      </c>
      <c r="G94" t="s">
        <v>330</v>
      </c>
      <c r="H94">
        <v>60</v>
      </c>
      <c r="I94">
        <v>10</v>
      </c>
      <c r="J94" t="s">
        <v>19</v>
      </c>
      <c r="K94">
        <v>39</v>
      </c>
      <c r="L94">
        <v>3350.9002</v>
      </c>
      <c r="M94">
        <v>36.304299999999998</v>
      </c>
      <c r="N94">
        <v>41.4559</v>
      </c>
      <c r="O94">
        <v>41.881100000000004</v>
      </c>
      <c r="P94">
        <v>21.3065</v>
      </c>
      <c r="Q94">
        <v>15.4489</v>
      </c>
      <c r="R94">
        <v>85.289299999999997</v>
      </c>
      <c r="S94">
        <v>82.452600000000004</v>
      </c>
      <c r="T94">
        <v>33.354300000000002</v>
      </c>
      <c r="U94">
        <v>37.5976</v>
      </c>
      <c r="V94">
        <v>36.1892</v>
      </c>
      <c r="W94">
        <v>41.348700000000001</v>
      </c>
      <c r="X94">
        <v>41.730400000000003</v>
      </c>
      <c r="Y94">
        <v>8866.2999999999993</v>
      </c>
      <c r="Z94">
        <v>2.7437999999999998</v>
      </c>
    </row>
    <row r="95" spans="1:26" x14ac:dyDescent="0.2">
      <c r="A95" t="s">
        <v>138</v>
      </c>
      <c r="B95" t="s">
        <v>139</v>
      </c>
      <c r="C95" t="s">
        <v>143</v>
      </c>
      <c r="D95">
        <v>99</v>
      </c>
      <c r="E95" t="s">
        <v>331</v>
      </c>
      <c r="F95" t="s">
        <v>63</v>
      </c>
      <c r="G95" t="s">
        <v>332</v>
      </c>
      <c r="H95">
        <v>60</v>
      </c>
      <c r="I95">
        <v>10</v>
      </c>
      <c r="J95" t="s">
        <v>19</v>
      </c>
      <c r="K95">
        <v>47</v>
      </c>
      <c r="L95">
        <v>1924.5333000000001</v>
      </c>
      <c r="M95">
        <v>34.3872</v>
      </c>
      <c r="N95">
        <v>39.893799999999999</v>
      </c>
      <c r="O95">
        <v>40.298200000000001</v>
      </c>
      <c r="P95">
        <v>17.995200000000001</v>
      </c>
      <c r="Q95">
        <v>13.297700000000001</v>
      </c>
      <c r="R95">
        <v>71.533900000000003</v>
      </c>
      <c r="S95">
        <v>69.036100000000005</v>
      </c>
      <c r="T95">
        <v>30.756399999999999</v>
      </c>
      <c r="U95">
        <v>35.838500000000003</v>
      </c>
      <c r="V95">
        <v>34.285800000000002</v>
      </c>
      <c r="W95">
        <v>39.788400000000003</v>
      </c>
      <c r="X95">
        <v>40.154299999999999</v>
      </c>
      <c r="Y95">
        <v>7622.9</v>
      </c>
      <c r="Z95">
        <v>2.2486999999999999</v>
      </c>
    </row>
    <row r="96" spans="1:26" x14ac:dyDescent="0.2">
      <c r="A96" t="s">
        <v>138</v>
      </c>
      <c r="B96" t="s">
        <v>139</v>
      </c>
      <c r="C96" t="s">
        <v>143</v>
      </c>
      <c r="D96">
        <v>100</v>
      </c>
      <c r="E96" t="s">
        <v>333</v>
      </c>
      <c r="F96" t="s">
        <v>63</v>
      </c>
      <c r="G96" t="s">
        <v>334</v>
      </c>
      <c r="H96">
        <v>60</v>
      </c>
      <c r="I96">
        <v>10</v>
      </c>
      <c r="J96" t="s">
        <v>19</v>
      </c>
      <c r="K96">
        <v>55</v>
      </c>
      <c r="L96">
        <v>1084.9150999999999</v>
      </c>
      <c r="M96">
        <v>32.2376</v>
      </c>
      <c r="N96">
        <v>38.441600000000001</v>
      </c>
      <c r="O96">
        <v>38.713099999999997</v>
      </c>
      <c r="P96">
        <v>14.7849</v>
      </c>
      <c r="Q96">
        <v>11.131</v>
      </c>
      <c r="R96">
        <v>54.495100000000001</v>
      </c>
      <c r="S96">
        <v>52.653100000000002</v>
      </c>
      <c r="T96">
        <v>28.173300000000001</v>
      </c>
      <c r="U96">
        <v>33.945099999999996</v>
      </c>
      <c r="V96">
        <v>32.139200000000002</v>
      </c>
      <c r="W96">
        <v>38.3401</v>
      </c>
      <c r="X96">
        <v>38.578600000000002</v>
      </c>
      <c r="Y96">
        <v>6290.8</v>
      </c>
      <c r="Z96">
        <v>1.9499</v>
      </c>
    </row>
    <row r="97" spans="1:26" x14ac:dyDescent="0.2">
      <c r="A97" t="s">
        <v>138</v>
      </c>
      <c r="B97" t="s">
        <v>139</v>
      </c>
      <c r="C97" t="s">
        <v>143</v>
      </c>
      <c r="D97">
        <v>101</v>
      </c>
      <c r="E97" t="s">
        <v>335</v>
      </c>
      <c r="F97" t="s">
        <v>63</v>
      </c>
      <c r="G97" t="s">
        <v>336</v>
      </c>
      <c r="H97">
        <v>60</v>
      </c>
      <c r="I97">
        <v>10</v>
      </c>
      <c r="J97" t="s">
        <v>19</v>
      </c>
      <c r="K97">
        <v>63</v>
      </c>
      <c r="L97">
        <v>528.0258</v>
      </c>
      <c r="M97">
        <v>29.635999999999999</v>
      </c>
      <c r="N97">
        <v>36.8718</v>
      </c>
      <c r="O97">
        <v>36.984999999999999</v>
      </c>
      <c r="P97">
        <v>11.3668</v>
      </c>
      <c r="Q97">
        <v>8.8146000000000004</v>
      </c>
      <c r="R97">
        <v>34.276200000000003</v>
      </c>
      <c r="S97">
        <v>33.4071</v>
      </c>
      <c r="T97">
        <v>25.354700000000001</v>
      </c>
      <c r="U97">
        <v>31.721900000000002</v>
      </c>
      <c r="V97">
        <v>29.552</v>
      </c>
      <c r="W97">
        <v>36.787500000000001</v>
      </c>
      <c r="X97">
        <v>36.8688</v>
      </c>
      <c r="Y97">
        <v>3751.8</v>
      </c>
      <c r="Z97">
        <v>1.365</v>
      </c>
    </row>
    <row r="98" spans="1:26" x14ac:dyDescent="0.2">
      <c r="A98" t="s">
        <v>138</v>
      </c>
      <c r="B98" t="s">
        <v>139</v>
      </c>
      <c r="C98" t="s">
        <v>143</v>
      </c>
      <c r="D98">
        <v>102</v>
      </c>
      <c r="E98" t="s">
        <v>337</v>
      </c>
      <c r="F98" t="s">
        <v>63</v>
      </c>
      <c r="G98" t="s">
        <v>338</v>
      </c>
      <c r="H98">
        <v>60</v>
      </c>
      <c r="I98">
        <v>10</v>
      </c>
      <c r="J98" t="s">
        <v>9</v>
      </c>
      <c r="K98">
        <v>23</v>
      </c>
      <c r="L98">
        <v>6551.3822</v>
      </c>
      <c r="M98">
        <v>36.257300000000001</v>
      </c>
      <c r="N98">
        <v>42.5152</v>
      </c>
      <c r="O98">
        <v>42.918900000000001</v>
      </c>
      <c r="P98">
        <v>25.158300000000001</v>
      </c>
      <c r="Q98">
        <v>16.1829</v>
      </c>
      <c r="R98">
        <v>88.381399999999999</v>
      </c>
      <c r="S98">
        <v>85.837699999999998</v>
      </c>
      <c r="T98">
        <v>33.424700000000001</v>
      </c>
      <c r="U98">
        <v>38.335299999999997</v>
      </c>
      <c r="V98">
        <v>36.008099999999999</v>
      </c>
      <c r="W98">
        <v>42.370100000000001</v>
      </c>
      <c r="X98">
        <v>42.707999999999998</v>
      </c>
      <c r="Y98">
        <v>6504.9</v>
      </c>
      <c r="Z98">
        <v>2.1164999999999998</v>
      </c>
    </row>
    <row r="99" spans="1:26" x14ac:dyDescent="0.2">
      <c r="A99" t="s">
        <v>138</v>
      </c>
      <c r="B99" t="s">
        <v>139</v>
      </c>
      <c r="C99" t="s">
        <v>143</v>
      </c>
      <c r="D99">
        <v>103</v>
      </c>
      <c r="E99" t="s">
        <v>339</v>
      </c>
      <c r="F99" t="s">
        <v>63</v>
      </c>
      <c r="G99" t="s">
        <v>340</v>
      </c>
      <c r="H99">
        <v>60</v>
      </c>
      <c r="I99">
        <v>10</v>
      </c>
      <c r="J99" t="s">
        <v>9</v>
      </c>
      <c r="K99">
        <v>31</v>
      </c>
      <c r="L99">
        <v>4051.7561999999998</v>
      </c>
      <c r="M99">
        <v>35.486699999999999</v>
      </c>
      <c r="N99">
        <v>41.549799999999998</v>
      </c>
      <c r="O99">
        <v>41.9465</v>
      </c>
      <c r="P99">
        <v>22.487200000000001</v>
      </c>
      <c r="Q99">
        <v>15.1114</v>
      </c>
      <c r="R99">
        <v>82.106999999999999</v>
      </c>
      <c r="S99">
        <v>79.523799999999994</v>
      </c>
      <c r="T99">
        <v>32.273899999999998</v>
      </c>
      <c r="U99">
        <v>37.379199999999997</v>
      </c>
      <c r="V99">
        <v>35.282200000000003</v>
      </c>
      <c r="W99">
        <v>41.426699999999997</v>
      </c>
      <c r="X99">
        <v>41.7697</v>
      </c>
      <c r="Y99">
        <v>5614.1</v>
      </c>
      <c r="Z99">
        <v>1.6960999999999999</v>
      </c>
    </row>
    <row r="100" spans="1:26" x14ac:dyDescent="0.2">
      <c r="A100" t="s">
        <v>138</v>
      </c>
      <c r="B100" t="s">
        <v>139</v>
      </c>
      <c r="C100" t="s">
        <v>143</v>
      </c>
      <c r="D100">
        <v>104</v>
      </c>
      <c r="E100" t="s">
        <v>341</v>
      </c>
      <c r="F100" t="s">
        <v>63</v>
      </c>
      <c r="G100" t="s">
        <v>342</v>
      </c>
      <c r="H100">
        <v>60</v>
      </c>
      <c r="I100">
        <v>10</v>
      </c>
      <c r="J100" t="s">
        <v>9</v>
      </c>
      <c r="K100">
        <v>39</v>
      </c>
      <c r="L100">
        <v>2396.8166999999999</v>
      </c>
      <c r="M100">
        <v>34.319899999999997</v>
      </c>
      <c r="N100">
        <v>40.251899999999999</v>
      </c>
      <c r="O100">
        <v>40.6571</v>
      </c>
      <c r="P100">
        <v>19.380299999999998</v>
      </c>
      <c r="Q100">
        <v>13.612299999999999</v>
      </c>
      <c r="R100">
        <v>72.000600000000006</v>
      </c>
      <c r="S100">
        <v>69.521500000000003</v>
      </c>
      <c r="T100">
        <v>30.681999999999999</v>
      </c>
      <c r="U100">
        <v>36.073300000000003</v>
      </c>
      <c r="V100">
        <v>34.161999999999999</v>
      </c>
      <c r="W100">
        <v>40.139400000000002</v>
      </c>
      <c r="X100">
        <v>40.5</v>
      </c>
      <c r="Y100">
        <v>4639.8</v>
      </c>
      <c r="Z100">
        <v>1.3428</v>
      </c>
    </row>
    <row r="101" spans="1:26" x14ac:dyDescent="0.2">
      <c r="A101" t="s">
        <v>138</v>
      </c>
      <c r="B101" t="s">
        <v>139</v>
      </c>
      <c r="C101" t="s">
        <v>143</v>
      </c>
      <c r="D101">
        <v>105</v>
      </c>
      <c r="E101" t="s">
        <v>343</v>
      </c>
      <c r="F101" t="s">
        <v>63</v>
      </c>
      <c r="G101" t="s">
        <v>344</v>
      </c>
      <c r="H101">
        <v>60</v>
      </c>
      <c r="I101">
        <v>10</v>
      </c>
      <c r="J101" t="s">
        <v>9</v>
      </c>
      <c r="K101">
        <v>47</v>
      </c>
      <c r="L101">
        <v>1374.1618000000001</v>
      </c>
      <c r="M101">
        <v>32.724699999999999</v>
      </c>
      <c r="N101">
        <v>38.882199999999997</v>
      </c>
      <c r="O101">
        <v>39.231400000000001</v>
      </c>
      <c r="P101">
        <v>16.168399999999998</v>
      </c>
      <c r="Q101">
        <v>11.8027</v>
      </c>
      <c r="R101">
        <v>58.005099999999999</v>
      </c>
      <c r="S101">
        <v>55.913499999999999</v>
      </c>
      <c r="T101">
        <v>28.7178</v>
      </c>
      <c r="U101">
        <v>34.5122</v>
      </c>
      <c r="V101">
        <v>32.597700000000003</v>
      </c>
      <c r="W101">
        <v>38.773600000000002</v>
      </c>
      <c r="X101">
        <v>39.086100000000002</v>
      </c>
      <c r="Y101">
        <v>3909.6</v>
      </c>
      <c r="Z101">
        <v>1.1077999999999999</v>
      </c>
    </row>
    <row r="102" spans="1:26" x14ac:dyDescent="0.2">
      <c r="A102" t="s">
        <v>138</v>
      </c>
      <c r="B102" t="s">
        <v>139</v>
      </c>
      <c r="C102" t="s">
        <v>143</v>
      </c>
      <c r="D102">
        <v>106</v>
      </c>
      <c r="E102" t="s">
        <v>345</v>
      </c>
      <c r="F102" t="s">
        <v>63</v>
      </c>
      <c r="G102" t="s">
        <v>346</v>
      </c>
      <c r="H102">
        <v>60</v>
      </c>
      <c r="I102">
        <v>10</v>
      </c>
      <c r="J102" t="s">
        <v>9</v>
      </c>
      <c r="K102">
        <v>55</v>
      </c>
      <c r="L102">
        <v>763.26750000000004</v>
      </c>
      <c r="M102">
        <v>30.815100000000001</v>
      </c>
      <c r="N102">
        <v>37.573399999999999</v>
      </c>
      <c r="O102">
        <v>37.776800000000001</v>
      </c>
      <c r="P102">
        <v>13.1273</v>
      </c>
      <c r="Q102">
        <v>9.8866999999999994</v>
      </c>
      <c r="R102">
        <v>42.277200000000001</v>
      </c>
      <c r="S102">
        <v>40.849499999999999</v>
      </c>
      <c r="T102">
        <v>26.569600000000001</v>
      </c>
      <c r="U102">
        <v>32.772300000000001</v>
      </c>
      <c r="V102">
        <v>30.7058</v>
      </c>
      <c r="W102">
        <v>37.471800000000002</v>
      </c>
      <c r="X102">
        <v>37.641300000000001</v>
      </c>
      <c r="Y102">
        <v>3146.6</v>
      </c>
      <c r="Z102">
        <v>0.96030000000000004</v>
      </c>
    </row>
    <row r="103" spans="1:26" x14ac:dyDescent="0.2">
      <c r="A103" t="s">
        <v>138</v>
      </c>
      <c r="B103" t="s">
        <v>139</v>
      </c>
      <c r="C103" t="s">
        <v>143</v>
      </c>
      <c r="D103">
        <v>107</v>
      </c>
      <c r="E103" t="s">
        <v>347</v>
      </c>
      <c r="F103" t="s">
        <v>63</v>
      </c>
      <c r="G103" t="s">
        <v>348</v>
      </c>
      <c r="H103">
        <v>60</v>
      </c>
      <c r="I103">
        <v>10</v>
      </c>
      <c r="J103" t="s">
        <v>9</v>
      </c>
      <c r="K103">
        <v>63</v>
      </c>
      <c r="L103">
        <v>366.8922</v>
      </c>
      <c r="M103">
        <v>28.430700000000002</v>
      </c>
      <c r="N103">
        <v>36.065800000000003</v>
      </c>
      <c r="O103">
        <v>36.094799999999999</v>
      </c>
      <c r="P103">
        <v>9.9336000000000002</v>
      </c>
      <c r="Q103">
        <v>7.8160999999999996</v>
      </c>
      <c r="R103">
        <v>25.0017</v>
      </c>
      <c r="S103">
        <v>24.4482</v>
      </c>
      <c r="T103">
        <v>24.095600000000001</v>
      </c>
      <c r="U103">
        <v>30.6525</v>
      </c>
      <c r="V103">
        <v>28.342400000000001</v>
      </c>
      <c r="W103">
        <v>35.979300000000002</v>
      </c>
      <c r="X103">
        <v>35.973199999999999</v>
      </c>
      <c r="Y103">
        <v>1925.8</v>
      </c>
      <c r="Z103">
        <v>0.65549999999999997</v>
      </c>
    </row>
    <row r="104" spans="1:26" x14ac:dyDescent="0.2">
      <c r="A104" t="s">
        <v>138</v>
      </c>
      <c r="B104" t="s">
        <v>139</v>
      </c>
      <c r="C104" t="s">
        <v>143</v>
      </c>
      <c r="D104">
        <v>108</v>
      </c>
      <c r="E104" t="s">
        <v>349</v>
      </c>
      <c r="F104" t="s">
        <v>63</v>
      </c>
      <c r="G104" t="s">
        <v>350</v>
      </c>
      <c r="H104">
        <v>60</v>
      </c>
      <c r="I104">
        <v>10</v>
      </c>
      <c r="J104" t="s">
        <v>20</v>
      </c>
      <c r="K104">
        <v>23</v>
      </c>
      <c r="L104">
        <v>3752.0079999999998</v>
      </c>
      <c r="M104">
        <v>32.808999999999997</v>
      </c>
      <c r="N104">
        <v>40.450499999999998</v>
      </c>
      <c r="O104">
        <v>40.847999999999999</v>
      </c>
      <c r="P104">
        <v>20.6739</v>
      </c>
      <c r="Q104">
        <v>12.702299999999999</v>
      </c>
      <c r="R104">
        <v>61.925199999999997</v>
      </c>
      <c r="S104">
        <v>59.980499999999999</v>
      </c>
      <c r="T104">
        <v>28.617699999999999</v>
      </c>
      <c r="U104">
        <v>35.593699999999998</v>
      </c>
      <c r="V104">
        <v>32.497100000000003</v>
      </c>
      <c r="W104">
        <v>40.305300000000003</v>
      </c>
      <c r="X104">
        <v>40.634900000000002</v>
      </c>
      <c r="Y104">
        <v>4178.5</v>
      </c>
      <c r="Z104">
        <v>1.3478000000000001</v>
      </c>
    </row>
    <row r="105" spans="1:26" x14ac:dyDescent="0.2">
      <c r="A105" t="s">
        <v>138</v>
      </c>
      <c r="B105" t="s">
        <v>139</v>
      </c>
      <c r="C105" t="s">
        <v>143</v>
      </c>
      <c r="D105">
        <v>109</v>
      </c>
      <c r="E105" t="s">
        <v>351</v>
      </c>
      <c r="F105" t="s">
        <v>63</v>
      </c>
      <c r="G105" t="s">
        <v>352</v>
      </c>
      <c r="H105">
        <v>60</v>
      </c>
      <c r="I105">
        <v>10</v>
      </c>
      <c r="J105" t="s">
        <v>20</v>
      </c>
      <c r="K105">
        <v>31</v>
      </c>
      <c r="L105">
        <v>2304.8742000000002</v>
      </c>
      <c r="M105">
        <v>32.315100000000001</v>
      </c>
      <c r="N105">
        <v>39.7288</v>
      </c>
      <c r="O105">
        <v>40.081899999999997</v>
      </c>
      <c r="P105">
        <v>18.663499999999999</v>
      </c>
      <c r="Q105">
        <v>12.0282</v>
      </c>
      <c r="R105">
        <v>55.596299999999999</v>
      </c>
      <c r="S105">
        <v>53.729399999999998</v>
      </c>
      <c r="T105">
        <v>28.047899999999998</v>
      </c>
      <c r="U105">
        <v>34.889899999999997</v>
      </c>
      <c r="V105">
        <v>32.047499999999999</v>
      </c>
      <c r="W105">
        <v>39.604999999999997</v>
      </c>
      <c r="X105">
        <v>39.902500000000003</v>
      </c>
      <c r="Y105">
        <v>3618.6</v>
      </c>
      <c r="Z105">
        <v>1.0287999999999999</v>
      </c>
    </row>
    <row r="106" spans="1:26" x14ac:dyDescent="0.2">
      <c r="A106" t="s">
        <v>138</v>
      </c>
      <c r="B106" t="s">
        <v>139</v>
      </c>
      <c r="C106" t="s">
        <v>143</v>
      </c>
      <c r="D106">
        <v>110</v>
      </c>
      <c r="E106" t="s">
        <v>353</v>
      </c>
      <c r="F106" t="s">
        <v>63</v>
      </c>
      <c r="G106" t="s">
        <v>354</v>
      </c>
      <c r="H106">
        <v>60</v>
      </c>
      <c r="I106">
        <v>10</v>
      </c>
      <c r="J106" t="s">
        <v>20</v>
      </c>
      <c r="K106">
        <v>39</v>
      </c>
      <c r="L106">
        <v>1371.5134</v>
      </c>
      <c r="M106">
        <v>31.531600000000001</v>
      </c>
      <c r="N106">
        <v>38.701799999999999</v>
      </c>
      <c r="O106">
        <v>39.001800000000003</v>
      </c>
      <c r="P106">
        <v>16.172999999999998</v>
      </c>
      <c r="Q106">
        <v>11.0388</v>
      </c>
      <c r="R106">
        <v>46.519500000000001</v>
      </c>
      <c r="S106">
        <v>44.890300000000003</v>
      </c>
      <c r="T106">
        <v>27.183499999999999</v>
      </c>
      <c r="U106">
        <v>33.895299999999999</v>
      </c>
      <c r="V106">
        <v>31.319500000000001</v>
      </c>
      <c r="W106">
        <v>38.5899</v>
      </c>
      <c r="X106">
        <v>38.846600000000002</v>
      </c>
      <c r="Y106">
        <v>2993.1</v>
      </c>
      <c r="Z106">
        <v>0.81589999999999996</v>
      </c>
    </row>
    <row r="107" spans="1:26" x14ac:dyDescent="0.2">
      <c r="A107" t="s">
        <v>138</v>
      </c>
      <c r="B107" t="s">
        <v>139</v>
      </c>
      <c r="C107" t="s">
        <v>143</v>
      </c>
      <c r="D107">
        <v>111</v>
      </c>
      <c r="E107" t="s">
        <v>355</v>
      </c>
      <c r="F107" t="s">
        <v>63</v>
      </c>
      <c r="G107" t="s">
        <v>356</v>
      </c>
      <c r="H107">
        <v>60</v>
      </c>
      <c r="I107">
        <v>10</v>
      </c>
      <c r="J107" t="s">
        <v>20</v>
      </c>
      <c r="K107">
        <v>47</v>
      </c>
      <c r="L107">
        <v>791.28629999999998</v>
      </c>
      <c r="M107">
        <v>30.359500000000001</v>
      </c>
      <c r="N107">
        <v>37.564</v>
      </c>
      <c r="O107">
        <v>37.747399999999999</v>
      </c>
      <c r="P107">
        <v>13.452999999999999</v>
      </c>
      <c r="Q107">
        <v>9.7241999999999997</v>
      </c>
      <c r="R107">
        <v>35.775199999999998</v>
      </c>
      <c r="S107">
        <v>34.519399999999997</v>
      </c>
      <c r="T107">
        <v>25.956</v>
      </c>
      <c r="U107">
        <v>32.612200000000001</v>
      </c>
      <c r="V107">
        <v>30.1995</v>
      </c>
      <c r="W107">
        <v>37.448099999999997</v>
      </c>
      <c r="X107">
        <v>37.6023</v>
      </c>
      <c r="Y107">
        <v>2440.6</v>
      </c>
      <c r="Z107">
        <v>0.67369999999999997</v>
      </c>
    </row>
    <row r="108" spans="1:26" x14ac:dyDescent="0.2">
      <c r="A108" t="s">
        <v>138</v>
      </c>
      <c r="B108" t="s">
        <v>139</v>
      </c>
      <c r="C108" t="s">
        <v>143</v>
      </c>
      <c r="D108">
        <v>112</v>
      </c>
      <c r="E108" t="s">
        <v>357</v>
      </c>
      <c r="F108" t="s">
        <v>63</v>
      </c>
      <c r="G108" t="s">
        <v>358</v>
      </c>
      <c r="H108">
        <v>60</v>
      </c>
      <c r="I108">
        <v>10</v>
      </c>
      <c r="J108" t="s">
        <v>20</v>
      </c>
      <c r="K108">
        <v>55</v>
      </c>
      <c r="L108">
        <v>442.75970000000001</v>
      </c>
      <c r="M108">
        <v>28.813199999999998</v>
      </c>
      <c r="N108">
        <v>36.376899999999999</v>
      </c>
      <c r="O108">
        <v>36.4557</v>
      </c>
      <c r="P108">
        <v>10.7685</v>
      </c>
      <c r="Q108">
        <v>8.2035999999999998</v>
      </c>
      <c r="R108">
        <v>24.9039</v>
      </c>
      <c r="S108">
        <v>24.197500000000002</v>
      </c>
      <c r="T108">
        <v>24.403700000000001</v>
      </c>
      <c r="U108">
        <v>31.078199999999999</v>
      </c>
      <c r="V108">
        <v>28.6874</v>
      </c>
      <c r="W108">
        <v>36.279400000000003</v>
      </c>
      <c r="X108">
        <v>36.330300000000001</v>
      </c>
      <c r="Y108">
        <v>1785.2</v>
      </c>
      <c r="Z108">
        <v>0.57999999999999996</v>
      </c>
    </row>
    <row r="109" spans="1:26" x14ac:dyDescent="0.2">
      <c r="A109" t="s">
        <v>138</v>
      </c>
      <c r="B109" t="s">
        <v>139</v>
      </c>
      <c r="C109" t="s">
        <v>143</v>
      </c>
      <c r="D109">
        <v>113</v>
      </c>
      <c r="E109" t="s">
        <v>359</v>
      </c>
      <c r="F109" t="s">
        <v>63</v>
      </c>
      <c r="G109" t="s">
        <v>360</v>
      </c>
      <c r="H109">
        <v>60</v>
      </c>
      <c r="I109">
        <v>10</v>
      </c>
      <c r="J109" t="s">
        <v>20</v>
      </c>
      <c r="K109">
        <v>63</v>
      </c>
      <c r="L109">
        <v>213.95099999999999</v>
      </c>
      <c r="M109">
        <v>26.759499999999999</v>
      </c>
      <c r="N109">
        <v>35.0062</v>
      </c>
      <c r="O109">
        <v>34.831099999999999</v>
      </c>
      <c r="P109">
        <v>7.9566999999999997</v>
      </c>
      <c r="Q109">
        <v>6.5063000000000004</v>
      </c>
      <c r="R109">
        <v>13.5283</v>
      </c>
      <c r="S109">
        <v>13.4124</v>
      </c>
      <c r="T109">
        <v>22.431000000000001</v>
      </c>
      <c r="U109">
        <v>29.156400000000001</v>
      </c>
      <c r="V109">
        <v>26.6693</v>
      </c>
      <c r="W109">
        <v>34.918399999999998</v>
      </c>
      <c r="X109">
        <v>34.715699999999998</v>
      </c>
      <c r="Y109">
        <v>1077.2</v>
      </c>
      <c r="Z109">
        <v>0.40500000000000003</v>
      </c>
    </row>
    <row r="110" spans="1:26" x14ac:dyDescent="0.2">
      <c r="A110" t="s">
        <v>138</v>
      </c>
      <c r="B110" t="s">
        <v>139</v>
      </c>
      <c r="C110" t="s">
        <v>143</v>
      </c>
      <c r="D110">
        <v>114</v>
      </c>
      <c r="E110" t="s">
        <v>361</v>
      </c>
      <c r="F110" t="s">
        <v>68</v>
      </c>
      <c r="G110" t="s">
        <v>362</v>
      </c>
      <c r="H110">
        <v>60</v>
      </c>
      <c r="I110">
        <v>10</v>
      </c>
      <c r="J110" t="s">
        <v>17</v>
      </c>
      <c r="K110">
        <v>23</v>
      </c>
      <c r="L110">
        <v>49896.317199999998</v>
      </c>
      <c r="M110">
        <v>45.575200000000002</v>
      </c>
      <c r="N110">
        <v>49.362699999999997</v>
      </c>
      <c r="O110">
        <v>48.739100000000001</v>
      </c>
      <c r="P110">
        <v>29.4986</v>
      </c>
      <c r="Q110">
        <v>23.236999999999998</v>
      </c>
      <c r="R110">
        <v>99.977500000000006</v>
      </c>
      <c r="S110">
        <v>99.973500000000001</v>
      </c>
      <c r="T110">
        <v>44.726300000000002</v>
      </c>
      <c r="U110">
        <v>47.346499999999999</v>
      </c>
      <c r="V110">
        <v>45.491300000000003</v>
      </c>
      <c r="W110">
        <v>49.178899999999999</v>
      </c>
      <c r="X110">
        <v>48.565899999999999</v>
      </c>
      <c r="Y110">
        <v>46892.6</v>
      </c>
      <c r="Z110">
        <v>40.399700000000003</v>
      </c>
    </row>
    <row r="111" spans="1:26" x14ac:dyDescent="0.2">
      <c r="A111" t="s">
        <v>138</v>
      </c>
      <c r="B111" t="s">
        <v>139</v>
      </c>
      <c r="C111" t="s">
        <v>143</v>
      </c>
      <c r="D111">
        <v>115</v>
      </c>
      <c r="E111" t="s">
        <v>363</v>
      </c>
      <c r="F111" t="s">
        <v>68</v>
      </c>
      <c r="G111" t="s">
        <v>364</v>
      </c>
      <c r="H111">
        <v>60</v>
      </c>
      <c r="I111">
        <v>10</v>
      </c>
      <c r="J111" t="s">
        <v>17</v>
      </c>
      <c r="K111">
        <v>31</v>
      </c>
      <c r="L111">
        <v>29575.539499999999</v>
      </c>
      <c r="M111">
        <v>43.215200000000003</v>
      </c>
      <c r="N111">
        <v>47.331200000000003</v>
      </c>
      <c r="O111">
        <v>46.5824</v>
      </c>
      <c r="P111">
        <v>26.192799999999998</v>
      </c>
      <c r="Q111">
        <v>21.0702</v>
      </c>
      <c r="R111">
        <v>99.968800000000002</v>
      </c>
      <c r="S111">
        <v>99.866</v>
      </c>
      <c r="T111">
        <v>41.875900000000001</v>
      </c>
      <c r="U111">
        <v>45.412300000000002</v>
      </c>
      <c r="V111">
        <v>43.1096</v>
      </c>
      <c r="W111">
        <v>47.228299999999997</v>
      </c>
      <c r="X111">
        <v>46.462400000000002</v>
      </c>
      <c r="Y111">
        <v>49830.7</v>
      </c>
      <c r="Z111">
        <v>35.975000000000001</v>
      </c>
    </row>
    <row r="112" spans="1:26" x14ac:dyDescent="0.2">
      <c r="A112" t="s">
        <v>138</v>
      </c>
      <c r="B112" t="s">
        <v>139</v>
      </c>
      <c r="C112" t="s">
        <v>143</v>
      </c>
      <c r="D112">
        <v>116</v>
      </c>
      <c r="E112" t="s">
        <v>365</v>
      </c>
      <c r="F112" t="s">
        <v>68</v>
      </c>
      <c r="G112" t="s">
        <v>366</v>
      </c>
      <c r="H112">
        <v>60</v>
      </c>
      <c r="I112">
        <v>10</v>
      </c>
      <c r="J112" t="s">
        <v>17</v>
      </c>
      <c r="K112">
        <v>39</v>
      </c>
      <c r="L112">
        <v>16875.9136</v>
      </c>
      <c r="M112">
        <v>40.973999999999997</v>
      </c>
      <c r="N112">
        <v>45.289200000000001</v>
      </c>
      <c r="O112">
        <v>44.402299999999997</v>
      </c>
      <c r="P112">
        <v>23.3111</v>
      </c>
      <c r="Q112">
        <v>19.185500000000001</v>
      </c>
      <c r="R112">
        <v>98.796899999999994</v>
      </c>
      <c r="S112">
        <v>97.715199999999996</v>
      </c>
      <c r="T112">
        <v>39.114199999999997</v>
      </c>
      <c r="U112">
        <v>43.4985</v>
      </c>
      <c r="V112">
        <v>40.861499999999999</v>
      </c>
      <c r="W112">
        <v>45.2104</v>
      </c>
      <c r="X112">
        <v>44.290300000000002</v>
      </c>
      <c r="Y112">
        <v>49270.1</v>
      </c>
      <c r="Z112">
        <v>28.2483</v>
      </c>
    </row>
    <row r="113" spans="1:26" x14ac:dyDescent="0.2">
      <c r="A113" t="s">
        <v>138</v>
      </c>
      <c r="B113" t="s">
        <v>139</v>
      </c>
      <c r="C113" t="s">
        <v>143</v>
      </c>
      <c r="D113">
        <v>117</v>
      </c>
      <c r="E113" t="s">
        <v>367</v>
      </c>
      <c r="F113" t="s">
        <v>68</v>
      </c>
      <c r="G113" t="s">
        <v>368</v>
      </c>
      <c r="H113">
        <v>60</v>
      </c>
      <c r="I113">
        <v>10</v>
      </c>
      <c r="J113" t="s">
        <v>17</v>
      </c>
      <c r="K113">
        <v>47</v>
      </c>
      <c r="L113">
        <v>9959.0298999999995</v>
      </c>
      <c r="M113">
        <v>38.915100000000002</v>
      </c>
      <c r="N113">
        <v>43.186700000000002</v>
      </c>
      <c r="O113">
        <v>42.139800000000001</v>
      </c>
      <c r="P113">
        <v>20.8034</v>
      </c>
      <c r="Q113">
        <v>17.464099999999998</v>
      </c>
      <c r="R113">
        <v>92.950500000000005</v>
      </c>
      <c r="S113">
        <v>90.793499999999995</v>
      </c>
      <c r="T113">
        <v>36.3977</v>
      </c>
      <c r="U113">
        <v>41.701999999999998</v>
      </c>
      <c r="V113">
        <v>38.812899999999999</v>
      </c>
      <c r="W113">
        <v>43.1068</v>
      </c>
      <c r="X113">
        <v>42.0154</v>
      </c>
      <c r="Y113">
        <v>39587.9</v>
      </c>
      <c r="Z113">
        <v>26.698499999999999</v>
      </c>
    </row>
    <row r="114" spans="1:26" x14ac:dyDescent="0.2">
      <c r="A114" t="s">
        <v>138</v>
      </c>
      <c r="B114" t="s">
        <v>139</v>
      </c>
      <c r="C114" t="s">
        <v>143</v>
      </c>
      <c r="D114">
        <v>118</v>
      </c>
      <c r="E114" t="s">
        <v>369</v>
      </c>
      <c r="F114" t="s">
        <v>68</v>
      </c>
      <c r="G114" t="s">
        <v>370</v>
      </c>
      <c r="H114">
        <v>60</v>
      </c>
      <c r="I114">
        <v>10</v>
      </c>
      <c r="J114" t="s">
        <v>17</v>
      </c>
      <c r="K114">
        <v>55</v>
      </c>
      <c r="L114">
        <v>6015.7043000000003</v>
      </c>
      <c r="M114">
        <v>36.823099999999997</v>
      </c>
      <c r="N114">
        <v>41.021900000000002</v>
      </c>
      <c r="O114">
        <v>39.790599999999998</v>
      </c>
      <c r="P114">
        <v>18.345800000000001</v>
      </c>
      <c r="Q114">
        <v>15.7149</v>
      </c>
      <c r="R114">
        <v>82.097800000000007</v>
      </c>
      <c r="S114">
        <v>79.671000000000006</v>
      </c>
      <c r="T114">
        <v>33.638199999999998</v>
      </c>
      <c r="U114">
        <v>39.819099999999999</v>
      </c>
      <c r="V114">
        <v>36.7254</v>
      </c>
      <c r="W114">
        <v>40.935200000000002</v>
      </c>
      <c r="X114">
        <v>39.6462</v>
      </c>
      <c r="Y114">
        <v>32203.1</v>
      </c>
      <c r="Z114">
        <v>23.5625</v>
      </c>
    </row>
    <row r="115" spans="1:26" x14ac:dyDescent="0.2">
      <c r="A115" t="s">
        <v>138</v>
      </c>
      <c r="B115" t="s">
        <v>139</v>
      </c>
      <c r="C115" t="s">
        <v>143</v>
      </c>
      <c r="D115">
        <v>119</v>
      </c>
      <c r="E115" t="s">
        <v>371</v>
      </c>
      <c r="F115" t="s">
        <v>68</v>
      </c>
      <c r="G115" t="s">
        <v>372</v>
      </c>
      <c r="H115">
        <v>60</v>
      </c>
      <c r="I115">
        <v>10</v>
      </c>
      <c r="J115" t="s">
        <v>17</v>
      </c>
      <c r="K115">
        <v>63</v>
      </c>
      <c r="L115">
        <v>2638.3604</v>
      </c>
      <c r="M115">
        <v>33.277000000000001</v>
      </c>
      <c r="N115">
        <v>37.4253</v>
      </c>
      <c r="O115">
        <v>35.771599999999999</v>
      </c>
      <c r="P115">
        <v>14.5185</v>
      </c>
      <c r="Q115">
        <v>12.9176</v>
      </c>
      <c r="R115">
        <v>58.515300000000003</v>
      </c>
      <c r="S115">
        <v>56.448399999999999</v>
      </c>
      <c r="T115">
        <v>29.265899999999998</v>
      </c>
      <c r="U115">
        <v>36.542499999999997</v>
      </c>
      <c r="V115">
        <v>33.095500000000001</v>
      </c>
      <c r="W115">
        <v>37.239100000000001</v>
      </c>
      <c r="X115">
        <v>35.4833</v>
      </c>
      <c r="Y115">
        <v>23112.400000000001</v>
      </c>
      <c r="Z115">
        <v>17.963000000000001</v>
      </c>
    </row>
    <row r="116" spans="1:26" x14ac:dyDescent="0.2">
      <c r="A116" t="s">
        <v>138</v>
      </c>
      <c r="B116" t="s">
        <v>139</v>
      </c>
      <c r="C116" t="s">
        <v>143</v>
      </c>
      <c r="D116">
        <v>120</v>
      </c>
      <c r="E116" t="s">
        <v>373</v>
      </c>
      <c r="F116" t="s">
        <v>68</v>
      </c>
      <c r="G116" t="s">
        <v>374</v>
      </c>
      <c r="H116">
        <v>60</v>
      </c>
      <c r="I116">
        <v>10</v>
      </c>
      <c r="J116" t="s">
        <v>18</v>
      </c>
      <c r="K116">
        <v>23</v>
      </c>
      <c r="L116">
        <v>29747.881000000001</v>
      </c>
      <c r="M116">
        <v>42.7515</v>
      </c>
      <c r="N116">
        <v>47.622500000000002</v>
      </c>
      <c r="O116">
        <v>46.874299999999998</v>
      </c>
      <c r="P116">
        <v>26.664899999999999</v>
      </c>
      <c r="Q116">
        <v>21.3</v>
      </c>
      <c r="R116">
        <v>99.966099999999997</v>
      </c>
      <c r="S116">
        <v>99.858999999999995</v>
      </c>
      <c r="T116">
        <v>42.233400000000003</v>
      </c>
      <c r="U116">
        <v>45.4724</v>
      </c>
      <c r="V116">
        <v>42.708100000000002</v>
      </c>
      <c r="W116">
        <v>47.5169</v>
      </c>
      <c r="X116">
        <v>46.753900000000002</v>
      </c>
      <c r="Y116">
        <v>20779.8</v>
      </c>
      <c r="Z116">
        <v>19.474299999999999</v>
      </c>
    </row>
    <row r="117" spans="1:26" x14ac:dyDescent="0.2">
      <c r="A117" t="s">
        <v>138</v>
      </c>
      <c r="B117" t="s">
        <v>139</v>
      </c>
      <c r="C117" t="s">
        <v>143</v>
      </c>
      <c r="D117">
        <v>121</v>
      </c>
      <c r="E117" t="s">
        <v>375</v>
      </c>
      <c r="F117" t="s">
        <v>68</v>
      </c>
      <c r="G117" t="s">
        <v>376</v>
      </c>
      <c r="H117">
        <v>60</v>
      </c>
      <c r="I117">
        <v>10</v>
      </c>
      <c r="J117" t="s">
        <v>18</v>
      </c>
      <c r="K117">
        <v>31</v>
      </c>
      <c r="L117">
        <v>17891.337</v>
      </c>
      <c r="M117">
        <v>41.032800000000002</v>
      </c>
      <c r="N117">
        <v>45.666699999999999</v>
      </c>
      <c r="O117">
        <v>44.785299999999999</v>
      </c>
      <c r="P117">
        <v>23.845300000000002</v>
      </c>
      <c r="Q117">
        <v>19.505800000000001</v>
      </c>
      <c r="R117">
        <v>99.137200000000007</v>
      </c>
      <c r="S117">
        <v>98.1995</v>
      </c>
      <c r="T117">
        <v>39.624000000000002</v>
      </c>
      <c r="U117">
        <v>43.831200000000003</v>
      </c>
      <c r="V117">
        <v>40.965499999999999</v>
      </c>
      <c r="W117">
        <v>45.585000000000001</v>
      </c>
      <c r="X117">
        <v>44.671799999999998</v>
      </c>
      <c r="Y117">
        <v>20189.3</v>
      </c>
      <c r="Z117">
        <v>16.507899999999999</v>
      </c>
    </row>
    <row r="118" spans="1:26" x14ac:dyDescent="0.2">
      <c r="A118" t="s">
        <v>138</v>
      </c>
      <c r="B118" t="s">
        <v>139</v>
      </c>
      <c r="C118" t="s">
        <v>143</v>
      </c>
      <c r="D118">
        <v>122</v>
      </c>
      <c r="E118" t="s">
        <v>377</v>
      </c>
      <c r="F118" t="s">
        <v>68</v>
      </c>
      <c r="G118" t="s">
        <v>378</v>
      </c>
      <c r="H118">
        <v>60</v>
      </c>
      <c r="I118">
        <v>10</v>
      </c>
      <c r="J118" t="s">
        <v>18</v>
      </c>
      <c r="K118">
        <v>39</v>
      </c>
      <c r="L118">
        <v>10498.6361</v>
      </c>
      <c r="M118">
        <v>39.154899999999998</v>
      </c>
      <c r="N118">
        <v>43.624200000000002</v>
      </c>
      <c r="O118">
        <v>42.584400000000002</v>
      </c>
      <c r="P118">
        <v>21.303999999999998</v>
      </c>
      <c r="Q118">
        <v>17.794799999999999</v>
      </c>
      <c r="R118">
        <v>94.100300000000004</v>
      </c>
      <c r="S118">
        <v>92.123099999999994</v>
      </c>
      <c r="T118">
        <v>36.909399999999998</v>
      </c>
      <c r="U118">
        <v>42.06</v>
      </c>
      <c r="V118">
        <v>39.069699999999997</v>
      </c>
      <c r="W118">
        <v>43.542099999999998</v>
      </c>
      <c r="X118">
        <v>42.4587</v>
      </c>
      <c r="Y118">
        <v>21531.7</v>
      </c>
      <c r="Z118">
        <v>14.5509</v>
      </c>
    </row>
    <row r="119" spans="1:26" x14ac:dyDescent="0.2">
      <c r="A119" t="s">
        <v>138</v>
      </c>
      <c r="B119" t="s">
        <v>139</v>
      </c>
      <c r="C119" t="s">
        <v>143</v>
      </c>
      <c r="D119">
        <v>123</v>
      </c>
      <c r="E119" t="s">
        <v>379</v>
      </c>
      <c r="F119" t="s">
        <v>68</v>
      </c>
      <c r="G119" t="s">
        <v>380</v>
      </c>
      <c r="H119">
        <v>60</v>
      </c>
      <c r="I119">
        <v>10</v>
      </c>
      <c r="J119" t="s">
        <v>18</v>
      </c>
      <c r="K119">
        <v>47</v>
      </c>
      <c r="L119">
        <v>6298.8040000000001</v>
      </c>
      <c r="M119">
        <v>37.183100000000003</v>
      </c>
      <c r="N119">
        <v>41.520400000000002</v>
      </c>
      <c r="O119">
        <v>40.3262</v>
      </c>
      <c r="P119">
        <v>18.872299999999999</v>
      </c>
      <c r="Q119">
        <v>16.089600000000001</v>
      </c>
      <c r="R119">
        <v>84.277699999999996</v>
      </c>
      <c r="S119">
        <v>81.859099999999998</v>
      </c>
      <c r="T119">
        <v>34.194299999999998</v>
      </c>
      <c r="U119">
        <v>40.245600000000003</v>
      </c>
      <c r="V119">
        <v>37.090400000000002</v>
      </c>
      <c r="W119">
        <v>41.432600000000001</v>
      </c>
      <c r="X119">
        <v>40.184100000000001</v>
      </c>
      <c r="Y119">
        <v>17804.400000000001</v>
      </c>
      <c r="Z119">
        <v>12.4963</v>
      </c>
    </row>
    <row r="120" spans="1:26" x14ac:dyDescent="0.2">
      <c r="A120" t="s">
        <v>138</v>
      </c>
      <c r="B120" t="s">
        <v>139</v>
      </c>
      <c r="C120" t="s">
        <v>143</v>
      </c>
      <c r="D120">
        <v>124</v>
      </c>
      <c r="E120" t="s">
        <v>381</v>
      </c>
      <c r="F120" t="s">
        <v>68</v>
      </c>
      <c r="G120" t="s">
        <v>382</v>
      </c>
      <c r="H120">
        <v>60</v>
      </c>
      <c r="I120">
        <v>10</v>
      </c>
      <c r="J120" t="s">
        <v>18</v>
      </c>
      <c r="K120">
        <v>55</v>
      </c>
      <c r="L120">
        <v>3797.1750999999999</v>
      </c>
      <c r="M120">
        <v>35.091200000000001</v>
      </c>
      <c r="N120">
        <v>39.332900000000002</v>
      </c>
      <c r="O120">
        <v>37.970500000000001</v>
      </c>
      <c r="P120">
        <v>16.429300000000001</v>
      </c>
      <c r="Q120">
        <v>14.3246</v>
      </c>
      <c r="R120">
        <v>71.425600000000003</v>
      </c>
      <c r="S120">
        <v>69.015500000000003</v>
      </c>
      <c r="T120">
        <v>31.4802</v>
      </c>
      <c r="U120">
        <v>38.317900000000002</v>
      </c>
      <c r="V120">
        <v>34.995199999999997</v>
      </c>
      <c r="W120">
        <v>39.234999999999999</v>
      </c>
      <c r="X120">
        <v>37.813499999999998</v>
      </c>
      <c r="Y120">
        <v>14995</v>
      </c>
      <c r="Z120">
        <v>11.545299999999999</v>
      </c>
    </row>
    <row r="121" spans="1:26" x14ac:dyDescent="0.2">
      <c r="A121" t="s">
        <v>138</v>
      </c>
      <c r="B121" t="s">
        <v>139</v>
      </c>
      <c r="C121" t="s">
        <v>143</v>
      </c>
      <c r="D121">
        <v>125</v>
      </c>
      <c r="E121" t="s">
        <v>383</v>
      </c>
      <c r="F121" t="s">
        <v>68</v>
      </c>
      <c r="G121" t="s">
        <v>384</v>
      </c>
      <c r="H121">
        <v>60</v>
      </c>
      <c r="I121">
        <v>10</v>
      </c>
      <c r="J121" t="s">
        <v>18</v>
      </c>
      <c r="K121">
        <v>63</v>
      </c>
      <c r="L121">
        <v>1614.7852</v>
      </c>
      <c r="M121">
        <v>31.611899999999999</v>
      </c>
      <c r="N121">
        <v>35.890799999999999</v>
      </c>
      <c r="O121">
        <v>34.063400000000001</v>
      </c>
      <c r="P121">
        <v>12.7545</v>
      </c>
      <c r="Q121">
        <v>11.6319</v>
      </c>
      <c r="R121">
        <v>46.748399999999997</v>
      </c>
      <c r="S121">
        <v>44.915999999999997</v>
      </c>
      <c r="T121">
        <v>27.349499999999999</v>
      </c>
      <c r="U121">
        <v>35.086399999999998</v>
      </c>
      <c r="V121">
        <v>31.438600000000001</v>
      </c>
      <c r="W121">
        <v>35.703400000000002</v>
      </c>
      <c r="X121">
        <v>33.761699999999998</v>
      </c>
      <c r="Y121">
        <v>10433.9</v>
      </c>
      <c r="Z121">
        <v>7.6859000000000002</v>
      </c>
    </row>
    <row r="122" spans="1:26" x14ac:dyDescent="0.2">
      <c r="A122" t="s">
        <v>138</v>
      </c>
      <c r="B122" t="s">
        <v>139</v>
      </c>
      <c r="C122" t="s">
        <v>143</v>
      </c>
      <c r="D122">
        <v>126</v>
      </c>
      <c r="E122" t="s">
        <v>385</v>
      </c>
      <c r="F122" t="s">
        <v>68</v>
      </c>
      <c r="G122" t="s">
        <v>386</v>
      </c>
      <c r="H122">
        <v>60</v>
      </c>
      <c r="I122">
        <v>10</v>
      </c>
      <c r="J122" t="s">
        <v>8</v>
      </c>
      <c r="K122">
        <v>23</v>
      </c>
      <c r="L122">
        <v>20784.687900000001</v>
      </c>
      <c r="M122">
        <v>41.043399999999998</v>
      </c>
      <c r="N122">
        <v>46.469799999999999</v>
      </c>
      <c r="O122">
        <v>45.603700000000003</v>
      </c>
      <c r="P122">
        <v>24.891300000000001</v>
      </c>
      <c r="Q122">
        <v>20.119599999999998</v>
      </c>
      <c r="R122">
        <v>99.484399999999994</v>
      </c>
      <c r="S122">
        <v>98.697299999999998</v>
      </c>
      <c r="T122">
        <v>40.530799999999999</v>
      </c>
      <c r="U122">
        <v>44.329099999999997</v>
      </c>
      <c r="V122">
        <v>41.010800000000003</v>
      </c>
      <c r="W122">
        <v>46.3857</v>
      </c>
      <c r="X122">
        <v>45.497399999999999</v>
      </c>
      <c r="Y122">
        <v>17256.099999999999</v>
      </c>
      <c r="Z122">
        <v>15.363</v>
      </c>
    </row>
    <row r="123" spans="1:26" x14ac:dyDescent="0.2">
      <c r="A123" t="s">
        <v>138</v>
      </c>
      <c r="B123" t="s">
        <v>139</v>
      </c>
      <c r="C123" t="s">
        <v>143</v>
      </c>
      <c r="D123">
        <v>127</v>
      </c>
      <c r="E123" t="s">
        <v>387</v>
      </c>
      <c r="F123" t="s">
        <v>68</v>
      </c>
      <c r="G123" t="s">
        <v>388</v>
      </c>
      <c r="H123">
        <v>60</v>
      </c>
      <c r="I123">
        <v>10</v>
      </c>
      <c r="J123" t="s">
        <v>8</v>
      </c>
      <c r="K123">
        <v>31</v>
      </c>
      <c r="L123">
        <v>12786.830400000001</v>
      </c>
      <c r="M123">
        <v>39.598799999999997</v>
      </c>
      <c r="N123">
        <v>44.496000000000002</v>
      </c>
      <c r="O123">
        <v>43.493200000000002</v>
      </c>
      <c r="P123">
        <v>22.3718</v>
      </c>
      <c r="Q123">
        <v>18.5017</v>
      </c>
      <c r="R123">
        <v>96.245099999999994</v>
      </c>
      <c r="S123">
        <v>94.445800000000006</v>
      </c>
      <c r="T123">
        <v>38.015099999999997</v>
      </c>
      <c r="U123">
        <v>42.7761</v>
      </c>
      <c r="V123">
        <v>39.546199999999999</v>
      </c>
      <c r="W123">
        <v>44.415500000000002</v>
      </c>
      <c r="X123">
        <v>43.374699999999997</v>
      </c>
      <c r="Y123">
        <v>17601.2</v>
      </c>
      <c r="Z123">
        <v>12.860300000000001</v>
      </c>
    </row>
    <row r="124" spans="1:26" x14ac:dyDescent="0.2">
      <c r="A124" t="s">
        <v>138</v>
      </c>
      <c r="B124" t="s">
        <v>139</v>
      </c>
      <c r="C124" t="s">
        <v>143</v>
      </c>
      <c r="D124">
        <v>128</v>
      </c>
      <c r="E124" t="s">
        <v>389</v>
      </c>
      <c r="F124" t="s">
        <v>68</v>
      </c>
      <c r="G124" t="s">
        <v>390</v>
      </c>
      <c r="H124">
        <v>60</v>
      </c>
      <c r="I124">
        <v>10</v>
      </c>
      <c r="J124" t="s">
        <v>8</v>
      </c>
      <c r="K124">
        <v>39</v>
      </c>
      <c r="L124">
        <v>7611.6922999999997</v>
      </c>
      <c r="M124">
        <v>37.842199999999998</v>
      </c>
      <c r="N124">
        <v>42.421399999999998</v>
      </c>
      <c r="O124">
        <v>41.252899999999997</v>
      </c>
      <c r="P124">
        <v>19.924199999999999</v>
      </c>
      <c r="Q124">
        <v>16.823599999999999</v>
      </c>
      <c r="R124">
        <v>88.1096</v>
      </c>
      <c r="S124">
        <v>85.729600000000005</v>
      </c>
      <c r="T124">
        <v>35.310299999999998</v>
      </c>
      <c r="U124">
        <v>41.030900000000003</v>
      </c>
      <c r="V124">
        <v>37.767800000000001</v>
      </c>
      <c r="W124">
        <v>42.331400000000002</v>
      </c>
      <c r="X124">
        <v>41.113199999999999</v>
      </c>
      <c r="Y124">
        <v>19468.099999999999</v>
      </c>
      <c r="Z124">
        <v>10.774800000000001</v>
      </c>
    </row>
    <row r="125" spans="1:26" x14ac:dyDescent="0.2">
      <c r="A125" t="s">
        <v>138</v>
      </c>
      <c r="B125" t="s">
        <v>139</v>
      </c>
      <c r="C125" t="s">
        <v>143</v>
      </c>
      <c r="D125">
        <v>129</v>
      </c>
      <c r="E125" t="s">
        <v>391</v>
      </c>
      <c r="F125" t="s">
        <v>68</v>
      </c>
      <c r="G125" t="s">
        <v>392</v>
      </c>
      <c r="H125">
        <v>60</v>
      </c>
      <c r="I125">
        <v>10</v>
      </c>
      <c r="J125" t="s">
        <v>8</v>
      </c>
      <c r="K125">
        <v>47</v>
      </c>
      <c r="L125">
        <v>4561.9660000000003</v>
      </c>
      <c r="M125">
        <v>35.895400000000002</v>
      </c>
      <c r="N125">
        <v>40.301200000000001</v>
      </c>
      <c r="O125">
        <v>38.965899999999998</v>
      </c>
      <c r="P125">
        <v>17.501999999999999</v>
      </c>
      <c r="Q125">
        <v>15.097899999999999</v>
      </c>
      <c r="R125">
        <v>76.505099999999999</v>
      </c>
      <c r="S125">
        <v>74.070899999999995</v>
      </c>
      <c r="T125">
        <v>32.6066</v>
      </c>
      <c r="U125">
        <v>39.191600000000001</v>
      </c>
      <c r="V125">
        <v>35.806600000000003</v>
      </c>
      <c r="W125">
        <v>40.204500000000003</v>
      </c>
      <c r="X125">
        <v>38.811300000000003</v>
      </c>
      <c r="Y125">
        <v>16301.3</v>
      </c>
      <c r="Z125">
        <v>9.1194000000000006</v>
      </c>
    </row>
    <row r="126" spans="1:26" x14ac:dyDescent="0.2">
      <c r="A126" t="s">
        <v>138</v>
      </c>
      <c r="B126" t="s">
        <v>139</v>
      </c>
      <c r="C126" t="s">
        <v>143</v>
      </c>
      <c r="D126">
        <v>130</v>
      </c>
      <c r="E126" t="s">
        <v>393</v>
      </c>
      <c r="F126" t="s">
        <v>68</v>
      </c>
      <c r="G126" t="s">
        <v>394</v>
      </c>
      <c r="H126">
        <v>60</v>
      </c>
      <c r="I126">
        <v>10</v>
      </c>
      <c r="J126" t="s">
        <v>8</v>
      </c>
      <c r="K126">
        <v>55</v>
      </c>
      <c r="L126">
        <v>2717.7118</v>
      </c>
      <c r="M126">
        <v>33.825499999999998</v>
      </c>
      <c r="N126">
        <v>38.157299999999999</v>
      </c>
      <c r="O126">
        <v>36.6267</v>
      </c>
      <c r="P126">
        <v>15.077299999999999</v>
      </c>
      <c r="Q126">
        <v>13.342700000000001</v>
      </c>
      <c r="R126">
        <v>62.777999999999999</v>
      </c>
      <c r="S126">
        <v>60.475299999999997</v>
      </c>
      <c r="T126">
        <v>29.9681</v>
      </c>
      <c r="U126">
        <v>37.237200000000001</v>
      </c>
      <c r="V126">
        <v>33.733199999999997</v>
      </c>
      <c r="W126">
        <v>38.055999999999997</v>
      </c>
      <c r="X126">
        <v>36.456299999999999</v>
      </c>
      <c r="Y126">
        <v>13529.5</v>
      </c>
      <c r="Z126">
        <v>7.5258000000000003</v>
      </c>
    </row>
    <row r="127" spans="1:26" x14ac:dyDescent="0.2">
      <c r="A127" t="s">
        <v>138</v>
      </c>
      <c r="B127" t="s">
        <v>139</v>
      </c>
      <c r="C127" t="s">
        <v>143</v>
      </c>
      <c r="D127">
        <v>131</v>
      </c>
      <c r="E127" t="s">
        <v>395</v>
      </c>
      <c r="F127" t="s">
        <v>68</v>
      </c>
      <c r="G127" t="s">
        <v>396</v>
      </c>
      <c r="H127">
        <v>60</v>
      </c>
      <c r="I127">
        <v>10</v>
      </c>
      <c r="J127" t="s">
        <v>8</v>
      </c>
      <c r="K127">
        <v>63</v>
      </c>
      <c r="L127">
        <v>1126.5688</v>
      </c>
      <c r="M127">
        <v>30.449300000000001</v>
      </c>
      <c r="N127">
        <v>34.793100000000003</v>
      </c>
      <c r="O127">
        <v>32.821899999999999</v>
      </c>
      <c r="P127">
        <v>11.586499999999999</v>
      </c>
      <c r="Q127">
        <v>10.767300000000001</v>
      </c>
      <c r="R127">
        <v>38.227400000000003</v>
      </c>
      <c r="S127">
        <v>36.587899999999998</v>
      </c>
      <c r="T127">
        <v>26.055900000000001</v>
      </c>
      <c r="U127">
        <v>34.019799999999996</v>
      </c>
      <c r="V127">
        <v>30.288499999999999</v>
      </c>
      <c r="W127">
        <v>34.6</v>
      </c>
      <c r="X127">
        <v>32.5137</v>
      </c>
      <c r="Y127">
        <v>9360.9</v>
      </c>
      <c r="Z127">
        <v>4.8741000000000003</v>
      </c>
    </row>
    <row r="128" spans="1:26" x14ac:dyDescent="0.2">
      <c r="A128" t="s">
        <v>138</v>
      </c>
      <c r="B128" t="s">
        <v>139</v>
      </c>
      <c r="C128" t="s">
        <v>143</v>
      </c>
      <c r="D128">
        <v>132</v>
      </c>
      <c r="E128" t="s">
        <v>397</v>
      </c>
      <c r="F128" t="s">
        <v>68</v>
      </c>
      <c r="G128" t="s">
        <v>398</v>
      </c>
      <c r="H128">
        <v>60</v>
      </c>
      <c r="I128">
        <v>10</v>
      </c>
      <c r="J128" t="s">
        <v>19</v>
      </c>
      <c r="K128">
        <v>23</v>
      </c>
      <c r="L128">
        <v>12524.5954</v>
      </c>
      <c r="M128">
        <v>38.039099999999998</v>
      </c>
      <c r="N128">
        <v>44.291200000000003</v>
      </c>
      <c r="O128">
        <v>43.026899999999998</v>
      </c>
      <c r="P128">
        <v>22.717700000000001</v>
      </c>
      <c r="Q128">
        <v>18.337800000000001</v>
      </c>
      <c r="R128">
        <v>93.042199999999994</v>
      </c>
      <c r="S128">
        <v>90.900099999999995</v>
      </c>
      <c r="T128">
        <v>36.707599999999999</v>
      </c>
      <c r="U128">
        <v>42.395899999999997</v>
      </c>
      <c r="V128">
        <v>38.011400000000002</v>
      </c>
      <c r="W128">
        <v>44.234699999999997</v>
      </c>
      <c r="X128">
        <v>42.948399999999999</v>
      </c>
      <c r="Y128">
        <v>9478.5</v>
      </c>
      <c r="Z128">
        <v>6.9672000000000001</v>
      </c>
    </row>
    <row r="129" spans="1:26" x14ac:dyDescent="0.2">
      <c r="A129" t="s">
        <v>138</v>
      </c>
      <c r="B129" t="s">
        <v>139</v>
      </c>
      <c r="C129" t="s">
        <v>143</v>
      </c>
      <c r="D129">
        <v>133</v>
      </c>
      <c r="E129" t="s">
        <v>399</v>
      </c>
      <c r="F129" t="s">
        <v>68</v>
      </c>
      <c r="G129" t="s">
        <v>400</v>
      </c>
      <c r="H129">
        <v>60</v>
      </c>
      <c r="I129">
        <v>10</v>
      </c>
      <c r="J129" t="s">
        <v>19</v>
      </c>
      <c r="K129">
        <v>31</v>
      </c>
      <c r="L129">
        <v>7889.7237999999998</v>
      </c>
      <c r="M129">
        <v>37.026899999999998</v>
      </c>
      <c r="N129">
        <v>42.432200000000002</v>
      </c>
      <c r="O129">
        <v>41.136499999999998</v>
      </c>
      <c r="P129">
        <v>20.4177</v>
      </c>
      <c r="Q129">
        <v>16.923500000000001</v>
      </c>
      <c r="R129">
        <v>85.823599999999999</v>
      </c>
      <c r="S129">
        <v>83.372900000000001</v>
      </c>
      <c r="T129">
        <v>34.802599999999998</v>
      </c>
      <c r="U129">
        <v>40.998899999999999</v>
      </c>
      <c r="V129">
        <v>36.991799999999998</v>
      </c>
      <c r="W129">
        <v>42.355699999999999</v>
      </c>
      <c r="X129">
        <v>41.026600000000002</v>
      </c>
      <c r="Y129">
        <v>7823.5</v>
      </c>
      <c r="Z129">
        <v>5.819</v>
      </c>
    </row>
    <row r="130" spans="1:26" x14ac:dyDescent="0.2">
      <c r="A130" t="s">
        <v>138</v>
      </c>
      <c r="B130" t="s">
        <v>139</v>
      </c>
      <c r="C130" t="s">
        <v>143</v>
      </c>
      <c r="D130">
        <v>134</v>
      </c>
      <c r="E130" t="s">
        <v>401</v>
      </c>
      <c r="F130" t="s">
        <v>68</v>
      </c>
      <c r="G130" t="s">
        <v>402</v>
      </c>
      <c r="H130">
        <v>60</v>
      </c>
      <c r="I130">
        <v>10</v>
      </c>
      <c r="J130" t="s">
        <v>19</v>
      </c>
      <c r="K130">
        <v>39</v>
      </c>
      <c r="L130">
        <v>4736.8046999999997</v>
      </c>
      <c r="M130">
        <v>35.588999999999999</v>
      </c>
      <c r="N130">
        <v>40.419699999999999</v>
      </c>
      <c r="O130">
        <v>39.014499999999998</v>
      </c>
      <c r="P130">
        <v>18.004799999999999</v>
      </c>
      <c r="Q130">
        <v>15.315300000000001</v>
      </c>
      <c r="R130">
        <v>75.063100000000006</v>
      </c>
      <c r="S130">
        <v>72.656400000000005</v>
      </c>
      <c r="T130">
        <v>32.517499999999998</v>
      </c>
      <c r="U130">
        <v>39.327300000000001</v>
      </c>
      <c r="V130">
        <v>35.535299999999999</v>
      </c>
      <c r="W130">
        <v>40.3249</v>
      </c>
      <c r="X130">
        <v>38.872799999999998</v>
      </c>
      <c r="Y130">
        <v>9504.2000000000007</v>
      </c>
      <c r="Z130">
        <v>5.1083999999999996</v>
      </c>
    </row>
    <row r="131" spans="1:26" x14ac:dyDescent="0.2">
      <c r="A131" t="s">
        <v>138</v>
      </c>
      <c r="B131" t="s">
        <v>139</v>
      </c>
      <c r="C131" t="s">
        <v>143</v>
      </c>
      <c r="D131">
        <v>135</v>
      </c>
      <c r="E131" t="s">
        <v>403</v>
      </c>
      <c r="F131" t="s">
        <v>68</v>
      </c>
      <c r="G131" t="s">
        <v>404</v>
      </c>
      <c r="H131">
        <v>60</v>
      </c>
      <c r="I131">
        <v>10</v>
      </c>
      <c r="J131" t="s">
        <v>19</v>
      </c>
      <c r="K131">
        <v>47</v>
      </c>
      <c r="L131">
        <v>2814.3868000000002</v>
      </c>
      <c r="M131">
        <v>33.849499999999999</v>
      </c>
      <c r="N131">
        <v>38.364600000000003</v>
      </c>
      <c r="O131">
        <v>36.800400000000003</v>
      </c>
      <c r="P131">
        <v>15.5824</v>
      </c>
      <c r="Q131">
        <v>13.6287</v>
      </c>
      <c r="R131">
        <v>62.215299999999999</v>
      </c>
      <c r="S131">
        <v>60.0017</v>
      </c>
      <c r="T131">
        <v>30.117799999999999</v>
      </c>
      <c r="U131">
        <v>37.503500000000003</v>
      </c>
      <c r="V131">
        <v>33.778300000000002</v>
      </c>
      <c r="W131">
        <v>38.262799999999999</v>
      </c>
      <c r="X131">
        <v>36.636499999999998</v>
      </c>
      <c r="Y131">
        <v>8073.5</v>
      </c>
      <c r="Z131">
        <v>4.0781999999999998</v>
      </c>
    </row>
    <row r="132" spans="1:26" x14ac:dyDescent="0.2">
      <c r="A132" t="s">
        <v>138</v>
      </c>
      <c r="B132" t="s">
        <v>139</v>
      </c>
      <c r="C132" t="s">
        <v>143</v>
      </c>
      <c r="D132">
        <v>136</v>
      </c>
      <c r="E132" t="s">
        <v>405</v>
      </c>
      <c r="F132" t="s">
        <v>68</v>
      </c>
      <c r="G132" t="s">
        <v>406</v>
      </c>
      <c r="H132">
        <v>60</v>
      </c>
      <c r="I132">
        <v>10</v>
      </c>
      <c r="J132" t="s">
        <v>19</v>
      </c>
      <c r="K132">
        <v>55</v>
      </c>
      <c r="L132">
        <v>1644.2462</v>
      </c>
      <c r="M132">
        <v>31.945900000000002</v>
      </c>
      <c r="N132">
        <v>36.355200000000004</v>
      </c>
      <c r="O132">
        <v>34.606299999999997</v>
      </c>
      <c r="P132">
        <v>13.2241</v>
      </c>
      <c r="Q132">
        <v>11.9468</v>
      </c>
      <c r="R132">
        <v>48.2423</v>
      </c>
      <c r="S132">
        <v>46.322699999999998</v>
      </c>
      <c r="T132">
        <v>27.766200000000001</v>
      </c>
      <c r="U132">
        <v>35.608400000000003</v>
      </c>
      <c r="V132">
        <v>31.867599999999999</v>
      </c>
      <c r="W132">
        <v>36.251399999999997</v>
      </c>
      <c r="X132">
        <v>34.4268</v>
      </c>
      <c r="Y132">
        <v>6683.4</v>
      </c>
      <c r="Z132">
        <v>3.3180000000000001</v>
      </c>
    </row>
    <row r="133" spans="1:26" x14ac:dyDescent="0.2">
      <c r="A133" t="s">
        <v>138</v>
      </c>
      <c r="B133" t="s">
        <v>139</v>
      </c>
      <c r="C133" t="s">
        <v>143</v>
      </c>
      <c r="D133">
        <v>137</v>
      </c>
      <c r="E133" t="s">
        <v>407</v>
      </c>
      <c r="F133" t="s">
        <v>68</v>
      </c>
      <c r="G133" t="s">
        <v>408</v>
      </c>
      <c r="H133">
        <v>60</v>
      </c>
      <c r="I133">
        <v>10</v>
      </c>
      <c r="J133" t="s">
        <v>19</v>
      </c>
      <c r="K133">
        <v>63</v>
      </c>
      <c r="L133">
        <v>666.95209999999997</v>
      </c>
      <c r="M133">
        <v>28.839700000000001</v>
      </c>
      <c r="N133">
        <v>33.261299999999999</v>
      </c>
      <c r="O133">
        <v>31.069800000000001</v>
      </c>
      <c r="P133">
        <v>10.0626</v>
      </c>
      <c r="Q133">
        <v>9.6132000000000009</v>
      </c>
      <c r="R133">
        <v>25.113399999999999</v>
      </c>
      <c r="S133">
        <v>23.9985</v>
      </c>
      <c r="T133">
        <v>24.317900000000002</v>
      </c>
      <c r="U133">
        <v>32.523499999999999</v>
      </c>
      <c r="V133">
        <v>28.7011</v>
      </c>
      <c r="W133">
        <v>33.074599999999997</v>
      </c>
      <c r="X133">
        <v>30.764900000000001</v>
      </c>
      <c r="Y133">
        <v>4440</v>
      </c>
      <c r="Z133">
        <v>1.9641</v>
      </c>
    </row>
    <row r="134" spans="1:26" x14ac:dyDescent="0.2">
      <c r="A134" t="s">
        <v>138</v>
      </c>
      <c r="B134" t="s">
        <v>139</v>
      </c>
      <c r="C134" t="s">
        <v>143</v>
      </c>
      <c r="D134">
        <v>138</v>
      </c>
      <c r="E134" t="s">
        <v>409</v>
      </c>
      <c r="F134" t="s">
        <v>68</v>
      </c>
      <c r="G134" t="s">
        <v>410</v>
      </c>
      <c r="H134">
        <v>60</v>
      </c>
      <c r="I134">
        <v>10</v>
      </c>
      <c r="J134" t="s">
        <v>9</v>
      </c>
      <c r="K134">
        <v>23</v>
      </c>
      <c r="L134">
        <v>8621.1381999999994</v>
      </c>
      <c r="M134">
        <v>35.787199999999999</v>
      </c>
      <c r="N134">
        <v>42.401899999999998</v>
      </c>
      <c r="O134">
        <v>40.716000000000001</v>
      </c>
      <c r="P134">
        <v>21.309200000000001</v>
      </c>
      <c r="Q134">
        <v>16.727799999999998</v>
      </c>
      <c r="R134">
        <v>80.967699999999994</v>
      </c>
      <c r="S134">
        <v>78.540099999999995</v>
      </c>
      <c r="T134">
        <v>33.1524</v>
      </c>
      <c r="U134">
        <v>40.829000000000001</v>
      </c>
      <c r="V134">
        <v>35.758099999999999</v>
      </c>
      <c r="W134">
        <v>42.358400000000003</v>
      </c>
      <c r="X134">
        <v>40.6492</v>
      </c>
      <c r="Y134">
        <v>11771.8</v>
      </c>
      <c r="Z134">
        <v>5.1856999999999998</v>
      </c>
    </row>
    <row r="135" spans="1:26" x14ac:dyDescent="0.2">
      <c r="A135" t="s">
        <v>138</v>
      </c>
      <c r="B135" t="s">
        <v>139</v>
      </c>
      <c r="C135" t="s">
        <v>143</v>
      </c>
      <c r="D135">
        <v>139</v>
      </c>
      <c r="E135" t="s">
        <v>411</v>
      </c>
      <c r="F135" t="s">
        <v>68</v>
      </c>
      <c r="G135" t="s">
        <v>412</v>
      </c>
      <c r="H135">
        <v>60</v>
      </c>
      <c r="I135">
        <v>10</v>
      </c>
      <c r="J135" t="s">
        <v>9</v>
      </c>
      <c r="K135">
        <v>31</v>
      </c>
      <c r="L135">
        <v>5480.6995999999999</v>
      </c>
      <c r="M135">
        <v>35.026699999999998</v>
      </c>
      <c r="N135">
        <v>40.753900000000002</v>
      </c>
      <c r="O135">
        <v>39.1601</v>
      </c>
      <c r="P135">
        <v>19.0412</v>
      </c>
      <c r="Q135">
        <v>15.523</v>
      </c>
      <c r="R135">
        <v>72.854100000000003</v>
      </c>
      <c r="S135">
        <v>70.430800000000005</v>
      </c>
      <c r="T135">
        <v>31.9024</v>
      </c>
      <c r="U135">
        <v>39.559100000000001</v>
      </c>
      <c r="V135">
        <v>34.996699999999997</v>
      </c>
      <c r="W135">
        <v>40.686</v>
      </c>
      <c r="X135">
        <v>39.064100000000003</v>
      </c>
      <c r="Y135">
        <v>9935.4</v>
      </c>
      <c r="Z135">
        <v>4.5172999999999996</v>
      </c>
    </row>
    <row r="136" spans="1:26" x14ac:dyDescent="0.2">
      <c r="A136" t="s">
        <v>138</v>
      </c>
      <c r="B136" t="s">
        <v>139</v>
      </c>
      <c r="C136" t="s">
        <v>143</v>
      </c>
      <c r="D136">
        <v>140</v>
      </c>
      <c r="E136" t="s">
        <v>413</v>
      </c>
      <c r="F136" t="s">
        <v>68</v>
      </c>
      <c r="G136" t="s">
        <v>414</v>
      </c>
      <c r="H136">
        <v>60</v>
      </c>
      <c r="I136">
        <v>10</v>
      </c>
      <c r="J136" t="s">
        <v>9</v>
      </c>
      <c r="K136">
        <v>39</v>
      </c>
      <c r="L136">
        <v>3309.4493000000002</v>
      </c>
      <c r="M136">
        <v>33.854399999999998</v>
      </c>
      <c r="N136">
        <v>38.860500000000002</v>
      </c>
      <c r="O136">
        <v>37.246000000000002</v>
      </c>
      <c r="P136">
        <v>16.6127</v>
      </c>
      <c r="Q136">
        <v>14.0665</v>
      </c>
      <c r="R136">
        <v>61.983600000000003</v>
      </c>
      <c r="S136">
        <v>59.758200000000002</v>
      </c>
      <c r="T136">
        <v>30.196000000000002</v>
      </c>
      <c r="U136">
        <v>37.990299999999998</v>
      </c>
      <c r="V136">
        <v>33.813200000000002</v>
      </c>
      <c r="W136">
        <v>38.770699999999998</v>
      </c>
      <c r="X136">
        <v>37.113</v>
      </c>
      <c r="Y136">
        <v>7959.5</v>
      </c>
      <c r="Z136">
        <v>3.4771999999999998</v>
      </c>
    </row>
    <row r="137" spans="1:26" x14ac:dyDescent="0.2">
      <c r="A137" t="s">
        <v>138</v>
      </c>
      <c r="B137" t="s">
        <v>139</v>
      </c>
      <c r="C137" t="s">
        <v>143</v>
      </c>
      <c r="D137">
        <v>141</v>
      </c>
      <c r="E137" t="s">
        <v>415</v>
      </c>
      <c r="F137" t="s">
        <v>68</v>
      </c>
      <c r="G137" t="s">
        <v>416</v>
      </c>
      <c r="H137">
        <v>60</v>
      </c>
      <c r="I137">
        <v>10</v>
      </c>
      <c r="J137" t="s">
        <v>9</v>
      </c>
      <c r="K137">
        <v>47</v>
      </c>
      <c r="L137">
        <v>1957.4671000000001</v>
      </c>
      <c r="M137">
        <v>32.352400000000003</v>
      </c>
      <c r="N137">
        <v>36.935000000000002</v>
      </c>
      <c r="O137">
        <v>35.189300000000003</v>
      </c>
      <c r="P137">
        <v>14.221</v>
      </c>
      <c r="Q137">
        <v>12.517200000000001</v>
      </c>
      <c r="R137">
        <v>49.730499999999999</v>
      </c>
      <c r="S137">
        <v>47.784599999999998</v>
      </c>
      <c r="T137">
        <v>28.2517</v>
      </c>
      <c r="U137">
        <v>36.254800000000003</v>
      </c>
      <c r="V137">
        <v>32.2956</v>
      </c>
      <c r="W137">
        <v>36.835700000000003</v>
      </c>
      <c r="X137">
        <v>35.030299999999997</v>
      </c>
      <c r="Y137">
        <v>6330.3</v>
      </c>
      <c r="Z137">
        <v>2.8115999999999999</v>
      </c>
    </row>
    <row r="138" spans="1:26" x14ac:dyDescent="0.2">
      <c r="A138" t="s">
        <v>138</v>
      </c>
      <c r="B138" t="s">
        <v>139</v>
      </c>
      <c r="C138" t="s">
        <v>143</v>
      </c>
      <c r="D138">
        <v>142</v>
      </c>
      <c r="E138" t="s">
        <v>417</v>
      </c>
      <c r="F138" t="s">
        <v>68</v>
      </c>
      <c r="G138" t="s">
        <v>418</v>
      </c>
      <c r="H138">
        <v>60</v>
      </c>
      <c r="I138">
        <v>10</v>
      </c>
      <c r="J138" t="s">
        <v>9</v>
      </c>
      <c r="K138">
        <v>55</v>
      </c>
      <c r="L138">
        <v>1131.9284</v>
      </c>
      <c r="M138">
        <v>30.625499999999999</v>
      </c>
      <c r="N138">
        <v>35.0413</v>
      </c>
      <c r="O138">
        <v>33.118699999999997</v>
      </c>
      <c r="P138">
        <v>11.964</v>
      </c>
      <c r="Q138">
        <v>10.9649</v>
      </c>
      <c r="R138">
        <v>36.686599999999999</v>
      </c>
      <c r="S138">
        <v>35.142200000000003</v>
      </c>
      <c r="T138">
        <v>26.223600000000001</v>
      </c>
      <c r="U138">
        <v>34.404499999999999</v>
      </c>
      <c r="V138">
        <v>30.5593</v>
      </c>
      <c r="W138">
        <v>34.937199999999997</v>
      </c>
      <c r="X138">
        <v>32.939900000000002</v>
      </c>
      <c r="Y138">
        <v>4972.5</v>
      </c>
      <c r="Z138">
        <v>2.2113</v>
      </c>
    </row>
    <row r="139" spans="1:26" x14ac:dyDescent="0.2">
      <c r="A139" t="s">
        <v>138</v>
      </c>
      <c r="B139" t="s">
        <v>139</v>
      </c>
      <c r="C139" t="s">
        <v>143</v>
      </c>
      <c r="D139">
        <v>143</v>
      </c>
      <c r="E139" t="s">
        <v>419</v>
      </c>
      <c r="F139" t="s">
        <v>68</v>
      </c>
      <c r="G139" t="s">
        <v>420</v>
      </c>
      <c r="H139">
        <v>60</v>
      </c>
      <c r="I139">
        <v>10</v>
      </c>
      <c r="J139" t="s">
        <v>9</v>
      </c>
      <c r="K139">
        <v>63</v>
      </c>
      <c r="L139">
        <v>452.47179999999997</v>
      </c>
      <c r="M139">
        <v>27.721499999999999</v>
      </c>
      <c r="N139">
        <v>32.224699999999999</v>
      </c>
      <c r="O139">
        <v>29.860600000000002</v>
      </c>
      <c r="P139">
        <v>9.0542999999999996</v>
      </c>
      <c r="Q139">
        <v>8.8346999999999998</v>
      </c>
      <c r="R139">
        <v>16.157499999999999</v>
      </c>
      <c r="S139">
        <v>15.4038</v>
      </c>
      <c r="T139">
        <v>23.1464</v>
      </c>
      <c r="U139">
        <v>31.4937</v>
      </c>
      <c r="V139">
        <v>27.598700000000001</v>
      </c>
      <c r="W139">
        <v>32.049900000000001</v>
      </c>
      <c r="X139">
        <v>29.569700000000001</v>
      </c>
      <c r="Y139">
        <v>3186.2</v>
      </c>
      <c r="Z139">
        <v>1.2763</v>
      </c>
    </row>
    <row r="140" spans="1:26" x14ac:dyDescent="0.2">
      <c r="A140" t="s">
        <v>138</v>
      </c>
      <c r="B140" t="s">
        <v>139</v>
      </c>
      <c r="C140" t="s">
        <v>143</v>
      </c>
      <c r="D140">
        <v>144</v>
      </c>
      <c r="E140" t="s">
        <v>421</v>
      </c>
      <c r="F140" t="s">
        <v>68</v>
      </c>
      <c r="G140" t="s">
        <v>422</v>
      </c>
      <c r="H140">
        <v>60</v>
      </c>
      <c r="I140">
        <v>10</v>
      </c>
      <c r="J140" t="s">
        <v>20</v>
      </c>
      <c r="K140">
        <v>23</v>
      </c>
      <c r="L140">
        <v>5043.1352999999999</v>
      </c>
      <c r="M140">
        <v>32.915599999999998</v>
      </c>
      <c r="N140">
        <v>39.524500000000003</v>
      </c>
      <c r="O140">
        <v>37.407600000000002</v>
      </c>
      <c r="P140">
        <v>18.835999999999999</v>
      </c>
      <c r="Q140">
        <v>14.388999999999999</v>
      </c>
      <c r="R140">
        <v>54.941800000000001</v>
      </c>
      <c r="S140">
        <v>53.038800000000002</v>
      </c>
      <c r="T140">
        <v>28.886500000000002</v>
      </c>
      <c r="U140">
        <v>38.478099999999998</v>
      </c>
      <c r="V140">
        <v>32.885399999999997</v>
      </c>
      <c r="W140">
        <v>39.483800000000002</v>
      </c>
      <c r="X140">
        <v>37.339799999999997</v>
      </c>
      <c r="Y140">
        <v>4925.6000000000004</v>
      </c>
      <c r="Z140">
        <v>2.1448</v>
      </c>
    </row>
    <row r="141" spans="1:26" x14ac:dyDescent="0.2">
      <c r="A141" t="s">
        <v>138</v>
      </c>
      <c r="B141" t="s">
        <v>139</v>
      </c>
      <c r="C141" t="s">
        <v>143</v>
      </c>
      <c r="D141">
        <v>145</v>
      </c>
      <c r="E141" t="s">
        <v>423</v>
      </c>
      <c r="F141" t="s">
        <v>68</v>
      </c>
      <c r="G141" t="s">
        <v>424</v>
      </c>
      <c r="H141">
        <v>60</v>
      </c>
      <c r="I141">
        <v>10</v>
      </c>
      <c r="J141" t="s">
        <v>20</v>
      </c>
      <c r="K141">
        <v>31</v>
      </c>
      <c r="L141">
        <v>3226.4794000000002</v>
      </c>
      <c r="M141">
        <v>32.3857</v>
      </c>
      <c r="N141">
        <v>38.208599999999997</v>
      </c>
      <c r="O141">
        <v>36.279800000000002</v>
      </c>
      <c r="P141">
        <v>16.731999999999999</v>
      </c>
      <c r="Q141">
        <v>13.459899999999999</v>
      </c>
      <c r="R141">
        <v>47.6751</v>
      </c>
      <c r="S141">
        <v>45.8658</v>
      </c>
      <c r="T141">
        <v>28.200700000000001</v>
      </c>
      <c r="U141">
        <v>37.3947</v>
      </c>
      <c r="V141">
        <v>32.357799999999997</v>
      </c>
      <c r="W141">
        <v>38.147399999999998</v>
      </c>
      <c r="X141">
        <v>36.191499999999998</v>
      </c>
      <c r="Y141">
        <v>4120.5</v>
      </c>
      <c r="Z141">
        <v>1.8091999999999999</v>
      </c>
    </row>
    <row r="142" spans="1:26" x14ac:dyDescent="0.2">
      <c r="A142" t="s">
        <v>138</v>
      </c>
      <c r="B142" t="s">
        <v>139</v>
      </c>
      <c r="C142" t="s">
        <v>143</v>
      </c>
      <c r="D142">
        <v>146</v>
      </c>
      <c r="E142" t="s">
        <v>425</v>
      </c>
      <c r="F142" t="s">
        <v>68</v>
      </c>
      <c r="G142" t="s">
        <v>426</v>
      </c>
      <c r="H142">
        <v>60</v>
      </c>
      <c r="I142">
        <v>10</v>
      </c>
      <c r="J142" t="s">
        <v>20</v>
      </c>
      <c r="K142">
        <v>39</v>
      </c>
      <c r="L142">
        <v>1944.9498000000001</v>
      </c>
      <c r="M142">
        <v>31.5093</v>
      </c>
      <c r="N142">
        <v>36.594499999999996</v>
      </c>
      <c r="O142">
        <v>34.724899999999998</v>
      </c>
      <c r="P142">
        <v>14.4582</v>
      </c>
      <c r="Q142">
        <v>12.272600000000001</v>
      </c>
      <c r="R142">
        <v>38.618200000000002</v>
      </c>
      <c r="S142">
        <v>37.054000000000002</v>
      </c>
      <c r="T142">
        <v>27.1372</v>
      </c>
      <c r="U142">
        <v>35.989800000000002</v>
      </c>
      <c r="V142">
        <v>31.4772</v>
      </c>
      <c r="W142">
        <v>36.509700000000002</v>
      </c>
      <c r="X142">
        <v>34.6023</v>
      </c>
      <c r="Y142">
        <v>3348.5</v>
      </c>
      <c r="Z142">
        <v>1.4684999999999999</v>
      </c>
    </row>
    <row r="143" spans="1:26" x14ac:dyDescent="0.2">
      <c r="A143" t="s">
        <v>138</v>
      </c>
      <c r="B143" t="s">
        <v>139</v>
      </c>
      <c r="C143" t="s">
        <v>143</v>
      </c>
      <c r="D143">
        <v>147</v>
      </c>
      <c r="E143" t="s">
        <v>427</v>
      </c>
      <c r="F143" t="s">
        <v>68</v>
      </c>
      <c r="G143" t="s">
        <v>428</v>
      </c>
      <c r="H143">
        <v>60</v>
      </c>
      <c r="I143">
        <v>10</v>
      </c>
      <c r="J143" t="s">
        <v>20</v>
      </c>
      <c r="K143">
        <v>47</v>
      </c>
      <c r="L143">
        <v>1144.1709000000001</v>
      </c>
      <c r="M143">
        <v>30.296399999999998</v>
      </c>
      <c r="N143">
        <v>34.907200000000003</v>
      </c>
      <c r="O143">
        <v>32.9527</v>
      </c>
      <c r="P143">
        <v>12.2515</v>
      </c>
      <c r="Q143">
        <v>10.961</v>
      </c>
      <c r="R143">
        <v>28.781199999999998</v>
      </c>
      <c r="S143">
        <v>27.556999999999999</v>
      </c>
      <c r="T143">
        <v>25.7636</v>
      </c>
      <c r="U143">
        <v>34.401600000000002</v>
      </c>
      <c r="V143">
        <v>30.254200000000001</v>
      </c>
      <c r="W143">
        <v>34.811</v>
      </c>
      <c r="X143">
        <v>32.795699999999997</v>
      </c>
      <c r="Y143">
        <v>2775.2</v>
      </c>
      <c r="Z143">
        <v>1.1966000000000001</v>
      </c>
    </row>
    <row r="144" spans="1:26" x14ac:dyDescent="0.2">
      <c r="A144" t="s">
        <v>138</v>
      </c>
      <c r="B144" t="s">
        <v>139</v>
      </c>
      <c r="C144" t="s">
        <v>143</v>
      </c>
      <c r="D144">
        <v>148</v>
      </c>
      <c r="E144" t="s">
        <v>429</v>
      </c>
      <c r="F144" t="s">
        <v>68</v>
      </c>
      <c r="G144" t="s">
        <v>430</v>
      </c>
      <c r="H144">
        <v>60</v>
      </c>
      <c r="I144">
        <v>10</v>
      </c>
      <c r="J144" t="s">
        <v>20</v>
      </c>
      <c r="K144">
        <v>55</v>
      </c>
      <c r="L144">
        <v>656.31050000000005</v>
      </c>
      <c r="M144">
        <v>28.8126</v>
      </c>
      <c r="N144">
        <v>33.249000000000002</v>
      </c>
      <c r="O144">
        <v>31.1463</v>
      </c>
      <c r="P144">
        <v>10.2456</v>
      </c>
      <c r="Q144">
        <v>9.6386000000000003</v>
      </c>
      <c r="R144">
        <v>18.482900000000001</v>
      </c>
      <c r="S144">
        <v>17.662800000000001</v>
      </c>
      <c r="T144">
        <v>24.195799999999998</v>
      </c>
      <c r="U144">
        <v>32.674399999999999</v>
      </c>
      <c r="V144">
        <v>28.760999999999999</v>
      </c>
      <c r="W144">
        <v>33.149000000000001</v>
      </c>
      <c r="X144">
        <v>30.969000000000001</v>
      </c>
      <c r="Y144">
        <v>2155.9</v>
      </c>
      <c r="Z144">
        <v>0.94899999999999995</v>
      </c>
    </row>
    <row r="145" spans="1:26" x14ac:dyDescent="0.2">
      <c r="A145" t="s">
        <v>138</v>
      </c>
      <c r="B145" t="s">
        <v>139</v>
      </c>
      <c r="C145" t="s">
        <v>143</v>
      </c>
      <c r="D145">
        <v>149</v>
      </c>
      <c r="E145" t="s">
        <v>431</v>
      </c>
      <c r="F145" t="s">
        <v>68</v>
      </c>
      <c r="G145" t="s">
        <v>432</v>
      </c>
      <c r="H145">
        <v>60</v>
      </c>
      <c r="I145">
        <v>10</v>
      </c>
      <c r="J145" t="s">
        <v>20</v>
      </c>
      <c r="K145">
        <v>63</v>
      </c>
      <c r="L145">
        <v>254.58850000000001</v>
      </c>
      <c r="M145">
        <v>26.149000000000001</v>
      </c>
      <c r="N145">
        <v>30.829000000000001</v>
      </c>
      <c r="O145">
        <v>28.306799999999999</v>
      </c>
      <c r="P145">
        <v>7.6932999999999998</v>
      </c>
      <c r="Q145">
        <v>7.7835999999999999</v>
      </c>
      <c r="R145">
        <v>4.0685000000000002</v>
      </c>
      <c r="S145">
        <v>3.9123999999999999</v>
      </c>
      <c r="T145">
        <v>21.570399999999999</v>
      </c>
      <c r="U145">
        <v>29.981200000000001</v>
      </c>
      <c r="V145">
        <v>26.041899999999998</v>
      </c>
      <c r="W145">
        <v>30.674600000000002</v>
      </c>
      <c r="X145">
        <v>28.0227</v>
      </c>
      <c r="Y145">
        <v>1328.8</v>
      </c>
      <c r="Z145">
        <v>0.52849999999999997</v>
      </c>
    </row>
    <row r="146" spans="1:26" x14ac:dyDescent="0.2">
      <c r="A146" t="s">
        <v>138</v>
      </c>
      <c r="B146" t="s">
        <v>139</v>
      </c>
      <c r="C146" t="s">
        <v>143</v>
      </c>
      <c r="D146">
        <v>150</v>
      </c>
      <c r="E146" t="s">
        <v>433</v>
      </c>
      <c r="F146" t="s">
        <v>64</v>
      </c>
      <c r="G146" t="s">
        <v>434</v>
      </c>
      <c r="H146">
        <v>60</v>
      </c>
      <c r="I146">
        <v>10</v>
      </c>
      <c r="J146" t="s">
        <v>17</v>
      </c>
      <c r="K146">
        <v>23</v>
      </c>
      <c r="L146">
        <v>61865.025199999996</v>
      </c>
      <c r="M146">
        <v>46.931899999999999</v>
      </c>
      <c r="N146">
        <v>43.9328</v>
      </c>
      <c r="O146">
        <v>48.653100000000002</v>
      </c>
      <c r="P146">
        <v>27.833200000000001</v>
      </c>
      <c r="Q146">
        <v>22.456199999999999</v>
      </c>
      <c r="R146">
        <v>94.977699999999999</v>
      </c>
      <c r="S146">
        <v>92.9114</v>
      </c>
      <c r="T146">
        <v>44.130400000000002</v>
      </c>
      <c r="U146">
        <v>45.244900000000001</v>
      </c>
      <c r="V146">
        <v>46.845799999999997</v>
      </c>
      <c r="W146">
        <v>43.8536</v>
      </c>
      <c r="X146">
        <v>48.588700000000003</v>
      </c>
      <c r="Y146">
        <v>71930.2</v>
      </c>
      <c r="Z146">
        <v>37.192900000000002</v>
      </c>
    </row>
    <row r="147" spans="1:26" x14ac:dyDescent="0.2">
      <c r="A147" t="s">
        <v>138</v>
      </c>
      <c r="B147" t="s">
        <v>139</v>
      </c>
      <c r="C147" t="s">
        <v>143</v>
      </c>
      <c r="D147">
        <v>151</v>
      </c>
      <c r="E147" t="s">
        <v>435</v>
      </c>
      <c r="F147" t="s">
        <v>64</v>
      </c>
      <c r="G147" t="s">
        <v>436</v>
      </c>
      <c r="H147">
        <v>60</v>
      </c>
      <c r="I147">
        <v>10</v>
      </c>
      <c r="J147" t="s">
        <v>17</v>
      </c>
      <c r="K147">
        <v>31</v>
      </c>
      <c r="L147">
        <v>34997.195099999997</v>
      </c>
      <c r="M147">
        <v>44.796199999999999</v>
      </c>
      <c r="N147">
        <v>42.363399999999999</v>
      </c>
      <c r="O147">
        <v>47.450699999999998</v>
      </c>
      <c r="P147">
        <v>25.011399999999998</v>
      </c>
      <c r="Q147">
        <v>20.3127</v>
      </c>
      <c r="R147">
        <v>89.812600000000003</v>
      </c>
      <c r="S147">
        <v>87.750900000000001</v>
      </c>
      <c r="T147">
        <v>41.438299999999998</v>
      </c>
      <c r="U147">
        <v>43.679600000000001</v>
      </c>
      <c r="V147">
        <v>44.728400000000001</v>
      </c>
      <c r="W147">
        <v>42.307499999999997</v>
      </c>
      <c r="X147">
        <v>47.403399999999998</v>
      </c>
      <c r="Y147">
        <v>72494.2</v>
      </c>
      <c r="Z147">
        <v>34.976799999999997</v>
      </c>
    </row>
    <row r="148" spans="1:26" x14ac:dyDescent="0.2">
      <c r="A148" t="s">
        <v>138</v>
      </c>
      <c r="B148" t="s">
        <v>139</v>
      </c>
      <c r="C148" t="s">
        <v>143</v>
      </c>
      <c r="D148">
        <v>152</v>
      </c>
      <c r="E148" t="s">
        <v>437</v>
      </c>
      <c r="F148" t="s">
        <v>64</v>
      </c>
      <c r="G148" t="s">
        <v>438</v>
      </c>
      <c r="H148">
        <v>60</v>
      </c>
      <c r="I148">
        <v>10</v>
      </c>
      <c r="J148" t="s">
        <v>17</v>
      </c>
      <c r="K148">
        <v>39</v>
      </c>
      <c r="L148">
        <v>19632.4689</v>
      </c>
      <c r="M148">
        <v>42.518500000000003</v>
      </c>
      <c r="N148">
        <v>40.944699999999997</v>
      </c>
      <c r="O148">
        <v>46.291200000000003</v>
      </c>
      <c r="P148">
        <v>22.1465</v>
      </c>
      <c r="Q148">
        <v>18.083600000000001</v>
      </c>
      <c r="R148">
        <v>81.301000000000002</v>
      </c>
      <c r="S148">
        <v>79.3536</v>
      </c>
      <c r="T148">
        <v>38.709699999999998</v>
      </c>
      <c r="U148">
        <v>42.167900000000003</v>
      </c>
      <c r="V148">
        <v>42.448700000000002</v>
      </c>
      <c r="W148">
        <v>40.907499999999999</v>
      </c>
      <c r="X148">
        <v>46.2575</v>
      </c>
      <c r="Y148">
        <v>73689.100000000006</v>
      </c>
      <c r="Z148">
        <v>27.218499999999999</v>
      </c>
    </row>
    <row r="149" spans="1:26" x14ac:dyDescent="0.2">
      <c r="A149" t="s">
        <v>138</v>
      </c>
      <c r="B149" t="s">
        <v>139</v>
      </c>
      <c r="C149" t="s">
        <v>143</v>
      </c>
      <c r="D149">
        <v>153</v>
      </c>
      <c r="E149" t="s">
        <v>439</v>
      </c>
      <c r="F149" t="s">
        <v>64</v>
      </c>
      <c r="G149" t="s">
        <v>440</v>
      </c>
      <c r="H149">
        <v>60</v>
      </c>
      <c r="I149">
        <v>10</v>
      </c>
      <c r="J149" t="s">
        <v>17</v>
      </c>
      <c r="K149">
        <v>47</v>
      </c>
      <c r="L149">
        <v>11230.2055</v>
      </c>
      <c r="M149">
        <v>40.290300000000002</v>
      </c>
      <c r="N149">
        <v>39.652700000000003</v>
      </c>
      <c r="O149">
        <v>45.091799999999999</v>
      </c>
      <c r="P149">
        <v>19.319299999999998</v>
      </c>
      <c r="Q149">
        <v>15.8871</v>
      </c>
      <c r="R149">
        <v>69.616200000000006</v>
      </c>
      <c r="S149">
        <v>67.852800000000002</v>
      </c>
      <c r="T149">
        <v>36.1282</v>
      </c>
      <c r="U149">
        <v>40.701300000000003</v>
      </c>
      <c r="V149">
        <v>40.221400000000003</v>
      </c>
      <c r="W149">
        <v>39.628</v>
      </c>
      <c r="X149">
        <v>45.064500000000002</v>
      </c>
      <c r="Y149">
        <v>56024.7</v>
      </c>
      <c r="Z149">
        <v>21.842700000000001</v>
      </c>
    </row>
    <row r="150" spans="1:26" x14ac:dyDescent="0.2">
      <c r="A150" t="s">
        <v>138</v>
      </c>
      <c r="B150" t="s">
        <v>139</v>
      </c>
      <c r="C150" t="s">
        <v>143</v>
      </c>
      <c r="D150">
        <v>154</v>
      </c>
      <c r="E150" t="s">
        <v>441</v>
      </c>
      <c r="F150" t="s">
        <v>64</v>
      </c>
      <c r="G150" t="s">
        <v>442</v>
      </c>
      <c r="H150">
        <v>60</v>
      </c>
      <c r="I150">
        <v>10</v>
      </c>
      <c r="J150" t="s">
        <v>17</v>
      </c>
      <c r="K150">
        <v>55</v>
      </c>
      <c r="L150">
        <v>6381.9102000000003</v>
      </c>
      <c r="M150">
        <v>38.0458</v>
      </c>
      <c r="N150">
        <v>38.4328</v>
      </c>
      <c r="O150">
        <v>43.949100000000001</v>
      </c>
      <c r="P150">
        <v>16.440999999999999</v>
      </c>
      <c r="Q150">
        <v>13.6488</v>
      </c>
      <c r="R150">
        <v>54.853299999999997</v>
      </c>
      <c r="S150">
        <v>53.476300000000002</v>
      </c>
      <c r="T150">
        <v>33.627000000000002</v>
      </c>
      <c r="U150">
        <v>39.234299999999998</v>
      </c>
      <c r="V150">
        <v>37.977499999999999</v>
      </c>
      <c r="W150">
        <v>38.417200000000001</v>
      </c>
      <c r="X150">
        <v>43.930100000000003</v>
      </c>
      <c r="Y150">
        <v>40574.1</v>
      </c>
      <c r="Z150">
        <v>17.907599999999999</v>
      </c>
    </row>
    <row r="151" spans="1:26" x14ac:dyDescent="0.2">
      <c r="A151" t="s">
        <v>138</v>
      </c>
      <c r="B151" t="s">
        <v>139</v>
      </c>
      <c r="C151" t="s">
        <v>143</v>
      </c>
      <c r="D151">
        <v>155</v>
      </c>
      <c r="E151" t="s">
        <v>443</v>
      </c>
      <c r="F151" t="s">
        <v>64</v>
      </c>
      <c r="G151" t="s">
        <v>444</v>
      </c>
      <c r="H151">
        <v>60</v>
      </c>
      <c r="I151">
        <v>10</v>
      </c>
      <c r="J151" t="s">
        <v>17</v>
      </c>
      <c r="K151">
        <v>63</v>
      </c>
      <c r="L151">
        <v>2151.8436999999999</v>
      </c>
      <c r="M151">
        <v>34.5244</v>
      </c>
      <c r="N151">
        <v>36.939500000000002</v>
      </c>
      <c r="O151">
        <v>42.742100000000001</v>
      </c>
      <c r="P151">
        <v>11.857100000000001</v>
      </c>
      <c r="Q151">
        <v>10.3026</v>
      </c>
      <c r="R151">
        <v>28.558399999999999</v>
      </c>
      <c r="S151">
        <v>27.829799999999999</v>
      </c>
      <c r="T151">
        <v>29.952400000000001</v>
      </c>
      <c r="U151">
        <v>37.153100000000002</v>
      </c>
      <c r="V151">
        <v>34.386400000000002</v>
      </c>
      <c r="W151">
        <v>36.921999999999997</v>
      </c>
      <c r="X151">
        <v>42.726700000000001</v>
      </c>
      <c r="Y151">
        <v>21557.1</v>
      </c>
      <c r="Z151">
        <v>12.734500000000001</v>
      </c>
    </row>
    <row r="152" spans="1:26" x14ac:dyDescent="0.2">
      <c r="A152" t="s">
        <v>138</v>
      </c>
      <c r="B152" t="s">
        <v>139</v>
      </c>
      <c r="C152" t="s">
        <v>143</v>
      </c>
      <c r="D152">
        <v>156</v>
      </c>
      <c r="E152" t="s">
        <v>445</v>
      </c>
      <c r="F152" t="s">
        <v>64</v>
      </c>
      <c r="G152" t="s">
        <v>446</v>
      </c>
      <c r="H152">
        <v>60</v>
      </c>
      <c r="I152">
        <v>10</v>
      </c>
      <c r="J152" t="s">
        <v>18</v>
      </c>
      <c r="K152">
        <v>23</v>
      </c>
      <c r="L152">
        <v>37534.5674</v>
      </c>
      <c r="M152">
        <v>45.089599999999997</v>
      </c>
      <c r="N152">
        <v>42.332299999999996</v>
      </c>
      <c r="O152">
        <v>47.381900000000002</v>
      </c>
      <c r="P152">
        <v>25.418500000000002</v>
      </c>
      <c r="Q152">
        <v>20.607399999999998</v>
      </c>
      <c r="R152">
        <v>90.958500000000001</v>
      </c>
      <c r="S152">
        <v>88.809399999999997</v>
      </c>
      <c r="T152">
        <v>41.793999999999997</v>
      </c>
      <c r="U152">
        <v>43.763199999999998</v>
      </c>
      <c r="V152">
        <v>45.0167</v>
      </c>
      <c r="W152">
        <v>42.287300000000002</v>
      </c>
      <c r="X152">
        <v>47.333199999999998</v>
      </c>
      <c r="Y152">
        <v>40164.1</v>
      </c>
      <c r="Z152">
        <v>21.738800000000001</v>
      </c>
    </row>
    <row r="153" spans="1:26" x14ac:dyDescent="0.2">
      <c r="A153" t="s">
        <v>138</v>
      </c>
      <c r="B153" t="s">
        <v>139</v>
      </c>
      <c r="C153" t="s">
        <v>143</v>
      </c>
      <c r="D153">
        <v>157</v>
      </c>
      <c r="E153" t="s">
        <v>447</v>
      </c>
      <c r="F153" t="s">
        <v>64</v>
      </c>
      <c r="G153" t="s">
        <v>448</v>
      </c>
      <c r="H153">
        <v>60</v>
      </c>
      <c r="I153">
        <v>10</v>
      </c>
      <c r="J153" t="s">
        <v>18</v>
      </c>
      <c r="K153">
        <v>31</v>
      </c>
      <c r="L153">
        <v>21373.1852</v>
      </c>
      <c r="M153">
        <v>42.978999999999999</v>
      </c>
      <c r="N153">
        <v>41.054900000000004</v>
      </c>
      <c r="O153">
        <v>46.370800000000003</v>
      </c>
      <c r="P153">
        <v>22.729600000000001</v>
      </c>
      <c r="Q153">
        <v>18.528400000000001</v>
      </c>
      <c r="R153">
        <v>83.951300000000003</v>
      </c>
      <c r="S153">
        <v>81.733999999999995</v>
      </c>
      <c r="T153">
        <v>39.220500000000001</v>
      </c>
      <c r="U153">
        <v>42.392800000000001</v>
      </c>
      <c r="V153">
        <v>42.912199999999999</v>
      </c>
      <c r="W153">
        <v>41.017899999999997</v>
      </c>
      <c r="X153">
        <v>46.333399999999997</v>
      </c>
      <c r="Y153">
        <v>37567.199999999997</v>
      </c>
      <c r="Z153">
        <v>18.068999999999999</v>
      </c>
    </row>
    <row r="154" spans="1:26" x14ac:dyDescent="0.2">
      <c r="A154" t="s">
        <v>138</v>
      </c>
      <c r="B154" t="s">
        <v>139</v>
      </c>
      <c r="C154" t="s">
        <v>143</v>
      </c>
      <c r="D154">
        <v>158</v>
      </c>
      <c r="E154" t="s">
        <v>449</v>
      </c>
      <c r="F154" t="s">
        <v>64</v>
      </c>
      <c r="G154" t="s">
        <v>450</v>
      </c>
      <c r="H154">
        <v>60</v>
      </c>
      <c r="I154">
        <v>10</v>
      </c>
      <c r="J154" t="s">
        <v>18</v>
      </c>
      <c r="K154">
        <v>39</v>
      </c>
      <c r="L154">
        <v>11954.3557</v>
      </c>
      <c r="M154">
        <v>40.762</v>
      </c>
      <c r="N154">
        <v>39.865900000000003</v>
      </c>
      <c r="O154">
        <v>45.306199999999997</v>
      </c>
      <c r="P154">
        <v>19.903500000000001</v>
      </c>
      <c r="Q154">
        <v>16.357500000000002</v>
      </c>
      <c r="R154">
        <v>73.299800000000005</v>
      </c>
      <c r="S154">
        <v>71.166300000000007</v>
      </c>
      <c r="T154">
        <v>36.646099999999997</v>
      </c>
      <c r="U154">
        <v>41.0062</v>
      </c>
      <c r="V154">
        <v>40.692900000000002</v>
      </c>
      <c r="W154">
        <v>39.840299999999999</v>
      </c>
      <c r="X154">
        <v>45.279400000000003</v>
      </c>
      <c r="Y154">
        <v>41129.9</v>
      </c>
      <c r="Z154">
        <v>14.5717</v>
      </c>
    </row>
    <row r="155" spans="1:26" x14ac:dyDescent="0.2">
      <c r="A155" t="s">
        <v>138</v>
      </c>
      <c r="B155" t="s">
        <v>139</v>
      </c>
      <c r="C155" t="s">
        <v>143</v>
      </c>
      <c r="D155">
        <v>159</v>
      </c>
      <c r="E155" t="s">
        <v>451</v>
      </c>
      <c r="F155" t="s">
        <v>64</v>
      </c>
      <c r="G155" t="s">
        <v>452</v>
      </c>
      <c r="H155">
        <v>60</v>
      </c>
      <c r="I155">
        <v>10</v>
      </c>
      <c r="J155" t="s">
        <v>18</v>
      </c>
      <c r="K155">
        <v>47</v>
      </c>
      <c r="L155">
        <v>6701.1581999999999</v>
      </c>
      <c r="M155">
        <v>38.526800000000001</v>
      </c>
      <c r="N155">
        <v>38.685000000000002</v>
      </c>
      <c r="O155">
        <v>44.215499999999999</v>
      </c>
      <c r="P155">
        <v>17.076699999999999</v>
      </c>
      <c r="Q155">
        <v>14.158799999999999</v>
      </c>
      <c r="R155">
        <v>59.232399999999998</v>
      </c>
      <c r="S155">
        <v>57.439799999999998</v>
      </c>
      <c r="T155">
        <v>34.148299999999999</v>
      </c>
      <c r="U155">
        <v>39.566200000000002</v>
      </c>
      <c r="V155">
        <v>38.456200000000003</v>
      </c>
      <c r="W155">
        <v>38.667999999999999</v>
      </c>
      <c r="X155">
        <v>44.195099999999996</v>
      </c>
      <c r="Y155">
        <v>31620.799999999999</v>
      </c>
      <c r="Z155">
        <v>11.3477</v>
      </c>
    </row>
    <row r="156" spans="1:26" x14ac:dyDescent="0.2">
      <c r="A156" t="s">
        <v>138</v>
      </c>
      <c r="B156" t="s">
        <v>139</v>
      </c>
      <c r="C156" t="s">
        <v>143</v>
      </c>
      <c r="D156">
        <v>160</v>
      </c>
      <c r="E156" t="s">
        <v>453</v>
      </c>
      <c r="F156" t="s">
        <v>64</v>
      </c>
      <c r="G156" t="s">
        <v>454</v>
      </c>
      <c r="H156">
        <v>60</v>
      </c>
      <c r="I156">
        <v>10</v>
      </c>
      <c r="J156" t="s">
        <v>18</v>
      </c>
      <c r="K156">
        <v>55</v>
      </c>
      <c r="L156">
        <v>3537.1606000000002</v>
      </c>
      <c r="M156">
        <v>36.253100000000003</v>
      </c>
      <c r="N156">
        <v>37.546799999999998</v>
      </c>
      <c r="O156">
        <v>43.206699999999998</v>
      </c>
      <c r="P156">
        <v>14.0886</v>
      </c>
      <c r="Q156">
        <v>11.8903</v>
      </c>
      <c r="R156">
        <v>41.998199999999997</v>
      </c>
      <c r="S156">
        <v>40.846400000000003</v>
      </c>
      <c r="T156">
        <v>31.705300000000001</v>
      </c>
      <c r="U156">
        <v>38.092700000000001</v>
      </c>
      <c r="V156">
        <v>36.179499999999997</v>
      </c>
      <c r="W156">
        <v>37.531199999999998</v>
      </c>
      <c r="X156">
        <v>43.191499999999998</v>
      </c>
      <c r="Y156">
        <v>23422.799999999999</v>
      </c>
      <c r="Z156">
        <v>8.7064000000000004</v>
      </c>
    </row>
    <row r="157" spans="1:26" x14ac:dyDescent="0.2">
      <c r="A157" t="s">
        <v>138</v>
      </c>
      <c r="B157" t="s">
        <v>139</v>
      </c>
      <c r="C157" t="s">
        <v>143</v>
      </c>
      <c r="D157">
        <v>161</v>
      </c>
      <c r="E157" t="s">
        <v>455</v>
      </c>
      <c r="F157" t="s">
        <v>64</v>
      </c>
      <c r="G157" t="s">
        <v>456</v>
      </c>
      <c r="H157">
        <v>60</v>
      </c>
      <c r="I157">
        <v>10</v>
      </c>
      <c r="J157" t="s">
        <v>18</v>
      </c>
      <c r="K157">
        <v>63</v>
      </c>
      <c r="L157">
        <v>1013.8708</v>
      </c>
      <c r="M157">
        <v>33.117400000000004</v>
      </c>
      <c r="N157">
        <v>36.362400000000001</v>
      </c>
      <c r="O157">
        <v>42.177999999999997</v>
      </c>
      <c r="P157">
        <v>9.9230999999999998</v>
      </c>
      <c r="Q157">
        <v>8.952</v>
      </c>
      <c r="R157">
        <v>17.819299999999998</v>
      </c>
      <c r="S157">
        <v>17.393999999999998</v>
      </c>
      <c r="T157">
        <v>28.545400000000001</v>
      </c>
      <c r="U157">
        <v>36.210599999999999</v>
      </c>
      <c r="V157">
        <v>33.009799999999998</v>
      </c>
      <c r="W157">
        <v>36.346899999999998</v>
      </c>
      <c r="X157">
        <v>42.168700000000001</v>
      </c>
      <c r="Y157">
        <v>11520.5</v>
      </c>
      <c r="Z157">
        <v>5.4898999999999996</v>
      </c>
    </row>
    <row r="158" spans="1:26" x14ac:dyDescent="0.2">
      <c r="A158" t="s">
        <v>138</v>
      </c>
      <c r="B158" t="s">
        <v>139</v>
      </c>
      <c r="C158" t="s">
        <v>143</v>
      </c>
      <c r="D158">
        <v>162</v>
      </c>
      <c r="E158" t="s">
        <v>457</v>
      </c>
      <c r="F158" t="s">
        <v>64</v>
      </c>
      <c r="G158" t="s">
        <v>458</v>
      </c>
      <c r="H158">
        <v>60</v>
      </c>
      <c r="I158">
        <v>10</v>
      </c>
      <c r="J158" t="s">
        <v>8</v>
      </c>
      <c r="K158">
        <v>23</v>
      </c>
      <c r="L158">
        <v>26571.6185</v>
      </c>
      <c r="M158">
        <v>43.7395</v>
      </c>
      <c r="N158">
        <v>40.951099999999997</v>
      </c>
      <c r="O158">
        <v>46.362200000000001</v>
      </c>
      <c r="P158">
        <v>23.690200000000001</v>
      </c>
      <c r="Q158">
        <v>19.2713</v>
      </c>
      <c r="R158">
        <v>86.927099999999996</v>
      </c>
      <c r="S158">
        <v>84.715900000000005</v>
      </c>
      <c r="T158">
        <v>40.109699999999997</v>
      </c>
      <c r="U158">
        <v>42.612099999999998</v>
      </c>
      <c r="V158">
        <v>43.6723</v>
      </c>
      <c r="W158">
        <v>40.922600000000003</v>
      </c>
      <c r="X158">
        <v>46.322400000000002</v>
      </c>
      <c r="Y158">
        <v>20889.400000000001</v>
      </c>
      <c r="Z158">
        <v>11.755599999999999</v>
      </c>
    </row>
    <row r="159" spans="1:26" x14ac:dyDescent="0.2">
      <c r="A159" t="s">
        <v>138</v>
      </c>
      <c r="B159" t="s">
        <v>139</v>
      </c>
      <c r="C159" t="s">
        <v>143</v>
      </c>
      <c r="D159">
        <v>163</v>
      </c>
      <c r="E159" t="s">
        <v>459</v>
      </c>
      <c r="F159" t="s">
        <v>64</v>
      </c>
      <c r="G159" t="s">
        <v>460</v>
      </c>
      <c r="H159">
        <v>60</v>
      </c>
      <c r="I159">
        <v>10</v>
      </c>
      <c r="J159" t="s">
        <v>8</v>
      </c>
      <c r="K159">
        <v>31</v>
      </c>
      <c r="L159">
        <v>15123.843699999999</v>
      </c>
      <c r="M159">
        <v>41.621600000000001</v>
      </c>
      <c r="N159">
        <v>39.936900000000001</v>
      </c>
      <c r="O159">
        <v>45.482500000000002</v>
      </c>
      <c r="P159">
        <v>21.0092</v>
      </c>
      <c r="Q159">
        <v>17.204899999999999</v>
      </c>
      <c r="R159">
        <v>78.101200000000006</v>
      </c>
      <c r="S159">
        <v>75.872200000000007</v>
      </c>
      <c r="T159">
        <v>37.613799999999998</v>
      </c>
      <c r="U159">
        <v>41.387799999999999</v>
      </c>
      <c r="V159">
        <v>41.552300000000002</v>
      </c>
      <c r="W159">
        <v>39.909700000000001</v>
      </c>
      <c r="X159">
        <v>45.4499</v>
      </c>
      <c r="Y159">
        <v>20410</v>
      </c>
      <c r="Z159">
        <v>10.4116</v>
      </c>
    </row>
    <row r="160" spans="1:26" x14ac:dyDescent="0.2">
      <c r="A160" t="s">
        <v>138</v>
      </c>
      <c r="B160" t="s">
        <v>139</v>
      </c>
      <c r="C160" t="s">
        <v>143</v>
      </c>
      <c r="D160">
        <v>164</v>
      </c>
      <c r="E160" t="s">
        <v>461</v>
      </c>
      <c r="F160" t="s">
        <v>64</v>
      </c>
      <c r="G160" t="s">
        <v>462</v>
      </c>
      <c r="H160">
        <v>60</v>
      </c>
      <c r="I160">
        <v>10</v>
      </c>
      <c r="J160" t="s">
        <v>8</v>
      </c>
      <c r="K160">
        <v>39</v>
      </c>
      <c r="L160">
        <v>8376.0923000000003</v>
      </c>
      <c r="M160">
        <v>39.430199999999999</v>
      </c>
      <c r="N160">
        <v>38.948999999999998</v>
      </c>
      <c r="O160">
        <v>44.5289</v>
      </c>
      <c r="P160">
        <v>18.214600000000001</v>
      </c>
      <c r="Q160">
        <v>15.068300000000001</v>
      </c>
      <c r="R160">
        <v>65.740899999999996</v>
      </c>
      <c r="S160">
        <v>63.674100000000003</v>
      </c>
      <c r="T160">
        <v>35.141800000000003</v>
      </c>
      <c r="U160">
        <v>40.102600000000002</v>
      </c>
      <c r="V160">
        <v>39.357500000000002</v>
      </c>
      <c r="W160">
        <v>38.926900000000003</v>
      </c>
      <c r="X160">
        <v>44.505000000000003</v>
      </c>
      <c r="Y160">
        <v>20505.900000000001</v>
      </c>
      <c r="Z160">
        <v>7.9154</v>
      </c>
    </row>
    <row r="161" spans="1:26" x14ac:dyDescent="0.2">
      <c r="A161" t="s">
        <v>138</v>
      </c>
      <c r="B161" t="s">
        <v>139</v>
      </c>
      <c r="C161" t="s">
        <v>143</v>
      </c>
      <c r="D161">
        <v>165</v>
      </c>
      <c r="E161" t="s">
        <v>463</v>
      </c>
      <c r="F161" t="s">
        <v>64</v>
      </c>
      <c r="G161" t="s">
        <v>464</v>
      </c>
      <c r="H161">
        <v>60</v>
      </c>
      <c r="I161">
        <v>10</v>
      </c>
      <c r="J161" t="s">
        <v>8</v>
      </c>
      <c r="K161">
        <v>47</v>
      </c>
      <c r="L161">
        <v>4502.7839999999997</v>
      </c>
      <c r="M161">
        <v>37.1967</v>
      </c>
      <c r="N161">
        <v>37.924500000000002</v>
      </c>
      <c r="O161">
        <v>43.594700000000003</v>
      </c>
      <c r="P161">
        <v>15.333600000000001</v>
      </c>
      <c r="Q161">
        <v>12.856199999999999</v>
      </c>
      <c r="R161">
        <v>49.981200000000001</v>
      </c>
      <c r="S161">
        <v>48.407600000000002</v>
      </c>
      <c r="T161">
        <v>32.704799999999999</v>
      </c>
      <c r="U161">
        <v>38.722999999999999</v>
      </c>
      <c r="V161">
        <v>37.122999999999998</v>
      </c>
      <c r="W161">
        <v>37.908000000000001</v>
      </c>
      <c r="X161">
        <v>43.576099999999997</v>
      </c>
      <c r="Y161">
        <v>16244.8</v>
      </c>
      <c r="Z161">
        <v>6.4444999999999997</v>
      </c>
    </row>
    <row r="162" spans="1:26" x14ac:dyDescent="0.2">
      <c r="A162" t="s">
        <v>138</v>
      </c>
      <c r="B162" t="s">
        <v>139</v>
      </c>
      <c r="C162" t="s">
        <v>143</v>
      </c>
      <c r="D162">
        <v>166</v>
      </c>
      <c r="E162" t="s">
        <v>465</v>
      </c>
      <c r="F162" t="s">
        <v>64</v>
      </c>
      <c r="G162" t="s">
        <v>466</v>
      </c>
      <c r="H162">
        <v>60</v>
      </c>
      <c r="I162">
        <v>10</v>
      </c>
      <c r="J162" t="s">
        <v>8</v>
      </c>
      <c r="K162">
        <v>55</v>
      </c>
      <c r="L162">
        <v>2169.7514000000001</v>
      </c>
      <c r="M162">
        <v>34.968400000000003</v>
      </c>
      <c r="N162">
        <v>36.956299999999999</v>
      </c>
      <c r="O162">
        <v>42.711399999999998</v>
      </c>
      <c r="P162">
        <v>12.3573</v>
      </c>
      <c r="Q162">
        <v>10.6493</v>
      </c>
      <c r="R162">
        <v>32.418599999999998</v>
      </c>
      <c r="S162">
        <v>31.523800000000001</v>
      </c>
      <c r="T162">
        <v>30.3735</v>
      </c>
      <c r="U162">
        <v>37.289400000000001</v>
      </c>
      <c r="V162">
        <v>34.895099999999999</v>
      </c>
      <c r="W162">
        <v>36.942</v>
      </c>
      <c r="X162">
        <v>42.694400000000002</v>
      </c>
      <c r="Y162">
        <v>11860.8</v>
      </c>
      <c r="Z162">
        <v>4.3059000000000003</v>
      </c>
    </row>
    <row r="163" spans="1:26" x14ac:dyDescent="0.2">
      <c r="A163" t="s">
        <v>138</v>
      </c>
      <c r="B163" t="s">
        <v>139</v>
      </c>
      <c r="C163" t="s">
        <v>143</v>
      </c>
      <c r="D163">
        <v>167</v>
      </c>
      <c r="E163" t="s">
        <v>467</v>
      </c>
      <c r="F163" t="s">
        <v>64</v>
      </c>
      <c r="G163" t="s">
        <v>468</v>
      </c>
      <c r="H163">
        <v>60</v>
      </c>
      <c r="I163">
        <v>10</v>
      </c>
      <c r="J163" t="s">
        <v>8</v>
      </c>
      <c r="K163">
        <v>63</v>
      </c>
      <c r="L163">
        <v>566.88739999999996</v>
      </c>
      <c r="M163">
        <v>32.321399999999997</v>
      </c>
      <c r="N163">
        <v>36.0501</v>
      </c>
      <c r="O163">
        <v>41.769399999999997</v>
      </c>
      <c r="P163">
        <v>8.8423999999999996</v>
      </c>
      <c r="Q163">
        <v>8.2192000000000007</v>
      </c>
      <c r="R163">
        <v>12.1317</v>
      </c>
      <c r="S163">
        <v>11.857100000000001</v>
      </c>
      <c r="T163">
        <v>27.781500000000001</v>
      </c>
      <c r="U163">
        <v>35.625100000000003</v>
      </c>
      <c r="V163">
        <v>32.240400000000001</v>
      </c>
      <c r="W163">
        <v>36.037300000000002</v>
      </c>
      <c r="X163">
        <v>41.758899999999997</v>
      </c>
      <c r="Y163">
        <v>5218.8</v>
      </c>
      <c r="Z163">
        <v>3.1989999999999998</v>
      </c>
    </row>
    <row r="164" spans="1:26" x14ac:dyDescent="0.2">
      <c r="A164" t="s">
        <v>138</v>
      </c>
      <c r="B164" t="s">
        <v>139</v>
      </c>
      <c r="C164" t="s">
        <v>143</v>
      </c>
      <c r="D164">
        <v>168</v>
      </c>
      <c r="E164" t="s">
        <v>469</v>
      </c>
      <c r="F164" t="s">
        <v>64</v>
      </c>
      <c r="G164" t="s">
        <v>470</v>
      </c>
      <c r="H164">
        <v>60</v>
      </c>
      <c r="I164">
        <v>10</v>
      </c>
      <c r="J164" t="s">
        <v>19</v>
      </c>
      <c r="K164">
        <v>23</v>
      </c>
      <c r="L164">
        <v>15959.856</v>
      </c>
      <c r="M164">
        <v>41.598999999999997</v>
      </c>
      <c r="N164">
        <v>38.994700000000002</v>
      </c>
      <c r="O164">
        <v>45.009300000000003</v>
      </c>
      <c r="P164">
        <v>21.341200000000001</v>
      </c>
      <c r="Q164">
        <v>17.271100000000001</v>
      </c>
      <c r="R164">
        <v>78.404600000000002</v>
      </c>
      <c r="S164">
        <v>76.127399999999994</v>
      </c>
      <c r="T164">
        <v>37.562899999999999</v>
      </c>
      <c r="U164">
        <v>40.966099999999997</v>
      </c>
      <c r="V164">
        <v>41.549599999999998</v>
      </c>
      <c r="W164">
        <v>38.9724</v>
      </c>
      <c r="X164">
        <v>44.977699999999999</v>
      </c>
      <c r="Y164">
        <v>18487.2</v>
      </c>
      <c r="Z164">
        <v>7.5450999999999997</v>
      </c>
    </row>
    <row r="165" spans="1:26" x14ac:dyDescent="0.2">
      <c r="A165" t="s">
        <v>138</v>
      </c>
      <c r="B165" t="s">
        <v>139</v>
      </c>
      <c r="C165" t="s">
        <v>143</v>
      </c>
      <c r="D165">
        <v>169</v>
      </c>
      <c r="E165" t="s">
        <v>471</v>
      </c>
      <c r="F165" t="s">
        <v>64</v>
      </c>
      <c r="G165" t="s">
        <v>472</v>
      </c>
      <c r="H165">
        <v>60</v>
      </c>
      <c r="I165">
        <v>10</v>
      </c>
      <c r="J165" t="s">
        <v>19</v>
      </c>
      <c r="K165">
        <v>31</v>
      </c>
      <c r="L165">
        <v>9038.8467999999993</v>
      </c>
      <c r="M165">
        <v>39.619500000000002</v>
      </c>
      <c r="N165">
        <v>38.334299999999999</v>
      </c>
      <c r="O165">
        <v>44.329700000000003</v>
      </c>
      <c r="P165">
        <v>18.661799999999999</v>
      </c>
      <c r="Q165">
        <v>15.3032</v>
      </c>
      <c r="R165">
        <v>67.001599999999996</v>
      </c>
      <c r="S165">
        <v>64.869799999999998</v>
      </c>
      <c r="T165">
        <v>35.308900000000001</v>
      </c>
      <c r="U165">
        <v>39.956699999999998</v>
      </c>
      <c r="V165">
        <v>39.555900000000001</v>
      </c>
      <c r="W165">
        <v>38.3127</v>
      </c>
      <c r="X165">
        <v>44.303600000000003</v>
      </c>
      <c r="Y165">
        <v>14335.1</v>
      </c>
      <c r="Z165">
        <v>5.9500999999999999</v>
      </c>
    </row>
    <row r="166" spans="1:26" x14ac:dyDescent="0.2">
      <c r="A166" t="s">
        <v>138</v>
      </c>
      <c r="B166" t="s">
        <v>139</v>
      </c>
      <c r="C166" t="s">
        <v>143</v>
      </c>
      <c r="D166">
        <v>170</v>
      </c>
      <c r="E166" t="s">
        <v>473</v>
      </c>
      <c r="F166" t="s">
        <v>64</v>
      </c>
      <c r="G166" t="s">
        <v>474</v>
      </c>
      <c r="H166">
        <v>60</v>
      </c>
      <c r="I166">
        <v>10</v>
      </c>
      <c r="J166" t="s">
        <v>19</v>
      </c>
      <c r="K166">
        <v>39</v>
      </c>
      <c r="L166">
        <v>4831.6356999999998</v>
      </c>
      <c r="M166">
        <v>37.4846</v>
      </c>
      <c r="N166">
        <v>37.648600000000002</v>
      </c>
      <c r="O166">
        <v>43.629800000000003</v>
      </c>
      <c r="P166">
        <v>15.8088</v>
      </c>
      <c r="Q166">
        <v>13.183199999999999</v>
      </c>
      <c r="R166">
        <v>52.320799999999998</v>
      </c>
      <c r="S166">
        <v>50.5867</v>
      </c>
      <c r="T166">
        <v>32.988700000000001</v>
      </c>
      <c r="U166">
        <v>38.801099999999998</v>
      </c>
      <c r="V166">
        <v>37.411000000000001</v>
      </c>
      <c r="W166">
        <v>37.6297</v>
      </c>
      <c r="X166">
        <v>43.610199999999999</v>
      </c>
      <c r="Y166">
        <v>13794.6</v>
      </c>
      <c r="Z166">
        <v>4.4973999999999998</v>
      </c>
    </row>
    <row r="167" spans="1:26" x14ac:dyDescent="0.2">
      <c r="A167" t="s">
        <v>138</v>
      </c>
      <c r="B167" t="s">
        <v>139</v>
      </c>
      <c r="C167" t="s">
        <v>143</v>
      </c>
      <c r="D167">
        <v>171</v>
      </c>
      <c r="E167" t="s">
        <v>475</v>
      </c>
      <c r="F167" t="s">
        <v>64</v>
      </c>
      <c r="G167" t="s">
        <v>476</v>
      </c>
      <c r="H167">
        <v>60</v>
      </c>
      <c r="I167">
        <v>10</v>
      </c>
      <c r="J167" t="s">
        <v>19</v>
      </c>
      <c r="K167">
        <v>47</v>
      </c>
      <c r="L167">
        <v>2356.4825000000001</v>
      </c>
      <c r="M167">
        <v>35.3249</v>
      </c>
      <c r="N167">
        <v>36.9499</v>
      </c>
      <c r="O167">
        <v>42.924700000000001</v>
      </c>
      <c r="P167">
        <v>12.879200000000001</v>
      </c>
      <c r="Q167">
        <v>11.041399999999999</v>
      </c>
      <c r="R167">
        <v>35.332700000000003</v>
      </c>
      <c r="S167">
        <v>34.264600000000002</v>
      </c>
      <c r="T167">
        <v>30.733000000000001</v>
      </c>
      <c r="U167">
        <v>37.533099999999997</v>
      </c>
      <c r="V167">
        <v>35.247799999999998</v>
      </c>
      <c r="W167">
        <v>36.933999999999997</v>
      </c>
      <c r="X167">
        <v>42.911000000000001</v>
      </c>
      <c r="Y167">
        <v>10683.5</v>
      </c>
      <c r="Z167">
        <v>3.2570999999999999</v>
      </c>
    </row>
    <row r="168" spans="1:26" x14ac:dyDescent="0.2">
      <c r="A168" t="s">
        <v>138</v>
      </c>
      <c r="B168" t="s">
        <v>139</v>
      </c>
      <c r="C168" t="s">
        <v>143</v>
      </c>
      <c r="D168">
        <v>172</v>
      </c>
      <c r="E168" t="s">
        <v>477</v>
      </c>
      <c r="F168" t="s">
        <v>64</v>
      </c>
      <c r="G168" t="s">
        <v>478</v>
      </c>
      <c r="H168">
        <v>60</v>
      </c>
      <c r="I168">
        <v>10</v>
      </c>
      <c r="J168" t="s">
        <v>19</v>
      </c>
      <c r="K168">
        <v>55</v>
      </c>
      <c r="L168">
        <v>967.73170000000005</v>
      </c>
      <c r="M168">
        <v>33.336300000000001</v>
      </c>
      <c r="N168">
        <v>36.302599999999998</v>
      </c>
      <c r="O168">
        <v>42.088000000000001</v>
      </c>
      <c r="P168">
        <v>10.1264</v>
      </c>
      <c r="Q168">
        <v>9.1059999999999999</v>
      </c>
      <c r="R168">
        <v>19.868400000000001</v>
      </c>
      <c r="S168">
        <v>19.376000000000001</v>
      </c>
      <c r="T168">
        <v>28.7454</v>
      </c>
      <c r="U168">
        <v>36.245399999999997</v>
      </c>
      <c r="V168">
        <v>33.271000000000001</v>
      </c>
      <c r="W168">
        <v>36.290199999999999</v>
      </c>
      <c r="X168">
        <v>42.0762</v>
      </c>
      <c r="Y168">
        <v>7343.3</v>
      </c>
      <c r="Z168">
        <v>2.129</v>
      </c>
    </row>
    <row r="169" spans="1:26" x14ac:dyDescent="0.2">
      <c r="A169" t="s">
        <v>138</v>
      </c>
      <c r="B169" t="s">
        <v>139</v>
      </c>
      <c r="C169" t="s">
        <v>143</v>
      </c>
      <c r="D169">
        <v>173</v>
      </c>
      <c r="E169" t="s">
        <v>479</v>
      </c>
      <c r="F169" t="s">
        <v>64</v>
      </c>
      <c r="G169" t="s">
        <v>480</v>
      </c>
      <c r="H169">
        <v>60</v>
      </c>
      <c r="I169">
        <v>10</v>
      </c>
      <c r="J169" t="s">
        <v>19</v>
      </c>
      <c r="K169">
        <v>63</v>
      </c>
      <c r="L169">
        <v>240.63140000000001</v>
      </c>
      <c r="M169">
        <v>31.5139</v>
      </c>
      <c r="N169">
        <v>35.6494</v>
      </c>
      <c r="O169">
        <v>41.0227</v>
      </c>
      <c r="P169">
        <v>7.82</v>
      </c>
      <c r="Q169">
        <v>7.5415000000000001</v>
      </c>
      <c r="R169">
        <v>6.6703000000000001</v>
      </c>
      <c r="S169">
        <v>6.5044000000000004</v>
      </c>
      <c r="T169">
        <v>27.026599999999998</v>
      </c>
      <c r="U169">
        <v>34.866900000000001</v>
      </c>
      <c r="V169">
        <v>31.469200000000001</v>
      </c>
      <c r="W169">
        <v>35.640099999999997</v>
      </c>
      <c r="X169">
        <v>41.012799999999999</v>
      </c>
      <c r="Y169">
        <v>2806.2</v>
      </c>
      <c r="Z169">
        <v>1.0184</v>
      </c>
    </row>
    <row r="170" spans="1:26" x14ac:dyDescent="0.2">
      <c r="A170" t="s">
        <v>138</v>
      </c>
      <c r="B170" t="s">
        <v>139</v>
      </c>
      <c r="C170" t="s">
        <v>143</v>
      </c>
      <c r="D170">
        <v>174</v>
      </c>
      <c r="E170" t="s">
        <v>481</v>
      </c>
      <c r="F170" t="s">
        <v>64</v>
      </c>
      <c r="G170" t="s">
        <v>482</v>
      </c>
      <c r="H170">
        <v>60</v>
      </c>
      <c r="I170">
        <v>10</v>
      </c>
      <c r="J170" t="s">
        <v>9</v>
      </c>
      <c r="K170">
        <v>23</v>
      </c>
      <c r="L170">
        <v>10687.761200000001</v>
      </c>
      <c r="M170">
        <v>39.571399999999997</v>
      </c>
      <c r="N170">
        <v>37.9084</v>
      </c>
      <c r="O170">
        <v>44.291200000000003</v>
      </c>
      <c r="P170">
        <v>19.5596</v>
      </c>
      <c r="Q170">
        <v>15.376799999999999</v>
      </c>
      <c r="R170">
        <v>67.200699999999998</v>
      </c>
      <c r="S170">
        <v>65.0839</v>
      </c>
      <c r="T170">
        <v>35.212499999999999</v>
      </c>
      <c r="U170">
        <v>39.779899999999998</v>
      </c>
      <c r="V170">
        <v>39.537300000000002</v>
      </c>
      <c r="W170">
        <v>37.887599999999999</v>
      </c>
      <c r="X170">
        <v>44.264400000000002</v>
      </c>
      <c r="Y170">
        <v>11845.2</v>
      </c>
      <c r="Z170">
        <v>3.7103000000000002</v>
      </c>
    </row>
    <row r="171" spans="1:26" x14ac:dyDescent="0.2">
      <c r="A171" t="s">
        <v>138</v>
      </c>
      <c r="B171" t="s">
        <v>139</v>
      </c>
      <c r="C171" t="s">
        <v>143</v>
      </c>
      <c r="D171">
        <v>175</v>
      </c>
      <c r="E171" t="s">
        <v>483</v>
      </c>
      <c r="F171" t="s">
        <v>64</v>
      </c>
      <c r="G171" t="s">
        <v>484</v>
      </c>
      <c r="H171">
        <v>60</v>
      </c>
      <c r="I171">
        <v>10</v>
      </c>
      <c r="J171" t="s">
        <v>9</v>
      </c>
      <c r="K171">
        <v>31</v>
      </c>
      <c r="L171">
        <v>5968.9182000000001</v>
      </c>
      <c r="M171">
        <v>37.891800000000003</v>
      </c>
      <c r="N171">
        <v>37.444600000000001</v>
      </c>
      <c r="O171">
        <v>43.751399999999997</v>
      </c>
      <c r="P171">
        <v>16.825700000000001</v>
      </c>
      <c r="Q171">
        <v>13.6547</v>
      </c>
      <c r="R171">
        <v>54.846299999999999</v>
      </c>
      <c r="S171">
        <v>52.9818</v>
      </c>
      <c r="T171">
        <v>33.375799999999998</v>
      </c>
      <c r="U171">
        <v>38.922400000000003</v>
      </c>
      <c r="V171">
        <v>37.839300000000001</v>
      </c>
      <c r="W171">
        <v>37.424300000000002</v>
      </c>
      <c r="X171">
        <v>43.729599999999998</v>
      </c>
      <c r="Y171">
        <v>8898.7000000000007</v>
      </c>
      <c r="Z171">
        <v>2.8820999999999999</v>
      </c>
    </row>
    <row r="172" spans="1:26" x14ac:dyDescent="0.2">
      <c r="A172" t="s">
        <v>138</v>
      </c>
      <c r="B172" t="s">
        <v>139</v>
      </c>
      <c r="C172" t="s">
        <v>143</v>
      </c>
      <c r="D172">
        <v>176</v>
      </c>
      <c r="E172" t="s">
        <v>485</v>
      </c>
      <c r="F172" t="s">
        <v>64</v>
      </c>
      <c r="G172" t="s">
        <v>486</v>
      </c>
      <c r="H172">
        <v>60</v>
      </c>
      <c r="I172">
        <v>10</v>
      </c>
      <c r="J172" t="s">
        <v>9</v>
      </c>
      <c r="K172">
        <v>39</v>
      </c>
      <c r="L172">
        <v>3028.2683000000002</v>
      </c>
      <c r="M172">
        <v>35.971499999999999</v>
      </c>
      <c r="N172">
        <v>36.948799999999999</v>
      </c>
      <c r="O172">
        <v>43.175199999999997</v>
      </c>
      <c r="P172">
        <v>13.9541</v>
      </c>
      <c r="Q172">
        <v>11.718999999999999</v>
      </c>
      <c r="R172">
        <v>39.797499999999999</v>
      </c>
      <c r="S172">
        <v>38.483400000000003</v>
      </c>
      <c r="T172">
        <v>31.364999999999998</v>
      </c>
      <c r="U172">
        <v>37.900399999999998</v>
      </c>
      <c r="V172">
        <v>35.902900000000002</v>
      </c>
      <c r="W172">
        <v>36.930799999999998</v>
      </c>
      <c r="X172">
        <v>43.158000000000001</v>
      </c>
      <c r="Y172">
        <v>6431.4</v>
      </c>
      <c r="Z172">
        <v>2.2019000000000002</v>
      </c>
    </row>
    <row r="173" spans="1:26" x14ac:dyDescent="0.2">
      <c r="A173" t="s">
        <v>138</v>
      </c>
      <c r="B173" t="s">
        <v>139</v>
      </c>
      <c r="C173" t="s">
        <v>143</v>
      </c>
      <c r="D173">
        <v>177</v>
      </c>
      <c r="E173" t="s">
        <v>487</v>
      </c>
      <c r="F173" t="s">
        <v>64</v>
      </c>
      <c r="G173" t="s">
        <v>488</v>
      </c>
      <c r="H173">
        <v>60</v>
      </c>
      <c r="I173">
        <v>10</v>
      </c>
      <c r="J173" t="s">
        <v>9</v>
      </c>
      <c r="K173">
        <v>47</v>
      </c>
      <c r="L173">
        <v>1342.1723</v>
      </c>
      <c r="M173">
        <v>34.033200000000001</v>
      </c>
      <c r="N173">
        <v>36.4435</v>
      </c>
      <c r="O173">
        <v>42.552799999999998</v>
      </c>
      <c r="P173">
        <v>11.16</v>
      </c>
      <c r="Q173">
        <v>9.8041999999999998</v>
      </c>
      <c r="R173">
        <v>24.418199999999999</v>
      </c>
      <c r="S173">
        <v>23.742100000000001</v>
      </c>
      <c r="T173">
        <v>29.4175</v>
      </c>
      <c r="U173">
        <v>36.748699999999999</v>
      </c>
      <c r="V173">
        <v>33.963299999999997</v>
      </c>
      <c r="W173">
        <v>36.429099999999998</v>
      </c>
      <c r="X173">
        <v>42.5398</v>
      </c>
      <c r="Y173">
        <v>4590.8</v>
      </c>
      <c r="Z173">
        <v>1.3427</v>
      </c>
    </row>
    <row r="174" spans="1:26" x14ac:dyDescent="0.2">
      <c r="A174" t="s">
        <v>138</v>
      </c>
      <c r="B174" t="s">
        <v>139</v>
      </c>
      <c r="C174" t="s">
        <v>143</v>
      </c>
      <c r="D174">
        <v>178</v>
      </c>
      <c r="E174" t="s">
        <v>489</v>
      </c>
      <c r="F174" t="s">
        <v>64</v>
      </c>
      <c r="G174" t="s">
        <v>490</v>
      </c>
      <c r="H174">
        <v>60</v>
      </c>
      <c r="I174">
        <v>10</v>
      </c>
      <c r="J174" t="s">
        <v>9</v>
      </c>
      <c r="K174">
        <v>55</v>
      </c>
      <c r="L174">
        <v>481.42149999999998</v>
      </c>
      <c r="M174">
        <v>32.362299999999998</v>
      </c>
      <c r="N174">
        <v>35.972099999999998</v>
      </c>
      <c r="O174">
        <v>41.790399999999998</v>
      </c>
      <c r="P174">
        <v>8.8412000000000006</v>
      </c>
      <c r="Q174">
        <v>8.2287999999999997</v>
      </c>
      <c r="R174">
        <v>11.711600000000001</v>
      </c>
      <c r="S174">
        <v>11.433400000000001</v>
      </c>
      <c r="T174">
        <v>27.809699999999999</v>
      </c>
      <c r="U174">
        <v>35.614400000000003</v>
      </c>
      <c r="V174">
        <v>32.305999999999997</v>
      </c>
      <c r="W174">
        <v>35.959400000000002</v>
      </c>
      <c r="X174">
        <v>41.780500000000004</v>
      </c>
      <c r="Y174">
        <v>2908.1</v>
      </c>
      <c r="Z174">
        <v>0.84630000000000005</v>
      </c>
    </row>
    <row r="175" spans="1:26" x14ac:dyDescent="0.2">
      <c r="A175" t="s">
        <v>138</v>
      </c>
      <c r="B175" t="s">
        <v>139</v>
      </c>
      <c r="C175" t="s">
        <v>143</v>
      </c>
      <c r="D175">
        <v>179</v>
      </c>
      <c r="E175" t="s">
        <v>491</v>
      </c>
      <c r="F175" t="s">
        <v>64</v>
      </c>
      <c r="G175" t="s">
        <v>492</v>
      </c>
      <c r="H175">
        <v>60</v>
      </c>
      <c r="I175">
        <v>10</v>
      </c>
      <c r="J175" t="s">
        <v>9</v>
      </c>
      <c r="K175">
        <v>63</v>
      </c>
      <c r="L175">
        <v>135.07939999999999</v>
      </c>
      <c r="M175">
        <v>31.1144</v>
      </c>
      <c r="N175">
        <v>35.438099999999999</v>
      </c>
      <c r="O175">
        <v>40.730699999999999</v>
      </c>
      <c r="P175">
        <v>7.3766999999999996</v>
      </c>
      <c r="Q175">
        <v>7.2653999999999996</v>
      </c>
      <c r="R175">
        <v>3.6246999999999998</v>
      </c>
      <c r="S175">
        <v>3.5432999999999999</v>
      </c>
      <c r="T175">
        <v>26.668199999999999</v>
      </c>
      <c r="U175">
        <v>34.4831</v>
      </c>
      <c r="V175">
        <v>31.0871</v>
      </c>
      <c r="W175">
        <v>35.429499999999997</v>
      </c>
      <c r="X175">
        <v>40.7209</v>
      </c>
      <c r="Y175">
        <v>1212.4000000000001</v>
      </c>
      <c r="Z175">
        <v>0.4546</v>
      </c>
    </row>
    <row r="176" spans="1:26" x14ac:dyDescent="0.2">
      <c r="A176" t="s">
        <v>138</v>
      </c>
      <c r="B176" t="s">
        <v>139</v>
      </c>
      <c r="C176" t="s">
        <v>143</v>
      </c>
      <c r="D176">
        <v>180</v>
      </c>
      <c r="E176" t="s">
        <v>493</v>
      </c>
      <c r="F176" t="s">
        <v>64</v>
      </c>
      <c r="G176" t="s">
        <v>494</v>
      </c>
      <c r="H176">
        <v>60</v>
      </c>
      <c r="I176">
        <v>10</v>
      </c>
      <c r="J176" t="s">
        <v>20</v>
      </c>
      <c r="K176">
        <v>23</v>
      </c>
      <c r="L176">
        <v>5353.3254999999999</v>
      </c>
      <c r="M176">
        <v>36.451500000000003</v>
      </c>
      <c r="N176">
        <v>36.933</v>
      </c>
      <c r="O176">
        <v>43.587699999999998</v>
      </c>
      <c r="P176">
        <v>16.129899999999999</v>
      </c>
      <c r="Q176">
        <v>12.428000000000001</v>
      </c>
      <c r="R176">
        <v>41.714500000000001</v>
      </c>
      <c r="S176">
        <v>40.266500000000001</v>
      </c>
      <c r="T176">
        <v>31.7027</v>
      </c>
      <c r="U176">
        <v>38.150500000000001</v>
      </c>
      <c r="V176">
        <v>36.4221</v>
      </c>
      <c r="W176">
        <v>36.914700000000003</v>
      </c>
      <c r="X176">
        <v>43.566699999999997</v>
      </c>
      <c r="Y176">
        <v>6753.4</v>
      </c>
      <c r="Z176">
        <v>2.1095000000000002</v>
      </c>
    </row>
    <row r="177" spans="1:26" x14ac:dyDescent="0.2">
      <c r="A177" t="s">
        <v>138</v>
      </c>
      <c r="B177" t="s">
        <v>139</v>
      </c>
      <c r="C177" t="s">
        <v>143</v>
      </c>
      <c r="D177">
        <v>181</v>
      </c>
      <c r="E177" t="s">
        <v>495</v>
      </c>
      <c r="F177" t="s">
        <v>64</v>
      </c>
      <c r="G177" t="s">
        <v>496</v>
      </c>
      <c r="H177">
        <v>60</v>
      </c>
      <c r="I177">
        <v>10</v>
      </c>
      <c r="J177" t="s">
        <v>20</v>
      </c>
      <c r="K177">
        <v>31</v>
      </c>
      <c r="L177">
        <v>2829.9322999999999</v>
      </c>
      <c r="M177">
        <v>35.3005</v>
      </c>
      <c r="N177">
        <v>36.650700000000001</v>
      </c>
      <c r="O177">
        <v>43.141500000000001</v>
      </c>
      <c r="P177">
        <v>13.720599999999999</v>
      </c>
      <c r="Q177">
        <v>11.1721</v>
      </c>
      <c r="R177">
        <v>30.753399999999999</v>
      </c>
      <c r="S177">
        <v>29.645499999999998</v>
      </c>
      <c r="T177">
        <v>30.573</v>
      </c>
      <c r="U177">
        <v>37.500399999999999</v>
      </c>
      <c r="V177">
        <v>35.261600000000001</v>
      </c>
      <c r="W177">
        <v>36.633400000000002</v>
      </c>
      <c r="X177">
        <v>43.124400000000001</v>
      </c>
      <c r="Y177">
        <v>5140.6000000000004</v>
      </c>
      <c r="Z177">
        <v>1.6083000000000001</v>
      </c>
    </row>
    <row r="178" spans="1:26" x14ac:dyDescent="0.2">
      <c r="A178" t="s">
        <v>138</v>
      </c>
      <c r="B178" t="s">
        <v>139</v>
      </c>
      <c r="C178" t="s">
        <v>143</v>
      </c>
      <c r="D178">
        <v>182</v>
      </c>
      <c r="E178" t="s">
        <v>497</v>
      </c>
      <c r="F178" t="s">
        <v>64</v>
      </c>
      <c r="G178" t="s">
        <v>498</v>
      </c>
      <c r="H178">
        <v>60</v>
      </c>
      <c r="I178">
        <v>10</v>
      </c>
      <c r="J178" t="s">
        <v>20</v>
      </c>
      <c r="K178">
        <v>39</v>
      </c>
      <c r="L178">
        <v>1277.3575000000001</v>
      </c>
      <c r="M178">
        <v>33.869900000000001</v>
      </c>
      <c r="N178">
        <v>36.3249</v>
      </c>
      <c r="O178">
        <v>42.606499999999997</v>
      </c>
      <c r="P178">
        <v>11.225099999999999</v>
      </c>
      <c r="Q178">
        <v>9.7083999999999993</v>
      </c>
      <c r="R178">
        <v>19.1356</v>
      </c>
      <c r="S178">
        <v>18.527200000000001</v>
      </c>
      <c r="T178">
        <v>29.199300000000001</v>
      </c>
      <c r="U178">
        <v>36.658499999999997</v>
      </c>
      <c r="V178">
        <v>33.819899999999997</v>
      </c>
      <c r="W178">
        <v>36.310899999999997</v>
      </c>
      <c r="X178">
        <v>42.594299999999997</v>
      </c>
      <c r="Y178">
        <v>3864.1</v>
      </c>
      <c r="Z178">
        <v>1.0766</v>
      </c>
    </row>
    <row r="179" spans="1:26" x14ac:dyDescent="0.2">
      <c r="A179" t="s">
        <v>138</v>
      </c>
      <c r="B179" t="s">
        <v>139</v>
      </c>
      <c r="C179" t="s">
        <v>143</v>
      </c>
      <c r="D179">
        <v>183</v>
      </c>
      <c r="E179" t="s">
        <v>499</v>
      </c>
      <c r="F179" t="s">
        <v>64</v>
      </c>
      <c r="G179" t="s">
        <v>500</v>
      </c>
      <c r="H179">
        <v>60</v>
      </c>
      <c r="I179">
        <v>10</v>
      </c>
      <c r="J179" t="s">
        <v>20</v>
      </c>
      <c r="K179">
        <v>47</v>
      </c>
      <c r="L179">
        <v>490.38650000000001</v>
      </c>
      <c r="M179">
        <v>32.471200000000003</v>
      </c>
      <c r="N179">
        <v>35.993600000000001</v>
      </c>
      <c r="O179">
        <v>41.966700000000003</v>
      </c>
      <c r="P179">
        <v>9.0978999999999992</v>
      </c>
      <c r="Q179">
        <v>8.3663000000000007</v>
      </c>
      <c r="R179">
        <v>9.4403000000000006</v>
      </c>
      <c r="S179">
        <v>9.1966000000000001</v>
      </c>
      <c r="T179">
        <v>27.892600000000002</v>
      </c>
      <c r="U179">
        <v>35.734299999999998</v>
      </c>
      <c r="V179">
        <v>32.424999999999997</v>
      </c>
      <c r="W179">
        <v>35.981699999999996</v>
      </c>
      <c r="X179">
        <v>41.958300000000001</v>
      </c>
      <c r="Y179">
        <v>2480.1</v>
      </c>
      <c r="Z179">
        <v>0.66420000000000001</v>
      </c>
    </row>
    <row r="180" spans="1:26" x14ac:dyDescent="0.2">
      <c r="A180" t="s">
        <v>138</v>
      </c>
      <c r="B180" t="s">
        <v>139</v>
      </c>
      <c r="C180" t="s">
        <v>143</v>
      </c>
      <c r="D180">
        <v>184</v>
      </c>
      <c r="E180" t="s">
        <v>501</v>
      </c>
      <c r="F180" t="s">
        <v>64</v>
      </c>
      <c r="G180" t="s">
        <v>502</v>
      </c>
      <c r="H180">
        <v>60</v>
      </c>
      <c r="I180">
        <v>10</v>
      </c>
      <c r="J180" t="s">
        <v>20</v>
      </c>
      <c r="K180">
        <v>55</v>
      </c>
      <c r="L180">
        <v>174.31379999999999</v>
      </c>
      <c r="M180">
        <v>31.4499</v>
      </c>
      <c r="N180">
        <v>35.586799999999997</v>
      </c>
      <c r="O180">
        <v>41.081499999999998</v>
      </c>
      <c r="P180">
        <v>7.7125000000000004</v>
      </c>
      <c r="Q180">
        <v>7.4814999999999996</v>
      </c>
      <c r="R180">
        <v>3.6373000000000002</v>
      </c>
      <c r="S180">
        <v>3.5337000000000001</v>
      </c>
      <c r="T180">
        <v>26.960899999999999</v>
      </c>
      <c r="U180">
        <v>34.846499999999999</v>
      </c>
      <c r="V180">
        <v>31.4194</v>
      </c>
      <c r="W180">
        <v>35.577800000000003</v>
      </c>
      <c r="X180">
        <v>41.0715</v>
      </c>
      <c r="Y180">
        <v>1313.2</v>
      </c>
      <c r="Z180">
        <v>0.35709999999999997</v>
      </c>
    </row>
    <row r="181" spans="1:26" x14ac:dyDescent="0.2">
      <c r="A181" t="s">
        <v>138</v>
      </c>
      <c r="B181" t="s">
        <v>139</v>
      </c>
      <c r="C181" t="s">
        <v>143</v>
      </c>
      <c r="D181">
        <v>185</v>
      </c>
      <c r="E181" t="s">
        <v>503</v>
      </c>
      <c r="F181" t="s">
        <v>64</v>
      </c>
      <c r="G181" t="s">
        <v>504</v>
      </c>
      <c r="H181">
        <v>60</v>
      </c>
      <c r="I181">
        <v>10</v>
      </c>
      <c r="J181" t="s">
        <v>20</v>
      </c>
      <c r="K181">
        <v>63</v>
      </c>
      <c r="L181">
        <v>60.299100000000003</v>
      </c>
      <c r="M181">
        <v>30.572199999999999</v>
      </c>
      <c r="N181">
        <v>35.103200000000001</v>
      </c>
      <c r="O181">
        <v>40.077199999999998</v>
      </c>
      <c r="P181">
        <v>6.8796999999999997</v>
      </c>
      <c r="Q181">
        <v>6.9649999999999999</v>
      </c>
      <c r="R181">
        <v>0.33939999999999998</v>
      </c>
      <c r="S181">
        <v>0.31830000000000003</v>
      </c>
      <c r="T181">
        <v>26.188800000000001</v>
      </c>
      <c r="U181">
        <v>33.914299999999997</v>
      </c>
      <c r="V181">
        <v>30.5565</v>
      </c>
      <c r="W181">
        <v>35.096699999999998</v>
      </c>
      <c r="X181">
        <v>40.068100000000001</v>
      </c>
      <c r="Y181">
        <v>539.20000000000005</v>
      </c>
      <c r="Z181">
        <v>0.24110000000000001</v>
      </c>
    </row>
    <row r="182" spans="1:26" x14ac:dyDescent="0.2">
      <c r="A182" t="s">
        <v>138</v>
      </c>
      <c r="B182" t="s">
        <v>139</v>
      </c>
      <c r="C182" t="s">
        <v>143</v>
      </c>
      <c r="D182">
        <v>186</v>
      </c>
      <c r="E182" t="s">
        <v>505</v>
      </c>
      <c r="F182" t="s">
        <v>141</v>
      </c>
      <c r="G182" t="s">
        <v>506</v>
      </c>
      <c r="H182">
        <v>60</v>
      </c>
      <c r="I182">
        <v>10</v>
      </c>
      <c r="J182" t="s">
        <v>17</v>
      </c>
      <c r="K182">
        <v>23</v>
      </c>
      <c r="L182">
        <v>17282.718499999999</v>
      </c>
      <c r="M182">
        <v>44.644500000000001</v>
      </c>
      <c r="N182">
        <v>47.071800000000003</v>
      </c>
      <c r="O182">
        <v>44.377600000000001</v>
      </c>
      <c r="P182">
        <v>31.749400000000001</v>
      </c>
      <c r="Q182">
        <v>23.423300000000001</v>
      </c>
      <c r="R182">
        <v>99.813599999999994</v>
      </c>
      <c r="S182">
        <v>99.109899999999996</v>
      </c>
      <c r="T182">
        <v>45.143099999999997</v>
      </c>
      <c r="U182">
        <v>43.901299999999999</v>
      </c>
      <c r="V182">
        <v>44.523000000000003</v>
      </c>
      <c r="W182">
        <v>46.9739</v>
      </c>
      <c r="X182">
        <v>44.263300000000001</v>
      </c>
      <c r="Y182">
        <v>66887.899999999994</v>
      </c>
      <c r="Z182">
        <v>22.462800000000001</v>
      </c>
    </row>
    <row r="183" spans="1:26" x14ac:dyDescent="0.2">
      <c r="A183" t="s">
        <v>138</v>
      </c>
      <c r="B183" t="s">
        <v>139</v>
      </c>
      <c r="C183" t="s">
        <v>143</v>
      </c>
      <c r="D183">
        <v>187</v>
      </c>
      <c r="E183" t="s">
        <v>507</v>
      </c>
      <c r="F183" t="s">
        <v>141</v>
      </c>
      <c r="G183" t="s">
        <v>508</v>
      </c>
      <c r="H183">
        <v>60</v>
      </c>
      <c r="I183">
        <v>10</v>
      </c>
      <c r="J183" t="s">
        <v>17</v>
      </c>
      <c r="K183">
        <v>31</v>
      </c>
      <c r="L183">
        <v>8154.2956000000004</v>
      </c>
      <c r="M183">
        <v>43.499699999999997</v>
      </c>
      <c r="N183">
        <v>46.259399999999999</v>
      </c>
      <c r="O183">
        <v>43.691600000000001</v>
      </c>
      <c r="P183">
        <v>29.307500000000001</v>
      </c>
      <c r="Q183">
        <v>21.863900000000001</v>
      </c>
      <c r="R183">
        <v>99.184899999999999</v>
      </c>
      <c r="S183">
        <v>97.987899999999996</v>
      </c>
      <c r="T183">
        <v>43.097000000000001</v>
      </c>
      <c r="U183">
        <v>43.097499999999997</v>
      </c>
      <c r="V183">
        <v>43.335900000000002</v>
      </c>
      <c r="W183">
        <v>46.160400000000003</v>
      </c>
      <c r="X183">
        <v>43.589100000000002</v>
      </c>
      <c r="Y183">
        <v>58035.6</v>
      </c>
      <c r="Z183">
        <v>19.398599999999998</v>
      </c>
    </row>
    <row r="184" spans="1:26" x14ac:dyDescent="0.2">
      <c r="A184" t="s">
        <v>138</v>
      </c>
      <c r="B184" t="s">
        <v>139</v>
      </c>
      <c r="C184" t="s">
        <v>143</v>
      </c>
      <c r="D184">
        <v>188</v>
      </c>
      <c r="E184" t="s">
        <v>509</v>
      </c>
      <c r="F184" t="s">
        <v>141</v>
      </c>
      <c r="G184" t="s">
        <v>510</v>
      </c>
      <c r="H184">
        <v>60</v>
      </c>
      <c r="I184">
        <v>10</v>
      </c>
      <c r="J184" t="s">
        <v>17</v>
      </c>
      <c r="K184">
        <v>39</v>
      </c>
      <c r="L184">
        <v>3747.2883999999999</v>
      </c>
      <c r="M184">
        <v>42.102600000000002</v>
      </c>
      <c r="N184">
        <v>45.348100000000002</v>
      </c>
      <c r="O184">
        <v>43.040399999999998</v>
      </c>
      <c r="P184">
        <v>26.425000000000001</v>
      </c>
      <c r="Q184">
        <v>20.089300000000001</v>
      </c>
      <c r="R184">
        <v>97.008099999999999</v>
      </c>
      <c r="S184">
        <v>95.003500000000003</v>
      </c>
      <c r="T184">
        <v>40.821300000000001</v>
      </c>
      <c r="U184">
        <v>42.195500000000003</v>
      </c>
      <c r="V184">
        <v>41.887500000000003</v>
      </c>
      <c r="W184">
        <v>45.255000000000003</v>
      </c>
      <c r="X184">
        <v>42.946399999999997</v>
      </c>
      <c r="Y184">
        <v>45819.7</v>
      </c>
      <c r="Z184">
        <v>15.309799999999999</v>
      </c>
    </row>
    <row r="185" spans="1:26" x14ac:dyDescent="0.2">
      <c r="A185" t="s">
        <v>138</v>
      </c>
      <c r="B185" t="s">
        <v>139</v>
      </c>
      <c r="C185" t="s">
        <v>143</v>
      </c>
      <c r="D185">
        <v>189</v>
      </c>
      <c r="E185" t="s">
        <v>511</v>
      </c>
      <c r="F185" t="s">
        <v>141</v>
      </c>
      <c r="G185" t="s">
        <v>512</v>
      </c>
      <c r="H185">
        <v>60</v>
      </c>
      <c r="I185">
        <v>10</v>
      </c>
      <c r="J185" t="s">
        <v>17</v>
      </c>
      <c r="K185">
        <v>47</v>
      </c>
      <c r="L185">
        <v>1722.3749</v>
      </c>
      <c r="M185">
        <v>40.475700000000003</v>
      </c>
      <c r="N185">
        <v>44.221899999999998</v>
      </c>
      <c r="O185">
        <v>42.3523</v>
      </c>
      <c r="P185">
        <v>23.543099999999999</v>
      </c>
      <c r="Q185">
        <v>18.261399999999998</v>
      </c>
      <c r="R185">
        <v>92.286500000000004</v>
      </c>
      <c r="S185">
        <v>90.044399999999996</v>
      </c>
      <c r="T185">
        <v>38.463099999999997</v>
      </c>
      <c r="U185">
        <v>41.127600000000001</v>
      </c>
      <c r="V185">
        <v>40.235300000000002</v>
      </c>
      <c r="W185">
        <v>44.135199999999998</v>
      </c>
      <c r="X185">
        <v>42.268700000000003</v>
      </c>
      <c r="Y185">
        <v>29799.7</v>
      </c>
      <c r="Z185">
        <v>13.880699999999999</v>
      </c>
    </row>
    <row r="186" spans="1:26" x14ac:dyDescent="0.2">
      <c r="A186" t="s">
        <v>138</v>
      </c>
      <c r="B186" t="s">
        <v>139</v>
      </c>
      <c r="C186" t="s">
        <v>143</v>
      </c>
      <c r="D186">
        <v>190</v>
      </c>
      <c r="E186" t="s">
        <v>513</v>
      </c>
      <c r="F186" t="s">
        <v>141</v>
      </c>
      <c r="G186" t="s">
        <v>514</v>
      </c>
      <c r="H186">
        <v>60</v>
      </c>
      <c r="I186">
        <v>10</v>
      </c>
      <c r="J186" t="s">
        <v>17</v>
      </c>
      <c r="K186">
        <v>55</v>
      </c>
      <c r="L186">
        <v>793.11770000000001</v>
      </c>
      <c r="M186">
        <v>38.701300000000003</v>
      </c>
      <c r="N186">
        <v>42.863599999999998</v>
      </c>
      <c r="O186">
        <v>41.452500000000001</v>
      </c>
      <c r="P186">
        <v>20.9207</v>
      </c>
      <c r="Q186">
        <v>16.501999999999999</v>
      </c>
      <c r="R186">
        <v>84.938999999999993</v>
      </c>
      <c r="S186">
        <v>82.730999999999995</v>
      </c>
      <c r="T186">
        <v>36.079500000000003</v>
      </c>
      <c r="U186">
        <v>39.892699999999998</v>
      </c>
      <c r="V186">
        <v>38.463099999999997</v>
      </c>
      <c r="W186">
        <v>42.791800000000002</v>
      </c>
      <c r="X186">
        <v>41.379300000000001</v>
      </c>
      <c r="Y186">
        <v>20795.599999999999</v>
      </c>
      <c r="Z186">
        <v>11.4053</v>
      </c>
    </row>
    <row r="187" spans="1:26" x14ac:dyDescent="0.2">
      <c r="A187" t="s">
        <v>138</v>
      </c>
      <c r="B187" t="s">
        <v>139</v>
      </c>
      <c r="C187" t="s">
        <v>143</v>
      </c>
      <c r="D187">
        <v>191</v>
      </c>
      <c r="E187" t="s">
        <v>515</v>
      </c>
      <c r="F187" t="s">
        <v>141</v>
      </c>
      <c r="G187" t="s">
        <v>516</v>
      </c>
      <c r="H187">
        <v>60</v>
      </c>
      <c r="I187">
        <v>10</v>
      </c>
      <c r="J187" t="s">
        <v>17</v>
      </c>
      <c r="K187">
        <v>63</v>
      </c>
      <c r="L187">
        <v>335.69200000000001</v>
      </c>
      <c r="M187">
        <v>36.519599999999997</v>
      </c>
      <c r="N187">
        <v>41.226799999999997</v>
      </c>
      <c r="O187">
        <v>40.284199999999998</v>
      </c>
      <c r="P187">
        <v>17.991499999999998</v>
      </c>
      <c r="Q187">
        <v>14.5427</v>
      </c>
      <c r="R187">
        <v>73.491299999999995</v>
      </c>
      <c r="S187">
        <v>71.261799999999994</v>
      </c>
      <c r="T187">
        <v>33.293100000000003</v>
      </c>
      <c r="U187">
        <v>38.290500000000002</v>
      </c>
      <c r="V187">
        <v>36.313000000000002</v>
      </c>
      <c r="W187">
        <v>41.177100000000003</v>
      </c>
      <c r="X187">
        <v>40.224899999999998</v>
      </c>
      <c r="Y187">
        <v>10232.6</v>
      </c>
      <c r="Z187">
        <v>8.0375999999999994</v>
      </c>
    </row>
    <row r="188" spans="1:26" x14ac:dyDescent="0.2">
      <c r="A188" t="s">
        <v>138</v>
      </c>
      <c r="B188" t="s">
        <v>139</v>
      </c>
      <c r="C188" t="s">
        <v>143</v>
      </c>
      <c r="D188">
        <v>192</v>
      </c>
      <c r="E188" t="s">
        <v>517</v>
      </c>
      <c r="F188" t="s">
        <v>141</v>
      </c>
      <c r="G188" t="s">
        <v>518</v>
      </c>
      <c r="H188">
        <v>60</v>
      </c>
      <c r="I188">
        <v>10</v>
      </c>
      <c r="J188" t="s">
        <v>18</v>
      </c>
      <c r="K188">
        <v>23</v>
      </c>
      <c r="L188">
        <v>8577.5203000000001</v>
      </c>
      <c r="M188">
        <v>43.298499999999997</v>
      </c>
      <c r="N188">
        <v>46.062899999999999</v>
      </c>
      <c r="O188">
        <v>43.2455</v>
      </c>
      <c r="P188">
        <v>29.705400000000001</v>
      </c>
      <c r="Q188">
        <v>22.067399999999999</v>
      </c>
      <c r="R188">
        <v>99.273499999999999</v>
      </c>
      <c r="S188">
        <v>97.818200000000004</v>
      </c>
      <c r="T188">
        <v>43.349699999999999</v>
      </c>
      <c r="U188">
        <v>42.889499999999998</v>
      </c>
      <c r="V188">
        <v>43.104199999999999</v>
      </c>
      <c r="W188">
        <v>45.9497</v>
      </c>
      <c r="X188">
        <v>43.116900000000001</v>
      </c>
      <c r="Y188">
        <v>23018.6</v>
      </c>
      <c r="Z188">
        <v>9.3771000000000004</v>
      </c>
    </row>
    <row r="189" spans="1:26" x14ac:dyDescent="0.2">
      <c r="A189" t="s">
        <v>138</v>
      </c>
      <c r="B189" t="s">
        <v>139</v>
      </c>
      <c r="C189" t="s">
        <v>143</v>
      </c>
      <c r="D189">
        <v>193</v>
      </c>
      <c r="E189" t="s">
        <v>519</v>
      </c>
      <c r="F189" t="s">
        <v>141</v>
      </c>
      <c r="G189" t="s">
        <v>520</v>
      </c>
      <c r="H189">
        <v>60</v>
      </c>
      <c r="I189">
        <v>10</v>
      </c>
      <c r="J189" t="s">
        <v>18</v>
      </c>
      <c r="K189">
        <v>31</v>
      </c>
      <c r="L189">
        <v>4221.1172999999999</v>
      </c>
      <c r="M189">
        <v>42.154200000000003</v>
      </c>
      <c r="N189">
        <v>45.3536</v>
      </c>
      <c r="O189">
        <v>42.804699999999997</v>
      </c>
      <c r="P189">
        <v>27.049800000000001</v>
      </c>
      <c r="Q189">
        <v>20.4373</v>
      </c>
      <c r="R189">
        <v>97.7547</v>
      </c>
      <c r="S189">
        <v>95.4405</v>
      </c>
      <c r="T189">
        <v>41.258200000000002</v>
      </c>
      <c r="U189">
        <v>42.1873</v>
      </c>
      <c r="V189">
        <v>41.914200000000001</v>
      </c>
      <c r="W189">
        <v>45.241300000000003</v>
      </c>
      <c r="X189">
        <v>42.684899999999999</v>
      </c>
      <c r="Y189">
        <v>21871</v>
      </c>
      <c r="Z189">
        <v>8.2476000000000003</v>
      </c>
    </row>
    <row r="190" spans="1:26" x14ac:dyDescent="0.2">
      <c r="A190" t="s">
        <v>138</v>
      </c>
      <c r="B190" t="s">
        <v>139</v>
      </c>
      <c r="C190" t="s">
        <v>143</v>
      </c>
      <c r="D190">
        <v>194</v>
      </c>
      <c r="E190" t="s">
        <v>521</v>
      </c>
      <c r="F190" t="s">
        <v>141</v>
      </c>
      <c r="G190" t="s">
        <v>522</v>
      </c>
      <c r="H190">
        <v>60</v>
      </c>
      <c r="I190">
        <v>10</v>
      </c>
      <c r="J190" t="s">
        <v>18</v>
      </c>
      <c r="K190">
        <v>39</v>
      </c>
      <c r="L190">
        <v>1943.4301</v>
      </c>
      <c r="M190">
        <v>40.724499999999999</v>
      </c>
      <c r="N190">
        <v>44.436599999999999</v>
      </c>
      <c r="O190">
        <v>42.293799999999997</v>
      </c>
      <c r="P190">
        <v>24.207000000000001</v>
      </c>
      <c r="Q190">
        <v>18.658000000000001</v>
      </c>
      <c r="R190">
        <v>93.912599999999998</v>
      </c>
      <c r="S190">
        <v>91.260599999999997</v>
      </c>
      <c r="T190">
        <v>38.976900000000001</v>
      </c>
      <c r="U190">
        <v>41.307400000000001</v>
      </c>
      <c r="V190">
        <v>40.456400000000002</v>
      </c>
      <c r="W190">
        <v>44.339500000000001</v>
      </c>
      <c r="X190">
        <v>42.1873</v>
      </c>
      <c r="Y190">
        <v>18384.400000000001</v>
      </c>
      <c r="Z190">
        <v>6.4219999999999997</v>
      </c>
    </row>
    <row r="191" spans="1:26" x14ac:dyDescent="0.2">
      <c r="A191" t="s">
        <v>138</v>
      </c>
      <c r="B191" t="s">
        <v>139</v>
      </c>
      <c r="C191" t="s">
        <v>143</v>
      </c>
      <c r="D191">
        <v>195</v>
      </c>
      <c r="E191" t="s">
        <v>523</v>
      </c>
      <c r="F191" t="s">
        <v>141</v>
      </c>
      <c r="G191" t="s">
        <v>524</v>
      </c>
      <c r="H191">
        <v>60</v>
      </c>
      <c r="I191">
        <v>10</v>
      </c>
      <c r="J191" t="s">
        <v>18</v>
      </c>
      <c r="K191">
        <v>47</v>
      </c>
      <c r="L191">
        <v>892.57939999999996</v>
      </c>
      <c r="M191">
        <v>39.100299999999997</v>
      </c>
      <c r="N191">
        <v>43.212600000000002</v>
      </c>
      <c r="O191">
        <v>41.567500000000003</v>
      </c>
      <c r="P191">
        <v>21.532699999999998</v>
      </c>
      <c r="Q191">
        <v>16.9162</v>
      </c>
      <c r="R191">
        <v>87.564400000000006</v>
      </c>
      <c r="S191">
        <v>84.880200000000002</v>
      </c>
      <c r="T191">
        <v>36.671399999999998</v>
      </c>
      <c r="U191">
        <v>40.1995</v>
      </c>
      <c r="V191">
        <v>38.837200000000003</v>
      </c>
      <c r="W191">
        <v>43.136099999999999</v>
      </c>
      <c r="X191">
        <v>41.480699999999999</v>
      </c>
      <c r="Y191">
        <v>12129.2</v>
      </c>
      <c r="Z191">
        <v>5.9545000000000003</v>
      </c>
    </row>
    <row r="192" spans="1:26" x14ac:dyDescent="0.2">
      <c r="A192" t="s">
        <v>138</v>
      </c>
      <c r="B192" t="s">
        <v>139</v>
      </c>
      <c r="C192" t="s">
        <v>143</v>
      </c>
      <c r="D192">
        <v>196</v>
      </c>
      <c r="E192" t="s">
        <v>525</v>
      </c>
      <c r="F192" t="s">
        <v>141</v>
      </c>
      <c r="G192" t="s">
        <v>526</v>
      </c>
      <c r="H192">
        <v>60</v>
      </c>
      <c r="I192">
        <v>10</v>
      </c>
      <c r="J192" t="s">
        <v>18</v>
      </c>
      <c r="K192">
        <v>55</v>
      </c>
      <c r="L192">
        <v>419.54349999999999</v>
      </c>
      <c r="M192">
        <v>37.337699999999998</v>
      </c>
      <c r="N192">
        <v>41.703099999999999</v>
      </c>
      <c r="O192">
        <v>40.593600000000002</v>
      </c>
      <c r="P192">
        <v>19.164999999999999</v>
      </c>
      <c r="Q192">
        <v>15.280799999999999</v>
      </c>
      <c r="R192">
        <v>78.732900000000001</v>
      </c>
      <c r="S192">
        <v>76.121899999999997</v>
      </c>
      <c r="T192">
        <v>34.336799999999997</v>
      </c>
      <c r="U192">
        <v>38.888500000000001</v>
      </c>
      <c r="V192">
        <v>37.108899999999998</v>
      </c>
      <c r="W192">
        <v>41.640500000000003</v>
      </c>
      <c r="X192">
        <v>40.523000000000003</v>
      </c>
      <c r="Y192">
        <v>8353.2000000000007</v>
      </c>
      <c r="Z192">
        <v>4.4939</v>
      </c>
    </row>
    <row r="193" spans="1:26" x14ac:dyDescent="0.2">
      <c r="A193" t="s">
        <v>138</v>
      </c>
      <c r="B193" t="s">
        <v>139</v>
      </c>
      <c r="C193" t="s">
        <v>143</v>
      </c>
      <c r="D193">
        <v>197</v>
      </c>
      <c r="E193" t="s">
        <v>527</v>
      </c>
      <c r="F193" t="s">
        <v>141</v>
      </c>
      <c r="G193" t="s">
        <v>528</v>
      </c>
      <c r="H193">
        <v>60</v>
      </c>
      <c r="I193">
        <v>10</v>
      </c>
      <c r="J193" t="s">
        <v>18</v>
      </c>
      <c r="K193">
        <v>63</v>
      </c>
      <c r="L193">
        <v>188.3501</v>
      </c>
      <c r="M193">
        <v>35.238900000000001</v>
      </c>
      <c r="N193">
        <v>40.042400000000001</v>
      </c>
      <c r="O193">
        <v>39.350900000000003</v>
      </c>
      <c r="P193">
        <v>16.638100000000001</v>
      </c>
      <c r="Q193">
        <v>13.521599999999999</v>
      </c>
      <c r="R193">
        <v>65.282799999999995</v>
      </c>
      <c r="S193">
        <v>62.957700000000003</v>
      </c>
      <c r="T193">
        <v>31.697600000000001</v>
      </c>
      <c r="U193">
        <v>37.307699999999997</v>
      </c>
      <c r="V193">
        <v>35.057200000000002</v>
      </c>
      <c r="W193">
        <v>39.995600000000003</v>
      </c>
      <c r="X193">
        <v>39.294400000000003</v>
      </c>
      <c r="Y193">
        <v>4837.5</v>
      </c>
      <c r="Z193">
        <v>3.3254999999999999</v>
      </c>
    </row>
    <row r="194" spans="1:26" x14ac:dyDescent="0.2">
      <c r="A194" t="s">
        <v>138</v>
      </c>
      <c r="B194" t="s">
        <v>139</v>
      </c>
      <c r="C194" t="s">
        <v>143</v>
      </c>
      <c r="D194">
        <v>198</v>
      </c>
      <c r="E194" t="s">
        <v>529</v>
      </c>
      <c r="F194" t="s">
        <v>141</v>
      </c>
      <c r="G194" t="s">
        <v>530</v>
      </c>
      <c r="H194">
        <v>60</v>
      </c>
      <c r="I194">
        <v>10</v>
      </c>
      <c r="J194" t="s">
        <v>8</v>
      </c>
      <c r="K194">
        <v>23</v>
      </c>
      <c r="L194">
        <v>5247.2893000000004</v>
      </c>
      <c r="M194">
        <v>41.564799999999998</v>
      </c>
      <c r="N194">
        <v>44.9238</v>
      </c>
      <c r="O194">
        <v>42.510199999999998</v>
      </c>
      <c r="P194">
        <v>28.064800000000002</v>
      </c>
      <c r="Q194">
        <v>20.757200000000001</v>
      </c>
      <c r="R194">
        <v>97.194599999999994</v>
      </c>
      <c r="S194">
        <v>94.6995</v>
      </c>
      <c r="T194">
        <v>41.595700000000001</v>
      </c>
      <c r="U194">
        <v>41.893300000000004</v>
      </c>
      <c r="V194">
        <v>41.2179</v>
      </c>
      <c r="W194">
        <v>44.7988</v>
      </c>
      <c r="X194">
        <v>42.3767</v>
      </c>
      <c r="Y194">
        <v>28588</v>
      </c>
      <c r="Z194">
        <v>6.4324000000000003</v>
      </c>
    </row>
    <row r="195" spans="1:26" x14ac:dyDescent="0.2">
      <c r="A195" t="s">
        <v>138</v>
      </c>
      <c r="B195" t="s">
        <v>139</v>
      </c>
      <c r="C195" t="s">
        <v>143</v>
      </c>
      <c r="D195">
        <v>199</v>
      </c>
      <c r="E195" t="s">
        <v>531</v>
      </c>
      <c r="F195" t="s">
        <v>141</v>
      </c>
      <c r="G195" t="s">
        <v>532</v>
      </c>
      <c r="H195">
        <v>60</v>
      </c>
      <c r="I195">
        <v>10</v>
      </c>
      <c r="J195" t="s">
        <v>8</v>
      </c>
      <c r="K195">
        <v>31</v>
      </c>
      <c r="L195">
        <v>2589.4456</v>
      </c>
      <c r="M195">
        <v>40.595399999999998</v>
      </c>
      <c r="N195">
        <v>44.320999999999998</v>
      </c>
      <c r="O195">
        <v>42.165100000000002</v>
      </c>
      <c r="P195">
        <v>25.386399999999998</v>
      </c>
      <c r="Q195">
        <v>19.2225</v>
      </c>
      <c r="R195">
        <v>94.452600000000004</v>
      </c>
      <c r="S195">
        <v>91.590699999999998</v>
      </c>
      <c r="T195">
        <v>39.634500000000003</v>
      </c>
      <c r="U195">
        <v>41.274999999999999</v>
      </c>
      <c r="V195">
        <v>40.241500000000002</v>
      </c>
      <c r="W195">
        <v>44.202599999999997</v>
      </c>
      <c r="X195">
        <v>42.040300000000002</v>
      </c>
      <c r="Y195">
        <v>29118.799999999999</v>
      </c>
      <c r="Z195">
        <v>4.9692999999999996</v>
      </c>
    </row>
    <row r="196" spans="1:26" x14ac:dyDescent="0.2">
      <c r="A196" t="s">
        <v>138</v>
      </c>
      <c r="B196" t="s">
        <v>139</v>
      </c>
      <c r="C196" t="s">
        <v>143</v>
      </c>
      <c r="D196">
        <v>200</v>
      </c>
      <c r="E196" t="s">
        <v>533</v>
      </c>
      <c r="F196" t="s">
        <v>141</v>
      </c>
      <c r="G196" t="s">
        <v>534</v>
      </c>
      <c r="H196">
        <v>60</v>
      </c>
      <c r="I196">
        <v>10</v>
      </c>
      <c r="J196" t="s">
        <v>8</v>
      </c>
      <c r="K196">
        <v>39</v>
      </c>
      <c r="L196">
        <v>1200.3891000000001</v>
      </c>
      <c r="M196">
        <v>39.355899999999998</v>
      </c>
      <c r="N196">
        <v>43.460700000000003</v>
      </c>
      <c r="O196">
        <v>41.705399999999997</v>
      </c>
      <c r="P196">
        <v>22.6843</v>
      </c>
      <c r="Q196">
        <v>17.562999999999999</v>
      </c>
      <c r="R196">
        <v>89.563100000000006</v>
      </c>
      <c r="S196">
        <v>86.644599999999997</v>
      </c>
      <c r="T196">
        <v>37.510800000000003</v>
      </c>
      <c r="U196">
        <v>40.450299999999999</v>
      </c>
      <c r="V196">
        <v>39.015700000000002</v>
      </c>
      <c r="W196">
        <v>43.365200000000002</v>
      </c>
      <c r="X196">
        <v>41.597900000000003</v>
      </c>
      <c r="Y196">
        <v>23887.9</v>
      </c>
      <c r="Z196">
        <v>4.0345000000000004</v>
      </c>
    </row>
    <row r="197" spans="1:26" x14ac:dyDescent="0.2">
      <c r="A197" t="s">
        <v>138</v>
      </c>
      <c r="B197" t="s">
        <v>139</v>
      </c>
      <c r="C197" t="s">
        <v>143</v>
      </c>
      <c r="D197">
        <v>201</v>
      </c>
      <c r="E197" t="s">
        <v>535</v>
      </c>
      <c r="F197" t="s">
        <v>141</v>
      </c>
      <c r="G197" t="s">
        <v>536</v>
      </c>
      <c r="H197">
        <v>60</v>
      </c>
      <c r="I197">
        <v>10</v>
      </c>
      <c r="J197" t="s">
        <v>8</v>
      </c>
      <c r="K197">
        <v>47</v>
      </c>
      <c r="L197">
        <v>564.67409999999995</v>
      </c>
      <c r="M197">
        <v>37.886699999999998</v>
      </c>
      <c r="N197">
        <v>42.246400000000001</v>
      </c>
      <c r="O197">
        <v>40.966900000000003</v>
      </c>
      <c r="P197">
        <v>20.246200000000002</v>
      </c>
      <c r="Q197">
        <v>15.9701</v>
      </c>
      <c r="R197">
        <v>82.467399999999998</v>
      </c>
      <c r="S197">
        <v>79.564499999999995</v>
      </c>
      <c r="T197">
        <v>35.315600000000003</v>
      </c>
      <c r="U197">
        <v>39.383200000000002</v>
      </c>
      <c r="V197">
        <v>37.589300000000001</v>
      </c>
      <c r="W197">
        <v>42.173400000000001</v>
      </c>
      <c r="X197">
        <v>40.882800000000003</v>
      </c>
      <c r="Y197">
        <v>16243.7</v>
      </c>
      <c r="Z197">
        <v>3.5278999999999998</v>
      </c>
    </row>
    <row r="198" spans="1:26" x14ac:dyDescent="0.2">
      <c r="A198" t="s">
        <v>138</v>
      </c>
      <c r="B198" t="s">
        <v>139</v>
      </c>
      <c r="C198" t="s">
        <v>143</v>
      </c>
      <c r="D198">
        <v>202</v>
      </c>
      <c r="E198" t="s">
        <v>537</v>
      </c>
      <c r="F198" t="s">
        <v>141</v>
      </c>
      <c r="G198" t="s">
        <v>538</v>
      </c>
      <c r="H198">
        <v>60</v>
      </c>
      <c r="I198">
        <v>10</v>
      </c>
      <c r="J198" t="s">
        <v>8</v>
      </c>
      <c r="K198">
        <v>55</v>
      </c>
      <c r="L198">
        <v>272.87299999999999</v>
      </c>
      <c r="M198">
        <v>36.220799999999997</v>
      </c>
      <c r="N198">
        <v>40.814</v>
      </c>
      <c r="O198">
        <v>39.948999999999998</v>
      </c>
      <c r="P198">
        <v>18.0107</v>
      </c>
      <c r="Q198">
        <v>14.4253</v>
      </c>
      <c r="R198">
        <v>72.391099999999994</v>
      </c>
      <c r="S198">
        <v>69.678299999999993</v>
      </c>
      <c r="T198">
        <v>33.035600000000002</v>
      </c>
      <c r="U198">
        <v>38.1081</v>
      </c>
      <c r="V198">
        <v>35.9895</v>
      </c>
      <c r="W198">
        <v>40.762</v>
      </c>
      <c r="X198">
        <v>39.8872</v>
      </c>
      <c r="Y198">
        <v>11976.7</v>
      </c>
      <c r="Z198">
        <v>2.7980999999999998</v>
      </c>
    </row>
    <row r="199" spans="1:26" x14ac:dyDescent="0.2">
      <c r="A199" t="s">
        <v>138</v>
      </c>
      <c r="B199" t="s">
        <v>139</v>
      </c>
      <c r="C199" t="s">
        <v>143</v>
      </c>
      <c r="D199">
        <v>203</v>
      </c>
      <c r="E199" t="s">
        <v>539</v>
      </c>
      <c r="F199" t="s">
        <v>141</v>
      </c>
      <c r="G199" t="s">
        <v>540</v>
      </c>
      <c r="H199">
        <v>60</v>
      </c>
      <c r="I199">
        <v>10</v>
      </c>
      <c r="J199" t="s">
        <v>8</v>
      </c>
      <c r="K199">
        <v>63</v>
      </c>
      <c r="L199">
        <v>128.21090000000001</v>
      </c>
      <c r="M199">
        <v>34.2059</v>
      </c>
      <c r="N199">
        <v>39.154000000000003</v>
      </c>
      <c r="O199">
        <v>38.7438</v>
      </c>
      <c r="P199">
        <v>15.694100000000001</v>
      </c>
      <c r="Q199">
        <v>12.7744</v>
      </c>
      <c r="R199">
        <v>57.694299999999998</v>
      </c>
      <c r="S199">
        <v>55.407200000000003</v>
      </c>
      <c r="T199">
        <v>30.484200000000001</v>
      </c>
      <c r="U199">
        <v>36.521700000000003</v>
      </c>
      <c r="V199">
        <v>34.041600000000003</v>
      </c>
      <c r="W199">
        <v>39.118200000000002</v>
      </c>
      <c r="X199">
        <v>38.6935</v>
      </c>
      <c r="Y199">
        <v>6335.5</v>
      </c>
      <c r="Z199">
        <v>2.2302</v>
      </c>
    </row>
    <row r="200" spans="1:26" x14ac:dyDescent="0.2">
      <c r="A200" t="s">
        <v>138</v>
      </c>
      <c r="B200" t="s">
        <v>139</v>
      </c>
      <c r="C200" t="s">
        <v>143</v>
      </c>
      <c r="D200">
        <v>204</v>
      </c>
      <c r="E200" t="s">
        <v>541</v>
      </c>
      <c r="F200" t="s">
        <v>141</v>
      </c>
      <c r="G200" t="s">
        <v>542</v>
      </c>
      <c r="H200">
        <v>60</v>
      </c>
      <c r="I200">
        <v>10</v>
      </c>
      <c r="J200" t="s">
        <v>19</v>
      </c>
      <c r="K200">
        <v>23</v>
      </c>
      <c r="L200">
        <v>2506.8445000000002</v>
      </c>
      <c r="M200">
        <v>38.293300000000002</v>
      </c>
      <c r="N200">
        <v>42.886299999999999</v>
      </c>
      <c r="O200">
        <v>41.499400000000001</v>
      </c>
      <c r="P200">
        <v>25.331299999999999</v>
      </c>
      <c r="Q200">
        <v>18.219899999999999</v>
      </c>
      <c r="R200">
        <v>88.148399999999995</v>
      </c>
      <c r="S200">
        <v>85.502700000000004</v>
      </c>
      <c r="T200">
        <v>36.959499999999998</v>
      </c>
      <c r="U200">
        <v>40.1068</v>
      </c>
      <c r="V200">
        <v>37.831800000000001</v>
      </c>
      <c r="W200">
        <v>42.780799999999999</v>
      </c>
      <c r="X200">
        <v>41.380099999999999</v>
      </c>
      <c r="Y200">
        <v>14062.3</v>
      </c>
      <c r="Z200">
        <v>2.4072</v>
      </c>
    </row>
    <row r="201" spans="1:26" x14ac:dyDescent="0.2">
      <c r="A201" t="s">
        <v>138</v>
      </c>
      <c r="B201" t="s">
        <v>139</v>
      </c>
      <c r="C201" t="s">
        <v>143</v>
      </c>
      <c r="D201">
        <v>205</v>
      </c>
      <c r="E201" t="s">
        <v>543</v>
      </c>
      <c r="F201" t="s">
        <v>141</v>
      </c>
      <c r="G201" t="s">
        <v>544</v>
      </c>
      <c r="H201">
        <v>60</v>
      </c>
      <c r="I201">
        <v>10</v>
      </c>
      <c r="J201" t="s">
        <v>19</v>
      </c>
      <c r="K201">
        <v>31</v>
      </c>
      <c r="L201">
        <v>1228.1866</v>
      </c>
      <c r="M201">
        <v>37.677100000000003</v>
      </c>
      <c r="N201">
        <v>42.436300000000003</v>
      </c>
      <c r="O201">
        <v>41.229500000000002</v>
      </c>
      <c r="P201">
        <v>22.954699999999999</v>
      </c>
      <c r="Q201">
        <v>17.063199999999998</v>
      </c>
      <c r="R201">
        <v>84.275199999999998</v>
      </c>
      <c r="S201">
        <v>81.573899999999995</v>
      </c>
      <c r="T201">
        <v>35.8078</v>
      </c>
      <c r="U201">
        <v>39.617699999999999</v>
      </c>
      <c r="V201">
        <v>37.241999999999997</v>
      </c>
      <c r="W201">
        <v>42.337600000000002</v>
      </c>
      <c r="X201">
        <v>41.119399999999999</v>
      </c>
      <c r="Y201">
        <v>10807.6</v>
      </c>
      <c r="Z201">
        <v>2.0888</v>
      </c>
    </row>
    <row r="202" spans="1:26" x14ac:dyDescent="0.2">
      <c r="A202" t="s">
        <v>138</v>
      </c>
      <c r="B202" t="s">
        <v>139</v>
      </c>
      <c r="C202" t="s">
        <v>143</v>
      </c>
      <c r="D202">
        <v>206</v>
      </c>
      <c r="E202" t="s">
        <v>545</v>
      </c>
      <c r="F202" t="s">
        <v>141</v>
      </c>
      <c r="G202" t="s">
        <v>546</v>
      </c>
      <c r="H202">
        <v>60</v>
      </c>
      <c r="I202">
        <v>10</v>
      </c>
      <c r="J202" t="s">
        <v>19</v>
      </c>
      <c r="K202">
        <v>39</v>
      </c>
      <c r="L202">
        <v>589.48929999999996</v>
      </c>
      <c r="M202">
        <v>36.8506</v>
      </c>
      <c r="N202">
        <v>41.736600000000003</v>
      </c>
      <c r="O202">
        <v>40.7789</v>
      </c>
      <c r="P202">
        <v>20.6326</v>
      </c>
      <c r="Q202">
        <v>15.788399999999999</v>
      </c>
      <c r="R202">
        <v>78.6858</v>
      </c>
      <c r="S202">
        <v>75.967299999999994</v>
      </c>
      <c r="T202">
        <v>34.402500000000003</v>
      </c>
      <c r="U202">
        <v>38.9298</v>
      </c>
      <c r="V202">
        <v>36.458100000000002</v>
      </c>
      <c r="W202">
        <v>41.653100000000002</v>
      </c>
      <c r="X202">
        <v>40.686300000000003</v>
      </c>
      <c r="Y202">
        <v>8643.1</v>
      </c>
      <c r="Z202">
        <v>1.5651999999999999</v>
      </c>
    </row>
    <row r="203" spans="1:26" x14ac:dyDescent="0.2">
      <c r="A203" t="s">
        <v>138</v>
      </c>
      <c r="B203" t="s">
        <v>139</v>
      </c>
      <c r="C203" t="s">
        <v>143</v>
      </c>
      <c r="D203">
        <v>207</v>
      </c>
      <c r="E203" t="s">
        <v>547</v>
      </c>
      <c r="F203" t="s">
        <v>141</v>
      </c>
      <c r="G203" t="s">
        <v>548</v>
      </c>
      <c r="H203">
        <v>60</v>
      </c>
      <c r="I203">
        <v>10</v>
      </c>
      <c r="J203" t="s">
        <v>19</v>
      </c>
      <c r="K203">
        <v>47</v>
      </c>
      <c r="L203">
        <v>292.7749</v>
      </c>
      <c r="M203">
        <v>35.772500000000001</v>
      </c>
      <c r="N203">
        <v>40.693800000000003</v>
      </c>
      <c r="O203">
        <v>40.031500000000001</v>
      </c>
      <c r="P203">
        <v>18.517800000000001</v>
      </c>
      <c r="Q203">
        <v>14.4994</v>
      </c>
      <c r="R203">
        <v>70.683099999999996</v>
      </c>
      <c r="S203">
        <v>68.040400000000005</v>
      </c>
      <c r="T203">
        <v>32.75</v>
      </c>
      <c r="U203">
        <v>38.016300000000001</v>
      </c>
      <c r="V203">
        <v>35.455399999999997</v>
      </c>
      <c r="W203">
        <v>40.634900000000002</v>
      </c>
      <c r="X203">
        <v>39.962699999999998</v>
      </c>
      <c r="Y203">
        <v>5966.8</v>
      </c>
      <c r="Z203">
        <v>1.1956</v>
      </c>
    </row>
    <row r="204" spans="1:26" x14ac:dyDescent="0.2">
      <c r="A204" t="s">
        <v>138</v>
      </c>
      <c r="B204" t="s">
        <v>139</v>
      </c>
      <c r="C204" t="s">
        <v>143</v>
      </c>
      <c r="D204">
        <v>208</v>
      </c>
      <c r="E204" t="s">
        <v>549</v>
      </c>
      <c r="F204" t="s">
        <v>141</v>
      </c>
      <c r="G204" t="s">
        <v>550</v>
      </c>
      <c r="H204">
        <v>60</v>
      </c>
      <c r="I204">
        <v>10</v>
      </c>
      <c r="J204" t="s">
        <v>19</v>
      </c>
      <c r="K204">
        <v>55</v>
      </c>
      <c r="L204">
        <v>148.02430000000001</v>
      </c>
      <c r="M204">
        <v>34.401499999999999</v>
      </c>
      <c r="N204">
        <v>39.406399999999998</v>
      </c>
      <c r="O204">
        <v>39.030799999999999</v>
      </c>
      <c r="P204">
        <v>16.465199999999999</v>
      </c>
      <c r="Q204">
        <v>13.1402</v>
      </c>
      <c r="R204">
        <v>59.417099999999998</v>
      </c>
      <c r="S204">
        <v>57.036799999999999</v>
      </c>
      <c r="T204">
        <v>30.848099999999999</v>
      </c>
      <c r="U204">
        <v>36.849800000000002</v>
      </c>
      <c r="V204">
        <v>34.172199999999997</v>
      </c>
      <c r="W204">
        <v>39.363799999999998</v>
      </c>
      <c r="X204">
        <v>38.979599999999998</v>
      </c>
      <c r="Y204">
        <v>4811.8999999999996</v>
      </c>
      <c r="Z204">
        <v>1.0235000000000001</v>
      </c>
    </row>
    <row r="205" spans="1:26" x14ac:dyDescent="0.2">
      <c r="A205" t="s">
        <v>138</v>
      </c>
      <c r="B205" t="s">
        <v>139</v>
      </c>
      <c r="C205" t="s">
        <v>143</v>
      </c>
      <c r="D205">
        <v>209</v>
      </c>
      <c r="E205" t="s">
        <v>551</v>
      </c>
      <c r="F205" t="s">
        <v>141</v>
      </c>
      <c r="G205" t="s">
        <v>552</v>
      </c>
      <c r="H205">
        <v>60</v>
      </c>
      <c r="I205">
        <v>10</v>
      </c>
      <c r="J205" t="s">
        <v>19</v>
      </c>
      <c r="K205">
        <v>63</v>
      </c>
      <c r="L205">
        <v>75.116900000000001</v>
      </c>
      <c r="M205">
        <v>32.621299999999998</v>
      </c>
      <c r="N205">
        <v>37.990400000000001</v>
      </c>
      <c r="O205">
        <v>37.961199999999998</v>
      </c>
      <c r="P205">
        <v>14.282500000000001</v>
      </c>
      <c r="Q205">
        <v>11.632999999999999</v>
      </c>
      <c r="R205">
        <v>44.389499999999998</v>
      </c>
      <c r="S205">
        <v>42.393700000000003</v>
      </c>
      <c r="T205">
        <v>28.635000000000002</v>
      </c>
      <c r="U205">
        <v>35.406500000000001</v>
      </c>
      <c r="V205">
        <v>32.478900000000003</v>
      </c>
      <c r="W205">
        <v>37.964500000000001</v>
      </c>
      <c r="X205">
        <v>37.922400000000003</v>
      </c>
      <c r="Y205">
        <v>2668.8</v>
      </c>
      <c r="Z205">
        <v>0.88280000000000003</v>
      </c>
    </row>
    <row r="206" spans="1:26" x14ac:dyDescent="0.2">
      <c r="A206" t="s">
        <v>138</v>
      </c>
      <c r="B206" t="s">
        <v>139</v>
      </c>
      <c r="C206" t="s">
        <v>143</v>
      </c>
      <c r="D206">
        <v>210</v>
      </c>
      <c r="E206" t="s">
        <v>553</v>
      </c>
      <c r="F206" t="s">
        <v>141</v>
      </c>
      <c r="G206" t="s">
        <v>554</v>
      </c>
      <c r="H206">
        <v>60</v>
      </c>
      <c r="I206">
        <v>10</v>
      </c>
      <c r="J206" t="s">
        <v>9</v>
      </c>
      <c r="K206">
        <v>23</v>
      </c>
      <c r="L206">
        <v>1481.9599000000001</v>
      </c>
      <c r="M206">
        <v>35.731200000000001</v>
      </c>
      <c r="N206">
        <v>41.323300000000003</v>
      </c>
      <c r="O206">
        <v>40.722000000000001</v>
      </c>
      <c r="P206">
        <v>23.675000000000001</v>
      </c>
      <c r="Q206">
        <v>15.861499999999999</v>
      </c>
      <c r="R206">
        <v>74.409599999999998</v>
      </c>
      <c r="S206">
        <v>72.055999999999997</v>
      </c>
      <c r="T206">
        <v>32.777200000000001</v>
      </c>
      <c r="U206">
        <v>38.635100000000001</v>
      </c>
      <c r="V206">
        <v>35.354500000000002</v>
      </c>
      <c r="W206">
        <v>41.250799999999998</v>
      </c>
      <c r="X206">
        <v>40.6248</v>
      </c>
      <c r="Y206">
        <v>11123.7</v>
      </c>
      <c r="Z206">
        <v>2.0592999999999999</v>
      </c>
    </row>
    <row r="207" spans="1:26" x14ac:dyDescent="0.2">
      <c r="A207" t="s">
        <v>138</v>
      </c>
      <c r="B207" t="s">
        <v>139</v>
      </c>
      <c r="C207" t="s">
        <v>143</v>
      </c>
      <c r="D207">
        <v>211</v>
      </c>
      <c r="E207" t="s">
        <v>555</v>
      </c>
      <c r="F207" t="s">
        <v>141</v>
      </c>
      <c r="G207" t="s">
        <v>556</v>
      </c>
      <c r="H207">
        <v>60</v>
      </c>
      <c r="I207">
        <v>10</v>
      </c>
      <c r="J207" t="s">
        <v>9</v>
      </c>
      <c r="K207">
        <v>31</v>
      </c>
      <c r="L207">
        <v>737.47109999999998</v>
      </c>
      <c r="M207">
        <v>35.335099999999997</v>
      </c>
      <c r="N207">
        <v>40.973100000000002</v>
      </c>
      <c r="O207">
        <v>40.491399999999999</v>
      </c>
      <c r="P207">
        <v>21.4588</v>
      </c>
      <c r="Q207">
        <v>15.0901</v>
      </c>
      <c r="R207">
        <v>70.263999999999996</v>
      </c>
      <c r="S207">
        <v>67.9375</v>
      </c>
      <c r="T207">
        <v>32.182899999999997</v>
      </c>
      <c r="U207">
        <v>38.2453</v>
      </c>
      <c r="V207">
        <v>34.9754</v>
      </c>
      <c r="W207">
        <v>40.904600000000002</v>
      </c>
      <c r="X207">
        <v>40.4011</v>
      </c>
      <c r="Y207">
        <v>8085.9</v>
      </c>
      <c r="Z207">
        <v>1.2119</v>
      </c>
    </row>
    <row r="208" spans="1:26" x14ac:dyDescent="0.2">
      <c r="A208" t="s">
        <v>138</v>
      </c>
      <c r="B208" t="s">
        <v>139</v>
      </c>
      <c r="C208" t="s">
        <v>143</v>
      </c>
      <c r="D208">
        <v>212</v>
      </c>
      <c r="E208" t="s">
        <v>557</v>
      </c>
      <c r="F208" t="s">
        <v>141</v>
      </c>
      <c r="G208" t="s">
        <v>558</v>
      </c>
      <c r="H208">
        <v>60</v>
      </c>
      <c r="I208">
        <v>10</v>
      </c>
      <c r="J208" t="s">
        <v>9</v>
      </c>
      <c r="K208">
        <v>39</v>
      </c>
      <c r="L208">
        <v>369.50369999999998</v>
      </c>
      <c r="M208">
        <v>34.791600000000003</v>
      </c>
      <c r="N208">
        <v>40.417000000000002</v>
      </c>
      <c r="O208">
        <v>40.065300000000001</v>
      </c>
      <c r="P208">
        <v>19.3949</v>
      </c>
      <c r="Q208">
        <v>14.2149</v>
      </c>
      <c r="R208">
        <v>64.614800000000002</v>
      </c>
      <c r="S208">
        <v>62.367600000000003</v>
      </c>
      <c r="T208">
        <v>31.399699999999999</v>
      </c>
      <c r="U208">
        <v>37.686399999999999</v>
      </c>
      <c r="V208">
        <v>34.460799999999999</v>
      </c>
      <c r="W208">
        <v>40.357500000000002</v>
      </c>
      <c r="X208">
        <v>39.9895</v>
      </c>
      <c r="Y208">
        <v>6173.2</v>
      </c>
      <c r="Z208">
        <v>0.95509999999999995</v>
      </c>
    </row>
    <row r="209" spans="1:26" x14ac:dyDescent="0.2">
      <c r="A209" t="s">
        <v>138</v>
      </c>
      <c r="B209" t="s">
        <v>139</v>
      </c>
      <c r="C209" t="s">
        <v>143</v>
      </c>
      <c r="D209">
        <v>213</v>
      </c>
      <c r="E209" t="s">
        <v>559</v>
      </c>
      <c r="F209" t="s">
        <v>141</v>
      </c>
      <c r="G209" t="s">
        <v>560</v>
      </c>
      <c r="H209">
        <v>60</v>
      </c>
      <c r="I209">
        <v>10</v>
      </c>
      <c r="J209" t="s">
        <v>9</v>
      </c>
      <c r="K209">
        <v>47</v>
      </c>
      <c r="L209">
        <v>189.20959999999999</v>
      </c>
      <c r="M209">
        <v>34.0169</v>
      </c>
      <c r="N209">
        <v>39.555599999999998</v>
      </c>
      <c r="O209">
        <v>39.351799999999997</v>
      </c>
      <c r="P209">
        <v>17.376300000000001</v>
      </c>
      <c r="Q209">
        <v>13.2174</v>
      </c>
      <c r="R209">
        <v>56.460799999999999</v>
      </c>
      <c r="S209">
        <v>54.359000000000002</v>
      </c>
      <c r="T209">
        <v>30.340900000000001</v>
      </c>
      <c r="U209">
        <v>36.915100000000002</v>
      </c>
      <c r="V209">
        <v>33.738399999999999</v>
      </c>
      <c r="W209">
        <v>39.507599999999996</v>
      </c>
      <c r="X209">
        <v>39.294600000000003</v>
      </c>
      <c r="Y209">
        <v>4304.1000000000004</v>
      </c>
      <c r="Z209">
        <v>0.81920000000000004</v>
      </c>
    </row>
    <row r="210" spans="1:26" x14ac:dyDescent="0.2">
      <c r="A210" t="s">
        <v>138</v>
      </c>
      <c r="B210" t="s">
        <v>139</v>
      </c>
      <c r="C210" t="s">
        <v>143</v>
      </c>
      <c r="D210">
        <v>214</v>
      </c>
      <c r="E210" t="s">
        <v>561</v>
      </c>
      <c r="F210" t="s">
        <v>141</v>
      </c>
      <c r="G210" t="s">
        <v>562</v>
      </c>
      <c r="H210">
        <v>60</v>
      </c>
      <c r="I210">
        <v>10</v>
      </c>
      <c r="J210" t="s">
        <v>9</v>
      </c>
      <c r="K210">
        <v>55</v>
      </c>
      <c r="L210">
        <v>100.5831</v>
      </c>
      <c r="M210">
        <v>32.927199999999999</v>
      </c>
      <c r="N210">
        <v>38.471800000000002</v>
      </c>
      <c r="O210">
        <v>38.462400000000002</v>
      </c>
      <c r="P210">
        <v>15.4238</v>
      </c>
      <c r="Q210">
        <v>12.0984</v>
      </c>
      <c r="R210">
        <v>45.404800000000002</v>
      </c>
      <c r="S210">
        <v>43.537799999999997</v>
      </c>
      <c r="T210">
        <v>28.9574</v>
      </c>
      <c r="U210">
        <v>35.891100000000002</v>
      </c>
      <c r="V210">
        <v>32.723100000000002</v>
      </c>
      <c r="W210">
        <v>38.441400000000002</v>
      </c>
      <c r="X210">
        <v>38.419899999999998</v>
      </c>
      <c r="Y210">
        <v>3458.4</v>
      </c>
      <c r="Z210">
        <v>0.73629999999999995</v>
      </c>
    </row>
    <row r="211" spans="1:26" x14ac:dyDescent="0.2">
      <c r="A211" t="s">
        <v>138</v>
      </c>
      <c r="B211" t="s">
        <v>139</v>
      </c>
      <c r="C211" t="s">
        <v>143</v>
      </c>
      <c r="D211">
        <v>215</v>
      </c>
      <c r="E211" t="s">
        <v>563</v>
      </c>
      <c r="F211" t="s">
        <v>141</v>
      </c>
      <c r="G211" t="s">
        <v>564</v>
      </c>
      <c r="H211">
        <v>60</v>
      </c>
      <c r="I211">
        <v>10</v>
      </c>
      <c r="J211" t="s">
        <v>9</v>
      </c>
      <c r="K211">
        <v>63</v>
      </c>
      <c r="L211">
        <v>52.6753</v>
      </c>
      <c r="M211">
        <v>31.395</v>
      </c>
      <c r="N211">
        <v>37.115600000000001</v>
      </c>
      <c r="O211">
        <v>37.422899999999998</v>
      </c>
      <c r="P211">
        <v>13.2516</v>
      </c>
      <c r="Q211">
        <v>10.741099999999999</v>
      </c>
      <c r="R211">
        <v>31.259499999999999</v>
      </c>
      <c r="S211">
        <v>29.7197</v>
      </c>
      <c r="T211">
        <v>27.172000000000001</v>
      </c>
      <c r="U211">
        <v>34.517600000000002</v>
      </c>
      <c r="V211">
        <v>31.261800000000001</v>
      </c>
      <c r="W211">
        <v>37.094700000000003</v>
      </c>
      <c r="X211">
        <v>37.392699999999998</v>
      </c>
      <c r="Y211">
        <v>2086.5</v>
      </c>
      <c r="Z211">
        <v>0.57869999999999999</v>
      </c>
    </row>
    <row r="212" spans="1:26" x14ac:dyDescent="0.2">
      <c r="A212" t="s">
        <v>138</v>
      </c>
      <c r="B212" t="s">
        <v>139</v>
      </c>
      <c r="C212" t="s">
        <v>143</v>
      </c>
      <c r="D212">
        <v>216</v>
      </c>
      <c r="E212" t="s">
        <v>565</v>
      </c>
      <c r="F212" t="s">
        <v>141</v>
      </c>
      <c r="G212" t="s">
        <v>566</v>
      </c>
      <c r="H212">
        <v>60</v>
      </c>
      <c r="I212">
        <v>10</v>
      </c>
      <c r="J212" t="s">
        <v>20</v>
      </c>
      <c r="K212">
        <v>23</v>
      </c>
      <c r="L212">
        <v>632.99469999999997</v>
      </c>
      <c r="M212">
        <v>32.476199999999999</v>
      </c>
      <c r="N212">
        <v>39.500999999999998</v>
      </c>
      <c r="O212">
        <v>39.6798</v>
      </c>
      <c r="P212">
        <v>19.931000000000001</v>
      </c>
      <c r="Q212">
        <v>12.7807</v>
      </c>
      <c r="R212">
        <v>43.537700000000001</v>
      </c>
      <c r="S212">
        <v>41.742800000000003</v>
      </c>
      <c r="T212">
        <v>28.173500000000001</v>
      </c>
      <c r="U212">
        <v>36.581299999999999</v>
      </c>
      <c r="V212">
        <v>32.2669</v>
      </c>
      <c r="W212">
        <v>39.455800000000004</v>
      </c>
      <c r="X212">
        <v>39.608199999999997</v>
      </c>
      <c r="Y212">
        <v>2955.9</v>
      </c>
      <c r="Z212">
        <v>0.53200000000000003</v>
      </c>
    </row>
    <row r="213" spans="1:26" x14ac:dyDescent="0.2">
      <c r="A213" t="s">
        <v>138</v>
      </c>
      <c r="B213" t="s">
        <v>139</v>
      </c>
      <c r="C213" t="s">
        <v>143</v>
      </c>
      <c r="D213">
        <v>217</v>
      </c>
      <c r="E213" t="s">
        <v>567</v>
      </c>
      <c r="F213" t="s">
        <v>141</v>
      </c>
      <c r="G213" t="s">
        <v>568</v>
      </c>
      <c r="H213">
        <v>60</v>
      </c>
      <c r="I213">
        <v>10</v>
      </c>
      <c r="J213" t="s">
        <v>20</v>
      </c>
      <c r="K213">
        <v>31</v>
      </c>
      <c r="L213">
        <v>329.8621</v>
      </c>
      <c r="M213">
        <v>32.2699</v>
      </c>
      <c r="N213">
        <v>39.235100000000003</v>
      </c>
      <c r="O213">
        <v>39.460599999999999</v>
      </c>
      <c r="P213">
        <v>18.505099999999999</v>
      </c>
      <c r="Q213">
        <v>12.385899999999999</v>
      </c>
      <c r="R213">
        <v>40.129399999999997</v>
      </c>
      <c r="S213">
        <v>38.418900000000001</v>
      </c>
      <c r="T213">
        <v>27.937999999999999</v>
      </c>
      <c r="U213">
        <v>36.299199999999999</v>
      </c>
      <c r="V213">
        <v>32.064399999999999</v>
      </c>
      <c r="W213">
        <v>39.191899999999997</v>
      </c>
      <c r="X213">
        <v>39.394100000000002</v>
      </c>
      <c r="Y213">
        <v>2273</v>
      </c>
      <c r="Z213">
        <v>0.43059999999999998</v>
      </c>
    </row>
    <row r="214" spans="1:26" x14ac:dyDescent="0.2">
      <c r="A214" t="s">
        <v>138</v>
      </c>
      <c r="B214" t="s">
        <v>139</v>
      </c>
      <c r="C214" t="s">
        <v>143</v>
      </c>
      <c r="D214">
        <v>218</v>
      </c>
      <c r="E214" t="s">
        <v>569</v>
      </c>
      <c r="F214" t="s">
        <v>141</v>
      </c>
      <c r="G214" t="s">
        <v>570</v>
      </c>
      <c r="H214">
        <v>60</v>
      </c>
      <c r="I214">
        <v>10</v>
      </c>
      <c r="J214" t="s">
        <v>20</v>
      </c>
      <c r="K214">
        <v>39</v>
      </c>
      <c r="L214">
        <v>174.49379999999999</v>
      </c>
      <c r="M214">
        <v>31.97</v>
      </c>
      <c r="N214">
        <v>38.794199999999996</v>
      </c>
      <c r="O214">
        <v>39.063800000000001</v>
      </c>
      <c r="P214">
        <v>16.9939</v>
      </c>
      <c r="Q214">
        <v>11.893599999999999</v>
      </c>
      <c r="R214">
        <v>35.686700000000002</v>
      </c>
      <c r="S214">
        <v>34.075299999999999</v>
      </c>
      <c r="T214">
        <v>27.599699999999999</v>
      </c>
      <c r="U214">
        <v>35.878100000000003</v>
      </c>
      <c r="V214">
        <v>31.773299999999999</v>
      </c>
      <c r="W214">
        <v>38.754600000000003</v>
      </c>
      <c r="X214">
        <v>39.007800000000003</v>
      </c>
      <c r="Y214">
        <v>1631</v>
      </c>
      <c r="Z214">
        <v>0.36459999999999998</v>
      </c>
    </row>
    <row r="215" spans="1:26" x14ac:dyDescent="0.2">
      <c r="A215" t="s">
        <v>138</v>
      </c>
      <c r="B215" t="s">
        <v>139</v>
      </c>
      <c r="C215" t="s">
        <v>143</v>
      </c>
      <c r="D215">
        <v>219</v>
      </c>
      <c r="E215" t="s">
        <v>571</v>
      </c>
      <c r="F215" t="s">
        <v>141</v>
      </c>
      <c r="G215" t="s">
        <v>572</v>
      </c>
      <c r="H215">
        <v>60</v>
      </c>
      <c r="I215">
        <v>10</v>
      </c>
      <c r="J215" t="s">
        <v>20</v>
      </c>
      <c r="K215">
        <v>47</v>
      </c>
      <c r="L215">
        <v>96.732200000000006</v>
      </c>
      <c r="M215">
        <v>31.502500000000001</v>
      </c>
      <c r="N215">
        <v>38.101999999999997</v>
      </c>
      <c r="O215">
        <v>38.414000000000001</v>
      </c>
      <c r="P215">
        <v>15.3476</v>
      </c>
      <c r="Q215">
        <v>11.259</v>
      </c>
      <c r="R215">
        <v>29.203299999999999</v>
      </c>
      <c r="S215">
        <v>27.7746</v>
      </c>
      <c r="T215">
        <v>27.082599999999999</v>
      </c>
      <c r="U215">
        <v>35.261299999999999</v>
      </c>
      <c r="V215">
        <v>31.3291</v>
      </c>
      <c r="W215">
        <v>38.0715</v>
      </c>
      <c r="X215">
        <v>38.369599999999998</v>
      </c>
      <c r="Y215">
        <v>1188.7</v>
      </c>
      <c r="Z215">
        <v>0.33079999999999998</v>
      </c>
    </row>
    <row r="216" spans="1:26" x14ac:dyDescent="0.2">
      <c r="A216" t="s">
        <v>138</v>
      </c>
      <c r="B216" t="s">
        <v>139</v>
      </c>
      <c r="C216" t="s">
        <v>143</v>
      </c>
      <c r="D216">
        <v>220</v>
      </c>
      <c r="E216" t="s">
        <v>573</v>
      </c>
      <c r="F216" t="s">
        <v>141</v>
      </c>
      <c r="G216" t="s">
        <v>574</v>
      </c>
      <c r="H216">
        <v>60</v>
      </c>
      <c r="I216">
        <v>10</v>
      </c>
      <c r="J216" t="s">
        <v>20</v>
      </c>
      <c r="K216">
        <v>55</v>
      </c>
      <c r="L216">
        <v>54.982599999999998</v>
      </c>
      <c r="M216">
        <v>30.7607</v>
      </c>
      <c r="N216">
        <v>37.169499999999999</v>
      </c>
      <c r="O216">
        <v>37.5764</v>
      </c>
      <c r="P216">
        <v>13.58</v>
      </c>
      <c r="Q216">
        <v>10.441599999999999</v>
      </c>
      <c r="R216">
        <v>20.8306</v>
      </c>
      <c r="S216">
        <v>19.6142</v>
      </c>
      <c r="T216">
        <v>26.297599999999999</v>
      </c>
      <c r="U216">
        <v>34.400399999999998</v>
      </c>
      <c r="V216">
        <v>30.6221</v>
      </c>
      <c r="W216">
        <v>37.1492</v>
      </c>
      <c r="X216">
        <v>37.546999999999997</v>
      </c>
      <c r="Y216">
        <v>949.3</v>
      </c>
      <c r="Z216">
        <v>0.27379999999999999</v>
      </c>
    </row>
    <row r="217" spans="1:26" x14ac:dyDescent="0.2">
      <c r="A217" t="s">
        <v>138</v>
      </c>
      <c r="B217" t="s">
        <v>139</v>
      </c>
      <c r="C217" t="s">
        <v>143</v>
      </c>
      <c r="D217">
        <v>221</v>
      </c>
      <c r="E217" t="s">
        <v>575</v>
      </c>
      <c r="F217" t="s">
        <v>141</v>
      </c>
      <c r="G217" t="s">
        <v>576</v>
      </c>
      <c r="H217">
        <v>60</v>
      </c>
      <c r="I217">
        <v>10</v>
      </c>
      <c r="J217" t="s">
        <v>20</v>
      </c>
      <c r="K217">
        <v>63</v>
      </c>
      <c r="L217">
        <v>31.4787</v>
      </c>
      <c r="M217">
        <v>29.596900000000002</v>
      </c>
      <c r="N217">
        <v>36.000999999999998</v>
      </c>
      <c r="O217">
        <v>36.6006</v>
      </c>
      <c r="P217">
        <v>11.513500000000001</v>
      </c>
      <c r="Q217">
        <v>9.3231000000000002</v>
      </c>
      <c r="R217">
        <v>10.636799999999999</v>
      </c>
      <c r="S217">
        <v>9.7474000000000007</v>
      </c>
      <c r="T217">
        <v>25.120999999999999</v>
      </c>
      <c r="U217">
        <v>33.2453</v>
      </c>
      <c r="V217">
        <v>29.501300000000001</v>
      </c>
      <c r="W217">
        <v>35.986800000000002</v>
      </c>
      <c r="X217">
        <v>36.577500000000001</v>
      </c>
      <c r="Y217">
        <v>522.5</v>
      </c>
      <c r="Z217">
        <v>0.21840000000000001</v>
      </c>
    </row>
    <row r="218" spans="1:26" x14ac:dyDescent="0.2">
      <c r="A218" t="s">
        <v>138</v>
      </c>
      <c r="B218" t="s">
        <v>139</v>
      </c>
      <c r="C218" t="s">
        <v>143</v>
      </c>
      <c r="D218">
        <v>222</v>
      </c>
      <c r="E218" t="s">
        <v>577</v>
      </c>
      <c r="F218" t="s">
        <v>66</v>
      </c>
      <c r="G218" t="s">
        <v>578</v>
      </c>
      <c r="H218">
        <v>60</v>
      </c>
      <c r="I218">
        <v>10</v>
      </c>
      <c r="J218" t="s">
        <v>17</v>
      </c>
      <c r="K218">
        <v>23</v>
      </c>
      <c r="L218">
        <v>42536.362099999998</v>
      </c>
      <c r="M218">
        <v>40.6053</v>
      </c>
      <c r="N218">
        <v>49.739800000000002</v>
      </c>
      <c r="O218">
        <v>48.002000000000002</v>
      </c>
      <c r="P218">
        <v>28.138200000000001</v>
      </c>
      <c r="Q218">
        <v>18.5503</v>
      </c>
      <c r="R218">
        <v>98.102699999999999</v>
      </c>
      <c r="S218">
        <v>96.500200000000007</v>
      </c>
      <c r="T218">
        <v>41.834299999999999</v>
      </c>
      <c r="U218">
        <v>42.677199999999999</v>
      </c>
      <c r="V218">
        <v>40.517699999999998</v>
      </c>
      <c r="W218">
        <v>49.725099999999998</v>
      </c>
      <c r="X218">
        <v>47.9724</v>
      </c>
      <c r="Y218">
        <v>141320.6</v>
      </c>
      <c r="Z218">
        <v>29.731999999999999</v>
      </c>
    </row>
    <row r="219" spans="1:26" x14ac:dyDescent="0.2">
      <c r="A219" t="s">
        <v>138</v>
      </c>
      <c r="B219" t="s">
        <v>139</v>
      </c>
      <c r="C219" t="s">
        <v>143</v>
      </c>
      <c r="D219">
        <v>223</v>
      </c>
      <c r="E219" t="s">
        <v>579</v>
      </c>
      <c r="F219" t="s">
        <v>66</v>
      </c>
      <c r="G219" t="s">
        <v>580</v>
      </c>
      <c r="H219">
        <v>60</v>
      </c>
      <c r="I219">
        <v>10</v>
      </c>
      <c r="J219" t="s">
        <v>17</v>
      </c>
      <c r="K219">
        <v>31</v>
      </c>
      <c r="L219">
        <v>19523.027099999999</v>
      </c>
      <c r="M219">
        <v>40.110900000000001</v>
      </c>
      <c r="N219">
        <v>49.263199999999998</v>
      </c>
      <c r="O219">
        <v>47.2879</v>
      </c>
      <c r="P219">
        <v>26.0123</v>
      </c>
      <c r="Q219">
        <v>17.782299999999999</v>
      </c>
      <c r="R219">
        <v>95.188500000000005</v>
      </c>
      <c r="S219">
        <v>93.433899999999994</v>
      </c>
      <c r="T219">
        <v>40.517200000000003</v>
      </c>
      <c r="U219">
        <v>42.176000000000002</v>
      </c>
      <c r="V219">
        <v>40.077199999999998</v>
      </c>
      <c r="W219">
        <v>49.256300000000003</v>
      </c>
      <c r="X219">
        <v>47.269100000000002</v>
      </c>
      <c r="Y219">
        <v>77013</v>
      </c>
      <c r="Z219">
        <v>23.011800000000001</v>
      </c>
    </row>
    <row r="220" spans="1:26" x14ac:dyDescent="0.2">
      <c r="A220" t="s">
        <v>138</v>
      </c>
      <c r="B220" t="s">
        <v>139</v>
      </c>
      <c r="C220" t="s">
        <v>143</v>
      </c>
      <c r="D220">
        <v>224</v>
      </c>
      <c r="E220" t="s">
        <v>581</v>
      </c>
      <c r="F220" t="s">
        <v>66</v>
      </c>
      <c r="G220" t="s">
        <v>582</v>
      </c>
      <c r="H220">
        <v>60</v>
      </c>
      <c r="I220">
        <v>10</v>
      </c>
      <c r="J220" t="s">
        <v>17</v>
      </c>
      <c r="K220">
        <v>39</v>
      </c>
      <c r="L220">
        <v>8981.1309000000001</v>
      </c>
      <c r="M220">
        <v>39.590400000000002</v>
      </c>
      <c r="N220">
        <v>48.590499999999999</v>
      </c>
      <c r="O220">
        <v>46.301600000000001</v>
      </c>
      <c r="P220">
        <v>24.164200000000001</v>
      </c>
      <c r="Q220">
        <v>17.0899</v>
      </c>
      <c r="R220">
        <v>90.959599999999995</v>
      </c>
      <c r="S220">
        <v>89.174400000000006</v>
      </c>
      <c r="T220">
        <v>39.2166</v>
      </c>
      <c r="U220">
        <v>41.582999999999998</v>
      </c>
      <c r="V220">
        <v>39.582999999999998</v>
      </c>
      <c r="W220">
        <v>48.5852</v>
      </c>
      <c r="X220">
        <v>46.284399999999998</v>
      </c>
      <c r="Y220">
        <v>53635</v>
      </c>
      <c r="Z220">
        <v>19.930099999999999</v>
      </c>
    </row>
    <row r="221" spans="1:26" x14ac:dyDescent="0.2">
      <c r="A221" t="s">
        <v>138</v>
      </c>
      <c r="B221" t="s">
        <v>139</v>
      </c>
      <c r="C221" t="s">
        <v>143</v>
      </c>
      <c r="D221">
        <v>225</v>
      </c>
      <c r="E221" t="s">
        <v>583</v>
      </c>
      <c r="F221" t="s">
        <v>66</v>
      </c>
      <c r="G221" t="s">
        <v>584</v>
      </c>
      <c r="H221">
        <v>60</v>
      </c>
      <c r="I221">
        <v>10</v>
      </c>
      <c r="J221" t="s">
        <v>17</v>
      </c>
      <c r="K221">
        <v>47</v>
      </c>
      <c r="L221">
        <v>4949.9682000000003</v>
      </c>
      <c r="M221">
        <v>38.878500000000003</v>
      </c>
      <c r="N221">
        <v>47.697699999999998</v>
      </c>
      <c r="O221">
        <v>45.044899999999998</v>
      </c>
      <c r="P221">
        <v>22.0016</v>
      </c>
      <c r="Q221">
        <v>16.2195</v>
      </c>
      <c r="R221">
        <v>84.360299999999995</v>
      </c>
      <c r="S221">
        <v>82.565100000000001</v>
      </c>
      <c r="T221">
        <v>37.604799999999997</v>
      </c>
      <c r="U221">
        <v>40.805799999999998</v>
      </c>
      <c r="V221">
        <v>38.8718</v>
      </c>
      <c r="W221">
        <v>47.69</v>
      </c>
      <c r="X221">
        <v>45.022599999999997</v>
      </c>
      <c r="Y221">
        <v>32503.200000000001</v>
      </c>
      <c r="Z221">
        <v>17.3371</v>
      </c>
    </row>
    <row r="222" spans="1:26" x14ac:dyDescent="0.2">
      <c r="A222" t="s">
        <v>138</v>
      </c>
      <c r="B222" t="s">
        <v>139</v>
      </c>
      <c r="C222" t="s">
        <v>143</v>
      </c>
      <c r="D222">
        <v>226</v>
      </c>
      <c r="E222" t="s">
        <v>585</v>
      </c>
      <c r="F222" t="s">
        <v>66</v>
      </c>
      <c r="G222" t="s">
        <v>586</v>
      </c>
      <c r="H222">
        <v>60</v>
      </c>
      <c r="I222">
        <v>10</v>
      </c>
      <c r="J222" t="s">
        <v>17</v>
      </c>
      <c r="K222">
        <v>55</v>
      </c>
      <c r="L222">
        <v>3044.4238999999998</v>
      </c>
      <c r="M222">
        <v>37.847499999999997</v>
      </c>
      <c r="N222">
        <v>46.527099999999997</v>
      </c>
      <c r="O222">
        <v>43.502600000000001</v>
      </c>
      <c r="P222">
        <v>19.540700000000001</v>
      </c>
      <c r="Q222">
        <v>15.088200000000001</v>
      </c>
      <c r="R222">
        <v>74.613299999999995</v>
      </c>
      <c r="S222">
        <v>72.856700000000004</v>
      </c>
      <c r="T222">
        <v>35.669199999999996</v>
      </c>
      <c r="U222">
        <v>39.765799999999999</v>
      </c>
      <c r="V222">
        <v>37.836500000000001</v>
      </c>
      <c r="W222">
        <v>46.516800000000003</v>
      </c>
      <c r="X222">
        <v>43.479399999999998</v>
      </c>
      <c r="Y222">
        <v>21869</v>
      </c>
      <c r="Z222">
        <v>14.9391</v>
      </c>
    </row>
    <row r="223" spans="1:26" x14ac:dyDescent="0.2">
      <c r="A223" t="s">
        <v>138</v>
      </c>
      <c r="B223" t="s">
        <v>139</v>
      </c>
      <c r="C223" t="s">
        <v>143</v>
      </c>
      <c r="D223">
        <v>227</v>
      </c>
      <c r="E223" t="s">
        <v>587</v>
      </c>
      <c r="F223" t="s">
        <v>66</v>
      </c>
      <c r="G223" t="s">
        <v>588</v>
      </c>
      <c r="H223">
        <v>60</v>
      </c>
      <c r="I223">
        <v>10</v>
      </c>
      <c r="J223" t="s">
        <v>17</v>
      </c>
      <c r="K223">
        <v>63</v>
      </c>
      <c r="L223">
        <v>1567.8217</v>
      </c>
      <c r="M223">
        <v>35.854799999999997</v>
      </c>
      <c r="N223">
        <v>44.859299999999998</v>
      </c>
      <c r="O223">
        <v>41.380099999999999</v>
      </c>
      <c r="P223">
        <v>16.193999999999999</v>
      </c>
      <c r="Q223">
        <v>13.327299999999999</v>
      </c>
      <c r="R223">
        <v>57.677900000000001</v>
      </c>
      <c r="S223">
        <v>56.011000000000003</v>
      </c>
      <c r="T223">
        <v>32.748800000000003</v>
      </c>
      <c r="U223">
        <v>38.062399999999997</v>
      </c>
      <c r="V223">
        <v>35.823</v>
      </c>
      <c r="W223">
        <v>44.844200000000001</v>
      </c>
      <c r="X223">
        <v>41.351900000000001</v>
      </c>
      <c r="Y223">
        <v>12758.5</v>
      </c>
      <c r="Z223">
        <v>11.955500000000001</v>
      </c>
    </row>
    <row r="224" spans="1:26" x14ac:dyDescent="0.2">
      <c r="A224" t="s">
        <v>138</v>
      </c>
      <c r="B224" t="s">
        <v>139</v>
      </c>
      <c r="C224" t="s">
        <v>143</v>
      </c>
      <c r="D224">
        <v>228</v>
      </c>
      <c r="E224" t="s">
        <v>589</v>
      </c>
      <c r="F224" t="s">
        <v>66</v>
      </c>
      <c r="G224" t="s">
        <v>590</v>
      </c>
      <c r="H224">
        <v>60</v>
      </c>
      <c r="I224">
        <v>10</v>
      </c>
      <c r="J224" t="s">
        <v>18</v>
      </c>
      <c r="K224">
        <v>23</v>
      </c>
      <c r="L224">
        <v>18102.613700000002</v>
      </c>
      <c r="M224">
        <v>40.135100000000001</v>
      </c>
      <c r="N224">
        <v>49.340699999999998</v>
      </c>
      <c r="O224">
        <v>47.334899999999998</v>
      </c>
      <c r="P224">
        <v>26.336200000000002</v>
      </c>
      <c r="Q224">
        <v>17.866499999999998</v>
      </c>
      <c r="R224">
        <v>96.024299999999997</v>
      </c>
      <c r="S224">
        <v>94.091200000000001</v>
      </c>
      <c r="T224">
        <v>40.688000000000002</v>
      </c>
      <c r="U224">
        <v>42.216099999999997</v>
      </c>
      <c r="V224">
        <v>40.120899999999999</v>
      </c>
      <c r="W224">
        <v>49.332900000000002</v>
      </c>
      <c r="X224">
        <v>47.314999999999998</v>
      </c>
      <c r="Y224">
        <v>37505.1</v>
      </c>
      <c r="Z224">
        <v>13.0085</v>
      </c>
    </row>
    <row r="225" spans="1:26" x14ac:dyDescent="0.2">
      <c r="A225" t="s">
        <v>138</v>
      </c>
      <c r="B225" t="s">
        <v>139</v>
      </c>
      <c r="C225" t="s">
        <v>143</v>
      </c>
      <c r="D225">
        <v>229</v>
      </c>
      <c r="E225" t="s">
        <v>591</v>
      </c>
      <c r="F225" t="s">
        <v>66</v>
      </c>
      <c r="G225" t="s">
        <v>592</v>
      </c>
      <c r="H225">
        <v>60</v>
      </c>
      <c r="I225">
        <v>10</v>
      </c>
      <c r="J225" t="s">
        <v>18</v>
      </c>
      <c r="K225">
        <v>31</v>
      </c>
      <c r="L225">
        <v>9876.3624</v>
      </c>
      <c r="M225">
        <v>39.711799999999997</v>
      </c>
      <c r="N225">
        <v>48.786299999999997</v>
      </c>
      <c r="O225">
        <v>46.519199999999998</v>
      </c>
      <c r="P225">
        <v>24.680700000000002</v>
      </c>
      <c r="Q225">
        <v>17.269400000000001</v>
      </c>
      <c r="R225">
        <v>92.665599999999998</v>
      </c>
      <c r="S225">
        <v>90.5672</v>
      </c>
      <c r="T225">
        <v>39.537100000000002</v>
      </c>
      <c r="U225">
        <v>41.728099999999998</v>
      </c>
      <c r="V225">
        <v>39.7042</v>
      </c>
      <c r="W225">
        <v>48.780999999999999</v>
      </c>
      <c r="X225">
        <v>46.502400000000002</v>
      </c>
      <c r="Y225">
        <v>26634.9</v>
      </c>
      <c r="Z225">
        <v>11.555</v>
      </c>
    </row>
    <row r="226" spans="1:26" x14ac:dyDescent="0.2">
      <c r="A226" t="s">
        <v>138</v>
      </c>
      <c r="B226" t="s">
        <v>139</v>
      </c>
      <c r="C226" t="s">
        <v>143</v>
      </c>
      <c r="D226">
        <v>230</v>
      </c>
      <c r="E226" t="s">
        <v>593</v>
      </c>
      <c r="F226" t="s">
        <v>66</v>
      </c>
      <c r="G226" t="s">
        <v>594</v>
      </c>
      <c r="H226">
        <v>60</v>
      </c>
      <c r="I226">
        <v>10</v>
      </c>
      <c r="J226" t="s">
        <v>18</v>
      </c>
      <c r="K226">
        <v>39</v>
      </c>
      <c r="L226">
        <v>5331.0209999999997</v>
      </c>
      <c r="M226">
        <v>39.072099999999999</v>
      </c>
      <c r="N226">
        <v>48.004600000000003</v>
      </c>
      <c r="O226">
        <v>45.409100000000002</v>
      </c>
      <c r="P226">
        <v>22.605599999999999</v>
      </c>
      <c r="Q226">
        <v>16.465199999999999</v>
      </c>
      <c r="R226">
        <v>86.937799999999996</v>
      </c>
      <c r="S226">
        <v>84.797399999999996</v>
      </c>
      <c r="T226">
        <v>38.022799999999997</v>
      </c>
      <c r="U226">
        <v>41.037199999999999</v>
      </c>
      <c r="V226">
        <v>39.066200000000002</v>
      </c>
      <c r="W226">
        <v>47.997700000000002</v>
      </c>
      <c r="X226">
        <v>45.389000000000003</v>
      </c>
      <c r="Y226">
        <v>20815.7</v>
      </c>
      <c r="Z226">
        <v>9.6891999999999996</v>
      </c>
    </row>
    <row r="227" spans="1:26" x14ac:dyDescent="0.2">
      <c r="A227" t="s">
        <v>138</v>
      </c>
      <c r="B227" t="s">
        <v>139</v>
      </c>
      <c r="C227" t="s">
        <v>143</v>
      </c>
      <c r="D227">
        <v>231</v>
      </c>
      <c r="E227" t="s">
        <v>595</v>
      </c>
      <c r="F227" t="s">
        <v>66</v>
      </c>
      <c r="G227" t="s">
        <v>596</v>
      </c>
      <c r="H227">
        <v>60</v>
      </c>
      <c r="I227">
        <v>10</v>
      </c>
      <c r="J227" t="s">
        <v>18</v>
      </c>
      <c r="K227">
        <v>47</v>
      </c>
      <c r="L227">
        <v>3207.5088000000001</v>
      </c>
      <c r="M227">
        <v>38.141500000000001</v>
      </c>
      <c r="N227">
        <v>46.95</v>
      </c>
      <c r="O227">
        <v>44.005499999999998</v>
      </c>
      <c r="P227">
        <v>20.209800000000001</v>
      </c>
      <c r="Q227">
        <v>15.4162</v>
      </c>
      <c r="R227">
        <v>78.275800000000004</v>
      </c>
      <c r="S227">
        <v>76.171400000000006</v>
      </c>
      <c r="T227">
        <v>36.194400000000002</v>
      </c>
      <c r="U227">
        <v>40.097299999999997</v>
      </c>
      <c r="V227">
        <v>38.131300000000003</v>
      </c>
      <c r="W227">
        <v>46.940199999999997</v>
      </c>
      <c r="X227">
        <v>43.980800000000002</v>
      </c>
      <c r="Y227">
        <v>15368.9</v>
      </c>
      <c r="Z227">
        <v>8.7152999999999992</v>
      </c>
    </row>
    <row r="228" spans="1:26" x14ac:dyDescent="0.2">
      <c r="A228" t="s">
        <v>138</v>
      </c>
      <c r="B228" t="s">
        <v>139</v>
      </c>
      <c r="C228" t="s">
        <v>143</v>
      </c>
      <c r="D228">
        <v>232</v>
      </c>
      <c r="E228" t="s">
        <v>597</v>
      </c>
      <c r="F228" t="s">
        <v>66</v>
      </c>
      <c r="G228" t="s">
        <v>598</v>
      </c>
      <c r="H228">
        <v>60</v>
      </c>
      <c r="I228">
        <v>10</v>
      </c>
      <c r="J228" t="s">
        <v>18</v>
      </c>
      <c r="K228">
        <v>55</v>
      </c>
      <c r="L228">
        <v>1968.4648</v>
      </c>
      <c r="M228">
        <v>36.874200000000002</v>
      </c>
      <c r="N228">
        <v>45.651699999999998</v>
      </c>
      <c r="O228">
        <v>42.399299999999997</v>
      </c>
      <c r="P228">
        <v>17.6767</v>
      </c>
      <c r="Q228">
        <v>14.1473</v>
      </c>
      <c r="R228">
        <v>66.558199999999999</v>
      </c>
      <c r="S228">
        <v>64.622100000000003</v>
      </c>
      <c r="T228">
        <v>34.140500000000003</v>
      </c>
      <c r="U228">
        <v>38.908700000000003</v>
      </c>
      <c r="V228">
        <v>36.858800000000002</v>
      </c>
      <c r="W228">
        <v>45.64</v>
      </c>
      <c r="X228">
        <v>42.3735</v>
      </c>
      <c r="Y228">
        <v>11241.1</v>
      </c>
      <c r="Z228">
        <v>7.0278999999999998</v>
      </c>
    </row>
    <row r="229" spans="1:26" x14ac:dyDescent="0.2">
      <c r="A229" t="s">
        <v>138</v>
      </c>
      <c r="B229" t="s">
        <v>139</v>
      </c>
      <c r="C229" t="s">
        <v>143</v>
      </c>
      <c r="D229">
        <v>233</v>
      </c>
      <c r="E229" t="s">
        <v>599</v>
      </c>
      <c r="F229" t="s">
        <v>66</v>
      </c>
      <c r="G229" t="s">
        <v>600</v>
      </c>
      <c r="H229">
        <v>60</v>
      </c>
      <c r="I229">
        <v>10</v>
      </c>
      <c r="J229" t="s">
        <v>18</v>
      </c>
      <c r="K229">
        <v>63</v>
      </c>
      <c r="L229">
        <v>998.39850000000001</v>
      </c>
      <c r="M229">
        <v>34.598599999999998</v>
      </c>
      <c r="N229">
        <v>43.878599999999999</v>
      </c>
      <c r="O229">
        <v>40.201099999999997</v>
      </c>
      <c r="P229">
        <v>14.4153</v>
      </c>
      <c r="Q229">
        <v>12.289099999999999</v>
      </c>
      <c r="R229">
        <v>48.220199999999998</v>
      </c>
      <c r="S229">
        <v>46.617199999999997</v>
      </c>
      <c r="T229">
        <v>31.164899999999999</v>
      </c>
      <c r="U229">
        <v>37.022500000000001</v>
      </c>
      <c r="V229">
        <v>34.5608</v>
      </c>
      <c r="W229">
        <v>43.864400000000003</v>
      </c>
      <c r="X229">
        <v>40.173000000000002</v>
      </c>
      <c r="Y229">
        <v>7057.6</v>
      </c>
      <c r="Z229">
        <v>5.5061</v>
      </c>
    </row>
    <row r="230" spans="1:26" x14ac:dyDescent="0.2">
      <c r="A230" t="s">
        <v>138</v>
      </c>
      <c r="B230" t="s">
        <v>139</v>
      </c>
      <c r="C230" t="s">
        <v>143</v>
      </c>
      <c r="D230">
        <v>234</v>
      </c>
      <c r="E230" t="s">
        <v>601</v>
      </c>
      <c r="F230" t="s">
        <v>66</v>
      </c>
      <c r="G230" t="s">
        <v>602</v>
      </c>
      <c r="H230">
        <v>60</v>
      </c>
      <c r="I230">
        <v>10</v>
      </c>
      <c r="J230" t="s">
        <v>8</v>
      </c>
      <c r="K230">
        <v>23</v>
      </c>
      <c r="L230">
        <v>11843.687400000001</v>
      </c>
      <c r="M230">
        <v>39.863900000000001</v>
      </c>
      <c r="N230">
        <v>48.985799999999998</v>
      </c>
      <c r="O230">
        <v>46.716099999999997</v>
      </c>
      <c r="P230">
        <v>25.371200000000002</v>
      </c>
      <c r="Q230">
        <v>17.5001</v>
      </c>
      <c r="R230">
        <v>94.047799999999995</v>
      </c>
      <c r="S230">
        <v>91.907200000000003</v>
      </c>
      <c r="T230">
        <v>39.979900000000001</v>
      </c>
      <c r="U230">
        <v>41.892400000000002</v>
      </c>
      <c r="V230">
        <v>39.857199999999999</v>
      </c>
      <c r="W230">
        <v>48.979799999999997</v>
      </c>
      <c r="X230">
        <v>46.698500000000003</v>
      </c>
      <c r="Y230">
        <v>14086</v>
      </c>
      <c r="Z230">
        <v>7.4640000000000004</v>
      </c>
    </row>
    <row r="231" spans="1:26" x14ac:dyDescent="0.2">
      <c r="A231" t="s">
        <v>138</v>
      </c>
      <c r="B231" t="s">
        <v>139</v>
      </c>
      <c r="C231" t="s">
        <v>143</v>
      </c>
      <c r="D231">
        <v>235</v>
      </c>
      <c r="E231" t="s">
        <v>603</v>
      </c>
      <c r="F231" t="s">
        <v>66</v>
      </c>
      <c r="G231" t="s">
        <v>604</v>
      </c>
      <c r="H231">
        <v>60</v>
      </c>
      <c r="I231">
        <v>10</v>
      </c>
      <c r="J231" t="s">
        <v>8</v>
      </c>
      <c r="K231">
        <v>31</v>
      </c>
      <c r="L231">
        <v>6751.7111000000004</v>
      </c>
      <c r="M231">
        <v>39.358699999999999</v>
      </c>
      <c r="N231">
        <v>48.358199999999997</v>
      </c>
      <c r="O231">
        <v>45.7986</v>
      </c>
      <c r="P231">
        <v>23.5762</v>
      </c>
      <c r="Q231">
        <v>16.835100000000001</v>
      </c>
      <c r="R231">
        <v>89.749899999999997</v>
      </c>
      <c r="S231">
        <v>87.475200000000001</v>
      </c>
      <c r="T231">
        <v>38.691800000000001</v>
      </c>
      <c r="U231">
        <v>41.3369</v>
      </c>
      <c r="V231">
        <v>39.353200000000001</v>
      </c>
      <c r="W231">
        <v>48.351999999999997</v>
      </c>
      <c r="X231">
        <v>45.780200000000001</v>
      </c>
      <c r="Y231">
        <v>10998.7</v>
      </c>
      <c r="Z231">
        <v>6.7202999999999999</v>
      </c>
    </row>
    <row r="232" spans="1:26" x14ac:dyDescent="0.2">
      <c r="A232" t="s">
        <v>138</v>
      </c>
      <c r="B232" t="s">
        <v>139</v>
      </c>
      <c r="C232" t="s">
        <v>143</v>
      </c>
      <c r="D232">
        <v>236</v>
      </c>
      <c r="E232" t="s">
        <v>605</v>
      </c>
      <c r="F232" t="s">
        <v>66</v>
      </c>
      <c r="G232" t="s">
        <v>606</v>
      </c>
      <c r="H232">
        <v>60</v>
      </c>
      <c r="I232">
        <v>10</v>
      </c>
      <c r="J232" t="s">
        <v>8</v>
      </c>
      <c r="K232">
        <v>39</v>
      </c>
      <c r="L232">
        <v>3930.3822</v>
      </c>
      <c r="M232">
        <v>38.582000000000001</v>
      </c>
      <c r="N232">
        <v>47.491199999999999</v>
      </c>
      <c r="O232">
        <v>44.6098</v>
      </c>
      <c r="P232">
        <v>21.336500000000001</v>
      </c>
      <c r="Q232">
        <v>15.920299999999999</v>
      </c>
      <c r="R232">
        <v>82.679000000000002</v>
      </c>
      <c r="S232">
        <v>80.364800000000002</v>
      </c>
      <c r="T232">
        <v>37.029600000000002</v>
      </c>
      <c r="U232">
        <v>40.5486</v>
      </c>
      <c r="V232">
        <v>38.573999999999998</v>
      </c>
      <c r="W232">
        <v>47.482500000000002</v>
      </c>
      <c r="X232">
        <v>44.587200000000003</v>
      </c>
      <c r="Y232">
        <v>9688.2999999999993</v>
      </c>
      <c r="Z232">
        <v>5.9538000000000002</v>
      </c>
    </row>
    <row r="233" spans="1:26" x14ac:dyDescent="0.2">
      <c r="A233" t="s">
        <v>138</v>
      </c>
      <c r="B233" t="s">
        <v>139</v>
      </c>
      <c r="C233" t="s">
        <v>143</v>
      </c>
      <c r="D233">
        <v>237</v>
      </c>
      <c r="E233" t="s">
        <v>607</v>
      </c>
      <c r="F233" t="s">
        <v>66</v>
      </c>
      <c r="G233" t="s">
        <v>608</v>
      </c>
      <c r="H233">
        <v>60</v>
      </c>
      <c r="I233">
        <v>10</v>
      </c>
      <c r="J233" t="s">
        <v>8</v>
      </c>
      <c r="K233">
        <v>47</v>
      </c>
      <c r="L233">
        <v>2377.3814000000002</v>
      </c>
      <c r="M233">
        <v>37.478099999999998</v>
      </c>
      <c r="N233">
        <v>46.365400000000001</v>
      </c>
      <c r="O233">
        <v>43.165799999999997</v>
      </c>
      <c r="P233">
        <v>18.860299999999999</v>
      </c>
      <c r="Q233">
        <v>14.7537</v>
      </c>
      <c r="R233">
        <v>72.568600000000004</v>
      </c>
      <c r="S233">
        <v>70.327200000000005</v>
      </c>
      <c r="T233">
        <v>35.078600000000002</v>
      </c>
      <c r="U233">
        <v>39.503500000000003</v>
      </c>
      <c r="V233">
        <v>37.464599999999997</v>
      </c>
      <c r="W233">
        <v>46.354700000000001</v>
      </c>
      <c r="X233">
        <v>43.139699999999998</v>
      </c>
      <c r="Y233">
        <v>7157.2</v>
      </c>
      <c r="Z233">
        <v>4.6651999999999996</v>
      </c>
    </row>
    <row r="234" spans="1:26" x14ac:dyDescent="0.2">
      <c r="A234" t="s">
        <v>138</v>
      </c>
      <c r="B234" t="s">
        <v>139</v>
      </c>
      <c r="C234" t="s">
        <v>143</v>
      </c>
      <c r="D234">
        <v>238</v>
      </c>
      <c r="E234" t="s">
        <v>609</v>
      </c>
      <c r="F234" t="s">
        <v>66</v>
      </c>
      <c r="G234" t="s">
        <v>610</v>
      </c>
      <c r="H234">
        <v>60</v>
      </c>
      <c r="I234">
        <v>10</v>
      </c>
      <c r="J234" t="s">
        <v>8</v>
      </c>
      <c r="K234">
        <v>55</v>
      </c>
      <c r="L234">
        <v>1451.5637999999999</v>
      </c>
      <c r="M234">
        <v>36.047800000000002</v>
      </c>
      <c r="N234">
        <v>44.998899999999999</v>
      </c>
      <c r="O234">
        <v>41.497300000000003</v>
      </c>
      <c r="P234">
        <v>16.338200000000001</v>
      </c>
      <c r="Q234">
        <v>13.4092</v>
      </c>
      <c r="R234">
        <v>59.668500000000002</v>
      </c>
      <c r="S234">
        <v>57.712899999999998</v>
      </c>
      <c r="T234">
        <v>32.975999999999999</v>
      </c>
      <c r="U234">
        <v>38.197400000000002</v>
      </c>
      <c r="V234">
        <v>36.029200000000003</v>
      </c>
      <c r="W234">
        <v>44.985799999999998</v>
      </c>
      <c r="X234">
        <v>41.470399999999998</v>
      </c>
      <c r="Y234">
        <v>5882.8</v>
      </c>
      <c r="Z234">
        <v>4.1871</v>
      </c>
    </row>
    <row r="235" spans="1:26" x14ac:dyDescent="0.2">
      <c r="A235" t="s">
        <v>138</v>
      </c>
      <c r="B235" t="s">
        <v>139</v>
      </c>
      <c r="C235" t="s">
        <v>143</v>
      </c>
      <c r="D235">
        <v>239</v>
      </c>
      <c r="E235" t="s">
        <v>611</v>
      </c>
      <c r="F235" t="s">
        <v>66</v>
      </c>
      <c r="G235" t="s">
        <v>612</v>
      </c>
      <c r="H235">
        <v>60</v>
      </c>
      <c r="I235">
        <v>10</v>
      </c>
      <c r="J235" t="s">
        <v>8</v>
      </c>
      <c r="K235">
        <v>63</v>
      </c>
      <c r="L235">
        <v>725.29690000000005</v>
      </c>
      <c r="M235">
        <v>33.617699999999999</v>
      </c>
      <c r="N235">
        <v>43.122300000000003</v>
      </c>
      <c r="O235">
        <v>39.303199999999997</v>
      </c>
      <c r="P235">
        <v>13.1747</v>
      </c>
      <c r="Q235">
        <v>11.5274</v>
      </c>
      <c r="R235">
        <v>41.232599999999998</v>
      </c>
      <c r="S235">
        <v>39.730699999999999</v>
      </c>
      <c r="T235">
        <v>30.014600000000002</v>
      </c>
      <c r="U235">
        <v>36.195599999999999</v>
      </c>
      <c r="V235">
        <v>33.575200000000002</v>
      </c>
      <c r="W235">
        <v>43.107500000000002</v>
      </c>
      <c r="X235">
        <v>39.272799999999997</v>
      </c>
      <c r="Y235">
        <v>3729.7</v>
      </c>
      <c r="Z235">
        <v>3.3675000000000002</v>
      </c>
    </row>
    <row r="236" spans="1:26" x14ac:dyDescent="0.2">
      <c r="A236" t="s">
        <v>138</v>
      </c>
      <c r="B236" t="s">
        <v>139</v>
      </c>
      <c r="C236" t="s">
        <v>143</v>
      </c>
      <c r="D236">
        <v>240</v>
      </c>
      <c r="E236" t="s">
        <v>613</v>
      </c>
      <c r="F236" t="s">
        <v>66</v>
      </c>
      <c r="G236" t="s">
        <v>614</v>
      </c>
      <c r="H236">
        <v>60</v>
      </c>
      <c r="I236">
        <v>10</v>
      </c>
      <c r="J236" t="s">
        <v>19</v>
      </c>
      <c r="K236">
        <v>23</v>
      </c>
      <c r="L236">
        <v>7052.8424999999997</v>
      </c>
      <c r="M236">
        <v>39.282800000000002</v>
      </c>
      <c r="N236">
        <v>48.2864</v>
      </c>
      <c r="O236">
        <v>45.513800000000003</v>
      </c>
      <c r="P236">
        <v>23.769600000000001</v>
      </c>
      <c r="Q236">
        <v>16.838100000000001</v>
      </c>
      <c r="R236">
        <v>89.069299999999998</v>
      </c>
      <c r="S236">
        <v>86.695099999999996</v>
      </c>
      <c r="T236">
        <v>38.612400000000001</v>
      </c>
      <c r="U236">
        <v>41.264000000000003</v>
      </c>
      <c r="V236">
        <v>39.278300000000002</v>
      </c>
      <c r="W236">
        <v>48.279699999999998</v>
      </c>
      <c r="X236">
        <v>45.495899999999999</v>
      </c>
      <c r="Y236">
        <v>10187</v>
      </c>
      <c r="Z236">
        <v>4.1429</v>
      </c>
    </row>
    <row r="237" spans="1:26" x14ac:dyDescent="0.2">
      <c r="A237" t="s">
        <v>138</v>
      </c>
      <c r="B237" t="s">
        <v>139</v>
      </c>
      <c r="C237" t="s">
        <v>143</v>
      </c>
      <c r="D237">
        <v>241</v>
      </c>
      <c r="E237" t="s">
        <v>615</v>
      </c>
      <c r="F237" t="s">
        <v>66</v>
      </c>
      <c r="G237" t="s">
        <v>616</v>
      </c>
      <c r="H237">
        <v>60</v>
      </c>
      <c r="I237">
        <v>10</v>
      </c>
      <c r="J237" t="s">
        <v>19</v>
      </c>
      <c r="K237">
        <v>31</v>
      </c>
      <c r="L237">
        <v>4269.5618000000004</v>
      </c>
      <c r="M237">
        <v>38.619399999999999</v>
      </c>
      <c r="N237">
        <v>47.552199999999999</v>
      </c>
      <c r="O237">
        <v>44.502000000000002</v>
      </c>
      <c r="P237">
        <v>21.747</v>
      </c>
      <c r="Q237">
        <v>16.041799999999999</v>
      </c>
      <c r="R237">
        <v>83.063100000000006</v>
      </c>
      <c r="S237">
        <v>80.551500000000004</v>
      </c>
      <c r="T237">
        <v>37.154499999999999</v>
      </c>
      <c r="U237">
        <v>40.593899999999998</v>
      </c>
      <c r="V237">
        <v>38.612099999999998</v>
      </c>
      <c r="W237">
        <v>47.543599999999998</v>
      </c>
      <c r="X237">
        <v>44.480400000000003</v>
      </c>
      <c r="Y237">
        <v>6902.8</v>
      </c>
      <c r="Z237">
        <v>3.6461999999999999</v>
      </c>
    </row>
    <row r="238" spans="1:26" x14ac:dyDescent="0.2">
      <c r="A238" t="s">
        <v>138</v>
      </c>
      <c r="B238" t="s">
        <v>139</v>
      </c>
      <c r="C238" t="s">
        <v>143</v>
      </c>
      <c r="D238">
        <v>242</v>
      </c>
      <c r="E238" t="s">
        <v>617</v>
      </c>
      <c r="F238" t="s">
        <v>66</v>
      </c>
      <c r="G238" t="s">
        <v>618</v>
      </c>
      <c r="H238">
        <v>60</v>
      </c>
      <c r="I238">
        <v>10</v>
      </c>
      <c r="J238" t="s">
        <v>19</v>
      </c>
      <c r="K238">
        <v>39</v>
      </c>
      <c r="L238">
        <v>2578.2856999999999</v>
      </c>
      <c r="M238">
        <v>37.642600000000002</v>
      </c>
      <c r="N238">
        <v>46.574800000000003</v>
      </c>
      <c r="O238">
        <v>43.240200000000002</v>
      </c>
      <c r="P238">
        <v>19.403099999999998</v>
      </c>
      <c r="Q238">
        <v>14.9855</v>
      </c>
      <c r="R238">
        <v>74.044399999999996</v>
      </c>
      <c r="S238">
        <v>71.549700000000001</v>
      </c>
      <c r="T238">
        <v>35.3658</v>
      </c>
      <c r="U238">
        <v>39.667499999999997</v>
      </c>
      <c r="V238">
        <v>37.629899999999999</v>
      </c>
      <c r="W238">
        <v>46.563600000000001</v>
      </c>
      <c r="X238">
        <v>43.215000000000003</v>
      </c>
      <c r="Y238">
        <v>6337</v>
      </c>
      <c r="Z238">
        <v>3.2223000000000002</v>
      </c>
    </row>
    <row r="239" spans="1:26" x14ac:dyDescent="0.2">
      <c r="A239" t="s">
        <v>138</v>
      </c>
      <c r="B239" t="s">
        <v>139</v>
      </c>
      <c r="C239" t="s">
        <v>143</v>
      </c>
      <c r="D239">
        <v>243</v>
      </c>
      <c r="E239" t="s">
        <v>619</v>
      </c>
      <c r="F239" t="s">
        <v>66</v>
      </c>
      <c r="G239" t="s">
        <v>620</v>
      </c>
      <c r="H239">
        <v>60</v>
      </c>
      <c r="I239">
        <v>10</v>
      </c>
      <c r="J239" t="s">
        <v>19</v>
      </c>
      <c r="K239">
        <v>47</v>
      </c>
      <c r="L239">
        <v>1556.1877999999999</v>
      </c>
      <c r="M239">
        <v>36.326000000000001</v>
      </c>
      <c r="N239">
        <v>45.349400000000003</v>
      </c>
      <c r="O239">
        <v>41.750300000000003</v>
      </c>
      <c r="P239">
        <v>16.922699999999999</v>
      </c>
      <c r="Q239">
        <v>13.712899999999999</v>
      </c>
      <c r="R239">
        <v>62.247900000000001</v>
      </c>
      <c r="S239">
        <v>59.938800000000001</v>
      </c>
      <c r="T239">
        <v>33.365299999999998</v>
      </c>
      <c r="U239">
        <v>38.4771</v>
      </c>
      <c r="V239">
        <v>36.307699999999997</v>
      </c>
      <c r="W239">
        <v>45.336199999999998</v>
      </c>
      <c r="X239">
        <v>41.7226</v>
      </c>
      <c r="Y239">
        <v>5094.2</v>
      </c>
      <c r="Z239">
        <v>2.6190000000000002</v>
      </c>
    </row>
    <row r="240" spans="1:26" x14ac:dyDescent="0.2">
      <c r="A240" t="s">
        <v>138</v>
      </c>
      <c r="B240" t="s">
        <v>139</v>
      </c>
      <c r="C240" t="s">
        <v>143</v>
      </c>
      <c r="D240">
        <v>244</v>
      </c>
      <c r="E240" t="s">
        <v>621</v>
      </c>
      <c r="F240" t="s">
        <v>66</v>
      </c>
      <c r="G240" t="s">
        <v>622</v>
      </c>
      <c r="H240">
        <v>60</v>
      </c>
      <c r="I240">
        <v>10</v>
      </c>
      <c r="J240" t="s">
        <v>19</v>
      </c>
      <c r="K240">
        <v>55</v>
      </c>
      <c r="L240">
        <v>942.61919999999998</v>
      </c>
      <c r="M240">
        <v>34.726500000000001</v>
      </c>
      <c r="N240">
        <v>43.869100000000003</v>
      </c>
      <c r="O240">
        <v>40.119100000000003</v>
      </c>
      <c r="P240">
        <v>14.466900000000001</v>
      </c>
      <c r="Q240">
        <v>12.3164</v>
      </c>
      <c r="R240">
        <v>48.845799999999997</v>
      </c>
      <c r="S240">
        <v>46.9923</v>
      </c>
      <c r="T240">
        <v>31.282699999999998</v>
      </c>
      <c r="U240">
        <v>37.053899999999999</v>
      </c>
      <c r="V240">
        <v>34.704500000000003</v>
      </c>
      <c r="W240">
        <v>43.856699999999996</v>
      </c>
      <c r="X240">
        <v>40.093800000000002</v>
      </c>
      <c r="Y240">
        <v>4116.8999999999996</v>
      </c>
      <c r="Z240">
        <v>2.2852000000000001</v>
      </c>
    </row>
    <row r="241" spans="1:26" x14ac:dyDescent="0.2">
      <c r="A241" t="s">
        <v>138</v>
      </c>
      <c r="B241" t="s">
        <v>139</v>
      </c>
      <c r="C241" t="s">
        <v>143</v>
      </c>
      <c r="D241">
        <v>245</v>
      </c>
      <c r="E241" t="s">
        <v>623</v>
      </c>
      <c r="F241" t="s">
        <v>66</v>
      </c>
      <c r="G241" t="s">
        <v>624</v>
      </c>
      <c r="H241">
        <v>60</v>
      </c>
      <c r="I241">
        <v>10</v>
      </c>
      <c r="J241" t="s">
        <v>19</v>
      </c>
      <c r="K241">
        <v>63</v>
      </c>
      <c r="L241">
        <v>463.66309999999999</v>
      </c>
      <c r="M241">
        <v>32.146700000000003</v>
      </c>
      <c r="N241">
        <v>41.905900000000003</v>
      </c>
      <c r="O241">
        <v>37.948700000000002</v>
      </c>
      <c r="P241">
        <v>11.5106</v>
      </c>
      <c r="Q241">
        <v>10.456099999999999</v>
      </c>
      <c r="R241">
        <v>30.461400000000001</v>
      </c>
      <c r="S241">
        <v>29.2759</v>
      </c>
      <c r="T241">
        <v>28.382899999999999</v>
      </c>
      <c r="U241">
        <v>34.950699999999998</v>
      </c>
      <c r="V241">
        <v>32.1021</v>
      </c>
      <c r="W241">
        <v>41.8902</v>
      </c>
      <c r="X241">
        <v>37.923000000000002</v>
      </c>
      <c r="Y241">
        <v>2779.6</v>
      </c>
      <c r="Z241">
        <v>1.4509000000000001</v>
      </c>
    </row>
    <row r="242" spans="1:26" x14ac:dyDescent="0.2">
      <c r="A242" t="s">
        <v>138</v>
      </c>
      <c r="B242" t="s">
        <v>139</v>
      </c>
      <c r="C242" t="s">
        <v>143</v>
      </c>
      <c r="D242">
        <v>246</v>
      </c>
      <c r="E242" t="s">
        <v>625</v>
      </c>
      <c r="F242" t="s">
        <v>66</v>
      </c>
      <c r="G242" t="s">
        <v>626</v>
      </c>
      <c r="H242">
        <v>60</v>
      </c>
      <c r="I242">
        <v>10</v>
      </c>
      <c r="J242" t="s">
        <v>9</v>
      </c>
      <c r="K242">
        <v>23</v>
      </c>
      <c r="L242">
        <v>5062.0246999999999</v>
      </c>
      <c r="M242">
        <v>38.592700000000001</v>
      </c>
      <c r="N242">
        <v>47.619799999999998</v>
      </c>
      <c r="O242">
        <v>44.384900000000002</v>
      </c>
      <c r="P242">
        <v>22.448499999999999</v>
      </c>
      <c r="Q242">
        <v>16.159800000000001</v>
      </c>
      <c r="R242">
        <v>82.046899999999994</v>
      </c>
      <c r="S242">
        <v>79.673400000000001</v>
      </c>
      <c r="T242">
        <v>37.122</v>
      </c>
      <c r="U242">
        <v>40.627200000000002</v>
      </c>
      <c r="V242">
        <v>38.5869</v>
      </c>
      <c r="W242">
        <v>47.612000000000002</v>
      </c>
      <c r="X242">
        <v>44.366599999999998</v>
      </c>
      <c r="Y242">
        <v>6053.9</v>
      </c>
      <c r="Z242">
        <v>2.0394000000000001</v>
      </c>
    </row>
    <row r="243" spans="1:26" x14ac:dyDescent="0.2">
      <c r="A243" t="s">
        <v>138</v>
      </c>
      <c r="B243" t="s">
        <v>139</v>
      </c>
      <c r="C243" t="s">
        <v>143</v>
      </c>
      <c r="D243">
        <v>247</v>
      </c>
      <c r="E243" t="s">
        <v>627</v>
      </c>
      <c r="F243" t="s">
        <v>66</v>
      </c>
      <c r="G243" t="s">
        <v>628</v>
      </c>
      <c r="H243">
        <v>60</v>
      </c>
      <c r="I243">
        <v>10</v>
      </c>
      <c r="J243" t="s">
        <v>9</v>
      </c>
      <c r="K243">
        <v>31</v>
      </c>
      <c r="L243">
        <v>3151.1246000000001</v>
      </c>
      <c r="M243">
        <v>37.839199999999998</v>
      </c>
      <c r="N243">
        <v>46.837499999999999</v>
      </c>
      <c r="O243">
        <v>43.383899999999997</v>
      </c>
      <c r="P243">
        <v>20.319900000000001</v>
      </c>
      <c r="Q243">
        <v>15.2974</v>
      </c>
      <c r="R243">
        <v>74.999099999999999</v>
      </c>
      <c r="S243">
        <v>72.543400000000005</v>
      </c>
      <c r="T243">
        <v>35.694600000000001</v>
      </c>
      <c r="U243">
        <v>39.898600000000002</v>
      </c>
      <c r="V243">
        <v>37.828800000000001</v>
      </c>
      <c r="W243">
        <v>46.827300000000001</v>
      </c>
      <c r="X243">
        <v>43.361699999999999</v>
      </c>
      <c r="Y243">
        <v>4630</v>
      </c>
      <c r="Z243">
        <v>1.9376</v>
      </c>
    </row>
    <row r="244" spans="1:26" x14ac:dyDescent="0.2">
      <c r="A244" t="s">
        <v>138</v>
      </c>
      <c r="B244" t="s">
        <v>139</v>
      </c>
      <c r="C244" t="s">
        <v>143</v>
      </c>
      <c r="D244">
        <v>248</v>
      </c>
      <c r="E244" t="s">
        <v>629</v>
      </c>
      <c r="F244" t="s">
        <v>66</v>
      </c>
      <c r="G244" t="s">
        <v>630</v>
      </c>
      <c r="H244">
        <v>60</v>
      </c>
      <c r="I244">
        <v>10</v>
      </c>
      <c r="J244" t="s">
        <v>9</v>
      </c>
      <c r="K244">
        <v>39</v>
      </c>
      <c r="L244">
        <v>1906.6214</v>
      </c>
      <c r="M244">
        <v>36.753500000000003</v>
      </c>
      <c r="N244">
        <v>45.792200000000001</v>
      </c>
      <c r="O244">
        <v>42.139800000000001</v>
      </c>
      <c r="P244">
        <v>17.955300000000001</v>
      </c>
      <c r="Q244">
        <v>14.186299999999999</v>
      </c>
      <c r="R244">
        <v>65.002700000000004</v>
      </c>
      <c r="S244">
        <v>62.613799999999998</v>
      </c>
      <c r="T244">
        <v>33.960099999999997</v>
      </c>
      <c r="U244">
        <v>38.897300000000001</v>
      </c>
      <c r="V244">
        <v>36.736699999999999</v>
      </c>
      <c r="W244">
        <v>45.7791</v>
      </c>
      <c r="X244">
        <v>42.1143</v>
      </c>
      <c r="Y244">
        <v>3350</v>
      </c>
      <c r="Z244">
        <v>1.6771</v>
      </c>
    </row>
    <row r="245" spans="1:26" x14ac:dyDescent="0.2">
      <c r="A245" t="s">
        <v>138</v>
      </c>
      <c r="B245" t="s">
        <v>139</v>
      </c>
      <c r="C245" t="s">
        <v>143</v>
      </c>
      <c r="D245">
        <v>249</v>
      </c>
      <c r="E245" t="s">
        <v>631</v>
      </c>
      <c r="F245" t="s">
        <v>66</v>
      </c>
      <c r="G245" t="s">
        <v>632</v>
      </c>
      <c r="H245">
        <v>60</v>
      </c>
      <c r="I245">
        <v>10</v>
      </c>
      <c r="J245" t="s">
        <v>9</v>
      </c>
      <c r="K245">
        <v>47</v>
      </c>
      <c r="L245">
        <v>1148.6323</v>
      </c>
      <c r="M245">
        <v>35.340499999999999</v>
      </c>
      <c r="N245">
        <v>44.5413</v>
      </c>
      <c r="O245">
        <v>40.653199999999998</v>
      </c>
      <c r="P245">
        <v>15.510199999999999</v>
      </c>
      <c r="Q245">
        <v>12.8833</v>
      </c>
      <c r="R245">
        <v>52.872599999999998</v>
      </c>
      <c r="S245">
        <v>50.766599999999997</v>
      </c>
      <c r="T245">
        <v>32.027700000000003</v>
      </c>
      <c r="U245">
        <v>37.642000000000003</v>
      </c>
      <c r="V245">
        <v>35.318100000000001</v>
      </c>
      <c r="W245">
        <v>44.527200000000001</v>
      </c>
      <c r="X245">
        <v>40.624299999999998</v>
      </c>
      <c r="Y245">
        <v>2665</v>
      </c>
      <c r="Z245">
        <v>1.4864999999999999</v>
      </c>
    </row>
    <row r="246" spans="1:26" x14ac:dyDescent="0.2">
      <c r="A246" t="s">
        <v>138</v>
      </c>
      <c r="B246" t="s">
        <v>139</v>
      </c>
      <c r="C246" t="s">
        <v>143</v>
      </c>
      <c r="D246">
        <v>250</v>
      </c>
      <c r="E246" t="s">
        <v>633</v>
      </c>
      <c r="F246" t="s">
        <v>66</v>
      </c>
      <c r="G246" t="s">
        <v>634</v>
      </c>
      <c r="H246">
        <v>60</v>
      </c>
      <c r="I246">
        <v>10</v>
      </c>
      <c r="J246" t="s">
        <v>9</v>
      </c>
      <c r="K246">
        <v>55</v>
      </c>
      <c r="L246">
        <v>687.78359999999998</v>
      </c>
      <c r="M246">
        <v>33.6586</v>
      </c>
      <c r="N246">
        <v>43.015000000000001</v>
      </c>
      <c r="O246">
        <v>39.046500000000002</v>
      </c>
      <c r="P246">
        <v>13.1595</v>
      </c>
      <c r="Q246">
        <v>11.490600000000001</v>
      </c>
      <c r="R246">
        <v>39.533900000000003</v>
      </c>
      <c r="S246">
        <v>37.931800000000003</v>
      </c>
      <c r="T246">
        <v>30.008700000000001</v>
      </c>
      <c r="U246">
        <v>36.1464</v>
      </c>
      <c r="V246">
        <v>33.6342</v>
      </c>
      <c r="W246">
        <v>43.000799999999998</v>
      </c>
      <c r="X246">
        <v>39.018900000000002</v>
      </c>
      <c r="Y246">
        <v>2129.6</v>
      </c>
      <c r="Z246">
        <v>1.226</v>
      </c>
    </row>
    <row r="247" spans="1:26" x14ac:dyDescent="0.2">
      <c r="A247" t="s">
        <v>138</v>
      </c>
      <c r="B247" t="s">
        <v>139</v>
      </c>
      <c r="C247" t="s">
        <v>143</v>
      </c>
      <c r="D247">
        <v>251</v>
      </c>
      <c r="E247" t="s">
        <v>635</v>
      </c>
      <c r="F247" t="s">
        <v>66</v>
      </c>
      <c r="G247" t="s">
        <v>636</v>
      </c>
      <c r="H247">
        <v>60</v>
      </c>
      <c r="I247">
        <v>10</v>
      </c>
      <c r="J247" t="s">
        <v>9</v>
      </c>
      <c r="K247">
        <v>63</v>
      </c>
      <c r="L247">
        <v>333.70940000000002</v>
      </c>
      <c r="M247">
        <v>31.073399999999999</v>
      </c>
      <c r="N247">
        <v>41.005899999999997</v>
      </c>
      <c r="O247">
        <v>36.848199999999999</v>
      </c>
      <c r="P247">
        <v>10.3987</v>
      </c>
      <c r="Q247">
        <v>9.7225999999999999</v>
      </c>
      <c r="R247">
        <v>22.626000000000001</v>
      </c>
      <c r="S247">
        <v>21.664200000000001</v>
      </c>
      <c r="T247">
        <v>27.244</v>
      </c>
      <c r="U247">
        <v>33.949399999999997</v>
      </c>
      <c r="V247">
        <v>31.0291</v>
      </c>
      <c r="W247">
        <v>40.991</v>
      </c>
      <c r="X247">
        <v>36.819099999999999</v>
      </c>
      <c r="Y247">
        <v>1384.1</v>
      </c>
      <c r="Z247">
        <v>0.74909999999999999</v>
      </c>
    </row>
    <row r="248" spans="1:26" x14ac:dyDescent="0.2">
      <c r="A248" t="s">
        <v>138</v>
      </c>
      <c r="B248" t="s">
        <v>139</v>
      </c>
      <c r="C248" t="s">
        <v>143</v>
      </c>
      <c r="D248">
        <v>252</v>
      </c>
      <c r="E248" t="s">
        <v>637</v>
      </c>
      <c r="F248" t="s">
        <v>66</v>
      </c>
      <c r="G248" t="s">
        <v>638</v>
      </c>
      <c r="H248">
        <v>60</v>
      </c>
      <c r="I248">
        <v>10</v>
      </c>
      <c r="J248" t="s">
        <v>20</v>
      </c>
      <c r="K248">
        <v>23</v>
      </c>
      <c r="L248">
        <v>3187.0664999999999</v>
      </c>
      <c r="M248">
        <v>36.970999999999997</v>
      </c>
      <c r="N248">
        <v>46.395000000000003</v>
      </c>
      <c r="O248">
        <v>42.498399999999997</v>
      </c>
      <c r="P248">
        <v>20.085999999999999</v>
      </c>
      <c r="Q248">
        <v>14.7539</v>
      </c>
      <c r="R248">
        <v>62.69</v>
      </c>
      <c r="S248">
        <v>60.623600000000003</v>
      </c>
      <c r="T248">
        <v>34.106499999999997</v>
      </c>
      <c r="U248">
        <v>39.372300000000003</v>
      </c>
      <c r="V248">
        <v>36.963500000000003</v>
      </c>
      <c r="W248">
        <v>46.3857</v>
      </c>
      <c r="X248">
        <v>42.478000000000002</v>
      </c>
      <c r="Y248">
        <v>3876.9</v>
      </c>
      <c r="Z248">
        <v>1.3991</v>
      </c>
    </row>
    <row r="249" spans="1:26" x14ac:dyDescent="0.2">
      <c r="A249" t="s">
        <v>138</v>
      </c>
      <c r="B249" t="s">
        <v>139</v>
      </c>
      <c r="C249" t="s">
        <v>143</v>
      </c>
      <c r="D249">
        <v>253</v>
      </c>
      <c r="E249" t="s">
        <v>639</v>
      </c>
      <c r="F249" t="s">
        <v>66</v>
      </c>
      <c r="G249" t="s">
        <v>640</v>
      </c>
      <c r="H249">
        <v>60</v>
      </c>
      <c r="I249">
        <v>10</v>
      </c>
      <c r="J249" t="s">
        <v>20</v>
      </c>
      <c r="K249">
        <v>31</v>
      </c>
      <c r="L249">
        <v>2007.0329999999999</v>
      </c>
      <c r="M249">
        <v>36.2134</v>
      </c>
      <c r="N249">
        <v>45.556100000000001</v>
      </c>
      <c r="O249">
        <v>41.5657</v>
      </c>
      <c r="P249">
        <v>18.0335</v>
      </c>
      <c r="Q249">
        <v>13.924099999999999</v>
      </c>
      <c r="R249">
        <v>54.973599999999998</v>
      </c>
      <c r="S249">
        <v>52.930500000000002</v>
      </c>
      <c r="T249">
        <v>33.034999999999997</v>
      </c>
      <c r="U249">
        <v>38.609200000000001</v>
      </c>
      <c r="V249">
        <v>36.200200000000002</v>
      </c>
      <c r="W249">
        <v>45.544400000000003</v>
      </c>
      <c r="X249">
        <v>41.5411</v>
      </c>
      <c r="Y249">
        <v>3159.1</v>
      </c>
      <c r="Z249">
        <v>1.1992</v>
      </c>
    </row>
    <row r="250" spans="1:26" x14ac:dyDescent="0.2">
      <c r="A250" t="s">
        <v>138</v>
      </c>
      <c r="B250" t="s">
        <v>139</v>
      </c>
      <c r="C250" t="s">
        <v>143</v>
      </c>
      <c r="D250">
        <v>254</v>
      </c>
      <c r="E250" t="s">
        <v>641</v>
      </c>
      <c r="F250" t="s">
        <v>66</v>
      </c>
      <c r="G250" t="s">
        <v>642</v>
      </c>
      <c r="H250">
        <v>60</v>
      </c>
      <c r="I250">
        <v>10</v>
      </c>
      <c r="J250" t="s">
        <v>20</v>
      </c>
      <c r="K250">
        <v>39</v>
      </c>
      <c r="L250">
        <v>1215.7983999999999</v>
      </c>
      <c r="M250">
        <v>35.108699999999999</v>
      </c>
      <c r="N250">
        <v>44.518500000000003</v>
      </c>
      <c r="O250">
        <v>40.391399999999997</v>
      </c>
      <c r="P250">
        <v>15.811500000000001</v>
      </c>
      <c r="Q250">
        <v>12.863</v>
      </c>
      <c r="R250">
        <v>45.218800000000002</v>
      </c>
      <c r="S250">
        <v>43.310699999999997</v>
      </c>
      <c r="T250">
        <v>31.624099999999999</v>
      </c>
      <c r="U250">
        <v>37.576500000000003</v>
      </c>
      <c r="V250">
        <v>35.0886</v>
      </c>
      <c r="W250">
        <v>44.505299999999998</v>
      </c>
      <c r="X250">
        <v>40.3611</v>
      </c>
      <c r="Y250">
        <v>2329.1999999999998</v>
      </c>
      <c r="Z250">
        <v>1.0085999999999999</v>
      </c>
    </row>
    <row r="251" spans="1:26" x14ac:dyDescent="0.2">
      <c r="A251" t="s">
        <v>138</v>
      </c>
      <c r="B251" t="s">
        <v>139</v>
      </c>
      <c r="C251" t="s">
        <v>143</v>
      </c>
      <c r="D251">
        <v>255</v>
      </c>
      <c r="E251" t="s">
        <v>643</v>
      </c>
      <c r="F251" t="s">
        <v>66</v>
      </c>
      <c r="G251" t="s">
        <v>644</v>
      </c>
      <c r="H251">
        <v>60</v>
      </c>
      <c r="I251">
        <v>10</v>
      </c>
      <c r="J251" t="s">
        <v>20</v>
      </c>
      <c r="K251">
        <v>47</v>
      </c>
      <c r="L251">
        <v>729.90390000000002</v>
      </c>
      <c r="M251">
        <v>33.681800000000003</v>
      </c>
      <c r="N251">
        <v>43.226900000000001</v>
      </c>
      <c r="O251">
        <v>38.9529</v>
      </c>
      <c r="P251">
        <v>13.5335</v>
      </c>
      <c r="Q251">
        <v>11.6242</v>
      </c>
      <c r="R251">
        <v>34.2485</v>
      </c>
      <c r="S251">
        <v>32.718899999999998</v>
      </c>
      <c r="T251">
        <v>29.961099999999998</v>
      </c>
      <c r="U251">
        <v>36.263500000000001</v>
      </c>
      <c r="V251">
        <v>33.656500000000001</v>
      </c>
      <c r="W251">
        <v>43.211199999999998</v>
      </c>
      <c r="X251">
        <v>38.917999999999999</v>
      </c>
      <c r="Y251">
        <v>1851.5</v>
      </c>
      <c r="Z251">
        <v>0.9073</v>
      </c>
    </row>
    <row r="252" spans="1:26" x14ac:dyDescent="0.2">
      <c r="A252" t="s">
        <v>138</v>
      </c>
      <c r="B252" t="s">
        <v>139</v>
      </c>
      <c r="C252" t="s">
        <v>143</v>
      </c>
      <c r="D252">
        <v>256</v>
      </c>
      <c r="E252" t="s">
        <v>645</v>
      </c>
      <c r="F252" t="s">
        <v>66</v>
      </c>
      <c r="G252" t="s">
        <v>646</v>
      </c>
      <c r="H252">
        <v>60</v>
      </c>
      <c r="I252">
        <v>10</v>
      </c>
      <c r="J252" t="s">
        <v>20</v>
      </c>
      <c r="K252">
        <v>55</v>
      </c>
      <c r="L252">
        <v>435.0763</v>
      </c>
      <c r="M252">
        <v>32.028100000000002</v>
      </c>
      <c r="N252">
        <v>41.703800000000001</v>
      </c>
      <c r="O252">
        <v>37.489899999999999</v>
      </c>
      <c r="P252">
        <v>11.3969</v>
      </c>
      <c r="Q252">
        <v>10.3392</v>
      </c>
      <c r="R252">
        <v>23.337299999999999</v>
      </c>
      <c r="S252">
        <v>22.324100000000001</v>
      </c>
      <c r="T252">
        <v>28.185700000000001</v>
      </c>
      <c r="U252">
        <v>34.736899999999999</v>
      </c>
      <c r="V252">
        <v>32.002299999999998</v>
      </c>
      <c r="W252">
        <v>41.688000000000002</v>
      </c>
      <c r="X252">
        <v>37.457000000000001</v>
      </c>
      <c r="Y252">
        <v>1419.9</v>
      </c>
      <c r="Z252">
        <v>0.69169999999999998</v>
      </c>
    </row>
    <row r="253" spans="1:26" x14ac:dyDescent="0.2">
      <c r="A253" t="s">
        <v>138</v>
      </c>
      <c r="B253" t="s">
        <v>139</v>
      </c>
      <c r="C253" t="s">
        <v>143</v>
      </c>
      <c r="D253">
        <v>257</v>
      </c>
      <c r="E253" t="s">
        <v>647</v>
      </c>
      <c r="F253" t="s">
        <v>66</v>
      </c>
      <c r="G253" t="s">
        <v>648</v>
      </c>
      <c r="H253">
        <v>60</v>
      </c>
      <c r="I253">
        <v>10</v>
      </c>
      <c r="J253" t="s">
        <v>20</v>
      </c>
      <c r="K253">
        <v>63</v>
      </c>
      <c r="L253">
        <v>208.85329999999999</v>
      </c>
      <c r="M253">
        <v>29.46</v>
      </c>
      <c r="N253">
        <v>39.765700000000002</v>
      </c>
      <c r="O253">
        <v>35.475700000000003</v>
      </c>
      <c r="P253">
        <v>8.9619</v>
      </c>
      <c r="Q253">
        <v>8.7418999999999993</v>
      </c>
      <c r="R253">
        <v>8.2990999999999993</v>
      </c>
      <c r="S253">
        <v>7.9429999999999996</v>
      </c>
      <c r="T253">
        <v>25.607500000000002</v>
      </c>
      <c r="U253">
        <v>32.522599999999997</v>
      </c>
      <c r="V253">
        <v>29.412700000000001</v>
      </c>
      <c r="W253">
        <v>39.75</v>
      </c>
      <c r="X253">
        <v>35.442</v>
      </c>
      <c r="Y253">
        <v>811.9</v>
      </c>
      <c r="Z253">
        <v>0.43790000000000001</v>
      </c>
    </row>
    <row r="254" spans="1:26" x14ac:dyDescent="0.2">
      <c r="A254" t="s">
        <v>138</v>
      </c>
      <c r="B254" t="s">
        <v>139</v>
      </c>
      <c r="C254" t="s">
        <v>143</v>
      </c>
      <c r="D254">
        <v>258</v>
      </c>
      <c r="E254" t="s">
        <v>649</v>
      </c>
      <c r="F254" t="s">
        <v>142</v>
      </c>
      <c r="G254" t="s">
        <v>650</v>
      </c>
      <c r="H254">
        <v>60</v>
      </c>
      <c r="I254">
        <v>10</v>
      </c>
      <c r="J254" t="s">
        <v>17</v>
      </c>
      <c r="K254">
        <v>23</v>
      </c>
      <c r="L254">
        <v>37547.965900000003</v>
      </c>
      <c r="M254">
        <v>43.908499999999997</v>
      </c>
      <c r="N254">
        <v>49.572600000000001</v>
      </c>
      <c r="O254">
        <v>50.9983</v>
      </c>
      <c r="P254">
        <v>32.238399999999999</v>
      </c>
      <c r="Q254">
        <v>23.7288</v>
      </c>
      <c r="R254">
        <v>95.494</v>
      </c>
      <c r="S254">
        <v>93.782499999999999</v>
      </c>
      <c r="T254">
        <v>45.843899999999998</v>
      </c>
      <c r="U254">
        <v>44.816499999999998</v>
      </c>
      <c r="V254">
        <v>43.795299999999997</v>
      </c>
      <c r="W254">
        <v>49.542499999999997</v>
      </c>
      <c r="X254">
        <v>50.9131</v>
      </c>
      <c r="Y254">
        <v>67833.7</v>
      </c>
      <c r="Z254">
        <v>22.604700000000001</v>
      </c>
    </row>
    <row r="255" spans="1:26" x14ac:dyDescent="0.2">
      <c r="A255" t="s">
        <v>138</v>
      </c>
      <c r="B255" t="s">
        <v>139</v>
      </c>
      <c r="C255" t="s">
        <v>143</v>
      </c>
      <c r="D255">
        <v>259</v>
      </c>
      <c r="E255" t="s">
        <v>651</v>
      </c>
      <c r="F255" t="s">
        <v>142</v>
      </c>
      <c r="G255" t="s">
        <v>652</v>
      </c>
      <c r="H255">
        <v>60</v>
      </c>
      <c r="I255">
        <v>10</v>
      </c>
      <c r="J255" t="s">
        <v>17</v>
      </c>
      <c r="K255">
        <v>31</v>
      </c>
      <c r="L255">
        <v>19152.092199999999</v>
      </c>
      <c r="M255">
        <v>42.570300000000003</v>
      </c>
      <c r="N255">
        <v>48.264699999999998</v>
      </c>
      <c r="O255">
        <v>49.659399999999998</v>
      </c>
      <c r="P255">
        <v>29.695699999999999</v>
      </c>
      <c r="Q255">
        <v>22.028199999999998</v>
      </c>
      <c r="R255">
        <v>93.7941</v>
      </c>
      <c r="S255">
        <v>91.890299999999996</v>
      </c>
      <c r="T255">
        <v>43.284599999999998</v>
      </c>
      <c r="U255">
        <v>43.628599999999999</v>
      </c>
      <c r="V255">
        <v>42.488100000000003</v>
      </c>
      <c r="W255">
        <v>48.246099999999998</v>
      </c>
      <c r="X255">
        <v>49.605200000000004</v>
      </c>
      <c r="Y255">
        <v>56114.8</v>
      </c>
      <c r="Z255">
        <v>17.846399999999999</v>
      </c>
    </row>
    <row r="256" spans="1:26" x14ac:dyDescent="0.2">
      <c r="A256" t="s">
        <v>138</v>
      </c>
      <c r="B256" t="s">
        <v>139</v>
      </c>
      <c r="C256" t="s">
        <v>143</v>
      </c>
      <c r="D256">
        <v>260</v>
      </c>
      <c r="E256" t="s">
        <v>653</v>
      </c>
      <c r="F256" t="s">
        <v>142</v>
      </c>
      <c r="G256" t="s">
        <v>654</v>
      </c>
      <c r="H256">
        <v>60</v>
      </c>
      <c r="I256">
        <v>10</v>
      </c>
      <c r="J256" t="s">
        <v>17</v>
      </c>
      <c r="K256">
        <v>39</v>
      </c>
      <c r="L256">
        <v>9291.0301999999992</v>
      </c>
      <c r="M256">
        <v>41.048000000000002</v>
      </c>
      <c r="N256">
        <v>46.729199999999999</v>
      </c>
      <c r="O256">
        <v>48.131</v>
      </c>
      <c r="P256">
        <v>26.9038</v>
      </c>
      <c r="Q256">
        <v>20.110600000000002</v>
      </c>
      <c r="R256">
        <v>90.890699999999995</v>
      </c>
      <c r="S256">
        <v>88.730999999999995</v>
      </c>
      <c r="T256">
        <v>40.497500000000002</v>
      </c>
      <c r="U256">
        <v>42.219900000000003</v>
      </c>
      <c r="V256">
        <v>40.99</v>
      </c>
      <c r="W256">
        <v>46.718600000000002</v>
      </c>
      <c r="X256">
        <v>48.102699999999999</v>
      </c>
      <c r="Y256">
        <v>44386.3</v>
      </c>
      <c r="Z256">
        <v>14.4841</v>
      </c>
    </row>
    <row r="257" spans="1:26" x14ac:dyDescent="0.2">
      <c r="A257" t="s">
        <v>138</v>
      </c>
      <c r="B257" t="s">
        <v>139</v>
      </c>
      <c r="C257" t="s">
        <v>143</v>
      </c>
      <c r="D257">
        <v>261</v>
      </c>
      <c r="E257" t="s">
        <v>655</v>
      </c>
      <c r="F257" t="s">
        <v>142</v>
      </c>
      <c r="G257" t="s">
        <v>656</v>
      </c>
      <c r="H257">
        <v>60</v>
      </c>
      <c r="I257">
        <v>10</v>
      </c>
      <c r="J257" t="s">
        <v>17</v>
      </c>
      <c r="K257">
        <v>47</v>
      </c>
      <c r="L257">
        <v>4623.8611000000001</v>
      </c>
      <c r="M257">
        <v>39.354700000000001</v>
      </c>
      <c r="N257">
        <v>44.988399999999999</v>
      </c>
      <c r="O257">
        <v>46.462600000000002</v>
      </c>
      <c r="P257">
        <v>24.004999999999999</v>
      </c>
      <c r="Q257">
        <v>18.0733</v>
      </c>
      <c r="R257">
        <v>86.170199999999994</v>
      </c>
      <c r="S257">
        <v>83.674199999999999</v>
      </c>
      <c r="T257">
        <v>37.729999999999997</v>
      </c>
      <c r="U257">
        <v>40.580100000000002</v>
      </c>
      <c r="V257">
        <v>39.305700000000002</v>
      </c>
      <c r="W257">
        <v>44.981999999999999</v>
      </c>
      <c r="X257">
        <v>46.436999999999998</v>
      </c>
      <c r="Y257">
        <v>27302.799999999999</v>
      </c>
      <c r="Z257">
        <v>12.0646</v>
      </c>
    </row>
    <row r="258" spans="1:26" x14ac:dyDescent="0.2">
      <c r="A258" t="s">
        <v>138</v>
      </c>
      <c r="B258" t="s">
        <v>139</v>
      </c>
      <c r="C258" t="s">
        <v>143</v>
      </c>
      <c r="D258">
        <v>262</v>
      </c>
      <c r="E258" t="s">
        <v>657</v>
      </c>
      <c r="F258" t="s">
        <v>142</v>
      </c>
      <c r="G258" t="s">
        <v>658</v>
      </c>
      <c r="H258">
        <v>60</v>
      </c>
      <c r="I258">
        <v>10</v>
      </c>
      <c r="J258" t="s">
        <v>17</v>
      </c>
      <c r="K258">
        <v>55</v>
      </c>
      <c r="L258">
        <v>2317.0762</v>
      </c>
      <c r="M258">
        <v>37.483899999999998</v>
      </c>
      <c r="N258">
        <v>43.213700000000003</v>
      </c>
      <c r="O258">
        <v>44.742899999999999</v>
      </c>
      <c r="P258">
        <v>21.124600000000001</v>
      </c>
      <c r="Q258">
        <v>15.949400000000001</v>
      </c>
      <c r="R258">
        <v>78.971900000000005</v>
      </c>
      <c r="S258">
        <v>76.149100000000004</v>
      </c>
      <c r="T258">
        <v>34.998800000000003</v>
      </c>
      <c r="U258">
        <v>38.811199999999999</v>
      </c>
      <c r="V258">
        <v>37.437800000000003</v>
      </c>
      <c r="W258">
        <v>43.208799999999997</v>
      </c>
      <c r="X258">
        <v>44.704300000000003</v>
      </c>
      <c r="Y258">
        <v>19286.099999999999</v>
      </c>
      <c r="Z258">
        <v>9.8927999999999994</v>
      </c>
    </row>
    <row r="259" spans="1:26" x14ac:dyDescent="0.2">
      <c r="A259" t="s">
        <v>138</v>
      </c>
      <c r="B259" t="s">
        <v>139</v>
      </c>
      <c r="C259" t="s">
        <v>143</v>
      </c>
      <c r="D259">
        <v>263</v>
      </c>
      <c r="E259" t="s">
        <v>659</v>
      </c>
      <c r="F259" t="s">
        <v>142</v>
      </c>
      <c r="G259" t="s">
        <v>660</v>
      </c>
      <c r="H259">
        <v>60</v>
      </c>
      <c r="I259">
        <v>10</v>
      </c>
      <c r="J259" t="s">
        <v>17</v>
      </c>
      <c r="K259">
        <v>63</v>
      </c>
      <c r="L259">
        <v>1010.1394</v>
      </c>
      <c r="M259">
        <v>35.248699999999999</v>
      </c>
      <c r="N259">
        <v>41.303400000000003</v>
      </c>
      <c r="O259">
        <v>42.821800000000003</v>
      </c>
      <c r="P259">
        <v>17.751100000000001</v>
      </c>
      <c r="Q259">
        <v>13.559100000000001</v>
      </c>
      <c r="R259">
        <v>67.524500000000003</v>
      </c>
      <c r="S259">
        <v>64.535700000000006</v>
      </c>
      <c r="T259">
        <v>32.013500000000001</v>
      </c>
      <c r="U259">
        <v>36.767400000000002</v>
      </c>
      <c r="V259">
        <v>35.198099999999997</v>
      </c>
      <c r="W259">
        <v>41.2988</v>
      </c>
      <c r="X259">
        <v>42.757899999999999</v>
      </c>
      <c r="Y259">
        <v>9397.5</v>
      </c>
      <c r="Z259">
        <v>7.4053000000000004</v>
      </c>
    </row>
    <row r="260" spans="1:26" x14ac:dyDescent="0.2">
      <c r="A260" t="s">
        <v>138</v>
      </c>
      <c r="B260" t="s">
        <v>139</v>
      </c>
      <c r="C260" t="s">
        <v>143</v>
      </c>
      <c r="D260">
        <v>264</v>
      </c>
      <c r="E260" t="s">
        <v>661</v>
      </c>
      <c r="F260" t="s">
        <v>142</v>
      </c>
      <c r="G260" t="s">
        <v>662</v>
      </c>
      <c r="H260">
        <v>60</v>
      </c>
      <c r="I260">
        <v>10</v>
      </c>
      <c r="J260" t="s">
        <v>18</v>
      </c>
      <c r="K260">
        <v>23</v>
      </c>
      <c r="L260">
        <v>19569.562699999999</v>
      </c>
      <c r="M260">
        <v>42.254600000000003</v>
      </c>
      <c r="N260">
        <v>48.226700000000001</v>
      </c>
      <c r="O260">
        <v>49.7485</v>
      </c>
      <c r="P260">
        <v>30.1082</v>
      </c>
      <c r="Q260">
        <v>22.208100000000002</v>
      </c>
      <c r="R260">
        <v>93.498500000000007</v>
      </c>
      <c r="S260">
        <v>91.441100000000006</v>
      </c>
      <c r="T260">
        <v>43.617100000000001</v>
      </c>
      <c r="U260">
        <v>43.491399999999999</v>
      </c>
      <c r="V260">
        <v>42.1845</v>
      </c>
      <c r="W260">
        <v>48.210500000000003</v>
      </c>
      <c r="X260">
        <v>49.7027</v>
      </c>
      <c r="Y260">
        <v>18621.400000000001</v>
      </c>
      <c r="Z260">
        <v>9.0048999999999992</v>
      </c>
    </row>
    <row r="261" spans="1:26" x14ac:dyDescent="0.2">
      <c r="A261" t="s">
        <v>138</v>
      </c>
      <c r="B261" t="s">
        <v>139</v>
      </c>
      <c r="C261" t="s">
        <v>143</v>
      </c>
      <c r="D261">
        <v>265</v>
      </c>
      <c r="E261" t="s">
        <v>663</v>
      </c>
      <c r="F261" t="s">
        <v>142</v>
      </c>
      <c r="G261" t="s">
        <v>664</v>
      </c>
      <c r="H261">
        <v>60</v>
      </c>
      <c r="I261">
        <v>10</v>
      </c>
      <c r="J261" t="s">
        <v>18</v>
      </c>
      <c r="K261">
        <v>31</v>
      </c>
      <c r="L261">
        <v>10333.880300000001</v>
      </c>
      <c r="M261">
        <v>41.05</v>
      </c>
      <c r="N261">
        <v>46.939799999999998</v>
      </c>
      <c r="O261">
        <v>48.435499999999998</v>
      </c>
      <c r="P261">
        <v>27.532800000000002</v>
      </c>
      <c r="Q261">
        <v>20.4755</v>
      </c>
      <c r="R261">
        <v>91.033000000000001</v>
      </c>
      <c r="S261">
        <v>88.837699999999998</v>
      </c>
      <c r="T261">
        <v>41.042400000000001</v>
      </c>
      <c r="U261">
        <v>42.346600000000002</v>
      </c>
      <c r="V261">
        <v>40.988900000000001</v>
      </c>
      <c r="W261">
        <v>46.9285</v>
      </c>
      <c r="X261">
        <v>48.405099999999997</v>
      </c>
      <c r="Y261">
        <v>17827.2</v>
      </c>
      <c r="Z261">
        <v>8.1066000000000003</v>
      </c>
    </row>
    <row r="262" spans="1:26" x14ac:dyDescent="0.2">
      <c r="A262" t="s">
        <v>138</v>
      </c>
      <c r="B262" t="s">
        <v>139</v>
      </c>
      <c r="C262" t="s">
        <v>143</v>
      </c>
      <c r="D262">
        <v>266</v>
      </c>
      <c r="E262" t="s">
        <v>665</v>
      </c>
      <c r="F262" t="s">
        <v>142</v>
      </c>
      <c r="G262" t="s">
        <v>666</v>
      </c>
      <c r="H262">
        <v>60</v>
      </c>
      <c r="I262">
        <v>10</v>
      </c>
      <c r="J262" t="s">
        <v>18</v>
      </c>
      <c r="K262">
        <v>39</v>
      </c>
      <c r="L262">
        <v>5206.9763999999996</v>
      </c>
      <c r="M262">
        <v>39.580599999999997</v>
      </c>
      <c r="N262">
        <v>45.395200000000003</v>
      </c>
      <c r="O262">
        <v>46.900700000000001</v>
      </c>
      <c r="P262">
        <v>24.7315</v>
      </c>
      <c r="Q262">
        <v>18.540900000000001</v>
      </c>
      <c r="R262">
        <v>86.936099999999996</v>
      </c>
      <c r="S262">
        <v>84.550799999999995</v>
      </c>
      <c r="T262">
        <v>38.349299999999999</v>
      </c>
      <c r="U262">
        <v>40.921700000000001</v>
      </c>
      <c r="V262">
        <v>39.528100000000002</v>
      </c>
      <c r="W262">
        <v>45.387999999999998</v>
      </c>
      <c r="X262">
        <v>46.875599999999999</v>
      </c>
      <c r="Y262">
        <v>16182.4</v>
      </c>
      <c r="Z262">
        <v>6.4183000000000003</v>
      </c>
    </row>
    <row r="263" spans="1:26" x14ac:dyDescent="0.2">
      <c r="A263" t="s">
        <v>138</v>
      </c>
      <c r="B263" t="s">
        <v>139</v>
      </c>
      <c r="C263" t="s">
        <v>143</v>
      </c>
      <c r="D263">
        <v>267</v>
      </c>
      <c r="E263" t="s">
        <v>667</v>
      </c>
      <c r="F263" t="s">
        <v>142</v>
      </c>
      <c r="G263" t="s">
        <v>668</v>
      </c>
      <c r="H263">
        <v>60</v>
      </c>
      <c r="I263">
        <v>10</v>
      </c>
      <c r="J263" t="s">
        <v>18</v>
      </c>
      <c r="K263">
        <v>47</v>
      </c>
      <c r="L263">
        <v>2615.9834000000001</v>
      </c>
      <c r="M263">
        <v>37.888800000000003</v>
      </c>
      <c r="N263">
        <v>43.7057</v>
      </c>
      <c r="O263">
        <v>45.2577</v>
      </c>
      <c r="P263">
        <v>21.875399999999999</v>
      </c>
      <c r="Q263">
        <v>16.498100000000001</v>
      </c>
      <c r="R263">
        <v>80.512100000000004</v>
      </c>
      <c r="S263">
        <v>77.912300000000002</v>
      </c>
      <c r="T263">
        <v>35.698300000000003</v>
      </c>
      <c r="U263">
        <v>39.274900000000002</v>
      </c>
      <c r="V263">
        <v>37.839199999999998</v>
      </c>
      <c r="W263">
        <v>43.701000000000001</v>
      </c>
      <c r="X263">
        <v>45.223700000000001</v>
      </c>
      <c r="Y263">
        <v>10418.200000000001</v>
      </c>
      <c r="Z263">
        <v>4.7605000000000004</v>
      </c>
    </row>
    <row r="264" spans="1:26" x14ac:dyDescent="0.2">
      <c r="A264" t="s">
        <v>138</v>
      </c>
      <c r="B264" t="s">
        <v>139</v>
      </c>
      <c r="C264" t="s">
        <v>143</v>
      </c>
      <c r="D264">
        <v>268</v>
      </c>
      <c r="E264" t="s">
        <v>669</v>
      </c>
      <c r="F264" t="s">
        <v>142</v>
      </c>
      <c r="G264" t="s">
        <v>670</v>
      </c>
      <c r="H264">
        <v>60</v>
      </c>
      <c r="I264">
        <v>10</v>
      </c>
      <c r="J264" t="s">
        <v>18</v>
      </c>
      <c r="K264">
        <v>55</v>
      </c>
      <c r="L264">
        <v>1298.0177000000001</v>
      </c>
      <c r="M264">
        <v>36.009799999999998</v>
      </c>
      <c r="N264">
        <v>41.982700000000001</v>
      </c>
      <c r="O264">
        <v>43.575299999999999</v>
      </c>
      <c r="P264">
        <v>19.000800000000002</v>
      </c>
      <c r="Q264">
        <v>14.3704</v>
      </c>
      <c r="R264">
        <v>71.363600000000005</v>
      </c>
      <c r="S264">
        <v>68.578000000000003</v>
      </c>
      <c r="T264">
        <v>33.0625</v>
      </c>
      <c r="U264">
        <v>37.5032</v>
      </c>
      <c r="V264">
        <v>35.956200000000003</v>
      </c>
      <c r="W264">
        <v>41.978900000000003</v>
      </c>
      <c r="X264">
        <v>43.527200000000001</v>
      </c>
      <c r="Y264">
        <v>7938.7</v>
      </c>
      <c r="Z264">
        <v>3.7578</v>
      </c>
    </row>
    <row r="265" spans="1:26" x14ac:dyDescent="0.2">
      <c r="A265" t="s">
        <v>138</v>
      </c>
      <c r="B265" t="s">
        <v>139</v>
      </c>
      <c r="C265" t="s">
        <v>143</v>
      </c>
      <c r="D265">
        <v>269</v>
      </c>
      <c r="E265" t="s">
        <v>671</v>
      </c>
      <c r="F265" t="s">
        <v>142</v>
      </c>
      <c r="G265" t="s">
        <v>672</v>
      </c>
      <c r="H265">
        <v>60</v>
      </c>
      <c r="I265">
        <v>10</v>
      </c>
      <c r="J265" t="s">
        <v>18</v>
      </c>
      <c r="K265">
        <v>63</v>
      </c>
      <c r="L265">
        <v>562.8501</v>
      </c>
      <c r="M265">
        <v>33.822200000000002</v>
      </c>
      <c r="N265">
        <v>40.277900000000002</v>
      </c>
      <c r="O265">
        <v>41.878700000000002</v>
      </c>
      <c r="P265">
        <v>15.750500000000001</v>
      </c>
      <c r="Q265">
        <v>12.1128</v>
      </c>
      <c r="R265">
        <v>58.290199999999999</v>
      </c>
      <c r="S265">
        <v>55.493000000000002</v>
      </c>
      <c r="T265">
        <v>30.283000000000001</v>
      </c>
      <c r="U265">
        <v>35.5685</v>
      </c>
      <c r="V265">
        <v>33.763199999999998</v>
      </c>
      <c r="W265">
        <v>40.273299999999999</v>
      </c>
      <c r="X265">
        <v>41.800400000000003</v>
      </c>
      <c r="Y265">
        <v>4141.3999999999996</v>
      </c>
      <c r="Z265">
        <v>3.4218000000000002</v>
      </c>
    </row>
    <row r="266" spans="1:26" x14ac:dyDescent="0.2">
      <c r="A266" t="s">
        <v>138</v>
      </c>
      <c r="B266" t="s">
        <v>139</v>
      </c>
      <c r="C266" t="s">
        <v>143</v>
      </c>
      <c r="D266">
        <v>270</v>
      </c>
      <c r="E266" t="s">
        <v>673</v>
      </c>
      <c r="F266" t="s">
        <v>142</v>
      </c>
      <c r="G266" t="s">
        <v>674</v>
      </c>
      <c r="H266">
        <v>60</v>
      </c>
      <c r="I266">
        <v>10</v>
      </c>
      <c r="J266" t="s">
        <v>8</v>
      </c>
      <c r="K266">
        <v>23</v>
      </c>
      <c r="L266">
        <v>12487.7129</v>
      </c>
      <c r="M266">
        <v>40.607700000000001</v>
      </c>
      <c r="N266">
        <v>47.085299999999997</v>
      </c>
      <c r="O266">
        <v>48.795200000000001</v>
      </c>
      <c r="P266">
        <v>28.554099999999998</v>
      </c>
      <c r="Q266">
        <v>20.7882</v>
      </c>
      <c r="R266">
        <v>90.635499999999993</v>
      </c>
      <c r="S266">
        <v>88.2864</v>
      </c>
      <c r="T266">
        <v>41.658000000000001</v>
      </c>
      <c r="U266">
        <v>42.264899999999997</v>
      </c>
      <c r="V266">
        <v>40.535600000000002</v>
      </c>
      <c r="W266">
        <v>47.075000000000003</v>
      </c>
      <c r="X266">
        <v>48.768799999999999</v>
      </c>
      <c r="Y266">
        <v>13885.3</v>
      </c>
      <c r="Z266">
        <v>6.18</v>
      </c>
    </row>
    <row r="267" spans="1:26" x14ac:dyDescent="0.2">
      <c r="A267" t="s">
        <v>138</v>
      </c>
      <c r="B267" t="s">
        <v>139</v>
      </c>
      <c r="C267" t="s">
        <v>143</v>
      </c>
      <c r="D267">
        <v>271</v>
      </c>
      <c r="E267" t="s">
        <v>675</v>
      </c>
      <c r="F267" t="s">
        <v>142</v>
      </c>
      <c r="G267" t="s">
        <v>676</v>
      </c>
      <c r="H267">
        <v>60</v>
      </c>
      <c r="I267">
        <v>10</v>
      </c>
      <c r="J267" t="s">
        <v>8</v>
      </c>
      <c r="K267">
        <v>31</v>
      </c>
      <c r="L267">
        <v>6690.0226000000002</v>
      </c>
      <c r="M267">
        <v>39.590499999999999</v>
      </c>
      <c r="N267">
        <v>45.889600000000002</v>
      </c>
      <c r="O267">
        <v>47.531100000000002</v>
      </c>
      <c r="P267">
        <v>25.972200000000001</v>
      </c>
      <c r="Q267">
        <v>19.1813</v>
      </c>
      <c r="R267">
        <v>87.487499999999997</v>
      </c>
      <c r="S267">
        <v>85.082800000000006</v>
      </c>
      <c r="T267">
        <v>39.2836</v>
      </c>
      <c r="U267">
        <v>41.207999999999998</v>
      </c>
      <c r="V267">
        <v>39.528700000000001</v>
      </c>
      <c r="W267">
        <v>45.881700000000002</v>
      </c>
      <c r="X267">
        <v>47.5075</v>
      </c>
      <c r="Y267">
        <v>13257.9</v>
      </c>
      <c r="Z267">
        <v>4.7859999999999996</v>
      </c>
    </row>
    <row r="268" spans="1:26" x14ac:dyDescent="0.2">
      <c r="A268" t="s">
        <v>138</v>
      </c>
      <c r="B268" t="s">
        <v>139</v>
      </c>
      <c r="C268" t="s">
        <v>143</v>
      </c>
      <c r="D268">
        <v>272</v>
      </c>
      <c r="E268" t="s">
        <v>677</v>
      </c>
      <c r="F268" t="s">
        <v>142</v>
      </c>
      <c r="G268" t="s">
        <v>678</v>
      </c>
      <c r="H268">
        <v>60</v>
      </c>
      <c r="I268">
        <v>10</v>
      </c>
      <c r="J268" t="s">
        <v>8</v>
      </c>
      <c r="K268">
        <v>39</v>
      </c>
      <c r="L268">
        <v>3427.7710000000002</v>
      </c>
      <c r="M268">
        <v>38.281599999999997</v>
      </c>
      <c r="N268">
        <v>44.4133</v>
      </c>
      <c r="O268">
        <v>46.030099999999997</v>
      </c>
      <c r="P268">
        <v>23.194800000000001</v>
      </c>
      <c r="Q268">
        <v>17.341000000000001</v>
      </c>
      <c r="R268">
        <v>82.4876</v>
      </c>
      <c r="S268">
        <v>79.938100000000006</v>
      </c>
      <c r="T268">
        <v>36.7776</v>
      </c>
      <c r="U268">
        <v>39.863399999999999</v>
      </c>
      <c r="V268">
        <v>38.226500000000001</v>
      </c>
      <c r="W268">
        <v>44.408000000000001</v>
      </c>
      <c r="X268">
        <v>46.0032</v>
      </c>
      <c r="Y268">
        <v>12102.1</v>
      </c>
      <c r="Z268">
        <v>3.6311</v>
      </c>
    </row>
    <row r="269" spans="1:26" x14ac:dyDescent="0.2">
      <c r="A269" t="s">
        <v>138</v>
      </c>
      <c r="B269" t="s">
        <v>139</v>
      </c>
      <c r="C269" t="s">
        <v>143</v>
      </c>
      <c r="D269">
        <v>273</v>
      </c>
      <c r="E269" t="s">
        <v>679</v>
      </c>
      <c r="F269" t="s">
        <v>142</v>
      </c>
      <c r="G269" t="s">
        <v>680</v>
      </c>
      <c r="H269">
        <v>60</v>
      </c>
      <c r="I269">
        <v>10</v>
      </c>
      <c r="J269" t="s">
        <v>8</v>
      </c>
      <c r="K269">
        <v>47</v>
      </c>
      <c r="L269">
        <v>1724.92</v>
      </c>
      <c r="M269">
        <v>36.701000000000001</v>
      </c>
      <c r="N269">
        <v>42.826300000000003</v>
      </c>
      <c r="O269">
        <v>44.455599999999997</v>
      </c>
      <c r="P269">
        <v>20.375699999999998</v>
      </c>
      <c r="Q269">
        <v>15.3506</v>
      </c>
      <c r="R269">
        <v>74.852400000000003</v>
      </c>
      <c r="S269">
        <v>72.197400000000002</v>
      </c>
      <c r="T269">
        <v>34.246600000000001</v>
      </c>
      <c r="U269">
        <v>38.292099999999998</v>
      </c>
      <c r="V269">
        <v>36.646599999999999</v>
      </c>
      <c r="W269">
        <v>42.821899999999999</v>
      </c>
      <c r="X269">
        <v>44.415599999999998</v>
      </c>
      <c r="Y269">
        <v>8297.2999999999993</v>
      </c>
      <c r="Z269">
        <v>2.7814000000000001</v>
      </c>
    </row>
    <row r="270" spans="1:26" x14ac:dyDescent="0.2">
      <c r="A270" t="s">
        <v>138</v>
      </c>
      <c r="B270" t="s">
        <v>139</v>
      </c>
      <c r="C270" t="s">
        <v>143</v>
      </c>
      <c r="D270">
        <v>274</v>
      </c>
      <c r="E270" t="s">
        <v>681</v>
      </c>
      <c r="F270" t="s">
        <v>142</v>
      </c>
      <c r="G270" t="s">
        <v>682</v>
      </c>
      <c r="H270">
        <v>60</v>
      </c>
      <c r="I270">
        <v>10</v>
      </c>
      <c r="J270" t="s">
        <v>8</v>
      </c>
      <c r="K270">
        <v>55</v>
      </c>
      <c r="L270">
        <v>847.65570000000002</v>
      </c>
      <c r="M270">
        <v>34.904200000000003</v>
      </c>
      <c r="N270">
        <v>41.154699999999998</v>
      </c>
      <c r="O270">
        <v>42.858400000000003</v>
      </c>
      <c r="P270">
        <v>17.5215</v>
      </c>
      <c r="Q270">
        <v>13.283899999999999</v>
      </c>
      <c r="R270">
        <v>64.405799999999999</v>
      </c>
      <c r="S270">
        <v>61.709400000000002</v>
      </c>
      <c r="T270">
        <v>31.720800000000001</v>
      </c>
      <c r="U270">
        <v>36.573</v>
      </c>
      <c r="V270">
        <v>34.844499999999996</v>
      </c>
      <c r="W270">
        <v>41.151299999999999</v>
      </c>
      <c r="X270">
        <v>42.799599999999998</v>
      </c>
      <c r="Y270">
        <v>6156</v>
      </c>
      <c r="Z270">
        <v>2.2267999999999999</v>
      </c>
    </row>
    <row r="271" spans="1:26" x14ac:dyDescent="0.2">
      <c r="A271" t="s">
        <v>138</v>
      </c>
      <c r="B271" t="s">
        <v>139</v>
      </c>
      <c r="C271" t="s">
        <v>143</v>
      </c>
      <c r="D271">
        <v>275</v>
      </c>
      <c r="E271" t="s">
        <v>683</v>
      </c>
      <c r="F271" t="s">
        <v>142</v>
      </c>
      <c r="G271" t="s">
        <v>684</v>
      </c>
      <c r="H271">
        <v>60</v>
      </c>
      <c r="I271">
        <v>10</v>
      </c>
      <c r="J271" t="s">
        <v>8</v>
      </c>
      <c r="K271">
        <v>63</v>
      </c>
      <c r="L271">
        <v>369.60700000000003</v>
      </c>
      <c r="M271">
        <v>32.816200000000002</v>
      </c>
      <c r="N271">
        <v>39.525300000000001</v>
      </c>
      <c r="O271">
        <v>41.275199999999998</v>
      </c>
      <c r="P271">
        <v>14.3667</v>
      </c>
      <c r="Q271">
        <v>11.151</v>
      </c>
      <c r="R271">
        <v>50.804299999999998</v>
      </c>
      <c r="S271">
        <v>48.3065</v>
      </c>
      <c r="T271">
        <v>29.125</v>
      </c>
      <c r="U271">
        <v>34.6858</v>
      </c>
      <c r="V271">
        <v>32.749000000000002</v>
      </c>
      <c r="W271">
        <v>39.522199999999998</v>
      </c>
      <c r="X271">
        <v>41.192700000000002</v>
      </c>
      <c r="Y271">
        <v>3072.9</v>
      </c>
      <c r="Z271">
        <v>1.5722</v>
      </c>
    </row>
    <row r="272" spans="1:26" x14ac:dyDescent="0.2">
      <c r="A272" t="s">
        <v>138</v>
      </c>
      <c r="B272" t="s">
        <v>139</v>
      </c>
      <c r="C272" t="s">
        <v>143</v>
      </c>
      <c r="D272">
        <v>276</v>
      </c>
      <c r="E272" t="s">
        <v>685</v>
      </c>
      <c r="F272" t="s">
        <v>142</v>
      </c>
      <c r="G272" t="s">
        <v>686</v>
      </c>
      <c r="H272">
        <v>60</v>
      </c>
      <c r="I272">
        <v>10</v>
      </c>
      <c r="J272" t="s">
        <v>19</v>
      </c>
      <c r="K272">
        <v>23</v>
      </c>
      <c r="L272">
        <v>6202.9625999999998</v>
      </c>
      <c r="M272">
        <v>37.278399999999998</v>
      </c>
      <c r="N272">
        <v>45.3476</v>
      </c>
      <c r="O272">
        <v>47.3553</v>
      </c>
      <c r="P272">
        <v>25.884799999999998</v>
      </c>
      <c r="Q272">
        <v>17.739599999999999</v>
      </c>
      <c r="R272">
        <v>81.075800000000001</v>
      </c>
      <c r="S272">
        <v>78.638300000000001</v>
      </c>
      <c r="T272">
        <v>36.312899999999999</v>
      </c>
      <c r="U272">
        <v>39.952199999999998</v>
      </c>
      <c r="V272">
        <v>37.192900000000002</v>
      </c>
      <c r="W272">
        <v>45.3401</v>
      </c>
      <c r="X272">
        <v>47.337899999999998</v>
      </c>
      <c r="Y272">
        <v>6354.2</v>
      </c>
      <c r="Z272">
        <v>2.1585999999999999</v>
      </c>
    </row>
    <row r="273" spans="1:26" x14ac:dyDescent="0.2">
      <c r="A273" t="s">
        <v>138</v>
      </c>
      <c r="B273" t="s">
        <v>139</v>
      </c>
      <c r="C273" t="s">
        <v>143</v>
      </c>
      <c r="D273">
        <v>277</v>
      </c>
      <c r="E273" t="s">
        <v>687</v>
      </c>
      <c r="F273" t="s">
        <v>142</v>
      </c>
      <c r="G273" t="s">
        <v>688</v>
      </c>
      <c r="H273">
        <v>60</v>
      </c>
      <c r="I273">
        <v>10</v>
      </c>
      <c r="J273" t="s">
        <v>19</v>
      </c>
      <c r="K273">
        <v>31</v>
      </c>
      <c r="L273">
        <v>3414.0641000000001</v>
      </c>
      <c r="M273">
        <v>36.689399999999999</v>
      </c>
      <c r="N273">
        <v>44.3018</v>
      </c>
      <c r="O273">
        <v>46.170299999999997</v>
      </c>
      <c r="P273">
        <v>23.558700000000002</v>
      </c>
      <c r="Q273">
        <v>16.6492</v>
      </c>
      <c r="R273">
        <v>77.070899999999995</v>
      </c>
      <c r="S273">
        <v>74.628299999999996</v>
      </c>
      <c r="T273">
        <v>35.110999999999997</v>
      </c>
      <c r="U273">
        <v>39.138399999999997</v>
      </c>
      <c r="V273">
        <v>36.614600000000003</v>
      </c>
      <c r="W273">
        <v>44.296399999999998</v>
      </c>
      <c r="X273">
        <v>46.145400000000002</v>
      </c>
      <c r="Y273">
        <v>5075</v>
      </c>
      <c r="Z273">
        <v>1.6962999999999999</v>
      </c>
    </row>
    <row r="274" spans="1:26" x14ac:dyDescent="0.2">
      <c r="A274" t="s">
        <v>138</v>
      </c>
      <c r="B274" t="s">
        <v>139</v>
      </c>
      <c r="C274" t="s">
        <v>143</v>
      </c>
      <c r="D274">
        <v>278</v>
      </c>
      <c r="E274" t="s">
        <v>689</v>
      </c>
      <c r="F274" t="s">
        <v>142</v>
      </c>
      <c r="G274" t="s">
        <v>690</v>
      </c>
      <c r="H274">
        <v>60</v>
      </c>
      <c r="I274">
        <v>10</v>
      </c>
      <c r="J274" t="s">
        <v>19</v>
      </c>
      <c r="K274">
        <v>39</v>
      </c>
      <c r="L274">
        <v>1812.6316999999999</v>
      </c>
      <c r="M274">
        <v>35.820500000000003</v>
      </c>
      <c r="N274">
        <v>43.023800000000001</v>
      </c>
      <c r="O274">
        <v>44.786200000000001</v>
      </c>
      <c r="P274">
        <v>20.968399999999999</v>
      </c>
      <c r="Q274">
        <v>15.2301</v>
      </c>
      <c r="R274">
        <v>70.942099999999996</v>
      </c>
      <c r="S274">
        <v>68.466099999999997</v>
      </c>
      <c r="T274">
        <v>33.549100000000003</v>
      </c>
      <c r="U274">
        <v>38.047899999999998</v>
      </c>
      <c r="V274">
        <v>35.753599999999999</v>
      </c>
      <c r="W274">
        <v>43.020099999999999</v>
      </c>
      <c r="X274">
        <v>44.7485</v>
      </c>
      <c r="Y274">
        <v>4689.5</v>
      </c>
      <c r="Z274">
        <v>1.2661</v>
      </c>
    </row>
    <row r="275" spans="1:26" x14ac:dyDescent="0.2">
      <c r="A275" t="s">
        <v>138</v>
      </c>
      <c r="B275" t="s">
        <v>139</v>
      </c>
      <c r="C275" t="s">
        <v>143</v>
      </c>
      <c r="D275">
        <v>279</v>
      </c>
      <c r="E275" t="s">
        <v>691</v>
      </c>
      <c r="F275" t="s">
        <v>142</v>
      </c>
      <c r="G275" t="s">
        <v>692</v>
      </c>
      <c r="H275">
        <v>60</v>
      </c>
      <c r="I275">
        <v>10</v>
      </c>
      <c r="J275" t="s">
        <v>19</v>
      </c>
      <c r="K275">
        <v>47</v>
      </c>
      <c r="L275">
        <v>934.17970000000003</v>
      </c>
      <c r="M275">
        <v>34.613500000000002</v>
      </c>
      <c r="N275">
        <v>41.603099999999998</v>
      </c>
      <c r="O275">
        <v>43.300600000000003</v>
      </c>
      <c r="P275">
        <v>18.248000000000001</v>
      </c>
      <c r="Q275">
        <v>13.5258</v>
      </c>
      <c r="R275">
        <v>62.095100000000002</v>
      </c>
      <c r="S275">
        <v>59.668300000000002</v>
      </c>
      <c r="T275">
        <v>31.663399999999999</v>
      </c>
      <c r="U275">
        <v>36.704099999999997</v>
      </c>
      <c r="V275">
        <v>34.547600000000003</v>
      </c>
      <c r="W275">
        <v>41.599400000000003</v>
      </c>
      <c r="X275">
        <v>43.2453</v>
      </c>
      <c r="Y275">
        <v>3390.9</v>
      </c>
      <c r="Z275">
        <v>1.0234000000000001</v>
      </c>
    </row>
    <row r="276" spans="1:26" x14ac:dyDescent="0.2">
      <c r="A276" t="s">
        <v>138</v>
      </c>
      <c r="B276" t="s">
        <v>139</v>
      </c>
      <c r="C276" t="s">
        <v>143</v>
      </c>
      <c r="D276">
        <v>280</v>
      </c>
      <c r="E276" t="s">
        <v>693</v>
      </c>
      <c r="F276" t="s">
        <v>142</v>
      </c>
      <c r="G276" t="s">
        <v>694</v>
      </c>
      <c r="H276">
        <v>60</v>
      </c>
      <c r="I276">
        <v>10</v>
      </c>
      <c r="J276" t="s">
        <v>19</v>
      </c>
      <c r="K276">
        <v>55</v>
      </c>
      <c r="L276">
        <v>457.37400000000002</v>
      </c>
      <c r="M276">
        <v>33.080800000000004</v>
      </c>
      <c r="N276">
        <v>40.151000000000003</v>
      </c>
      <c r="O276">
        <v>41.894799999999996</v>
      </c>
      <c r="P276">
        <v>15.4421</v>
      </c>
      <c r="Q276">
        <v>11.656499999999999</v>
      </c>
      <c r="R276">
        <v>50.520899999999997</v>
      </c>
      <c r="S276">
        <v>48.3461</v>
      </c>
      <c r="T276">
        <v>29.571300000000001</v>
      </c>
      <c r="U276">
        <v>35.162399999999998</v>
      </c>
      <c r="V276">
        <v>33.009900000000002</v>
      </c>
      <c r="W276">
        <v>40.1479</v>
      </c>
      <c r="X276">
        <v>41.820999999999998</v>
      </c>
      <c r="Y276">
        <v>2549.5</v>
      </c>
      <c r="Z276">
        <v>0.81359999999999999</v>
      </c>
    </row>
    <row r="277" spans="1:26" x14ac:dyDescent="0.2">
      <c r="A277" t="s">
        <v>138</v>
      </c>
      <c r="B277" t="s">
        <v>139</v>
      </c>
      <c r="C277" t="s">
        <v>143</v>
      </c>
      <c r="D277">
        <v>281</v>
      </c>
      <c r="E277" t="s">
        <v>695</v>
      </c>
      <c r="F277" t="s">
        <v>142</v>
      </c>
      <c r="G277" t="s">
        <v>696</v>
      </c>
      <c r="H277">
        <v>60</v>
      </c>
      <c r="I277">
        <v>10</v>
      </c>
      <c r="J277" t="s">
        <v>19</v>
      </c>
      <c r="K277">
        <v>63</v>
      </c>
      <c r="L277">
        <v>203.929</v>
      </c>
      <c r="M277">
        <v>31.262699999999999</v>
      </c>
      <c r="N277">
        <v>38.730600000000003</v>
      </c>
      <c r="O277">
        <v>40.439399999999999</v>
      </c>
      <c r="P277">
        <v>12.530099999999999</v>
      </c>
      <c r="Q277">
        <v>9.8300999999999998</v>
      </c>
      <c r="R277">
        <v>37.634500000000003</v>
      </c>
      <c r="S277">
        <v>35.8292</v>
      </c>
      <c r="T277">
        <v>27.3902</v>
      </c>
      <c r="U277">
        <v>33.447600000000001</v>
      </c>
      <c r="V277">
        <v>31.1844</v>
      </c>
      <c r="W277">
        <v>38.726999999999997</v>
      </c>
      <c r="X277">
        <v>40.350700000000003</v>
      </c>
      <c r="Y277">
        <v>1322.6</v>
      </c>
      <c r="Z277">
        <v>0.67069999999999996</v>
      </c>
    </row>
    <row r="278" spans="1:26" x14ac:dyDescent="0.2">
      <c r="A278" t="s">
        <v>138</v>
      </c>
      <c r="B278" t="s">
        <v>139</v>
      </c>
      <c r="C278" t="s">
        <v>143</v>
      </c>
      <c r="D278">
        <v>282</v>
      </c>
      <c r="E278" t="s">
        <v>697</v>
      </c>
      <c r="F278" t="s">
        <v>142</v>
      </c>
      <c r="G278" t="s">
        <v>698</v>
      </c>
      <c r="H278">
        <v>60</v>
      </c>
      <c r="I278">
        <v>10</v>
      </c>
      <c r="J278" t="s">
        <v>9</v>
      </c>
      <c r="K278">
        <v>23</v>
      </c>
      <c r="L278">
        <v>3648.3578000000002</v>
      </c>
      <c r="M278">
        <v>34.730400000000003</v>
      </c>
      <c r="N278">
        <v>43.928899999999999</v>
      </c>
      <c r="O278">
        <v>46.170099999999998</v>
      </c>
      <c r="P278">
        <v>24.2486</v>
      </c>
      <c r="Q278">
        <v>15.0223</v>
      </c>
      <c r="R278">
        <v>68.225700000000003</v>
      </c>
      <c r="S278">
        <v>65.727400000000003</v>
      </c>
      <c r="T278">
        <v>32.038699999999999</v>
      </c>
      <c r="U278">
        <v>38.053100000000001</v>
      </c>
      <c r="V278">
        <v>34.631799999999998</v>
      </c>
      <c r="W278">
        <v>43.921799999999998</v>
      </c>
      <c r="X278">
        <v>46.1494</v>
      </c>
      <c r="Y278">
        <v>5567.2</v>
      </c>
      <c r="Z278">
        <v>1.4616</v>
      </c>
    </row>
    <row r="279" spans="1:26" x14ac:dyDescent="0.2">
      <c r="A279" t="s">
        <v>138</v>
      </c>
      <c r="B279" t="s">
        <v>139</v>
      </c>
      <c r="C279" t="s">
        <v>143</v>
      </c>
      <c r="D279">
        <v>283</v>
      </c>
      <c r="E279" t="s">
        <v>699</v>
      </c>
      <c r="F279" t="s">
        <v>142</v>
      </c>
      <c r="G279" t="s">
        <v>700</v>
      </c>
      <c r="H279">
        <v>60</v>
      </c>
      <c r="I279">
        <v>10</v>
      </c>
      <c r="J279" t="s">
        <v>9</v>
      </c>
      <c r="K279">
        <v>31</v>
      </c>
      <c r="L279">
        <v>2053.9890999999998</v>
      </c>
      <c r="M279">
        <v>34.375</v>
      </c>
      <c r="N279">
        <v>43.078899999999997</v>
      </c>
      <c r="O279">
        <v>45.143000000000001</v>
      </c>
      <c r="P279">
        <v>21.9893</v>
      </c>
      <c r="Q279">
        <v>14.347799999999999</v>
      </c>
      <c r="R279">
        <v>64.041399999999996</v>
      </c>
      <c r="S279">
        <v>61.519100000000002</v>
      </c>
      <c r="T279">
        <v>31.471900000000002</v>
      </c>
      <c r="U279">
        <v>37.437899999999999</v>
      </c>
      <c r="V279">
        <v>34.285499999999999</v>
      </c>
      <c r="W279">
        <v>43.074399999999997</v>
      </c>
      <c r="X279">
        <v>45.113399999999999</v>
      </c>
      <c r="Y279">
        <v>4415.6000000000004</v>
      </c>
      <c r="Z279">
        <v>1.1978</v>
      </c>
    </row>
    <row r="280" spans="1:26" x14ac:dyDescent="0.2">
      <c r="A280" t="s">
        <v>138</v>
      </c>
      <c r="B280" t="s">
        <v>139</v>
      </c>
      <c r="C280" t="s">
        <v>143</v>
      </c>
      <c r="D280">
        <v>284</v>
      </c>
      <c r="E280" t="s">
        <v>701</v>
      </c>
      <c r="F280" t="s">
        <v>142</v>
      </c>
      <c r="G280" t="s">
        <v>702</v>
      </c>
      <c r="H280">
        <v>60</v>
      </c>
      <c r="I280">
        <v>10</v>
      </c>
      <c r="J280" t="s">
        <v>9</v>
      </c>
      <c r="K280">
        <v>39</v>
      </c>
      <c r="L280">
        <v>1121.7496000000001</v>
      </c>
      <c r="M280">
        <v>33.802500000000002</v>
      </c>
      <c r="N280">
        <v>42.008699999999997</v>
      </c>
      <c r="O280">
        <v>43.907200000000003</v>
      </c>
      <c r="P280">
        <v>19.466899999999999</v>
      </c>
      <c r="Q280">
        <v>13.3742</v>
      </c>
      <c r="R280">
        <v>57.645800000000001</v>
      </c>
      <c r="S280">
        <v>55.177500000000002</v>
      </c>
      <c r="T280">
        <v>30.6189</v>
      </c>
      <c r="U280">
        <v>36.579799999999999</v>
      </c>
      <c r="V280">
        <v>33.7211</v>
      </c>
      <c r="W280">
        <v>42.005600000000001</v>
      </c>
      <c r="X280">
        <v>43.859299999999998</v>
      </c>
      <c r="Y280">
        <v>3480.3</v>
      </c>
      <c r="Z280">
        <v>0.81859999999999999</v>
      </c>
    </row>
    <row r="281" spans="1:26" x14ac:dyDescent="0.2">
      <c r="A281" t="s">
        <v>138</v>
      </c>
      <c r="B281" t="s">
        <v>139</v>
      </c>
      <c r="C281" t="s">
        <v>143</v>
      </c>
      <c r="D281">
        <v>285</v>
      </c>
      <c r="E281" t="s">
        <v>703</v>
      </c>
      <c r="F281" t="s">
        <v>142</v>
      </c>
      <c r="G281" t="s">
        <v>704</v>
      </c>
      <c r="H281">
        <v>60</v>
      </c>
      <c r="I281">
        <v>10</v>
      </c>
      <c r="J281" t="s">
        <v>9</v>
      </c>
      <c r="K281">
        <v>47</v>
      </c>
      <c r="L281">
        <v>590.8836</v>
      </c>
      <c r="M281">
        <v>32.9133</v>
      </c>
      <c r="N281">
        <v>40.812800000000003</v>
      </c>
      <c r="O281">
        <v>42.568800000000003</v>
      </c>
      <c r="P281">
        <v>16.782900000000001</v>
      </c>
      <c r="Q281">
        <v>12.0413</v>
      </c>
      <c r="R281">
        <v>48.744700000000002</v>
      </c>
      <c r="S281">
        <v>46.501199999999997</v>
      </c>
      <c r="T281">
        <v>29.399699999999999</v>
      </c>
      <c r="U281">
        <v>35.465299999999999</v>
      </c>
      <c r="V281">
        <v>32.835000000000001</v>
      </c>
      <c r="W281">
        <v>40.809699999999999</v>
      </c>
      <c r="X281">
        <v>42.501100000000001</v>
      </c>
      <c r="Y281">
        <v>2499.1999999999998</v>
      </c>
      <c r="Z281">
        <v>0.60319999999999996</v>
      </c>
    </row>
    <row r="282" spans="1:26" x14ac:dyDescent="0.2">
      <c r="A282" t="s">
        <v>138</v>
      </c>
      <c r="B282" t="s">
        <v>139</v>
      </c>
      <c r="C282" t="s">
        <v>143</v>
      </c>
      <c r="D282">
        <v>286</v>
      </c>
      <c r="E282" t="s">
        <v>705</v>
      </c>
      <c r="F282" t="s">
        <v>142</v>
      </c>
      <c r="G282" t="s">
        <v>706</v>
      </c>
      <c r="H282">
        <v>60</v>
      </c>
      <c r="I282">
        <v>10</v>
      </c>
      <c r="J282" t="s">
        <v>9</v>
      </c>
      <c r="K282">
        <v>55</v>
      </c>
      <c r="L282">
        <v>291.6739</v>
      </c>
      <c r="M282">
        <v>31.671099999999999</v>
      </c>
      <c r="N282">
        <v>39.479799999999997</v>
      </c>
      <c r="O282">
        <v>41.246899999999997</v>
      </c>
      <c r="P282">
        <v>13.9726</v>
      </c>
      <c r="Q282">
        <v>10.473699999999999</v>
      </c>
      <c r="R282">
        <v>37.648499999999999</v>
      </c>
      <c r="S282">
        <v>35.745899999999999</v>
      </c>
      <c r="T282">
        <v>27.845800000000001</v>
      </c>
      <c r="U282">
        <v>34.119500000000002</v>
      </c>
      <c r="V282">
        <v>31.592600000000001</v>
      </c>
      <c r="W282">
        <v>39.476500000000001</v>
      </c>
      <c r="X282">
        <v>41.152700000000003</v>
      </c>
      <c r="Y282">
        <v>1810.2</v>
      </c>
      <c r="Z282">
        <v>0.46010000000000001</v>
      </c>
    </row>
    <row r="283" spans="1:26" x14ac:dyDescent="0.2">
      <c r="A283" t="s">
        <v>138</v>
      </c>
      <c r="B283" t="s">
        <v>139</v>
      </c>
      <c r="C283" t="s">
        <v>143</v>
      </c>
      <c r="D283">
        <v>287</v>
      </c>
      <c r="E283" t="s">
        <v>707</v>
      </c>
      <c r="F283" t="s">
        <v>142</v>
      </c>
      <c r="G283" t="s">
        <v>708</v>
      </c>
      <c r="H283">
        <v>60</v>
      </c>
      <c r="I283">
        <v>10</v>
      </c>
      <c r="J283" t="s">
        <v>9</v>
      </c>
      <c r="K283">
        <v>63</v>
      </c>
      <c r="L283">
        <v>135.40180000000001</v>
      </c>
      <c r="M283">
        <v>30.114599999999999</v>
      </c>
      <c r="N283">
        <v>38.203299999999999</v>
      </c>
      <c r="O283">
        <v>39.816499999999998</v>
      </c>
      <c r="P283">
        <v>11.271599999999999</v>
      </c>
      <c r="Q283">
        <v>8.9212000000000007</v>
      </c>
      <c r="R283">
        <v>27.236799999999999</v>
      </c>
      <c r="S283">
        <v>25.715900000000001</v>
      </c>
      <c r="T283">
        <v>26.085599999999999</v>
      </c>
      <c r="U283">
        <v>32.504600000000003</v>
      </c>
      <c r="V283">
        <v>30.033799999999999</v>
      </c>
      <c r="W283">
        <v>38.198099999999997</v>
      </c>
      <c r="X283">
        <v>39.718499999999999</v>
      </c>
      <c r="Y283">
        <v>914.8</v>
      </c>
      <c r="Z283">
        <v>0.3266</v>
      </c>
    </row>
    <row r="284" spans="1:26" x14ac:dyDescent="0.2">
      <c r="A284" t="s">
        <v>138</v>
      </c>
      <c r="B284" t="s">
        <v>139</v>
      </c>
      <c r="C284" t="s">
        <v>143</v>
      </c>
      <c r="D284">
        <v>288</v>
      </c>
      <c r="E284" t="s">
        <v>709</v>
      </c>
      <c r="F284" t="s">
        <v>142</v>
      </c>
      <c r="G284" t="s">
        <v>710</v>
      </c>
      <c r="H284">
        <v>60</v>
      </c>
      <c r="I284">
        <v>10</v>
      </c>
      <c r="J284" t="s">
        <v>20</v>
      </c>
      <c r="K284">
        <v>23</v>
      </c>
      <c r="L284">
        <v>1677.5654999999999</v>
      </c>
      <c r="M284">
        <v>32.090800000000002</v>
      </c>
      <c r="N284">
        <v>42.533000000000001</v>
      </c>
      <c r="O284">
        <v>44.840699999999998</v>
      </c>
      <c r="P284">
        <v>20.604299999999999</v>
      </c>
      <c r="Q284">
        <v>12.168900000000001</v>
      </c>
      <c r="R284">
        <v>43.622300000000003</v>
      </c>
      <c r="S284">
        <v>41.481299999999997</v>
      </c>
      <c r="T284">
        <v>28.1374</v>
      </c>
      <c r="U284">
        <v>35.916600000000003</v>
      </c>
      <c r="V284">
        <v>31.990300000000001</v>
      </c>
      <c r="W284">
        <v>42.527099999999997</v>
      </c>
      <c r="X284">
        <v>44.804600000000001</v>
      </c>
      <c r="Y284">
        <v>1843.8</v>
      </c>
      <c r="Z284">
        <v>0.49399999999999999</v>
      </c>
    </row>
    <row r="285" spans="1:26" x14ac:dyDescent="0.2">
      <c r="A285" t="s">
        <v>138</v>
      </c>
      <c r="B285" t="s">
        <v>139</v>
      </c>
      <c r="C285" t="s">
        <v>143</v>
      </c>
      <c r="D285">
        <v>289</v>
      </c>
      <c r="E285" t="s">
        <v>711</v>
      </c>
      <c r="F285" t="s">
        <v>142</v>
      </c>
      <c r="G285" t="s">
        <v>712</v>
      </c>
      <c r="H285">
        <v>60</v>
      </c>
      <c r="I285">
        <v>10</v>
      </c>
      <c r="J285" t="s">
        <v>20</v>
      </c>
      <c r="K285">
        <v>31</v>
      </c>
      <c r="L285">
        <v>984.18629999999996</v>
      </c>
      <c r="M285">
        <v>31.883400000000002</v>
      </c>
      <c r="N285">
        <v>41.832000000000001</v>
      </c>
      <c r="O285">
        <v>43.941099999999999</v>
      </c>
      <c r="P285">
        <v>18.938400000000001</v>
      </c>
      <c r="Q285">
        <v>11.7842</v>
      </c>
      <c r="R285">
        <v>40.0687</v>
      </c>
      <c r="S285">
        <v>37.978999999999999</v>
      </c>
      <c r="T285">
        <v>27.885100000000001</v>
      </c>
      <c r="U285">
        <v>35.464199999999998</v>
      </c>
      <c r="V285">
        <v>31.7896</v>
      </c>
      <c r="W285">
        <v>41.828699999999998</v>
      </c>
      <c r="X285">
        <v>43.891300000000001</v>
      </c>
      <c r="Y285">
        <v>1515.6</v>
      </c>
      <c r="Z285">
        <v>0.37340000000000001</v>
      </c>
    </row>
    <row r="286" spans="1:26" x14ac:dyDescent="0.2">
      <c r="A286" t="s">
        <v>138</v>
      </c>
      <c r="B286" t="s">
        <v>139</v>
      </c>
      <c r="C286" t="s">
        <v>143</v>
      </c>
      <c r="D286">
        <v>290</v>
      </c>
      <c r="E286" t="s">
        <v>713</v>
      </c>
      <c r="F286" t="s">
        <v>142</v>
      </c>
      <c r="G286" t="s">
        <v>714</v>
      </c>
      <c r="H286">
        <v>60</v>
      </c>
      <c r="I286">
        <v>10</v>
      </c>
      <c r="J286" t="s">
        <v>20</v>
      </c>
      <c r="K286">
        <v>39</v>
      </c>
      <c r="L286">
        <v>554.98220000000003</v>
      </c>
      <c r="M286">
        <v>31.519300000000001</v>
      </c>
      <c r="N286">
        <v>40.882399999999997</v>
      </c>
      <c r="O286">
        <v>42.840600000000002</v>
      </c>
      <c r="P286">
        <v>16.8444</v>
      </c>
      <c r="Q286">
        <v>11.1713</v>
      </c>
      <c r="R286">
        <v>34.715600000000002</v>
      </c>
      <c r="S286">
        <v>32.797699999999999</v>
      </c>
      <c r="T286">
        <v>27.461500000000001</v>
      </c>
      <c r="U286">
        <v>34.792900000000003</v>
      </c>
      <c r="V286">
        <v>31.432600000000001</v>
      </c>
      <c r="W286">
        <v>40.8795</v>
      </c>
      <c r="X286">
        <v>42.777799999999999</v>
      </c>
      <c r="Y286">
        <v>1185.8</v>
      </c>
      <c r="Z286">
        <v>0.27360000000000001</v>
      </c>
    </row>
    <row r="287" spans="1:26" x14ac:dyDescent="0.2">
      <c r="A287" t="s">
        <v>138</v>
      </c>
      <c r="B287" t="s">
        <v>139</v>
      </c>
      <c r="C287" t="s">
        <v>143</v>
      </c>
      <c r="D287">
        <v>291</v>
      </c>
      <c r="E287" t="s">
        <v>715</v>
      </c>
      <c r="F287" t="s">
        <v>142</v>
      </c>
      <c r="G287" t="s">
        <v>716</v>
      </c>
      <c r="H287">
        <v>60</v>
      </c>
      <c r="I287">
        <v>10</v>
      </c>
      <c r="J287" t="s">
        <v>20</v>
      </c>
      <c r="K287">
        <v>47</v>
      </c>
      <c r="L287">
        <v>299.48270000000002</v>
      </c>
      <c r="M287">
        <v>30.881900000000002</v>
      </c>
      <c r="N287">
        <v>39.814900000000002</v>
      </c>
      <c r="O287">
        <v>41.611699999999999</v>
      </c>
      <c r="P287">
        <v>14.431100000000001</v>
      </c>
      <c r="Q287">
        <v>10.2219</v>
      </c>
      <c r="R287">
        <v>27.421500000000002</v>
      </c>
      <c r="S287">
        <v>25.802700000000002</v>
      </c>
      <c r="T287">
        <v>26.749099999999999</v>
      </c>
      <c r="U287">
        <v>33.865099999999998</v>
      </c>
      <c r="V287">
        <v>30.799199999999999</v>
      </c>
      <c r="W287">
        <v>39.811100000000003</v>
      </c>
      <c r="X287">
        <v>41.519399999999997</v>
      </c>
      <c r="Y287">
        <v>922.7</v>
      </c>
      <c r="Z287">
        <v>0.21920000000000001</v>
      </c>
    </row>
    <row r="288" spans="1:26" x14ac:dyDescent="0.2">
      <c r="A288" t="s">
        <v>138</v>
      </c>
      <c r="B288" t="s">
        <v>139</v>
      </c>
      <c r="C288" t="s">
        <v>143</v>
      </c>
      <c r="D288">
        <v>292</v>
      </c>
      <c r="E288" t="s">
        <v>717</v>
      </c>
      <c r="F288" t="s">
        <v>142</v>
      </c>
      <c r="G288" t="s">
        <v>718</v>
      </c>
      <c r="H288">
        <v>60</v>
      </c>
      <c r="I288">
        <v>10</v>
      </c>
      <c r="J288" t="s">
        <v>20</v>
      </c>
      <c r="K288">
        <v>55</v>
      </c>
      <c r="L288">
        <v>152.31049999999999</v>
      </c>
      <c r="M288">
        <v>29.919499999999999</v>
      </c>
      <c r="N288">
        <v>38.639000000000003</v>
      </c>
      <c r="O288">
        <v>40.358400000000003</v>
      </c>
      <c r="P288">
        <v>11.940899999999999</v>
      </c>
      <c r="Q288">
        <v>9.0208999999999993</v>
      </c>
      <c r="R288">
        <v>19.637699999999999</v>
      </c>
      <c r="S288">
        <v>18.387</v>
      </c>
      <c r="T288">
        <v>25.728400000000001</v>
      </c>
      <c r="U288">
        <v>32.700899999999997</v>
      </c>
      <c r="V288">
        <v>29.8352</v>
      </c>
      <c r="W288">
        <v>38.634500000000003</v>
      </c>
      <c r="X288">
        <v>40.262099999999997</v>
      </c>
      <c r="Y288">
        <v>684.2</v>
      </c>
      <c r="Z288">
        <v>0.16039999999999999</v>
      </c>
    </row>
    <row r="289" spans="1:26" x14ac:dyDescent="0.2">
      <c r="A289" t="s">
        <v>138</v>
      </c>
      <c r="B289" t="s">
        <v>139</v>
      </c>
      <c r="C289" t="s">
        <v>143</v>
      </c>
      <c r="D289">
        <v>293</v>
      </c>
      <c r="E289" t="s">
        <v>719</v>
      </c>
      <c r="F289" t="s">
        <v>142</v>
      </c>
      <c r="G289" t="s">
        <v>720</v>
      </c>
      <c r="H289">
        <v>60</v>
      </c>
      <c r="I289">
        <v>10</v>
      </c>
      <c r="J289" t="s">
        <v>20</v>
      </c>
      <c r="K289">
        <v>63</v>
      </c>
      <c r="L289">
        <v>76.575699999999998</v>
      </c>
      <c r="M289">
        <v>28.616700000000002</v>
      </c>
      <c r="N289">
        <v>37.476900000000001</v>
      </c>
      <c r="O289">
        <v>39.020800000000001</v>
      </c>
      <c r="P289">
        <v>9.5835000000000008</v>
      </c>
      <c r="Q289">
        <v>7.7873999999999999</v>
      </c>
      <c r="R289">
        <v>12.818199999999999</v>
      </c>
      <c r="S289">
        <v>11.836499999999999</v>
      </c>
      <c r="T289">
        <v>24.418700000000001</v>
      </c>
      <c r="U289">
        <v>31.273299999999999</v>
      </c>
      <c r="V289">
        <v>28.5337</v>
      </c>
      <c r="W289">
        <v>37.474499999999999</v>
      </c>
      <c r="X289">
        <v>38.917000000000002</v>
      </c>
      <c r="Y289">
        <v>351</v>
      </c>
      <c r="Z289">
        <v>0.16689999999999999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Plots</vt:lpstr>
      <vt:lpstr>BoxingPractice</vt:lpstr>
      <vt:lpstr>CrossWalk</vt:lpstr>
      <vt:lpstr>FoodMarket2</vt:lpstr>
      <vt:lpstr>Neon1224</vt:lpstr>
      <vt:lpstr>NocturneDance</vt:lpstr>
      <vt:lpstr>PierSeaside</vt:lpstr>
      <vt:lpstr>Tango</vt:lpstr>
      <vt:lpstr>Timelapse</vt:lpstr>
      <vt:lpstr>Anchor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Editors VPCC 4/19/2020</dc:creator>
  <cp:lastModifiedBy>Microsoft Office User</cp:lastModifiedBy>
  <dcterms:created xsi:type="dcterms:W3CDTF">2020-05-10T04:20:25Z</dcterms:created>
  <dcterms:modified xsi:type="dcterms:W3CDTF">2021-05-04T19:23:06Z</dcterms:modified>
</cp:coreProperties>
</file>