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480" yWindow="60" windowWidth="18195" windowHeight="8505" activeTab="3"/>
  </bookViews>
  <sheets>
    <sheet name="Sheet1" sheetId="1" r:id="rId1"/>
    <sheet name="Sheet3" sheetId="2" r:id="rId2"/>
    <sheet name="Sheet2" sheetId="3" r:id="rId3"/>
    <sheet name="Cattle" sheetId="4" r:id="rId4"/>
    <sheet name="Buffalo" sheetId="5" r:id="rId5"/>
    <sheet name="Goat" sheetId="6" r:id="rId6"/>
    <sheet name="Sheep" sheetId="7" r:id="rId7"/>
  </sheets>
  <calcPr calcId="162913"/>
</workbook>
</file>

<file path=xl/calcChain.xml><?xml version="1.0" encoding="utf-8"?>
<calcChain xmlns="http://schemas.openxmlformats.org/spreadsheetml/2006/main">
  <c r="F38" i="4" l="1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63" i="3"/>
  <c r="F163" i="3" s="1"/>
  <c r="G163" i="3" s="1"/>
  <c r="H163" i="3" s="1"/>
  <c r="D163" i="3"/>
  <c r="F162" i="3"/>
  <c r="G162" i="3" s="1"/>
  <c r="H162" i="3" s="1"/>
  <c r="E162" i="3"/>
  <c r="D162" i="3"/>
  <c r="E161" i="3"/>
  <c r="F161" i="3" s="1"/>
  <c r="G161" i="3" s="1"/>
  <c r="H161" i="3" s="1"/>
  <c r="D161" i="3"/>
  <c r="F160" i="3"/>
  <c r="G160" i="3" s="1"/>
  <c r="H160" i="3" s="1"/>
  <c r="E160" i="3"/>
  <c r="D160" i="3"/>
  <c r="E159" i="3"/>
  <c r="F159" i="3" s="1"/>
  <c r="G159" i="3" s="1"/>
  <c r="H159" i="3" s="1"/>
  <c r="D159" i="3"/>
  <c r="F158" i="3"/>
  <c r="G158" i="3" s="1"/>
  <c r="H158" i="3" s="1"/>
  <c r="E158" i="3"/>
  <c r="D158" i="3"/>
  <c r="F157" i="3"/>
  <c r="G157" i="3" s="1"/>
  <c r="H157" i="3" s="1"/>
  <c r="J157" i="3" s="1"/>
  <c r="E157" i="3"/>
  <c r="D157" i="3"/>
  <c r="H156" i="3"/>
  <c r="J156" i="3" s="1"/>
  <c r="F156" i="3"/>
  <c r="G156" i="3" s="1"/>
  <c r="E156" i="3"/>
  <c r="D156" i="3"/>
  <c r="H155" i="3"/>
  <c r="G155" i="3"/>
  <c r="E155" i="3"/>
  <c r="F155" i="3" s="1"/>
  <c r="D155" i="3"/>
  <c r="J153" i="3"/>
  <c r="G153" i="3"/>
  <c r="H153" i="3" s="1"/>
  <c r="I153" i="3" s="1"/>
  <c r="F153" i="3"/>
  <c r="E153" i="3"/>
  <c r="D153" i="3"/>
  <c r="E152" i="3"/>
  <c r="F152" i="3" s="1"/>
  <c r="G152" i="3" s="1"/>
  <c r="H152" i="3" s="1"/>
  <c r="D152" i="3"/>
  <c r="F151" i="3"/>
  <c r="G151" i="3" s="1"/>
  <c r="H151" i="3" s="1"/>
  <c r="E151" i="3"/>
  <c r="D151" i="3"/>
  <c r="G150" i="3"/>
  <c r="H150" i="3" s="1"/>
  <c r="E150" i="3"/>
  <c r="F150" i="3" s="1"/>
  <c r="D150" i="3"/>
  <c r="G149" i="3"/>
  <c r="H149" i="3" s="1"/>
  <c r="I149" i="3" s="1"/>
  <c r="F149" i="3"/>
  <c r="E149" i="3"/>
  <c r="D149" i="3"/>
  <c r="E148" i="3"/>
  <c r="F148" i="3" s="1"/>
  <c r="G148" i="3" s="1"/>
  <c r="H148" i="3" s="1"/>
  <c r="D148" i="3"/>
  <c r="F147" i="3"/>
  <c r="G147" i="3" s="1"/>
  <c r="H147" i="3" s="1"/>
  <c r="E147" i="3"/>
  <c r="D147" i="3"/>
  <c r="E146" i="3"/>
  <c r="F146" i="3" s="1"/>
  <c r="G146" i="3" s="1"/>
  <c r="H146" i="3" s="1"/>
  <c r="D146" i="3"/>
  <c r="F145" i="3"/>
  <c r="G145" i="3" s="1"/>
  <c r="H145" i="3" s="1"/>
  <c r="E145" i="3"/>
  <c r="D145" i="3"/>
  <c r="I143" i="3"/>
  <c r="F143" i="3"/>
  <c r="G143" i="3" s="1"/>
  <c r="H143" i="3" s="1"/>
  <c r="J143" i="3" s="1"/>
  <c r="E143" i="3"/>
  <c r="D143" i="3"/>
  <c r="F142" i="3"/>
  <c r="G142" i="3" s="1"/>
  <c r="H142" i="3" s="1"/>
  <c r="E142" i="3"/>
  <c r="D142" i="3"/>
  <c r="H141" i="3"/>
  <c r="G141" i="3"/>
  <c r="E141" i="3"/>
  <c r="F141" i="3" s="1"/>
  <c r="D141" i="3"/>
  <c r="G140" i="3"/>
  <c r="H140" i="3" s="1"/>
  <c r="I140" i="3" s="1"/>
  <c r="F140" i="3"/>
  <c r="E140" i="3"/>
  <c r="D140" i="3"/>
  <c r="J139" i="3"/>
  <c r="F139" i="3"/>
  <c r="G139" i="3" s="1"/>
  <c r="H139" i="3" s="1"/>
  <c r="I139" i="3" s="1"/>
  <c r="E139" i="3"/>
  <c r="D139" i="3"/>
  <c r="H138" i="3"/>
  <c r="J138" i="3" s="1"/>
  <c r="F138" i="3"/>
  <c r="G138" i="3" s="1"/>
  <c r="E138" i="3"/>
  <c r="D138" i="3"/>
  <c r="E137" i="3"/>
  <c r="F137" i="3" s="1"/>
  <c r="G137" i="3" s="1"/>
  <c r="H137" i="3" s="1"/>
  <c r="D137" i="3"/>
  <c r="F136" i="3"/>
  <c r="G136" i="3" s="1"/>
  <c r="H136" i="3" s="1"/>
  <c r="E136" i="3"/>
  <c r="D136" i="3"/>
  <c r="E135" i="3"/>
  <c r="F135" i="3" s="1"/>
  <c r="G135" i="3" s="1"/>
  <c r="H135" i="3" s="1"/>
  <c r="D135" i="3"/>
  <c r="F133" i="3"/>
  <c r="G133" i="3" s="1"/>
  <c r="H133" i="3" s="1"/>
  <c r="E133" i="3"/>
  <c r="D133" i="3"/>
  <c r="G132" i="3"/>
  <c r="H132" i="3" s="1"/>
  <c r="E132" i="3"/>
  <c r="F132" i="3" s="1"/>
  <c r="D132" i="3"/>
  <c r="G131" i="3"/>
  <c r="H131" i="3" s="1"/>
  <c r="I131" i="3" s="1"/>
  <c r="F131" i="3"/>
  <c r="E131" i="3"/>
  <c r="D131" i="3"/>
  <c r="F130" i="3"/>
  <c r="G130" i="3" s="1"/>
  <c r="H130" i="3" s="1"/>
  <c r="J130" i="3" s="1"/>
  <c r="E130" i="3"/>
  <c r="D130" i="3"/>
  <c r="H129" i="3"/>
  <c r="J129" i="3" s="1"/>
  <c r="F129" i="3"/>
  <c r="G129" i="3" s="1"/>
  <c r="E129" i="3"/>
  <c r="D129" i="3"/>
  <c r="E128" i="3"/>
  <c r="F128" i="3" s="1"/>
  <c r="G128" i="3" s="1"/>
  <c r="H128" i="3" s="1"/>
  <c r="D128" i="3"/>
  <c r="F127" i="3"/>
  <c r="G127" i="3" s="1"/>
  <c r="H127" i="3" s="1"/>
  <c r="E127" i="3"/>
  <c r="D127" i="3"/>
  <c r="E126" i="3"/>
  <c r="F126" i="3" s="1"/>
  <c r="G126" i="3" s="1"/>
  <c r="H126" i="3" s="1"/>
  <c r="D126" i="3"/>
  <c r="F125" i="3"/>
  <c r="G125" i="3" s="1"/>
  <c r="H125" i="3" s="1"/>
  <c r="E125" i="3"/>
  <c r="D125" i="3"/>
  <c r="G123" i="3"/>
  <c r="H123" i="3" s="1"/>
  <c r="E123" i="3"/>
  <c r="F123" i="3" s="1"/>
  <c r="D123" i="3"/>
  <c r="G122" i="3"/>
  <c r="H122" i="3" s="1"/>
  <c r="I122" i="3" s="1"/>
  <c r="F122" i="3"/>
  <c r="E122" i="3"/>
  <c r="D122" i="3"/>
  <c r="J121" i="3"/>
  <c r="F121" i="3"/>
  <c r="G121" i="3" s="1"/>
  <c r="H121" i="3" s="1"/>
  <c r="I121" i="3" s="1"/>
  <c r="E121" i="3"/>
  <c r="D121" i="3"/>
  <c r="H120" i="3"/>
  <c r="J120" i="3" s="1"/>
  <c r="F120" i="3"/>
  <c r="G120" i="3" s="1"/>
  <c r="E120" i="3"/>
  <c r="D120" i="3"/>
  <c r="E119" i="3"/>
  <c r="F119" i="3" s="1"/>
  <c r="G119" i="3" s="1"/>
  <c r="H119" i="3" s="1"/>
  <c r="D119" i="3"/>
  <c r="F118" i="3"/>
  <c r="G118" i="3" s="1"/>
  <c r="H118" i="3" s="1"/>
  <c r="E118" i="3"/>
  <c r="D118" i="3"/>
  <c r="E117" i="3"/>
  <c r="F117" i="3" s="1"/>
  <c r="G117" i="3" s="1"/>
  <c r="H117" i="3" s="1"/>
  <c r="D117" i="3"/>
  <c r="F116" i="3"/>
  <c r="G116" i="3" s="1"/>
  <c r="H116" i="3" s="1"/>
  <c r="E116" i="3"/>
  <c r="D116" i="3"/>
  <c r="G115" i="3"/>
  <c r="H115" i="3" s="1"/>
  <c r="E115" i="3"/>
  <c r="F115" i="3" s="1"/>
  <c r="D115" i="3"/>
  <c r="J114" i="3"/>
  <c r="I114" i="3"/>
  <c r="E114" i="3"/>
  <c r="F114" i="3" s="1"/>
  <c r="G114" i="3" s="1"/>
  <c r="D114" i="3"/>
  <c r="E113" i="3"/>
  <c r="F113" i="3" s="1"/>
  <c r="G113" i="3" s="1"/>
  <c r="H113" i="3" s="1"/>
  <c r="D113" i="3"/>
  <c r="E112" i="3"/>
  <c r="F112" i="3" s="1"/>
  <c r="G112" i="3" s="1"/>
  <c r="H112" i="3" s="1"/>
  <c r="D112" i="3"/>
  <c r="F111" i="3"/>
  <c r="G111" i="3" s="1"/>
  <c r="H111" i="3" s="1"/>
  <c r="E111" i="3"/>
  <c r="D111" i="3"/>
  <c r="E110" i="3"/>
  <c r="F110" i="3" s="1"/>
  <c r="G110" i="3" s="1"/>
  <c r="H110" i="3" s="1"/>
  <c r="D110" i="3"/>
  <c r="E109" i="3"/>
  <c r="F109" i="3" s="1"/>
  <c r="G109" i="3" s="1"/>
  <c r="H109" i="3" s="1"/>
  <c r="D109" i="3"/>
  <c r="E108" i="3"/>
  <c r="F108" i="3" s="1"/>
  <c r="G108" i="3" s="1"/>
  <c r="H108" i="3" s="1"/>
  <c r="D108" i="3"/>
  <c r="F107" i="3"/>
  <c r="G107" i="3" s="1"/>
  <c r="H107" i="3" s="1"/>
  <c r="E107" i="3"/>
  <c r="D107" i="3"/>
  <c r="E106" i="3"/>
  <c r="F106" i="3" s="1"/>
  <c r="G106" i="3" s="1"/>
  <c r="H106" i="3" s="1"/>
  <c r="D106" i="3"/>
  <c r="E105" i="3"/>
  <c r="F105" i="3" s="1"/>
  <c r="G105" i="3" s="1"/>
  <c r="H105" i="3" s="1"/>
  <c r="D105" i="3"/>
  <c r="E103" i="3"/>
  <c r="F103" i="3" s="1"/>
  <c r="G103" i="3" s="1"/>
  <c r="H103" i="3" s="1"/>
  <c r="D103" i="3"/>
  <c r="F102" i="3"/>
  <c r="G102" i="3" s="1"/>
  <c r="H102" i="3" s="1"/>
  <c r="D102" i="3"/>
  <c r="E102" i="3" s="1"/>
  <c r="F101" i="3"/>
  <c r="G101" i="3" s="1"/>
  <c r="H101" i="3" s="1"/>
  <c r="J101" i="3" s="1"/>
  <c r="E101" i="3"/>
  <c r="D101" i="3"/>
  <c r="D100" i="3"/>
  <c r="E100" i="3" s="1"/>
  <c r="F100" i="3" s="1"/>
  <c r="G100" i="3" s="1"/>
  <c r="H100" i="3" s="1"/>
  <c r="D99" i="3"/>
  <c r="E99" i="3" s="1"/>
  <c r="F99" i="3" s="1"/>
  <c r="G99" i="3" s="1"/>
  <c r="H99" i="3" s="1"/>
  <c r="F98" i="3"/>
  <c r="G98" i="3" s="1"/>
  <c r="H98" i="3" s="1"/>
  <c r="D98" i="3"/>
  <c r="E98" i="3" s="1"/>
  <c r="E97" i="3"/>
  <c r="F97" i="3" s="1"/>
  <c r="G97" i="3" s="1"/>
  <c r="H97" i="3" s="1"/>
  <c r="D97" i="3"/>
  <c r="E96" i="3"/>
  <c r="F96" i="3" s="1"/>
  <c r="G96" i="3" s="1"/>
  <c r="H96" i="3" s="1"/>
  <c r="D96" i="3"/>
  <c r="D95" i="3"/>
  <c r="E95" i="3" s="1"/>
  <c r="F95" i="3" s="1"/>
  <c r="G95" i="3" s="1"/>
  <c r="H95" i="3" s="1"/>
  <c r="F93" i="3"/>
  <c r="G93" i="3" s="1"/>
  <c r="H93" i="3" s="1"/>
  <c r="D93" i="3"/>
  <c r="E93" i="3" s="1"/>
  <c r="E92" i="3"/>
  <c r="F92" i="3" s="1"/>
  <c r="G92" i="3" s="1"/>
  <c r="H92" i="3" s="1"/>
  <c r="D92" i="3"/>
  <c r="D91" i="3"/>
  <c r="E91" i="3" s="1"/>
  <c r="F91" i="3" s="1"/>
  <c r="G91" i="3" s="1"/>
  <c r="H91" i="3" s="1"/>
  <c r="E90" i="3"/>
  <c r="F90" i="3" s="1"/>
  <c r="G90" i="3" s="1"/>
  <c r="H90" i="3" s="1"/>
  <c r="D90" i="3"/>
  <c r="D89" i="3"/>
  <c r="E89" i="3" s="1"/>
  <c r="F89" i="3" s="1"/>
  <c r="G89" i="3" s="1"/>
  <c r="H89" i="3" s="1"/>
  <c r="G88" i="3"/>
  <c r="H88" i="3" s="1"/>
  <c r="E88" i="3"/>
  <c r="F88" i="3" s="1"/>
  <c r="D88" i="3"/>
  <c r="F87" i="3"/>
  <c r="G87" i="3" s="1"/>
  <c r="H87" i="3" s="1"/>
  <c r="I87" i="3" s="1"/>
  <c r="D87" i="3"/>
  <c r="E87" i="3" s="1"/>
  <c r="E86" i="3"/>
  <c r="F86" i="3" s="1"/>
  <c r="G86" i="3" s="1"/>
  <c r="H86" i="3" s="1"/>
  <c r="J86" i="3" s="1"/>
  <c r="D86" i="3"/>
  <c r="H85" i="3"/>
  <c r="D85" i="3"/>
  <c r="E85" i="3" s="1"/>
  <c r="F85" i="3" s="1"/>
  <c r="G85" i="3" s="1"/>
  <c r="E80" i="3"/>
  <c r="F80" i="3" s="1"/>
  <c r="G80" i="3" s="1"/>
  <c r="H80" i="3" s="1"/>
  <c r="D80" i="3"/>
  <c r="D79" i="3"/>
  <c r="E79" i="3" s="1"/>
  <c r="F79" i="3" s="1"/>
  <c r="G79" i="3" s="1"/>
  <c r="H79" i="3" s="1"/>
  <c r="I78" i="3"/>
  <c r="E78" i="3"/>
  <c r="F78" i="3" s="1"/>
  <c r="G78" i="3" s="1"/>
  <c r="H78" i="3" s="1"/>
  <c r="J78" i="3" s="1"/>
  <c r="D78" i="3"/>
  <c r="H77" i="3"/>
  <c r="D77" i="3"/>
  <c r="E77" i="3" s="1"/>
  <c r="F77" i="3" s="1"/>
  <c r="G77" i="3" s="1"/>
  <c r="E76" i="3"/>
  <c r="F76" i="3" s="1"/>
  <c r="G76" i="3" s="1"/>
  <c r="H76" i="3" s="1"/>
  <c r="D76" i="3"/>
  <c r="D75" i="3"/>
  <c r="E75" i="3" s="1"/>
  <c r="F75" i="3" s="1"/>
  <c r="G75" i="3" s="1"/>
  <c r="H75" i="3" s="1"/>
  <c r="I74" i="3"/>
  <c r="E74" i="3"/>
  <c r="F74" i="3" s="1"/>
  <c r="G74" i="3" s="1"/>
  <c r="H74" i="3" s="1"/>
  <c r="J74" i="3" s="1"/>
  <c r="D74" i="3"/>
  <c r="F73" i="3"/>
  <c r="G73" i="3" s="1"/>
  <c r="H73" i="3" s="1"/>
  <c r="D73" i="3"/>
  <c r="E73" i="3" s="1"/>
  <c r="E72" i="3"/>
  <c r="F72" i="3" s="1"/>
  <c r="G72" i="3" s="1"/>
  <c r="H72" i="3" s="1"/>
  <c r="D72" i="3"/>
  <c r="F70" i="3"/>
  <c r="G70" i="3" s="1"/>
  <c r="H70" i="3" s="1"/>
  <c r="D70" i="3"/>
  <c r="E70" i="3" s="1"/>
  <c r="E69" i="3"/>
  <c r="F69" i="3" s="1"/>
  <c r="G69" i="3" s="1"/>
  <c r="H69" i="3" s="1"/>
  <c r="D69" i="3"/>
  <c r="F68" i="3"/>
  <c r="G68" i="3" s="1"/>
  <c r="H68" i="3" s="1"/>
  <c r="D68" i="3"/>
  <c r="E68" i="3" s="1"/>
  <c r="E67" i="3"/>
  <c r="F67" i="3" s="1"/>
  <c r="G67" i="3" s="1"/>
  <c r="H67" i="3" s="1"/>
  <c r="D67" i="3"/>
  <c r="F66" i="3"/>
  <c r="G66" i="3" s="1"/>
  <c r="H66" i="3" s="1"/>
  <c r="D66" i="3"/>
  <c r="E66" i="3" s="1"/>
  <c r="E65" i="3"/>
  <c r="F65" i="3" s="1"/>
  <c r="G65" i="3" s="1"/>
  <c r="H65" i="3" s="1"/>
  <c r="D65" i="3"/>
  <c r="F64" i="3"/>
  <c r="G64" i="3" s="1"/>
  <c r="H64" i="3" s="1"/>
  <c r="D64" i="3"/>
  <c r="E64" i="3" s="1"/>
  <c r="E63" i="3"/>
  <c r="F63" i="3" s="1"/>
  <c r="G63" i="3" s="1"/>
  <c r="H63" i="3" s="1"/>
  <c r="D63" i="3"/>
  <c r="F62" i="3"/>
  <c r="G62" i="3" s="1"/>
  <c r="H62" i="3" s="1"/>
  <c r="D62" i="3"/>
  <c r="E62" i="3" s="1"/>
  <c r="E60" i="3"/>
  <c r="F60" i="3" s="1"/>
  <c r="G60" i="3" s="1"/>
  <c r="H60" i="3" s="1"/>
  <c r="D60" i="3"/>
  <c r="F59" i="3"/>
  <c r="G59" i="3" s="1"/>
  <c r="H59" i="3" s="1"/>
  <c r="D59" i="3"/>
  <c r="E59" i="3" s="1"/>
  <c r="E58" i="3"/>
  <c r="F58" i="3" s="1"/>
  <c r="G58" i="3" s="1"/>
  <c r="H58" i="3" s="1"/>
  <c r="D58" i="3"/>
  <c r="F57" i="3"/>
  <c r="G57" i="3" s="1"/>
  <c r="H57" i="3" s="1"/>
  <c r="D57" i="3"/>
  <c r="E57" i="3" s="1"/>
  <c r="E56" i="3"/>
  <c r="F56" i="3" s="1"/>
  <c r="G56" i="3" s="1"/>
  <c r="H56" i="3" s="1"/>
  <c r="D56" i="3"/>
  <c r="F55" i="3"/>
  <c r="G55" i="3" s="1"/>
  <c r="H55" i="3" s="1"/>
  <c r="E55" i="3"/>
  <c r="D55" i="3"/>
  <c r="D54" i="3"/>
  <c r="E54" i="3" s="1"/>
  <c r="F54" i="3" s="1"/>
  <c r="G54" i="3" s="1"/>
  <c r="H54" i="3" s="1"/>
  <c r="D53" i="3"/>
  <c r="E53" i="3" s="1"/>
  <c r="F53" i="3" s="1"/>
  <c r="G53" i="3" s="1"/>
  <c r="H53" i="3" s="1"/>
  <c r="F52" i="3"/>
  <c r="G52" i="3" s="1"/>
  <c r="H52" i="3" s="1"/>
  <c r="E52" i="3"/>
  <c r="D52" i="3"/>
  <c r="D50" i="3"/>
  <c r="E50" i="3" s="1"/>
  <c r="F50" i="3" s="1"/>
  <c r="G50" i="3" s="1"/>
  <c r="H50" i="3" s="1"/>
  <c r="E49" i="3"/>
  <c r="F49" i="3" s="1"/>
  <c r="G49" i="3" s="1"/>
  <c r="H49" i="3" s="1"/>
  <c r="D49" i="3"/>
  <c r="G48" i="3"/>
  <c r="H48" i="3" s="1"/>
  <c r="F48" i="3"/>
  <c r="D48" i="3"/>
  <c r="E48" i="3" s="1"/>
  <c r="E47" i="3"/>
  <c r="F47" i="3" s="1"/>
  <c r="G47" i="3" s="1"/>
  <c r="H47" i="3" s="1"/>
  <c r="D47" i="3"/>
  <c r="D46" i="3"/>
  <c r="E46" i="3" s="1"/>
  <c r="F46" i="3" s="1"/>
  <c r="G46" i="3" s="1"/>
  <c r="H46" i="3" s="1"/>
  <c r="F45" i="3"/>
  <c r="G45" i="3" s="1"/>
  <c r="H45" i="3" s="1"/>
  <c r="E45" i="3"/>
  <c r="D45" i="3"/>
  <c r="E44" i="3"/>
  <c r="F44" i="3" s="1"/>
  <c r="G44" i="3" s="1"/>
  <c r="H44" i="3" s="1"/>
  <c r="D44" i="3"/>
  <c r="D43" i="3"/>
  <c r="E43" i="3" s="1"/>
  <c r="F43" i="3" s="1"/>
  <c r="G43" i="3" s="1"/>
  <c r="H43" i="3" s="1"/>
  <c r="D42" i="3"/>
  <c r="E42" i="3" s="1"/>
  <c r="F42" i="3" s="1"/>
  <c r="G42" i="3" s="1"/>
  <c r="H42" i="3" s="1"/>
  <c r="F40" i="3"/>
  <c r="G40" i="3" s="1"/>
  <c r="H40" i="3" s="1"/>
  <c r="E40" i="3"/>
  <c r="D40" i="3"/>
  <c r="E39" i="3"/>
  <c r="F39" i="3" s="1"/>
  <c r="G39" i="3" s="1"/>
  <c r="H39" i="3" s="1"/>
  <c r="D39" i="3"/>
  <c r="D38" i="3"/>
  <c r="E38" i="3" s="1"/>
  <c r="F38" i="3" s="1"/>
  <c r="G38" i="3" s="1"/>
  <c r="H38" i="3" s="1"/>
  <c r="D37" i="3"/>
  <c r="E37" i="3" s="1"/>
  <c r="F37" i="3" s="1"/>
  <c r="G37" i="3" s="1"/>
  <c r="H37" i="3" s="1"/>
  <c r="F36" i="3"/>
  <c r="G36" i="3" s="1"/>
  <c r="H36" i="3" s="1"/>
  <c r="E36" i="3"/>
  <c r="D36" i="3"/>
  <c r="E35" i="3"/>
  <c r="F35" i="3" s="1"/>
  <c r="G35" i="3" s="1"/>
  <c r="H35" i="3" s="1"/>
  <c r="D35" i="3"/>
  <c r="D34" i="3"/>
  <c r="E34" i="3" s="1"/>
  <c r="F34" i="3" s="1"/>
  <c r="G34" i="3" s="1"/>
  <c r="H34" i="3" s="1"/>
  <c r="D33" i="3"/>
  <c r="E33" i="3" s="1"/>
  <c r="F33" i="3" s="1"/>
  <c r="G33" i="3" s="1"/>
  <c r="H33" i="3" s="1"/>
  <c r="F32" i="3"/>
  <c r="G32" i="3" s="1"/>
  <c r="H32" i="3" s="1"/>
  <c r="E32" i="3"/>
  <c r="D32" i="3"/>
  <c r="J31" i="3"/>
  <c r="I31" i="3"/>
  <c r="D31" i="3"/>
  <c r="E31" i="3" s="1"/>
  <c r="F31" i="3" s="1"/>
  <c r="G31" i="3" s="1"/>
  <c r="D30" i="3"/>
  <c r="E30" i="3" s="1"/>
  <c r="F30" i="3" s="1"/>
  <c r="G30" i="3" s="1"/>
  <c r="H30" i="3" s="1"/>
  <c r="F29" i="3"/>
  <c r="G29" i="3" s="1"/>
  <c r="H29" i="3" s="1"/>
  <c r="E29" i="3"/>
  <c r="D29" i="3"/>
  <c r="E28" i="3"/>
  <c r="F28" i="3" s="1"/>
  <c r="G28" i="3" s="1"/>
  <c r="H28" i="3" s="1"/>
  <c r="D28" i="3"/>
  <c r="D27" i="3"/>
  <c r="E27" i="3" s="1"/>
  <c r="F27" i="3" s="1"/>
  <c r="G27" i="3" s="1"/>
  <c r="H27" i="3" s="1"/>
  <c r="D26" i="3"/>
  <c r="E26" i="3" s="1"/>
  <c r="F26" i="3" s="1"/>
  <c r="G26" i="3" s="1"/>
  <c r="H26" i="3" s="1"/>
  <c r="F25" i="3"/>
  <c r="G25" i="3" s="1"/>
  <c r="H25" i="3" s="1"/>
  <c r="E25" i="3"/>
  <c r="D25" i="3"/>
  <c r="E24" i="3"/>
  <c r="F24" i="3" s="1"/>
  <c r="G24" i="3" s="1"/>
  <c r="H24" i="3" s="1"/>
  <c r="D24" i="3"/>
  <c r="D23" i="3"/>
  <c r="E23" i="3" s="1"/>
  <c r="F23" i="3" s="1"/>
  <c r="G23" i="3" s="1"/>
  <c r="H23" i="3" s="1"/>
  <c r="D22" i="3"/>
  <c r="E22" i="3" s="1"/>
  <c r="F22" i="3" s="1"/>
  <c r="G22" i="3" s="1"/>
  <c r="H22" i="3" s="1"/>
  <c r="F20" i="3"/>
  <c r="G20" i="3" s="1"/>
  <c r="H20" i="3" s="1"/>
  <c r="E20" i="3"/>
  <c r="D20" i="3"/>
  <c r="E19" i="3"/>
  <c r="F19" i="3" s="1"/>
  <c r="G19" i="3" s="1"/>
  <c r="H19" i="3" s="1"/>
  <c r="D19" i="3"/>
  <c r="D18" i="3"/>
  <c r="E18" i="3" s="1"/>
  <c r="F18" i="3" s="1"/>
  <c r="G18" i="3" s="1"/>
  <c r="H18" i="3" s="1"/>
  <c r="D17" i="3"/>
  <c r="E17" i="3" s="1"/>
  <c r="F17" i="3" s="1"/>
  <c r="G17" i="3" s="1"/>
  <c r="H17" i="3" s="1"/>
  <c r="F16" i="3"/>
  <c r="G16" i="3" s="1"/>
  <c r="H16" i="3" s="1"/>
  <c r="E16" i="3"/>
  <c r="D16" i="3"/>
  <c r="E15" i="3"/>
  <c r="F15" i="3" s="1"/>
  <c r="G15" i="3" s="1"/>
  <c r="H15" i="3" s="1"/>
  <c r="D15" i="3"/>
  <c r="D14" i="3"/>
  <c r="E14" i="3" s="1"/>
  <c r="F14" i="3" s="1"/>
  <c r="G14" i="3" s="1"/>
  <c r="H14" i="3" s="1"/>
  <c r="D13" i="3"/>
  <c r="E13" i="3" s="1"/>
  <c r="F13" i="3" s="1"/>
  <c r="G13" i="3" s="1"/>
  <c r="H13" i="3" s="1"/>
  <c r="F12" i="3"/>
  <c r="G12" i="3" s="1"/>
  <c r="H12" i="3" s="1"/>
  <c r="E12" i="3"/>
  <c r="D12" i="3"/>
  <c r="E10" i="3"/>
  <c r="F10" i="3" s="1"/>
  <c r="G10" i="3" s="1"/>
  <c r="H10" i="3" s="1"/>
  <c r="D10" i="3"/>
  <c r="D9" i="3"/>
  <c r="E9" i="3" s="1"/>
  <c r="F9" i="3" s="1"/>
  <c r="G9" i="3" s="1"/>
  <c r="H9" i="3" s="1"/>
  <c r="D8" i="3"/>
  <c r="E8" i="3" s="1"/>
  <c r="F8" i="3" s="1"/>
  <c r="G8" i="3" s="1"/>
  <c r="H8" i="3" s="1"/>
  <c r="F7" i="3"/>
  <c r="G7" i="3" s="1"/>
  <c r="H7" i="3" s="1"/>
  <c r="E7" i="3"/>
  <c r="D7" i="3"/>
  <c r="E6" i="3"/>
  <c r="F6" i="3" s="1"/>
  <c r="G6" i="3" s="1"/>
  <c r="H6" i="3" s="1"/>
  <c r="D6" i="3"/>
  <c r="D5" i="3"/>
  <c r="E5" i="3" s="1"/>
  <c r="F5" i="3" s="1"/>
  <c r="G5" i="3" s="1"/>
  <c r="H5" i="3" s="1"/>
  <c r="D4" i="3"/>
  <c r="E4" i="3" s="1"/>
  <c r="F4" i="3" s="1"/>
  <c r="G4" i="3" s="1"/>
  <c r="H4" i="3" s="1"/>
  <c r="F3" i="3"/>
  <c r="G3" i="3" s="1"/>
  <c r="H3" i="3" s="1"/>
  <c r="E3" i="3"/>
  <c r="D3" i="3"/>
  <c r="E2" i="3"/>
  <c r="F2" i="3" s="1"/>
  <c r="G2" i="3" s="1"/>
  <c r="H2" i="3" s="1"/>
  <c r="D2" i="3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S193" i="2"/>
  <c r="T193" i="2" s="1"/>
  <c r="R193" i="2"/>
  <c r="Q193" i="2"/>
  <c r="G193" i="2"/>
  <c r="T192" i="2"/>
  <c r="S192" i="2"/>
  <c r="R192" i="2"/>
  <c r="Q192" i="2"/>
  <c r="N192" i="2"/>
  <c r="G192" i="2"/>
  <c r="R191" i="2"/>
  <c r="S191" i="2" s="1"/>
  <c r="T191" i="2" s="1"/>
  <c r="Q191" i="2"/>
  <c r="N191" i="2"/>
  <c r="G191" i="2"/>
  <c r="T190" i="2"/>
  <c r="S190" i="2"/>
  <c r="R190" i="2"/>
  <c r="Q190" i="2"/>
  <c r="N190" i="2"/>
  <c r="G190" i="2"/>
  <c r="R189" i="2"/>
  <c r="S189" i="2" s="1"/>
  <c r="T189" i="2" s="1"/>
  <c r="Q189" i="2"/>
  <c r="N189" i="2"/>
  <c r="G189" i="2"/>
  <c r="T188" i="2"/>
  <c r="S188" i="2"/>
  <c r="R188" i="2"/>
  <c r="Q188" i="2"/>
  <c r="N188" i="2"/>
  <c r="G188" i="2"/>
  <c r="R187" i="2"/>
  <c r="S187" i="2" s="1"/>
  <c r="T187" i="2" s="1"/>
  <c r="Q187" i="2"/>
  <c r="N187" i="2"/>
  <c r="G187" i="2"/>
  <c r="T186" i="2"/>
  <c r="S186" i="2"/>
  <c r="R186" i="2"/>
  <c r="Q186" i="2"/>
  <c r="N186" i="2"/>
  <c r="G186" i="2"/>
  <c r="R185" i="2"/>
  <c r="S185" i="2" s="1"/>
  <c r="T185" i="2" s="1"/>
  <c r="Q185" i="2"/>
  <c r="N185" i="2"/>
  <c r="G185" i="2"/>
  <c r="T184" i="2"/>
  <c r="S184" i="2"/>
  <c r="R184" i="2"/>
  <c r="Q184" i="2"/>
  <c r="N184" i="2"/>
  <c r="G184" i="2"/>
  <c r="G183" i="2"/>
  <c r="G182" i="2"/>
  <c r="G181" i="2"/>
  <c r="G180" i="2"/>
  <c r="O179" i="2"/>
  <c r="N179" i="2"/>
  <c r="G179" i="2"/>
  <c r="O178" i="2"/>
  <c r="N178" i="2"/>
  <c r="G178" i="2"/>
  <c r="O177" i="2"/>
  <c r="N177" i="2"/>
  <c r="G177" i="2"/>
  <c r="G175" i="2"/>
  <c r="G174" i="2"/>
  <c r="G173" i="2"/>
  <c r="G172" i="2"/>
  <c r="G171" i="2"/>
  <c r="G170" i="2"/>
  <c r="G169" i="2"/>
  <c r="G168" i="2"/>
  <c r="G167" i="2"/>
  <c r="G166" i="2"/>
  <c r="O165" i="2"/>
  <c r="N165" i="2"/>
  <c r="O164" i="2"/>
  <c r="N164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K12" i="2"/>
  <c r="J12" i="2"/>
  <c r="I12" i="2"/>
  <c r="H12" i="2"/>
  <c r="L12" i="2" s="1"/>
  <c r="M12" i="2" s="1"/>
  <c r="N12" i="2" s="1"/>
  <c r="G12" i="2"/>
  <c r="K11" i="2"/>
  <c r="J11" i="2"/>
  <c r="I11" i="2"/>
  <c r="H11" i="2"/>
  <c r="L11" i="2" s="1"/>
  <c r="M11" i="2" s="1"/>
  <c r="N11" i="2" s="1"/>
  <c r="G11" i="2"/>
  <c r="K10" i="2"/>
  <c r="J10" i="2"/>
  <c r="I10" i="2"/>
  <c r="H10" i="2"/>
  <c r="L10" i="2" s="1"/>
  <c r="M10" i="2" s="1"/>
  <c r="N10" i="2" s="1"/>
  <c r="G10" i="2"/>
  <c r="K9" i="2"/>
  <c r="J9" i="2"/>
  <c r="I9" i="2"/>
  <c r="H9" i="2"/>
  <c r="L9" i="2" s="1"/>
  <c r="M9" i="2" s="1"/>
  <c r="N9" i="2" s="1"/>
  <c r="G9" i="2"/>
  <c r="K8" i="2"/>
  <c r="J8" i="2"/>
  <c r="I8" i="2"/>
  <c r="H8" i="2"/>
  <c r="L8" i="2" s="1"/>
  <c r="M8" i="2" s="1"/>
  <c r="N8" i="2" s="1"/>
  <c r="G8" i="2"/>
  <c r="K7" i="2"/>
  <c r="J7" i="2"/>
  <c r="I7" i="2"/>
  <c r="H7" i="2"/>
  <c r="L7" i="2" s="1"/>
  <c r="M7" i="2" s="1"/>
  <c r="N7" i="2" s="1"/>
  <c r="G7" i="2"/>
  <c r="K6" i="2"/>
  <c r="J6" i="2"/>
  <c r="I6" i="2"/>
  <c r="H6" i="2"/>
  <c r="L6" i="2" s="1"/>
  <c r="M6" i="2" s="1"/>
  <c r="N6" i="2" s="1"/>
  <c r="G6" i="2"/>
  <c r="K5" i="2"/>
  <c r="J5" i="2"/>
  <c r="I5" i="2"/>
  <c r="H5" i="2"/>
  <c r="L5" i="2" s="1"/>
  <c r="M5" i="2" s="1"/>
  <c r="N5" i="2" s="1"/>
  <c r="G5" i="2"/>
  <c r="K4" i="2"/>
  <c r="J4" i="2"/>
  <c r="I4" i="2"/>
  <c r="H4" i="2"/>
  <c r="L4" i="2" s="1"/>
  <c r="M4" i="2" s="1"/>
  <c r="N4" i="2" s="1"/>
  <c r="G4" i="2"/>
  <c r="G3" i="2"/>
  <c r="C11" i="1"/>
  <c r="C10" i="1"/>
  <c r="G3" i="1"/>
  <c r="F3" i="1"/>
  <c r="H3" i="1" s="1"/>
  <c r="E3" i="1"/>
  <c r="D3" i="1"/>
  <c r="B3" i="1"/>
  <c r="J10" i="3" l="1"/>
  <c r="I10" i="3"/>
  <c r="I8" i="3"/>
  <c r="J8" i="3"/>
  <c r="J20" i="3"/>
  <c r="I20" i="3"/>
  <c r="I26" i="3"/>
  <c r="J26" i="3"/>
  <c r="J39" i="3"/>
  <c r="I39" i="3"/>
  <c r="J2" i="3"/>
  <c r="I2" i="3"/>
  <c r="I4" i="3"/>
  <c r="J4" i="3"/>
  <c r="J9" i="3"/>
  <c r="I9" i="3"/>
  <c r="J16" i="3"/>
  <c r="I16" i="3"/>
  <c r="J19" i="3"/>
  <c r="I19" i="3"/>
  <c r="I22" i="3"/>
  <c r="J22" i="3"/>
  <c r="J27" i="3"/>
  <c r="I27" i="3"/>
  <c r="J32" i="3"/>
  <c r="I32" i="3"/>
  <c r="J35" i="3"/>
  <c r="I35" i="3"/>
  <c r="I37" i="3"/>
  <c r="J37" i="3"/>
  <c r="J43" i="3"/>
  <c r="I43" i="3"/>
  <c r="J47" i="3"/>
  <c r="I47" i="3"/>
  <c r="J56" i="3"/>
  <c r="I56" i="3"/>
  <c r="J58" i="3"/>
  <c r="I58" i="3"/>
  <c r="J60" i="3"/>
  <c r="I60" i="3"/>
  <c r="J63" i="3"/>
  <c r="I63" i="3"/>
  <c r="J65" i="3"/>
  <c r="I65" i="3"/>
  <c r="J67" i="3"/>
  <c r="I67" i="3"/>
  <c r="J69" i="3"/>
  <c r="I69" i="3"/>
  <c r="J72" i="3"/>
  <c r="I72" i="3"/>
  <c r="J76" i="3"/>
  <c r="I76" i="3"/>
  <c r="J80" i="3"/>
  <c r="I80" i="3"/>
  <c r="J5" i="3"/>
  <c r="I5" i="3"/>
  <c r="J12" i="3"/>
  <c r="I12" i="3"/>
  <c r="J15" i="3"/>
  <c r="I15" i="3"/>
  <c r="I17" i="3"/>
  <c r="J17" i="3"/>
  <c r="J23" i="3"/>
  <c r="I23" i="3"/>
  <c r="J29" i="3"/>
  <c r="I29" i="3"/>
  <c r="I33" i="3"/>
  <c r="J33" i="3"/>
  <c r="J38" i="3"/>
  <c r="I38" i="3"/>
  <c r="J45" i="3"/>
  <c r="I45" i="3"/>
  <c r="J49" i="3"/>
  <c r="I49" i="3"/>
  <c r="I52" i="3"/>
  <c r="J52" i="3"/>
  <c r="J18" i="3"/>
  <c r="I18" i="3"/>
  <c r="J25" i="3"/>
  <c r="I25" i="3"/>
  <c r="J28" i="3"/>
  <c r="I28" i="3"/>
  <c r="I30" i="3"/>
  <c r="J30" i="3"/>
  <c r="J34" i="3"/>
  <c r="I34" i="3"/>
  <c r="J40" i="3"/>
  <c r="I40" i="3"/>
  <c r="J44" i="3"/>
  <c r="I44" i="3"/>
  <c r="I46" i="3"/>
  <c r="J46" i="3"/>
  <c r="J50" i="3"/>
  <c r="I50" i="3"/>
  <c r="I53" i="3"/>
  <c r="J53" i="3"/>
  <c r="I55" i="3"/>
  <c r="J55" i="3"/>
  <c r="I57" i="3"/>
  <c r="J57" i="3"/>
  <c r="I59" i="3"/>
  <c r="J59" i="3"/>
  <c r="I62" i="3"/>
  <c r="J62" i="3"/>
  <c r="I64" i="3"/>
  <c r="J64" i="3"/>
  <c r="I66" i="3"/>
  <c r="J66" i="3"/>
  <c r="I68" i="3"/>
  <c r="J68" i="3"/>
  <c r="I70" i="3"/>
  <c r="J70" i="3"/>
  <c r="J73" i="3"/>
  <c r="I73" i="3"/>
  <c r="I75" i="3"/>
  <c r="J75" i="3"/>
  <c r="I79" i="3"/>
  <c r="J79" i="3"/>
  <c r="J7" i="3"/>
  <c r="I7" i="3"/>
  <c r="I13" i="3"/>
  <c r="J13" i="3"/>
  <c r="J3" i="3"/>
  <c r="I3" i="3"/>
  <c r="J6" i="3"/>
  <c r="I6" i="3"/>
  <c r="J14" i="3"/>
  <c r="I14" i="3"/>
  <c r="J24" i="3"/>
  <c r="I24" i="3"/>
  <c r="J36" i="3"/>
  <c r="I36" i="3"/>
  <c r="I42" i="3"/>
  <c r="J42" i="3"/>
  <c r="I48" i="3"/>
  <c r="J48" i="3"/>
  <c r="J54" i="3"/>
  <c r="I54" i="3"/>
  <c r="J85" i="3"/>
  <c r="I85" i="3"/>
  <c r="I90" i="3"/>
  <c r="J90" i="3"/>
  <c r="J96" i="3"/>
  <c r="I96" i="3"/>
  <c r="I98" i="3"/>
  <c r="J98" i="3"/>
  <c r="I107" i="3"/>
  <c r="J107" i="3"/>
  <c r="J109" i="3"/>
  <c r="I109" i="3"/>
  <c r="J115" i="3"/>
  <c r="I115" i="3"/>
  <c r="I118" i="3"/>
  <c r="J118" i="3"/>
  <c r="J125" i="3"/>
  <c r="I125" i="3"/>
  <c r="J133" i="3"/>
  <c r="I133" i="3"/>
  <c r="J148" i="3"/>
  <c r="I148" i="3"/>
  <c r="I152" i="3"/>
  <c r="J152" i="3"/>
  <c r="J160" i="3"/>
  <c r="I160" i="3"/>
  <c r="J77" i="3"/>
  <c r="I77" i="3"/>
  <c r="J88" i="3"/>
  <c r="I88" i="3"/>
  <c r="J91" i="3"/>
  <c r="I91" i="3"/>
  <c r="I93" i="3"/>
  <c r="J93" i="3"/>
  <c r="J99" i="3"/>
  <c r="I99" i="3"/>
  <c r="J103" i="3"/>
  <c r="I103" i="3"/>
  <c r="J106" i="3"/>
  <c r="I106" i="3"/>
  <c r="I111" i="3"/>
  <c r="J111" i="3"/>
  <c r="J113" i="3"/>
  <c r="I113" i="3"/>
  <c r="I117" i="3"/>
  <c r="J117" i="3"/>
  <c r="J123" i="3"/>
  <c r="I123" i="3"/>
  <c r="I127" i="3"/>
  <c r="J127" i="3"/>
  <c r="J132" i="3"/>
  <c r="I132" i="3"/>
  <c r="I136" i="3"/>
  <c r="J136" i="3"/>
  <c r="I145" i="3"/>
  <c r="J145" i="3"/>
  <c r="J159" i="3"/>
  <c r="I159" i="3"/>
  <c r="I162" i="3"/>
  <c r="J162" i="3"/>
  <c r="J87" i="3"/>
  <c r="J89" i="3"/>
  <c r="I89" i="3"/>
  <c r="J95" i="3"/>
  <c r="I95" i="3"/>
  <c r="J97" i="3"/>
  <c r="I97" i="3"/>
  <c r="J100" i="3"/>
  <c r="I100" i="3"/>
  <c r="J108" i="3"/>
  <c r="I108" i="3"/>
  <c r="I110" i="3"/>
  <c r="J110" i="3"/>
  <c r="J119" i="3"/>
  <c r="I119" i="3"/>
  <c r="J126" i="3"/>
  <c r="I126" i="3"/>
  <c r="I135" i="3"/>
  <c r="J135" i="3"/>
  <c r="J142" i="3"/>
  <c r="I142" i="3"/>
  <c r="J147" i="3"/>
  <c r="I147" i="3"/>
  <c r="J151" i="3"/>
  <c r="I151" i="3"/>
  <c r="J161" i="3"/>
  <c r="I161" i="3"/>
  <c r="I86" i="3"/>
  <c r="J92" i="3"/>
  <c r="I92" i="3"/>
  <c r="I102" i="3"/>
  <c r="J102" i="3"/>
  <c r="J105" i="3"/>
  <c r="I105" i="3"/>
  <c r="J112" i="3"/>
  <c r="I112" i="3"/>
  <c r="J116" i="3"/>
  <c r="I116" i="3"/>
  <c r="J128" i="3"/>
  <c r="I128" i="3"/>
  <c r="J137" i="3"/>
  <c r="I137" i="3"/>
  <c r="J146" i="3"/>
  <c r="I146" i="3"/>
  <c r="J150" i="3"/>
  <c r="I150" i="3"/>
  <c r="I158" i="3"/>
  <c r="J158" i="3"/>
  <c r="J163" i="3"/>
  <c r="I163" i="3"/>
  <c r="I101" i="3"/>
  <c r="J122" i="3"/>
  <c r="I129" i="3"/>
  <c r="I130" i="3"/>
  <c r="J140" i="3"/>
  <c r="J141" i="3"/>
  <c r="I141" i="3"/>
  <c r="J155" i="3"/>
  <c r="I155" i="3"/>
  <c r="I120" i="3"/>
  <c r="J131" i="3"/>
  <c r="I138" i="3"/>
  <c r="J149" i="3"/>
  <c r="I156" i="3"/>
  <c r="I157" i="3"/>
</calcChain>
</file>

<file path=xl/sharedStrings.xml><?xml version="1.0" encoding="utf-8"?>
<sst xmlns="http://schemas.openxmlformats.org/spreadsheetml/2006/main" count="354" uniqueCount="43">
  <si>
    <t>bodyweight</t>
  </si>
  <si>
    <t>milk</t>
  </si>
  <si>
    <t>dmi</t>
  </si>
  <si>
    <t>cp_req</t>
  </si>
  <si>
    <t>me_req</t>
  </si>
  <si>
    <t>ndf_req</t>
  </si>
  <si>
    <t>animal</t>
  </si>
  <si>
    <t>Sheep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</si>
  <si>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</si>
  <si>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Goat</t>
  </si>
  <si>
    <t>Buffalo</t>
  </si>
  <si>
    <t>Cattle</t>
  </si>
  <si>
    <t>BW kg</t>
  </si>
  <si>
    <t>Milk kg/d</t>
  </si>
  <si>
    <t>milk fat%</t>
  </si>
  <si>
    <t>Factor</t>
  </si>
  <si>
    <t>Milk fat kg/d</t>
  </si>
  <si>
    <t>4%FCM kg</t>
  </si>
  <si>
    <t>DMI%BW</t>
  </si>
  <si>
    <t>DMI kg</t>
  </si>
  <si>
    <t>CP Required g</t>
  </si>
  <si>
    <t>TDN required kg/d</t>
  </si>
  <si>
    <t>For 10 lit +1, 15-30, lit +3, 25 lit above +4, DM is added</t>
  </si>
  <si>
    <t>ME required (Kcals/d)</t>
  </si>
  <si>
    <t>NDF required kg/d</t>
  </si>
  <si>
    <t>ME (MJ/d) Milking</t>
  </si>
  <si>
    <t>TDN kg</t>
  </si>
  <si>
    <t>ADF REQ Min (kg/d)</t>
  </si>
  <si>
    <t>NDF REQ Min (kg/d)</t>
  </si>
  <si>
    <t>ME (MCal/d) Milking</t>
  </si>
  <si>
    <t>% BW</t>
  </si>
  <si>
    <t>Mcal DE</t>
  </si>
  <si>
    <t>Mcals ME</t>
  </si>
  <si>
    <t>Kcals ME</t>
  </si>
  <si>
    <t>Milk 1-5 lit/d</t>
  </si>
  <si>
    <t>Pregnancy</t>
  </si>
  <si>
    <t>BW (Kg)</t>
  </si>
  <si>
    <t>DM required (kg)</t>
  </si>
  <si>
    <t>ME required (KCals)</t>
  </si>
  <si>
    <t>CP required (grams)</t>
  </si>
  <si>
    <t>Milk Production (Lit)</t>
  </si>
  <si>
    <t>FCM kg</t>
  </si>
  <si>
    <t>CP required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</si>
</sst>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E2F0D9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0" fontId="0" fillId="0" borderId="0" xfId="0" applyAlignment="1"/>
    <xf numFmtId="3" fontId="2" fillId="4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3" fontId="2" fillId="4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3" fontId="2" fillId="2" borderId="1" xfId="0" applyNumberFormat="1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3" fontId="3" fillId="5" borderId="3" xfId="0" applyNumberFormat="1" applyFont="1" applyFill="1" applyBorder="1" applyAlignment="1">
      <alignment horizontal="left"/>
    </xf>
    <xf numFmtId="4" fontId="4" fillId="0" borderId="2" xfId="0" applyNumberFormat="1" applyFont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right"/>
    </xf>
    <xf numFmtId="3" fontId="2" fillId="3" borderId="1" xfId="0" applyNumberFormat="1" applyFont="1" applyFill="1" applyBorder="1" applyAlignment="1">
      <alignment horizontal="left"/>
    </xf>
    <xf numFmtId="4" fontId="5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4" fontId="0" fillId="0" borderId="0" xfId="0" applyNumberFormat="1" applyAlignment="1"/>
    <xf numFmtId="3" fontId="0" fillId="0" borderId="0" xfId="0" applyNumberFormat="1" applyAlignment="1"/>
    <xf numFmtId="4" fontId="2" fillId="3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1"/>
  <sheetViews>
    <sheetView workbookViewId="0"/>
  </sheetViews>
  <sheetFormatPr defaultRowHeight="15" x14ac:dyDescent="0.25"/>
  <cols>
    <col min="1" max="1" width="13.5703125" style="31" bestFit="1" customWidth="1"/>
    <col min="2" max="2" width="20.5703125" style="12" bestFit="1" customWidth="1"/>
    <col min="3" max="3" width="20.5703125" style="13" bestFit="1" customWidth="1"/>
    <col min="4" max="4" width="18.28515625" style="30" bestFit="1" customWidth="1"/>
    <col min="5" max="5" width="21.140625" style="30" bestFit="1" customWidth="1"/>
    <col min="6" max="6" width="19.140625" style="30" bestFit="1" customWidth="1"/>
    <col min="7" max="7" width="20.28515625" style="30" bestFit="1" customWidth="1"/>
    <col min="8" max="8" width="18.85546875" style="31" bestFit="1" customWidth="1"/>
    <col min="9" max="9" width="12.140625" style="14" bestFit="1" customWidth="1"/>
  </cols>
  <sheetData>
    <row r="1" spans="1:9" ht="18.75" customHeight="1" x14ac:dyDescent="0.25">
      <c r="A1" s="17"/>
      <c r="B1" s="15"/>
      <c r="C1" s="16"/>
      <c r="D1" s="18"/>
      <c r="E1" s="18"/>
      <c r="F1" s="32" t="s">
        <v>34</v>
      </c>
      <c r="G1" s="18"/>
      <c r="H1" s="17"/>
      <c r="I1" s="7" t="s">
        <v>35</v>
      </c>
    </row>
    <row r="2" spans="1:9" ht="18.75" customHeight="1" x14ac:dyDescent="0.25">
      <c r="A2" s="26" t="s">
        <v>36</v>
      </c>
      <c r="B2" s="26" t="s">
        <v>37</v>
      </c>
      <c r="C2" s="16"/>
      <c r="D2" s="32" t="s">
        <v>38</v>
      </c>
      <c r="E2" s="32" t="s">
        <v>39</v>
      </c>
      <c r="F2" s="32" t="s">
        <v>37</v>
      </c>
      <c r="G2" s="32" t="s">
        <v>38</v>
      </c>
      <c r="H2" s="26" t="s">
        <v>39</v>
      </c>
      <c r="I2" s="7"/>
    </row>
    <row r="3" spans="1:9" ht="18.75" customHeight="1" x14ac:dyDescent="0.25">
      <c r="A3" s="9">
        <v>300</v>
      </c>
      <c r="B3" s="10">
        <f>2.25/100*A3</f>
        <v>6.75</v>
      </c>
      <c r="C3" s="16"/>
      <c r="D3" s="10">
        <f>10.8/100*A3*0.239*1000</f>
        <v>7743.6</v>
      </c>
      <c r="E3" s="10">
        <f>17/100*B3*1000</f>
        <v>1147.5000000000002</v>
      </c>
      <c r="F3" s="10">
        <f>0.3*5</f>
        <v>1.5</v>
      </c>
      <c r="G3" s="10">
        <f>5.4*5*0.239*1000</f>
        <v>6452.9999999999991</v>
      </c>
      <c r="H3" s="9">
        <f>17/100*F3*1000</f>
        <v>255</v>
      </c>
      <c r="I3" s="7"/>
    </row>
    <row r="4" spans="1:9" ht="18.75" customHeight="1" x14ac:dyDescent="0.25">
      <c r="A4" s="17"/>
      <c r="B4" s="15"/>
      <c r="C4" s="16"/>
      <c r="D4" s="18"/>
      <c r="E4" s="18"/>
      <c r="F4" s="18"/>
      <c r="G4" s="18"/>
      <c r="H4" s="17"/>
      <c r="I4" s="7"/>
    </row>
    <row r="5" spans="1:9" ht="18.75" customHeight="1" x14ac:dyDescent="0.25">
      <c r="A5" s="17"/>
      <c r="B5" s="15"/>
      <c r="C5" s="16"/>
      <c r="D5" s="18"/>
      <c r="E5" s="18"/>
      <c r="F5" s="18"/>
      <c r="G5" s="18"/>
      <c r="H5" s="17"/>
      <c r="I5" s="7"/>
    </row>
    <row r="6" spans="1:9" ht="18.75" customHeight="1" x14ac:dyDescent="0.25">
      <c r="A6" s="17"/>
      <c r="B6" s="15"/>
      <c r="C6" s="16"/>
      <c r="D6" s="18"/>
      <c r="E6" s="18"/>
      <c r="F6" s="18"/>
      <c r="G6" s="18"/>
      <c r="H6" s="17"/>
      <c r="I6" s="7"/>
    </row>
    <row r="7" spans="1:9" ht="18.75" customHeight="1" x14ac:dyDescent="0.25">
      <c r="A7" s="17"/>
      <c r="B7" s="15"/>
      <c r="C7" s="16"/>
      <c r="D7" s="18"/>
      <c r="E7" s="18"/>
      <c r="F7" s="18"/>
      <c r="G7" s="18"/>
      <c r="H7" s="17"/>
      <c r="I7" s="7"/>
    </row>
    <row r="8" spans="1:9" ht="18.75" customHeight="1" x14ac:dyDescent="0.25">
      <c r="A8" s="17"/>
      <c r="B8" s="15"/>
      <c r="C8" s="16"/>
      <c r="D8" s="18"/>
      <c r="E8" s="18"/>
      <c r="F8" s="18"/>
      <c r="G8" s="18"/>
      <c r="H8" s="17"/>
      <c r="I8" s="7"/>
    </row>
    <row r="9" spans="1:9" ht="18.75" customHeight="1" x14ac:dyDescent="0.25">
      <c r="A9" s="26" t="s">
        <v>36</v>
      </c>
      <c r="B9" s="15" t="s">
        <v>40</v>
      </c>
      <c r="C9" s="16" t="s">
        <v>41</v>
      </c>
      <c r="D9" s="18" t="s">
        <v>37</v>
      </c>
      <c r="E9" s="18" t="s">
        <v>42</v>
      </c>
      <c r="F9" s="18"/>
      <c r="G9" s="18"/>
      <c r="H9" s="17"/>
      <c r="I9" s="7"/>
    </row>
    <row r="10" spans="1:9" ht="18.75" customHeight="1" x14ac:dyDescent="0.25">
      <c r="A10" s="9">
        <v>300</v>
      </c>
      <c r="B10" s="9">
        <v>4</v>
      </c>
      <c r="C10" s="10">
        <f>B10/100</f>
        <v>0.04</v>
      </c>
      <c r="D10" s="18"/>
      <c r="E10" s="18"/>
      <c r="F10" s="18"/>
      <c r="G10" s="18"/>
      <c r="H10" s="17"/>
      <c r="I10" s="7"/>
    </row>
    <row r="11" spans="1:9" ht="18.75" customHeight="1" x14ac:dyDescent="0.25">
      <c r="A11" s="17"/>
      <c r="B11" s="9">
        <v>5</v>
      </c>
      <c r="C11" s="10">
        <f>B11*0.13*C10</f>
        <v>2.6000000000000002E-2</v>
      </c>
      <c r="D11" s="18"/>
      <c r="E11" s="18"/>
      <c r="F11" s="18"/>
      <c r="G11" s="18"/>
      <c r="H11" s="17"/>
      <c r="I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30"/>
  <sheetViews>
    <sheetView workbookViewId="0"/>
  </sheetViews>
  <sheetFormatPr defaultRowHeight="15" x14ac:dyDescent="0.25"/>
  <cols>
    <col min="1" max="2" width="13.5703125" style="12" bestFit="1" customWidth="1"/>
    <col min="3" max="3" width="13.5703125" style="13" bestFit="1" customWidth="1"/>
    <col min="4" max="4" width="13.5703125" style="12" bestFit="1" customWidth="1"/>
    <col min="5" max="5" width="17.42578125" style="30" bestFit="1" customWidth="1"/>
    <col min="6" max="6" width="21.42578125" style="12" bestFit="1" customWidth="1"/>
    <col min="7" max="7" width="18.140625" style="13" bestFit="1" customWidth="1"/>
    <col min="8" max="8" width="22.5703125" style="14" bestFit="1" customWidth="1"/>
    <col min="9" max="10" width="13.5703125" style="14" bestFit="1" customWidth="1"/>
    <col min="11" max="11" width="26.85546875" style="14" bestFit="1" customWidth="1"/>
    <col min="12" max="12" width="15.85546875" style="31" bestFit="1" customWidth="1"/>
    <col min="13" max="18" width="13.5703125" style="30" bestFit="1" customWidth="1"/>
    <col min="19" max="19" width="13.28515625" style="30" bestFit="1" customWidth="1"/>
    <col min="20" max="20" width="13.5703125" style="30" bestFit="1" customWidth="1"/>
  </cols>
  <sheetData>
    <row r="1" spans="1:20" ht="18.75" customHeight="1" x14ac:dyDescent="0.25">
      <c r="A1" s="33" t="s">
        <v>11</v>
      </c>
      <c r="B1" s="33"/>
      <c r="C1" s="34"/>
      <c r="D1" s="33"/>
      <c r="E1" s="34"/>
      <c r="F1" s="15"/>
      <c r="G1" s="16"/>
      <c r="H1" s="7"/>
      <c r="I1" s="7"/>
      <c r="J1" s="7"/>
      <c r="K1" s="7"/>
      <c r="L1" s="17"/>
      <c r="M1" s="18"/>
      <c r="N1" s="18"/>
      <c r="O1" s="18"/>
      <c r="P1" s="18"/>
      <c r="Q1" s="18"/>
      <c r="R1" s="18"/>
      <c r="S1" s="18"/>
      <c r="T1" s="18"/>
    </row>
    <row r="2" spans="1:20" ht="18.75" customHeight="1" x14ac:dyDescent="0.25">
      <c r="A2" s="19" t="s">
        <v>12</v>
      </c>
      <c r="B2" s="19" t="s">
        <v>13</v>
      </c>
      <c r="C2" s="3" t="s">
        <v>19</v>
      </c>
      <c r="D2" s="19" t="s">
        <v>20</v>
      </c>
      <c r="E2" s="3" t="s">
        <v>21</v>
      </c>
      <c r="F2" s="19" t="s">
        <v>23</v>
      </c>
      <c r="G2" s="3" t="s">
        <v>24</v>
      </c>
      <c r="H2" s="7"/>
      <c r="I2" s="7"/>
      <c r="J2" s="7"/>
      <c r="K2" s="7"/>
      <c r="L2" s="17"/>
      <c r="M2" s="18"/>
      <c r="N2" s="18"/>
      <c r="O2" s="18"/>
      <c r="P2" s="18"/>
      <c r="Q2" s="18"/>
      <c r="R2" s="18"/>
      <c r="S2" s="18"/>
      <c r="T2" s="18"/>
    </row>
    <row r="3" spans="1:20" ht="18.75" customHeight="1" x14ac:dyDescent="0.25">
      <c r="A3" s="9">
        <v>300</v>
      </c>
      <c r="B3" s="9">
        <v>5</v>
      </c>
      <c r="C3" s="10">
        <v>9.0797279999999994</v>
      </c>
      <c r="D3" s="10">
        <v>1361.9591999999998</v>
      </c>
      <c r="E3" s="10">
        <v>6.3558095999999988</v>
      </c>
      <c r="F3" s="10">
        <v>15196.6</v>
      </c>
      <c r="G3" s="10">
        <f t="shared" ref="G3:G34" si="0">0.28*C3</f>
        <v>2.5423238399999999</v>
      </c>
      <c r="H3" s="20" t="s">
        <v>25</v>
      </c>
      <c r="I3" s="20" t="s">
        <v>26</v>
      </c>
      <c r="J3" s="20" t="s">
        <v>27</v>
      </c>
      <c r="K3" s="20" t="s">
        <v>28</v>
      </c>
      <c r="L3" s="21" t="s">
        <v>29</v>
      </c>
      <c r="M3" s="22"/>
      <c r="N3" s="18"/>
      <c r="O3" s="18"/>
      <c r="P3" s="18"/>
      <c r="Q3" s="18"/>
      <c r="R3" s="18"/>
      <c r="S3" s="18"/>
      <c r="T3" s="18"/>
    </row>
    <row r="4" spans="1:20" ht="18.75" customHeight="1" x14ac:dyDescent="0.25">
      <c r="A4" s="9">
        <v>350</v>
      </c>
      <c r="B4" s="9">
        <v>5</v>
      </c>
      <c r="C4" s="10">
        <v>9.9157659999999996</v>
      </c>
      <c r="D4" s="10">
        <v>1487.3649</v>
      </c>
      <c r="E4" s="10">
        <v>6.9410361999999992</v>
      </c>
      <c r="F4" s="10">
        <v>16487.2</v>
      </c>
      <c r="G4" s="10">
        <f t="shared" si="0"/>
        <v>2.7764144800000001</v>
      </c>
      <c r="H4" s="23" t="e">
        <f>10.8/100*#REF!+5.4*#REF!</f>
        <v>#REF!</v>
      </c>
      <c r="I4" s="23" t="e">
        <f>0.008*#REF!+0.4*#REF!</f>
        <v>#REF!</v>
      </c>
      <c r="J4" s="23" t="e">
        <f>0.2*#REF!</f>
        <v>#REF!</v>
      </c>
      <c r="K4" s="23" t="e">
        <f>0.28*#REF!</f>
        <v>#REF!</v>
      </c>
      <c r="L4" s="24" t="e">
        <f t="shared" ref="L4:L12" si="1">H4*0.239</f>
        <v>#REF!</v>
      </c>
      <c r="M4" s="22" t="e">
        <f t="shared" ref="M4:M12" si="2">L4*1000</f>
        <v>#REF!</v>
      </c>
      <c r="N4" s="18" t="e">
        <f t="shared" ref="N4:N12" si="3">M4+1000</f>
        <v>#REF!</v>
      </c>
      <c r="O4" s="18"/>
      <c r="P4" s="18"/>
      <c r="Q4" s="18"/>
      <c r="R4" s="18"/>
      <c r="S4" s="18"/>
      <c r="T4" s="18"/>
    </row>
    <row r="5" spans="1:20" ht="18.75" customHeight="1" x14ac:dyDescent="0.25">
      <c r="A5" s="9">
        <v>400</v>
      </c>
      <c r="B5" s="9">
        <v>5</v>
      </c>
      <c r="C5" s="10">
        <v>10.558304</v>
      </c>
      <c r="D5" s="10">
        <v>1583.7456</v>
      </c>
      <c r="E5" s="10">
        <v>7.3908127999999991</v>
      </c>
      <c r="F5" s="10">
        <v>17777.8</v>
      </c>
      <c r="G5" s="10">
        <f t="shared" si="0"/>
        <v>2.9563251200000003</v>
      </c>
      <c r="H5" s="23" t="e">
        <f>10.8/100*#REF!+5.4*#REF!</f>
        <v>#REF!</v>
      </c>
      <c r="I5" s="23" t="e">
        <f>0.008*#REF!+0.4*#REF!</f>
        <v>#REF!</v>
      </c>
      <c r="J5" s="23" t="e">
        <f>0.2*#REF!</f>
        <v>#REF!</v>
      </c>
      <c r="K5" s="23" t="e">
        <f>0.28*#REF!</f>
        <v>#REF!</v>
      </c>
      <c r="L5" s="24" t="e">
        <f t="shared" si="1"/>
        <v>#REF!</v>
      </c>
      <c r="M5" s="22" t="e">
        <f t="shared" si="2"/>
        <v>#REF!</v>
      </c>
      <c r="N5" s="18" t="e">
        <f t="shared" si="3"/>
        <v>#REF!</v>
      </c>
      <c r="O5" s="18"/>
      <c r="P5" s="18"/>
      <c r="Q5" s="18"/>
      <c r="R5" s="18"/>
      <c r="S5" s="18"/>
      <c r="T5" s="18"/>
    </row>
    <row r="6" spans="1:20" ht="18.75" customHeight="1" x14ac:dyDescent="0.25">
      <c r="A6" s="9">
        <v>450</v>
      </c>
      <c r="B6" s="9">
        <v>5</v>
      </c>
      <c r="C6" s="10">
        <v>11.007342</v>
      </c>
      <c r="D6" s="10">
        <v>1651.1012999999998</v>
      </c>
      <c r="E6" s="10">
        <v>7.7051393999999993</v>
      </c>
      <c r="F6" s="10">
        <v>19068.400000000001</v>
      </c>
      <c r="G6" s="10">
        <f t="shared" si="0"/>
        <v>3.0820557600000003</v>
      </c>
      <c r="H6" s="23" t="e">
        <f>10.8/100*#REF!+5.4*#REF!</f>
        <v>#REF!</v>
      </c>
      <c r="I6" s="23" t="e">
        <f>0.008*#REF!+0.4*#REF!</f>
        <v>#REF!</v>
      </c>
      <c r="J6" s="23" t="e">
        <f>0.2*#REF!</f>
        <v>#REF!</v>
      </c>
      <c r="K6" s="23" t="e">
        <f>0.28*#REF!</f>
        <v>#REF!</v>
      </c>
      <c r="L6" s="24" t="e">
        <f t="shared" si="1"/>
        <v>#REF!</v>
      </c>
      <c r="M6" s="22" t="e">
        <f t="shared" si="2"/>
        <v>#REF!</v>
      </c>
      <c r="N6" s="18" t="e">
        <f t="shared" si="3"/>
        <v>#REF!</v>
      </c>
      <c r="O6" s="18"/>
      <c r="P6" s="18"/>
      <c r="Q6" s="18"/>
      <c r="R6" s="18"/>
      <c r="S6" s="18"/>
      <c r="T6" s="18"/>
    </row>
    <row r="7" spans="1:20" ht="18.75" customHeight="1" x14ac:dyDescent="0.25">
      <c r="A7" s="9">
        <v>500</v>
      </c>
      <c r="B7" s="9">
        <v>5</v>
      </c>
      <c r="C7" s="10">
        <v>11.262879999999999</v>
      </c>
      <c r="D7" s="10">
        <v>1689.4319999999998</v>
      </c>
      <c r="E7" s="10">
        <v>7.884015999999999</v>
      </c>
      <c r="F7" s="9">
        <v>20359</v>
      </c>
      <c r="G7" s="10">
        <f t="shared" si="0"/>
        <v>3.1536064000000001</v>
      </c>
      <c r="H7" s="23" t="e">
        <f>10.8/100*#REF!+5.4*#REF!</f>
        <v>#REF!</v>
      </c>
      <c r="I7" s="23" t="e">
        <f>0.008*#REF!+0.4*#REF!</f>
        <v>#REF!</v>
      </c>
      <c r="J7" s="23" t="e">
        <f>0.2*#REF!</f>
        <v>#REF!</v>
      </c>
      <c r="K7" s="23" t="e">
        <f>0.28*#REF!</f>
        <v>#REF!</v>
      </c>
      <c r="L7" s="24" t="e">
        <f t="shared" si="1"/>
        <v>#REF!</v>
      </c>
      <c r="M7" s="22" t="e">
        <f t="shared" si="2"/>
        <v>#REF!</v>
      </c>
      <c r="N7" s="18" t="e">
        <f t="shared" si="3"/>
        <v>#REF!</v>
      </c>
      <c r="O7" s="18"/>
      <c r="P7" s="18"/>
      <c r="Q7" s="18"/>
      <c r="R7" s="18"/>
      <c r="S7" s="18"/>
      <c r="T7" s="18"/>
    </row>
    <row r="8" spans="1:20" ht="18.75" customHeight="1" x14ac:dyDescent="0.25">
      <c r="A8" s="9">
        <v>550</v>
      </c>
      <c r="B8" s="9">
        <v>5</v>
      </c>
      <c r="C8" s="10">
        <v>11.324917999999998</v>
      </c>
      <c r="D8" s="10">
        <v>1698.7376999999997</v>
      </c>
      <c r="E8" s="10">
        <v>7.9274425999999982</v>
      </c>
      <c r="F8" s="10">
        <v>21649.599999999999</v>
      </c>
      <c r="G8" s="10">
        <f t="shared" si="0"/>
        <v>3.1709770399999999</v>
      </c>
      <c r="H8" s="23" t="e">
        <f>10.8/100*#REF!+5.4*#REF!</f>
        <v>#REF!</v>
      </c>
      <c r="I8" s="23" t="e">
        <f>0.008*#REF!+0.4*#REF!</f>
        <v>#REF!</v>
      </c>
      <c r="J8" s="23" t="e">
        <f>0.2*#REF!</f>
        <v>#REF!</v>
      </c>
      <c r="K8" s="23" t="e">
        <f>0.28*#REF!</f>
        <v>#REF!</v>
      </c>
      <c r="L8" s="24" t="e">
        <f t="shared" si="1"/>
        <v>#REF!</v>
      </c>
      <c r="M8" s="22" t="e">
        <f t="shared" si="2"/>
        <v>#REF!</v>
      </c>
      <c r="N8" s="18" t="e">
        <f t="shared" si="3"/>
        <v>#REF!</v>
      </c>
      <c r="O8" s="18"/>
      <c r="P8" s="18"/>
      <c r="Q8" s="18"/>
      <c r="R8" s="18"/>
      <c r="S8" s="18"/>
      <c r="T8" s="18"/>
    </row>
    <row r="9" spans="1:20" ht="18.75" customHeight="1" x14ac:dyDescent="0.25">
      <c r="A9" s="9">
        <v>600</v>
      </c>
      <c r="B9" s="9">
        <v>5</v>
      </c>
      <c r="C9" s="10">
        <v>11.193455999999999</v>
      </c>
      <c r="D9" s="10">
        <v>1679.0183999999999</v>
      </c>
      <c r="E9" s="10">
        <v>7.8354191999999987</v>
      </c>
      <c r="F9" s="10">
        <v>22940.2</v>
      </c>
      <c r="G9" s="10">
        <f t="shared" si="0"/>
        <v>3.13416768</v>
      </c>
      <c r="H9" s="23" t="e">
        <f>10.8/100*#REF!+5.4*#REF!</f>
        <v>#REF!</v>
      </c>
      <c r="I9" s="23" t="e">
        <f>0.008*#REF!+0.4*#REF!</f>
        <v>#REF!</v>
      </c>
      <c r="J9" s="23" t="e">
        <f>0.2*#REF!</f>
        <v>#REF!</v>
      </c>
      <c r="K9" s="23" t="e">
        <f>0.28*#REF!</f>
        <v>#REF!</v>
      </c>
      <c r="L9" s="24" t="e">
        <f t="shared" si="1"/>
        <v>#REF!</v>
      </c>
      <c r="M9" s="22" t="e">
        <f t="shared" si="2"/>
        <v>#REF!</v>
      </c>
      <c r="N9" s="18" t="e">
        <f t="shared" si="3"/>
        <v>#REF!</v>
      </c>
      <c r="O9" s="18"/>
      <c r="P9" s="18"/>
      <c r="Q9" s="18"/>
      <c r="R9" s="18"/>
      <c r="S9" s="18"/>
      <c r="T9" s="18"/>
    </row>
    <row r="10" spans="1:20" ht="18.75" customHeight="1" x14ac:dyDescent="0.25">
      <c r="A10" s="9">
        <v>650</v>
      </c>
      <c r="B10" s="9">
        <v>5</v>
      </c>
      <c r="C10" s="10">
        <v>10.868493999999998</v>
      </c>
      <c r="D10" s="10">
        <v>1630.2740999999996</v>
      </c>
      <c r="E10" s="10">
        <v>7.6079457999999986</v>
      </c>
      <c r="F10" s="10">
        <v>24230.799999999999</v>
      </c>
      <c r="G10" s="10">
        <f t="shared" si="0"/>
        <v>3.04317832</v>
      </c>
      <c r="H10" s="23" t="e">
        <f>10.8/100*#REF!+5.4*#REF!</f>
        <v>#REF!</v>
      </c>
      <c r="I10" s="23" t="e">
        <f>0.008*#REF!+0.4*#REF!</f>
        <v>#REF!</v>
      </c>
      <c r="J10" s="23" t="e">
        <f>0.2*#REF!</f>
        <v>#REF!</v>
      </c>
      <c r="K10" s="23" t="e">
        <f>0.28*#REF!</f>
        <v>#REF!</v>
      </c>
      <c r="L10" s="24" t="e">
        <f t="shared" si="1"/>
        <v>#REF!</v>
      </c>
      <c r="M10" s="22" t="e">
        <f t="shared" si="2"/>
        <v>#REF!</v>
      </c>
      <c r="N10" s="18" t="e">
        <f t="shared" si="3"/>
        <v>#REF!</v>
      </c>
      <c r="O10" s="18"/>
      <c r="P10" s="18"/>
      <c r="Q10" s="18"/>
      <c r="R10" s="18"/>
      <c r="S10" s="18"/>
      <c r="T10" s="18"/>
    </row>
    <row r="11" spans="1:20" ht="18.75" customHeight="1" x14ac:dyDescent="0.25">
      <c r="A11" s="9">
        <v>700</v>
      </c>
      <c r="B11" s="9">
        <v>5</v>
      </c>
      <c r="C11" s="10">
        <v>10.350031999999999</v>
      </c>
      <c r="D11" s="10">
        <v>1552.5047999999997</v>
      </c>
      <c r="E11" s="10">
        <v>7.245022399999999</v>
      </c>
      <c r="F11" s="10">
        <v>25521.4</v>
      </c>
      <c r="G11" s="10">
        <f t="shared" si="0"/>
        <v>2.8980089599999999</v>
      </c>
      <c r="H11" s="23" t="e">
        <f>10.8/100*#REF!+5.4*#REF!</f>
        <v>#REF!</v>
      </c>
      <c r="I11" s="23" t="e">
        <f>0.008*#REF!+0.4*#REF!</f>
        <v>#REF!</v>
      </c>
      <c r="J11" s="23" t="e">
        <f>0.2*#REF!</f>
        <v>#REF!</v>
      </c>
      <c r="K11" s="23" t="e">
        <f>0.28*#REF!</f>
        <v>#REF!</v>
      </c>
      <c r="L11" s="24" t="e">
        <f t="shared" si="1"/>
        <v>#REF!</v>
      </c>
      <c r="M11" s="22" t="e">
        <f t="shared" si="2"/>
        <v>#REF!</v>
      </c>
      <c r="N11" s="18" t="e">
        <f t="shared" si="3"/>
        <v>#REF!</v>
      </c>
      <c r="O11" s="18"/>
      <c r="P11" s="18"/>
      <c r="Q11" s="18"/>
      <c r="R11" s="18"/>
      <c r="S11" s="18"/>
      <c r="T11" s="18"/>
    </row>
    <row r="12" spans="1:20" ht="18.75" customHeight="1" x14ac:dyDescent="0.25">
      <c r="A12" s="15"/>
      <c r="B12" s="15"/>
      <c r="C12" s="16"/>
      <c r="D12" s="15"/>
      <c r="E12" s="18"/>
      <c r="F12" s="15"/>
      <c r="G12" s="9">
        <f t="shared" si="0"/>
        <v>0</v>
      </c>
      <c r="H12" s="23" t="e">
        <f>10.8/100*#REF!+5.4*#REF!</f>
        <v>#REF!</v>
      </c>
      <c r="I12" s="23" t="e">
        <f>0.008*#REF!+0.4*#REF!</f>
        <v>#REF!</v>
      </c>
      <c r="J12" s="23" t="e">
        <f>0.2*#REF!</f>
        <v>#REF!</v>
      </c>
      <c r="K12" s="23" t="e">
        <f>0.28*#REF!</f>
        <v>#REF!</v>
      </c>
      <c r="L12" s="24" t="e">
        <f t="shared" si="1"/>
        <v>#REF!</v>
      </c>
      <c r="M12" s="22" t="e">
        <f t="shared" si="2"/>
        <v>#REF!</v>
      </c>
      <c r="N12" s="18" t="e">
        <f t="shared" si="3"/>
        <v>#REF!</v>
      </c>
      <c r="O12" s="18"/>
      <c r="P12" s="18"/>
      <c r="Q12" s="18"/>
      <c r="R12" s="18"/>
      <c r="S12" s="18"/>
      <c r="T12" s="18"/>
    </row>
    <row r="13" spans="1:20" ht="18.75" customHeight="1" x14ac:dyDescent="0.25">
      <c r="A13" s="9">
        <v>300</v>
      </c>
      <c r="B13" s="9">
        <v>10</v>
      </c>
      <c r="C13" s="10">
        <v>10.498455999999999</v>
      </c>
      <c r="D13" s="10">
        <v>1574.7683999999997</v>
      </c>
      <c r="E13" s="10">
        <v>7.3489191999999992</v>
      </c>
      <c r="F13" s="10">
        <v>21649.599999999999</v>
      </c>
      <c r="G13" s="10">
        <f t="shared" si="0"/>
        <v>2.9395676800000001</v>
      </c>
      <c r="H13" s="7"/>
      <c r="I13" s="7"/>
      <c r="J13" s="7"/>
      <c r="K13" s="7"/>
      <c r="L13" s="17"/>
      <c r="M13" s="18"/>
      <c r="N13" s="18"/>
      <c r="O13" s="18"/>
      <c r="P13" s="18"/>
      <c r="Q13" s="18"/>
      <c r="R13" s="18"/>
      <c r="S13" s="18"/>
      <c r="T13" s="18"/>
    </row>
    <row r="14" spans="1:20" ht="18.75" customHeight="1" x14ac:dyDescent="0.25">
      <c r="A14" s="9">
        <v>350</v>
      </c>
      <c r="B14" s="9">
        <v>10</v>
      </c>
      <c r="C14" s="10">
        <v>11.404282</v>
      </c>
      <c r="D14" s="10">
        <v>1710.6423</v>
      </c>
      <c r="E14" s="10">
        <v>7.9829973999999995</v>
      </c>
      <c r="F14" s="10">
        <v>22940.2</v>
      </c>
      <c r="G14" s="10">
        <f t="shared" si="0"/>
        <v>3.1931989600000006</v>
      </c>
      <c r="H14" s="7"/>
      <c r="I14" s="7"/>
      <c r="J14" s="7"/>
      <c r="K14" s="7"/>
      <c r="L14" s="17"/>
      <c r="M14" s="18"/>
      <c r="N14" s="18"/>
      <c r="O14" s="18"/>
      <c r="P14" s="18"/>
      <c r="Q14" s="18"/>
      <c r="R14" s="18"/>
      <c r="S14" s="18"/>
      <c r="T14" s="18"/>
    </row>
    <row r="15" spans="1:20" ht="18.75" customHeight="1" x14ac:dyDescent="0.25">
      <c r="A15" s="9">
        <v>400</v>
      </c>
      <c r="B15" s="9">
        <v>10</v>
      </c>
      <c r="C15" s="10">
        <v>12.116607999999999</v>
      </c>
      <c r="D15" s="10">
        <v>1817.4911999999999</v>
      </c>
      <c r="E15" s="10">
        <v>8.4816255999999992</v>
      </c>
      <c r="F15" s="10">
        <v>24230.799999999999</v>
      </c>
      <c r="G15" s="10">
        <f t="shared" si="0"/>
        <v>3.39265024</v>
      </c>
      <c r="H15" s="7"/>
      <c r="I15" s="7"/>
      <c r="J15" s="7"/>
      <c r="K15" s="7"/>
      <c r="L15" s="17"/>
      <c r="M15" s="18"/>
      <c r="N15" s="18"/>
      <c r="O15" s="18"/>
      <c r="P15" s="18"/>
      <c r="Q15" s="18"/>
      <c r="R15" s="18"/>
      <c r="S15" s="18"/>
      <c r="T15" s="18"/>
    </row>
    <row r="16" spans="1:20" ht="18.75" customHeight="1" x14ac:dyDescent="0.25">
      <c r="A16" s="9">
        <v>450</v>
      </c>
      <c r="B16" s="9">
        <v>10</v>
      </c>
      <c r="C16" s="10">
        <v>12.635433999999998</v>
      </c>
      <c r="D16" s="10">
        <v>1895.3150999999998</v>
      </c>
      <c r="E16" s="10">
        <v>8.8448037999999976</v>
      </c>
      <c r="F16" s="10">
        <v>25521.4</v>
      </c>
      <c r="G16" s="10">
        <f t="shared" si="0"/>
        <v>3.5379215199999998</v>
      </c>
      <c r="H16" s="7"/>
      <c r="I16" s="7"/>
      <c r="J16" s="7"/>
      <c r="K16" s="7"/>
      <c r="L16" s="17"/>
      <c r="M16" s="18"/>
      <c r="N16" s="18"/>
      <c r="O16" s="18"/>
      <c r="P16" s="18"/>
      <c r="Q16" s="18"/>
      <c r="R16" s="18"/>
      <c r="S16" s="18"/>
      <c r="T16" s="18"/>
    </row>
    <row r="17" spans="1:20" ht="18.75" customHeight="1" x14ac:dyDescent="0.25">
      <c r="A17" s="9">
        <v>500</v>
      </c>
      <c r="B17" s="9">
        <v>10</v>
      </c>
      <c r="C17" s="10">
        <v>12.960759999999999</v>
      </c>
      <c r="D17" s="10">
        <v>1944.1139999999996</v>
      </c>
      <c r="E17" s="10">
        <v>9.0725319999999989</v>
      </c>
      <c r="F17" s="10">
        <v>26811.999999999996</v>
      </c>
      <c r="G17" s="10">
        <f t="shared" si="0"/>
        <v>3.6290127999999999</v>
      </c>
      <c r="H17" s="7"/>
      <c r="I17" s="7"/>
      <c r="J17" s="7"/>
      <c r="K17" s="7"/>
      <c r="L17" s="17"/>
      <c r="M17" s="18"/>
      <c r="N17" s="18"/>
      <c r="O17" s="18"/>
      <c r="P17" s="18"/>
      <c r="Q17" s="18"/>
      <c r="R17" s="18"/>
      <c r="S17" s="18"/>
      <c r="T17" s="18"/>
    </row>
    <row r="18" spans="1:20" ht="18.75" customHeight="1" x14ac:dyDescent="0.25">
      <c r="A18" s="9">
        <v>550</v>
      </c>
      <c r="B18" s="9">
        <v>10</v>
      </c>
      <c r="C18" s="10">
        <v>13.092585999999997</v>
      </c>
      <c r="D18" s="10">
        <v>1963.8878999999995</v>
      </c>
      <c r="E18" s="10">
        <v>9.164810199999998</v>
      </c>
      <c r="F18" s="10">
        <v>28102.6</v>
      </c>
      <c r="G18" s="10">
        <f t="shared" si="0"/>
        <v>3.6659240799999995</v>
      </c>
      <c r="H18" s="7"/>
      <c r="I18" s="7"/>
      <c r="J18" s="7"/>
      <c r="K18" s="7"/>
      <c r="L18" s="17"/>
      <c r="M18" s="18"/>
      <c r="N18" s="18"/>
      <c r="O18" s="18"/>
      <c r="P18" s="18"/>
      <c r="Q18" s="18"/>
      <c r="R18" s="18"/>
      <c r="S18" s="18"/>
      <c r="T18" s="18"/>
    </row>
    <row r="19" spans="1:20" ht="18.75" customHeight="1" x14ac:dyDescent="0.25">
      <c r="A19" s="9">
        <v>600</v>
      </c>
      <c r="B19" s="9">
        <v>10</v>
      </c>
      <c r="C19" s="10">
        <v>13.030912000000001</v>
      </c>
      <c r="D19" s="10">
        <v>1954.6368</v>
      </c>
      <c r="E19" s="10">
        <v>9.1216384000000001</v>
      </c>
      <c r="F19" s="10">
        <v>29393.200000000001</v>
      </c>
      <c r="G19" s="10">
        <f t="shared" si="0"/>
        <v>3.6486553600000007</v>
      </c>
      <c r="H19" s="7"/>
      <c r="I19" s="7"/>
      <c r="J19" s="7"/>
      <c r="K19" s="7"/>
      <c r="L19" s="17"/>
      <c r="M19" s="18"/>
      <c r="N19" s="18"/>
      <c r="O19" s="18"/>
      <c r="P19" s="18"/>
      <c r="Q19" s="18"/>
      <c r="R19" s="18"/>
      <c r="S19" s="18"/>
      <c r="T19" s="18"/>
    </row>
    <row r="20" spans="1:20" ht="18.75" customHeight="1" x14ac:dyDescent="0.25">
      <c r="A20" s="9">
        <v>650</v>
      </c>
      <c r="B20" s="9">
        <v>10</v>
      </c>
      <c r="C20" s="10">
        <v>12.775737999999999</v>
      </c>
      <c r="D20" s="10">
        <v>1916.3606999999997</v>
      </c>
      <c r="E20" s="10">
        <v>8.9430165999999982</v>
      </c>
      <c r="F20" s="10">
        <v>30683.8</v>
      </c>
      <c r="G20" s="10">
        <f t="shared" si="0"/>
        <v>3.57720664</v>
      </c>
      <c r="H20" s="7"/>
      <c r="I20" s="7"/>
      <c r="J20" s="7"/>
      <c r="K20" s="7"/>
      <c r="L20" s="17"/>
      <c r="M20" s="18"/>
      <c r="N20" s="18"/>
      <c r="O20" s="18"/>
      <c r="P20" s="18"/>
      <c r="Q20" s="18"/>
      <c r="R20" s="18"/>
      <c r="S20" s="18"/>
      <c r="T20" s="18"/>
    </row>
    <row r="21" spans="1:20" ht="18.75" customHeight="1" x14ac:dyDescent="0.25">
      <c r="A21" s="9">
        <v>700</v>
      </c>
      <c r="B21" s="9">
        <v>10</v>
      </c>
      <c r="C21" s="10">
        <v>12.327064000000002</v>
      </c>
      <c r="D21" s="10">
        <v>1849.0596</v>
      </c>
      <c r="E21" s="10">
        <v>8.6289448000000011</v>
      </c>
      <c r="F21" s="10">
        <v>31974.400000000001</v>
      </c>
      <c r="G21" s="10">
        <f t="shared" si="0"/>
        <v>3.451577920000001</v>
      </c>
      <c r="H21" s="7"/>
      <c r="I21" s="7"/>
      <c r="J21" s="7"/>
      <c r="K21" s="7"/>
      <c r="L21" s="17"/>
      <c r="M21" s="18"/>
      <c r="N21" s="18"/>
      <c r="O21" s="18"/>
      <c r="P21" s="18"/>
      <c r="Q21" s="18"/>
      <c r="R21" s="18"/>
      <c r="S21" s="18"/>
      <c r="T21" s="18"/>
    </row>
    <row r="22" spans="1:20" ht="18.75" customHeight="1" x14ac:dyDescent="0.25">
      <c r="A22" s="15"/>
      <c r="B22" s="15"/>
      <c r="C22" s="16"/>
      <c r="D22" s="15"/>
      <c r="E22" s="18"/>
      <c r="F22" s="15"/>
      <c r="G22" s="9">
        <f t="shared" si="0"/>
        <v>0</v>
      </c>
      <c r="H22" s="7"/>
      <c r="I22" s="7"/>
      <c r="J22" s="7"/>
      <c r="K22" s="7"/>
      <c r="L22" s="17"/>
      <c r="M22" s="18"/>
      <c r="N22" s="18"/>
      <c r="O22" s="18"/>
      <c r="P22" s="18"/>
      <c r="Q22" s="18"/>
      <c r="R22" s="18"/>
      <c r="S22" s="18"/>
      <c r="T22" s="18"/>
    </row>
    <row r="23" spans="1:20" ht="18.75" customHeight="1" x14ac:dyDescent="0.25">
      <c r="A23" s="9">
        <v>300</v>
      </c>
      <c r="B23" s="9">
        <v>15</v>
      </c>
      <c r="C23" s="10">
        <v>12.917184000000001</v>
      </c>
      <c r="D23" s="10">
        <v>1937.5776000000001</v>
      </c>
      <c r="E23" s="10">
        <v>9.0420288000000006</v>
      </c>
      <c r="F23" s="10">
        <v>28102.6</v>
      </c>
      <c r="G23" s="10">
        <f t="shared" si="0"/>
        <v>3.6168115200000006</v>
      </c>
      <c r="H23" s="7"/>
      <c r="I23" s="7"/>
      <c r="J23" s="7"/>
      <c r="K23" s="7"/>
      <c r="L23" s="17"/>
      <c r="M23" s="18"/>
      <c r="N23" s="18"/>
      <c r="O23" s="18"/>
      <c r="P23" s="18"/>
      <c r="Q23" s="18"/>
      <c r="R23" s="18"/>
      <c r="S23" s="18"/>
      <c r="T23" s="18"/>
    </row>
    <row r="24" spans="1:20" ht="18.75" customHeight="1" x14ac:dyDescent="0.25">
      <c r="A24" s="9">
        <v>350</v>
      </c>
      <c r="B24" s="9">
        <v>15</v>
      </c>
      <c r="C24" s="10">
        <v>13.892797999999999</v>
      </c>
      <c r="D24" s="10">
        <v>2083.9196999999995</v>
      </c>
      <c r="E24" s="10">
        <v>9.724958599999999</v>
      </c>
      <c r="F24" s="10">
        <v>29393.200000000001</v>
      </c>
      <c r="G24" s="10">
        <f t="shared" si="0"/>
        <v>3.88998344</v>
      </c>
      <c r="H24" s="7"/>
      <c r="I24" s="7"/>
      <c r="J24" s="7"/>
      <c r="K24" s="7"/>
      <c r="L24" s="17"/>
      <c r="M24" s="18"/>
      <c r="N24" s="18"/>
      <c r="O24" s="18"/>
      <c r="P24" s="18"/>
      <c r="Q24" s="18"/>
      <c r="R24" s="18"/>
      <c r="S24" s="18"/>
      <c r="T24" s="18"/>
    </row>
    <row r="25" spans="1:20" ht="18.75" customHeight="1" x14ac:dyDescent="0.25">
      <c r="A25" s="9">
        <v>400</v>
      </c>
      <c r="B25" s="9">
        <v>15</v>
      </c>
      <c r="C25" s="10">
        <v>14.674911999999999</v>
      </c>
      <c r="D25" s="10">
        <v>2201.2367999999997</v>
      </c>
      <c r="E25" s="10">
        <v>10.272438399999999</v>
      </c>
      <c r="F25" s="10">
        <v>30683.8</v>
      </c>
      <c r="G25" s="10">
        <f t="shared" si="0"/>
        <v>4.1089753600000005</v>
      </c>
      <c r="H25" s="7"/>
      <c r="I25" s="7"/>
      <c r="J25" s="7"/>
      <c r="K25" s="7"/>
      <c r="L25" s="17"/>
      <c r="M25" s="18"/>
      <c r="N25" s="18"/>
      <c r="O25" s="18"/>
      <c r="P25" s="18"/>
      <c r="Q25" s="18"/>
      <c r="R25" s="18"/>
      <c r="S25" s="18"/>
      <c r="T25" s="18"/>
    </row>
    <row r="26" spans="1:20" ht="18.75" customHeight="1" x14ac:dyDescent="0.25">
      <c r="A26" s="9">
        <v>450</v>
      </c>
      <c r="B26" s="9">
        <v>15</v>
      </c>
      <c r="C26" s="10">
        <v>15.263525999999999</v>
      </c>
      <c r="D26" s="10">
        <v>2289.5288999999998</v>
      </c>
      <c r="E26" s="10">
        <v>10.684468199999998</v>
      </c>
      <c r="F26" s="10">
        <v>31974.400000000001</v>
      </c>
      <c r="G26" s="10">
        <f t="shared" si="0"/>
        <v>4.2737872799999996</v>
      </c>
      <c r="H26" s="7"/>
      <c r="I26" s="7"/>
      <c r="J26" s="7"/>
      <c r="K26" s="7"/>
      <c r="L26" s="17"/>
      <c r="M26" s="18"/>
      <c r="N26" s="18"/>
      <c r="O26" s="18"/>
      <c r="P26" s="18"/>
      <c r="Q26" s="18"/>
      <c r="R26" s="18"/>
      <c r="S26" s="18"/>
      <c r="T26" s="18"/>
    </row>
    <row r="27" spans="1:20" ht="18.75" customHeight="1" x14ac:dyDescent="0.25">
      <c r="A27" s="9">
        <v>500</v>
      </c>
      <c r="B27" s="9">
        <v>15</v>
      </c>
      <c r="C27" s="10">
        <v>15.65864</v>
      </c>
      <c r="D27" s="10">
        <v>2348.7960000000003</v>
      </c>
      <c r="E27" s="10">
        <v>10.961048</v>
      </c>
      <c r="F27" s="9">
        <v>33265</v>
      </c>
      <c r="G27" s="10">
        <f t="shared" si="0"/>
        <v>4.3844192000000008</v>
      </c>
      <c r="H27" s="7"/>
      <c r="I27" s="7"/>
      <c r="J27" s="7"/>
      <c r="K27" s="7"/>
      <c r="L27" s="17"/>
      <c r="M27" s="18"/>
      <c r="N27" s="18"/>
      <c r="O27" s="18"/>
      <c r="P27" s="18"/>
      <c r="Q27" s="18"/>
      <c r="R27" s="18"/>
      <c r="S27" s="18"/>
      <c r="T27" s="18"/>
    </row>
    <row r="28" spans="1:20" ht="18.75" customHeight="1" x14ac:dyDescent="0.25">
      <c r="A28" s="9">
        <v>550</v>
      </c>
      <c r="B28" s="9">
        <v>15</v>
      </c>
      <c r="C28" s="10">
        <v>15.860253999999999</v>
      </c>
      <c r="D28" s="10">
        <v>2379.0380999999998</v>
      </c>
      <c r="E28" s="10">
        <v>11.1021778</v>
      </c>
      <c r="F28" s="10">
        <v>34555.599999999999</v>
      </c>
      <c r="G28" s="10">
        <f t="shared" si="0"/>
        <v>4.4408711200000006</v>
      </c>
      <c r="H28" s="7"/>
      <c r="I28" s="7"/>
      <c r="J28" s="7"/>
      <c r="K28" s="7"/>
      <c r="L28" s="17"/>
      <c r="M28" s="18"/>
      <c r="N28" s="18"/>
      <c r="O28" s="18"/>
      <c r="P28" s="18"/>
      <c r="Q28" s="18"/>
      <c r="R28" s="18"/>
      <c r="S28" s="18"/>
      <c r="T28" s="18"/>
    </row>
    <row r="29" spans="1:20" ht="18.75" customHeight="1" x14ac:dyDescent="0.25">
      <c r="A29" s="9">
        <v>600</v>
      </c>
      <c r="B29" s="9">
        <v>15</v>
      </c>
      <c r="C29" s="10">
        <v>15.868368</v>
      </c>
      <c r="D29" s="10">
        <v>2380.2552000000001</v>
      </c>
      <c r="E29" s="10">
        <v>11.107857599999999</v>
      </c>
      <c r="F29" s="10">
        <v>35846.200000000004</v>
      </c>
      <c r="G29" s="10">
        <f t="shared" si="0"/>
        <v>4.4431430400000007</v>
      </c>
      <c r="H29" s="7"/>
      <c r="I29" s="7"/>
      <c r="J29" s="7"/>
      <c r="K29" s="7"/>
      <c r="L29" s="17"/>
      <c r="M29" s="18"/>
      <c r="N29" s="18"/>
      <c r="O29" s="18"/>
      <c r="P29" s="18"/>
      <c r="Q29" s="18"/>
      <c r="R29" s="18"/>
      <c r="S29" s="18"/>
      <c r="T29" s="18"/>
    </row>
    <row r="30" spans="1:20" ht="18.75" customHeight="1" x14ac:dyDescent="0.25">
      <c r="A30" s="9">
        <v>650</v>
      </c>
      <c r="B30" s="9">
        <v>15</v>
      </c>
      <c r="C30" s="10">
        <v>15.682981999999997</v>
      </c>
      <c r="D30" s="10">
        <v>2352.4472999999998</v>
      </c>
      <c r="E30" s="10">
        <v>10.978087399999998</v>
      </c>
      <c r="F30" s="10">
        <v>37136.799999999996</v>
      </c>
      <c r="G30" s="10">
        <f t="shared" si="0"/>
        <v>4.3912349599999994</v>
      </c>
      <c r="H30" s="7"/>
      <c r="I30" s="7"/>
      <c r="J30" s="7"/>
      <c r="K30" s="7"/>
      <c r="L30" s="17"/>
      <c r="M30" s="18"/>
      <c r="N30" s="18"/>
      <c r="O30" s="18"/>
      <c r="P30" s="18"/>
      <c r="Q30" s="18"/>
      <c r="R30" s="18"/>
      <c r="S30" s="18"/>
      <c r="T30" s="18"/>
    </row>
    <row r="31" spans="1:20" ht="18.75" customHeight="1" x14ac:dyDescent="0.25">
      <c r="A31" s="9">
        <v>700</v>
      </c>
      <c r="B31" s="9">
        <v>15</v>
      </c>
      <c r="C31" s="10">
        <v>15.304096000000001</v>
      </c>
      <c r="D31" s="10">
        <v>2295.6144000000004</v>
      </c>
      <c r="E31" s="10">
        <v>10.7128672</v>
      </c>
      <c r="F31" s="10">
        <v>38427.400000000009</v>
      </c>
      <c r="G31" s="10">
        <f t="shared" si="0"/>
        <v>4.285146880000001</v>
      </c>
      <c r="H31" s="7"/>
      <c r="I31" s="7"/>
      <c r="J31" s="7"/>
      <c r="K31" s="7"/>
      <c r="L31" s="17"/>
      <c r="M31" s="18"/>
      <c r="N31" s="18"/>
      <c r="O31" s="18"/>
      <c r="P31" s="18"/>
      <c r="Q31" s="18"/>
      <c r="R31" s="18"/>
      <c r="S31" s="18"/>
      <c r="T31" s="18"/>
    </row>
    <row r="32" spans="1:20" ht="18.75" customHeight="1" x14ac:dyDescent="0.25">
      <c r="A32" s="15"/>
      <c r="B32" s="15"/>
      <c r="C32" s="16"/>
      <c r="D32" s="9">
        <v>0</v>
      </c>
      <c r="E32" s="9">
        <v>0</v>
      </c>
      <c r="F32" s="15"/>
      <c r="G32" s="9">
        <f t="shared" si="0"/>
        <v>0</v>
      </c>
      <c r="H32" s="7"/>
      <c r="I32" s="7"/>
      <c r="J32" s="7"/>
      <c r="K32" s="7"/>
      <c r="L32" s="17"/>
      <c r="M32" s="18"/>
      <c r="N32" s="18"/>
      <c r="O32" s="18"/>
      <c r="P32" s="18"/>
      <c r="Q32" s="18"/>
      <c r="R32" s="18"/>
      <c r="S32" s="18"/>
      <c r="T32" s="18"/>
    </row>
    <row r="33" spans="1:20" ht="18.75" customHeight="1" x14ac:dyDescent="0.25">
      <c r="A33" s="9">
        <v>300</v>
      </c>
      <c r="B33" s="9">
        <v>20</v>
      </c>
      <c r="C33" s="10">
        <v>13.335912</v>
      </c>
      <c r="D33" s="10">
        <v>2000.3867999999998</v>
      </c>
      <c r="E33" s="10">
        <v>9.3351383999999999</v>
      </c>
      <c r="F33" s="10">
        <v>34555.599999999999</v>
      </c>
      <c r="G33" s="10">
        <f t="shared" si="0"/>
        <v>3.7340553600000006</v>
      </c>
      <c r="H33" s="7"/>
      <c r="I33" s="7"/>
      <c r="J33" s="7"/>
      <c r="K33" s="7"/>
      <c r="L33" s="17"/>
      <c r="M33" s="18"/>
      <c r="N33" s="18"/>
      <c r="O33" s="18"/>
      <c r="P33" s="18"/>
      <c r="Q33" s="18"/>
      <c r="R33" s="18"/>
      <c r="S33" s="18"/>
      <c r="T33" s="18"/>
    </row>
    <row r="34" spans="1:20" ht="18.75" customHeight="1" x14ac:dyDescent="0.25">
      <c r="A34" s="9">
        <v>350</v>
      </c>
      <c r="B34" s="9">
        <v>20</v>
      </c>
      <c r="C34" s="10">
        <v>14.381314000000001</v>
      </c>
      <c r="D34" s="10">
        <v>2157.1971000000003</v>
      </c>
      <c r="E34" s="10">
        <v>10.066919800000001</v>
      </c>
      <c r="F34" s="10">
        <v>35846.200000000004</v>
      </c>
      <c r="G34" s="10">
        <f t="shared" si="0"/>
        <v>4.0267679200000011</v>
      </c>
      <c r="H34" s="7"/>
      <c r="I34" s="7"/>
      <c r="J34" s="7"/>
      <c r="K34" s="7"/>
      <c r="L34" s="17"/>
      <c r="M34" s="18"/>
      <c r="N34" s="18"/>
      <c r="O34" s="18"/>
      <c r="P34" s="18"/>
      <c r="Q34" s="18"/>
      <c r="R34" s="18"/>
      <c r="S34" s="18"/>
      <c r="T34" s="18"/>
    </row>
    <row r="35" spans="1:20" ht="18.75" customHeight="1" x14ac:dyDescent="0.25">
      <c r="A35" s="9">
        <v>400</v>
      </c>
      <c r="B35" s="9">
        <v>20</v>
      </c>
      <c r="C35" s="10">
        <v>15.233216000000001</v>
      </c>
      <c r="D35" s="10">
        <v>2284.9823999999999</v>
      </c>
      <c r="E35" s="10">
        <v>10.663251199999999</v>
      </c>
      <c r="F35" s="10">
        <v>37136.799999999996</v>
      </c>
      <c r="G35" s="10">
        <f t="shared" ref="G35:G66" si="4">0.28*C35</f>
        <v>4.2653004800000005</v>
      </c>
      <c r="H35" s="7"/>
      <c r="I35" s="7"/>
      <c r="J35" s="7"/>
      <c r="K35" s="7"/>
      <c r="L35" s="17"/>
      <c r="M35" s="18"/>
      <c r="N35" s="18"/>
      <c r="O35" s="18"/>
      <c r="P35" s="18"/>
      <c r="Q35" s="18"/>
      <c r="R35" s="18"/>
      <c r="S35" s="18"/>
      <c r="T35" s="18"/>
    </row>
    <row r="36" spans="1:20" ht="18.75" customHeight="1" x14ac:dyDescent="0.25">
      <c r="A36" s="9">
        <v>450</v>
      </c>
      <c r="B36" s="9">
        <v>20</v>
      </c>
      <c r="C36" s="10">
        <v>15.891617999999999</v>
      </c>
      <c r="D36" s="10">
        <v>2383.7426999999998</v>
      </c>
      <c r="E36" s="10">
        <v>11.124132599999999</v>
      </c>
      <c r="F36" s="10">
        <v>38427.400000000009</v>
      </c>
      <c r="G36" s="10">
        <f t="shared" si="4"/>
        <v>4.4496530400000003</v>
      </c>
      <c r="H36" s="7"/>
      <c r="I36" s="7"/>
      <c r="J36" s="7"/>
      <c r="K36" s="7"/>
      <c r="L36" s="17"/>
      <c r="M36" s="18"/>
      <c r="N36" s="18"/>
      <c r="O36" s="18"/>
      <c r="P36" s="18"/>
      <c r="Q36" s="18"/>
      <c r="R36" s="18"/>
      <c r="S36" s="18"/>
      <c r="T36" s="18"/>
    </row>
    <row r="37" spans="1:20" ht="18.75" customHeight="1" x14ac:dyDescent="0.25">
      <c r="A37" s="9">
        <v>500</v>
      </c>
      <c r="B37" s="9">
        <v>20</v>
      </c>
      <c r="C37" s="10">
        <v>16.35652</v>
      </c>
      <c r="D37" s="10">
        <v>2453.4780000000001</v>
      </c>
      <c r="E37" s="10">
        <v>11.449563999999999</v>
      </c>
      <c r="F37" s="9">
        <v>39718</v>
      </c>
      <c r="G37" s="10">
        <f t="shared" si="4"/>
        <v>4.5798256000000004</v>
      </c>
      <c r="H37" s="7"/>
      <c r="I37" s="7"/>
      <c r="J37" s="7"/>
      <c r="K37" s="7"/>
      <c r="L37" s="17"/>
      <c r="M37" s="18"/>
      <c r="N37" s="18"/>
      <c r="O37" s="18"/>
      <c r="P37" s="18"/>
      <c r="Q37" s="18"/>
      <c r="R37" s="18"/>
      <c r="S37" s="18"/>
      <c r="T37" s="18"/>
    </row>
    <row r="38" spans="1:20" ht="18.75" customHeight="1" x14ac:dyDescent="0.25">
      <c r="A38" s="9">
        <v>550</v>
      </c>
      <c r="B38" s="9">
        <v>20</v>
      </c>
      <c r="C38" s="10">
        <v>16.627921999999998</v>
      </c>
      <c r="D38" s="10">
        <v>2494.1882999999998</v>
      </c>
      <c r="E38" s="10">
        <v>11.639545399999998</v>
      </c>
      <c r="F38" s="10">
        <v>41008.6</v>
      </c>
      <c r="G38" s="10">
        <f t="shared" si="4"/>
        <v>4.6558181599999999</v>
      </c>
      <c r="H38" s="7"/>
      <c r="I38" s="7"/>
      <c r="J38" s="7"/>
      <c r="K38" s="7"/>
      <c r="L38" s="17"/>
      <c r="M38" s="18"/>
      <c r="N38" s="18"/>
      <c r="O38" s="18"/>
      <c r="P38" s="18"/>
      <c r="Q38" s="18"/>
      <c r="R38" s="18"/>
      <c r="S38" s="18"/>
      <c r="T38" s="18"/>
    </row>
    <row r="39" spans="1:20" ht="18.75" customHeight="1" x14ac:dyDescent="0.25">
      <c r="A39" s="9">
        <v>600</v>
      </c>
      <c r="B39" s="9">
        <v>20</v>
      </c>
      <c r="C39" s="10">
        <v>16.705824</v>
      </c>
      <c r="D39" s="10">
        <v>2505.8735999999999</v>
      </c>
      <c r="E39" s="10">
        <v>11.694076799999999</v>
      </c>
      <c r="F39" s="10">
        <v>42299.199999999997</v>
      </c>
      <c r="G39" s="10">
        <f t="shared" si="4"/>
        <v>4.6776307200000007</v>
      </c>
      <c r="H39" s="7"/>
      <c r="I39" s="7"/>
      <c r="J39" s="7"/>
      <c r="K39" s="7"/>
      <c r="L39" s="17"/>
      <c r="M39" s="18"/>
      <c r="N39" s="18"/>
      <c r="O39" s="18"/>
      <c r="P39" s="18"/>
      <c r="Q39" s="18"/>
      <c r="R39" s="18"/>
      <c r="S39" s="18"/>
      <c r="T39" s="18"/>
    </row>
    <row r="40" spans="1:20" ht="18.75" customHeight="1" x14ac:dyDescent="0.25">
      <c r="A40" s="9">
        <v>650</v>
      </c>
      <c r="B40" s="9">
        <v>20</v>
      </c>
      <c r="C40" s="10">
        <v>16.590226000000001</v>
      </c>
      <c r="D40" s="10">
        <v>2488.5339000000004</v>
      </c>
      <c r="E40" s="10">
        <v>11.613158200000001</v>
      </c>
      <c r="F40" s="10">
        <v>43589.799999999996</v>
      </c>
      <c r="G40" s="10">
        <f t="shared" si="4"/>
        <v>4.6452632800000009</v>
      </c>
      <c r="H40" s="7"/>
      <c r="I40" s="7"/>
      <c r="J40" s="7"/>
      <c r="K40" s="7"/>
      <c r="L40" s="17"/>
      <c r="M40" s="18"/>
      <c r="N40" s="18"/>
      <c r="O40" s="18"/>
      <c r="P40" s="18"/>
      <c r="Q40" s="18"/>
      <c r="R40" s="18"/>
      <c r="S40" s="18"/>
      <c r="T40" s="18"/>
    </row>
    <row r="41" spans="1:20" ht="18.75" customHeight="1" x14ac:dyDescent="0.25">
      <c r="A41" s="9">
        <v>700</v>
      </c>
      <c r="B41" s="9">
        <v>20</v>
      </c>
      <c r="C41" s="10">
        <v>16.281128000000002</v>
      </c>
      <c r="D41" s="10">
        <v>2442.1692000000003</v>
      </c>
      <c r="E41" s="10">
        <v>11.396789600000002</v>
      </c>
      <c r="F41" s="10">
        <v>44880.4</v>
      </c>
      <c r="G41" s="10">
        <f t="shared" si="4"/>
        <v>4.5587158400000014</v>
      </c>
      <c r="H41" s="7"/>
      <c r="I41" s="7"/>
      <c r="J41" s="7"/>
      <c r="K41" s="7"/>
      <c r="L41" s="17"/>
      <c r="M41" s="18"/>
      <c r="N41" s="18"/>
      <c r="O41" s="18"/>
      <c r="P41" s="18"/>
      <c r="Q41" s="18"/>
      <c r="R41" s="18"/>
      <c r="S41" s="18"/>
      <c r="T41" s="18"/>
    </row>
    <row r="42" spans="1:20" ht="18.75" customHeight="1" x14ac:dyDescent="0.25">
      <c r="A42" s="15"/>
      <c r="B42" s="15"/>
      <c r="C42" s="16"/>
      <c r="D42" s="15"/>
      <c r="E42" s="18"/>
      <c r="F42" s="15"/>
      <c r="G42" s="9">
        <f t="shared" si="4"/>
        <v>0</v>
      </c>
      <c r="H42" s="7"/>
      <c r="I42" s="7"/>
      <c r="J42" s="7"/>
      <c r="K42" s="7"/>
      <c r="L42" s="17"/>
      <c r="M42" s="18"/>
      <c r="N42" s="18"/>
      <c r="O42" s="18"/>
      <c r="P42" s="18"/>
      <c r="Q42" s="18"/>
      <c r="R42" s="18"/>
      <c r="S42" s="18"/>
      <c r="T42" s="18"/>
    </row>
    <row r="43" spans="1:20" ht="18.75" customHeight="1" x14ac:dyDescent="0.25">
      <c r="A43" s="9">
        <v>300</v>
      </c>
      <c r="B43" s="9">
        <v>25</v>
      </c>
      <c r="C43" s="10">
        <v>13.75464</v>
      </c>
      <c r="D43" s="10">
        <v>2063.1959999999999</v>
      </c>
      <c r="E43" s="10">
        <v>9.6282479999999993</v>
      </c>
      <c r="F43" s="10">
        <v>41008.6</v>
      </c>
      <c r="G43" s="10">
        <f t="shared" si="4"/>
        <v>3.8512992000000006</v>
      </c>
      <c r="H43" s="7"/>
      <c r="I43" s="7"/>
      <c r="J43" s="7"/>
      <c r="K43" s="7"/>
      <c r="L43" s="17"/>
      <c r="M43" s="18"/>
      <c r="N43" s="18"/>
      <c r="O43" s="18"/>
      <c r="P43" s="18"/>
      <c r="Q43" s="18"/>
      <c r="R43" s="18"/>
      <c r="S43" s="18"/>
      <c r="T43" s="18"/>
    </row>
    <row r="44" spans="1:20" ht="18.75" customHeight="1" x14ac:dyDescent="0.25">
      <c r="A44" s="9">
        <v>350</v>
      </c>
      <c r="B44" s="9">
        <v>25</v>
      </c>
      <c r="C44" s="10">
        <v>14.86983</v>
      </c>
      <c r="D44" s="10">
        <v>2230.4745000000003</v>
      </c>
      <c r="E44" s="10">
        <v>10.408880999999999</v>
      </c>
      <c r="F44" s="10">
        <v>42299.199999999997</v>
      </c>
      <c r="G44" s="10">
        <f t="shared" si="4"/>
        <v>4.1635524000000004</v>
      </c>
      <c r="H44" s="7"/>
      <c r="I44" s="7"/>
      <c r="J44" s="7"/>
      <c r="K44" s="7"/>
      <c r="L44" s="17"/>
      <c r="M44" s="18"/>
      <c r="N44" s="18"/>
      <c r="O44" s="18"/>
      <c r="P44" s="18"/>
      <c r="Q44" s="18"/>
      <c r="R44" s="18"/>
      <c r="S44" s="18"/>
      <c r="T44" s="18"/>
    </row>
    <row r="45" spans="1:20" ht="18.75" customHeight="1" x14ac:dyDescent="0.25">
      <c r="A45" s="9">
        <v>400</v>
      </c>
      <c r="B45" s="9">
        <v>25</v>
      </c>
      <c r="C45" s="10">
        <v>15.79152</v>
      </c>
      <c r="D45" s="10">
        <v>2368.7280000000001</v>
      </c>
      <c r="E45" s="10">
        <v>11.054064</v>
      </c>
      <c r="F45" s="10">
        <v>43589.799999999996</v>
      </c>
      <c r="G45" s="10">
        <f t="shared" si="4"/>
        <v>4.4216256000000005</v>
      </c>
      <c r="H45" s="7"/>
      <c r="I45" s="7"/>
      <c r="J45" s="7"/>
      <c r="K45" s="7"/>
      <c r="L45" s="17"/>
      <c r="M45" s="18"/>
      <c r="N45" s="18"/>
      <c r="O45" s="18"/>
      <c r="P45" s="18"/>
      <c r="Q45" s="18"/>
      <c r="R45" s="18"/>
      <c r="S45" s="18"/>
      <c r="T45" s="18"/>
    </row>
    <row r="46" spans="1:20" ht="18.75" customHeight="1" x14ac:dyDescent="0.25">
      <c r="A46" s="9">
        <v>450</v>
      </c>
      <c r="B46" s="9">
        <v>25</v>
      </c>
      <c r="C46" s="10">
        <v>16.51971</v>
      </c>
      <c r="D46" s="10">
        <v>2477.9564999999998</v>
      </c>
      <c r="E46" s="10">
        <v>11.563796999999999</v>
      </c>
      <c r="F46" s="10">
        <v>44880.4</v>
      </c>
      <c r="G46" s="10">
        <f t="shared" si="4"/>
        <v>4.6255188</v>
      </c>
      <c r="H46" s="7"/>
      <c r="I46" s="7"/>
      <c r="J46" s="7"/>
      <c r="K46" s="7"/>
      <c r="L46" s="17"/>
      <c r="M46" s="18"/>
      <c r="N46" s="18"/>
      <c r="O46" s="18"/>
      <c r="P46" s="18"/>
      <c r="Q46" s="18"/>
      <c r="R46" s="18"/>
      <c r="S46" s="18"/>
      <c r="T46" s="18"/>
    </row>
    <row r="47" spans="1:20" ht="18.75" customHeight="1" x14ac:dyDescent="0.25">
      <c r="A47" s="9">
        <v>500</v>
      </c>
      <c r="B47" s="9">
        <v>25</v>
      </c>
      <c r="C47" s="10">
        <v>17.054400000000001</v>
      </c>
      <c r="D47" s="10">
        <v>2558.16</v>
      </c>
      <c r="E47" s="10">
        <v>11.938079999999999</v>
      </c>
      <c r="F47" s="9">
        <v>46171</v>
      </c>
      <c r="G47" s="10">
        <f t="shared" si="4"/>
        <v>4.7752320000000008</v>
      </c>
      <c r="H47" s="7"/>
      <c r="I47" s="7"/>
      <c r="J47" s="7"/>
      <c r="K47" s="7"/>
      <c r="L47" s="17"/>
      <c r="M47" s="18"/>
      <c r="N47" s="18"/>
      <c r="O47" s="18"/>
      <c r="P47" s="18"/>
      <c r="Q47" s="18"/>
      <c r="R47" s="18"/>
      <c r="S47" s="18"/>
      <c r="T47" s="18"/>
    </row>
    <row r="48" spans="1:20" ht="18.75" customHeight="1" x14ac:dyDescent="0.25">
      <c r="A48" s="9">
        <v>550</v>
      </c>
      <c r="B48" s="9">
        <v>25</v>
      </c>
      <c r="C48" s="10">
        <v>17.395589999999999</v>
      </c>
      <c r="D48" s="10">
        <v>2609.3384999999998</v>
      </c>
      <c r="E48" s="10">
        <v>12.176912999999999</v>
      </c>
      <c r="F48" s="10">
        <v>47461.599999999999</v>
      </c>
      <c r="G48" s="10">
        <f t="shared" si="4"/>
        <v>4.8707652000000001</v>
      </c>
      <c r="H48" s="7"/>
      <c r="I48" s="7"/>
      <c r="J48" s="7"/>
      <c r="K48" s="7"/>
      <c r="L48" s="17"/>
      <c r="M48" s="18"/>
      <c r="N48" s="18"/>
      <c r="O48" s="18"/>
      <c r="P48" s="18"/>
      <c r="Q48" s="18"/>
      <c r="R48" s="18"/>
      <c r="S48" s="18"/>
      <c r="T48" s="18"/>
    </row>
    <row r="49" spans="1:20" ht="18.75" customHeight="1" x14ac:dyDescent="0.25">
      <c r="A49" s="9">
        <v>600</v>
      </c>
      <c r="B49" s="9">
        <v>25</v>
      </c>
      <c r="C49" s="10">
        <v>17.543280000000003</v>
      </c>
      <c r="D49" s="10">
        <v>2631.4920000000002</v>
      </c>
      <c r="E49" s="10">
        <v>12.280296000000002</v>
      </c>
      <c r="F49" s="10">
        <v>48752.200000000004</v>
      </c>
      <c r="G49" s="10">
        <f t="shared" si="4"/>
        <v>4.9121184000000016</v>
      </c>
      <c r="H49" s="7"/>
      <c r="I49" s="7"/>
      <c r="J49" s="7"/>
      <c r="K49" s="7"/>
      <c r="L49" s="17"/>
      <c r="M49" s="18"/>
      <c r="N49" s="18"/>
      <c r="O49" s="18"/>
      <c r="P49" s="18"/>
      <c r="Q49" s="18"/>
      <c r="R49" s="18"/>
      <c r="S49" s="18"/>
      <c r="T49" s="18"/>
    </row>
    <row r="50" spans="1:20" ht="18.75" customHeight="1" x14ac:dyDescent="0.25">
      <c r="A50" s="9">
        <v>650</v>
      </c>
      <c r="B50" s="9">
        <v>25</v>
      </c>
      <c r="C50" s="10">
        <v>17.49747</v>
      </c>
      <c r="D50" s="10">
        <v>2624.6205</v>
      </c>
      <c r="E50" s="10">
        <v>12.248228999999998</v>
      </c>
      <c r="F50" s="10">
        <v>50042.799999999996</v>
      </c>
      <c r="G50" s="10">
        <f t="shared" si="4"/>
        <v>4.8992916000000006</v>
      </c>
      <c r="H50" s="7"/>
      <c r="I50" s="7"/>
      <c r="J50" s="7"/>
      <c r="K50" s="7"/>
      <c r="L50" s="17"/>
      <c r="M50" s="18"/>
      <c r="N50" s="18"/>
      <c r="O50" s="18"/>
      <c r="P50" s="18"/>
      <c r="Q50" s="18"/>
      <c r="R50" s="18"/>
      <c r="S50" s="18"/>
      <c r="T50" s="18"/>
    </row>
    <row r="51" spans="1:20" ht="18.75" customHeight="1" x14ac:dyDescent="0.25">
      <c r="A51" s="9">
        <v>700</v>
      </c>
      <c r="B51" s="9">
        <v>25</v>
      </c>
      <c r="C51" s="10">
        <v>17.25816</v>
      </c>
      <c r="D51" s="10">
        <v>2588.7240000000002</v>
      </c>
      <c r="E51" s="10">
        <v>12.080712</v>
      </c>
      <c r="F51" s="10">
        <v>51333.4</v>
      </c>
      <c r="G51" s="10">
        <f t="shared" si="4"/>
        <v>4.8322848000000009</v>
      </c>
      <c r="H51" s="7"/>
      <c r="I51" s="7"/>
      <c r="J51" s="7"/>
      <c r="K51" s="7"/>
      <c r="L51" s="17"/>
      <c r="M51" s="18"/>
      <c r="N51" s="18"/>
      <c r="O51" s="18"/>
      <c r="P51" s="18"/>
      <c r="Q51" s="18"/>
      <c r="R51" s="18"/>
      <c r="S51" s="18"/>
      <c r="T51" s="18"/>
    </row>
    <row r="52" spans="1:20" ht="18.75" customHeight="1" x14ac:dyDescent="0.25">
      <c r="A52" s="15"/>
      <c r="B52" s="15"/>
      <c r="C52" s="16"/>
      <c r="D52" s="15"/>
      <c r="E52" s="18"/>
      <c r="F52" s="15"/>
      <c r="G52" s="9">
        <f t="shared" si="4"/>
        <v>0</v>
      </c>
      <c r="H52" s="7"/>
      <c r="I52" s="7"/>
      <c r="J52" s="7"/>
      <c r="K52" s="7"/>
      <c r="L52" s="17"/>
      <c r="M52" s="18"/>
      <c r="N52" s="18"/>
      <c r="O52" s="18"/>
      <c r="P52" s="18"/>
      <c r="Q52" s="18"/>
      <c r="R52" s="18"/>
      <c r="S52" s="18"/>
      <c r="T52" s="18"/>
    </row>
    <row r="53" spans="1:20" ht="18.75" customHeight="1" x14ac:dyDescent="0.25">
      <c r="A53" s="9">
        <v>300</v>
      </c>
      <c r="B53" s="9">
        <v>30</v>
      </c>
      <c r="C53" s="10">
        <v>15.173368000000002</v>
      </c>
      <c r="D53" s="10">
        <v>2276.0052000000001</v>
      </c>
      <c r="E53" s="10">
        <v>10.621357600000001</v>
      </c>
      <c r="F53" s="10">
        <v>47461.599999999999</v>
      </c>
      <c r="G53" s="10">
        <f t="shared" si="4"/>
        <v>4.2485430400000013</v>
      </c>
      <c r="H53" s="7"/>
      <c r="I53" s="7"/>
      <c r="J53" s="7"/>
      <c r="K53" s="7"/>
      <c r="L53" s="17"/>
      <c r="M53" s="18"/>
      <c r="N53" s="18"/>
      <c r="O53" s="18"/>
      <c r="P53" s="18"/>
      <c r="Q53" s="18"/>
      <c r="R53" s="18"/>
      <c r="S53" s="18"/>
      <c r="T53" s="18"/>
    </row>
    <row r="54" spans="1:20" ht="18.75" customHeight="1" x14ac:dyDescent="0.25">
      <c r="A54" s="9">
        <v>350</v>
      </c>
      <c r="B54" s="9">
        <v>30</v>
      </c>
      <c r="C54" s="10">
        <v>16.358346000000001</v>
      </c>
      <c r="D54" s="10">
        <v>2453.7518999999998</v>
      </c>
      <c r="E54" s="10">
        <v>11.4508422</v>
      </c>
      <c r="F54" s="10">
        <v>48752.200000000004</v>
      </c>
      <c r="G54" s="10">
        <f t="shared" si="4"/>
        <v>4.5803368800000008</v>
      </c>
      <c r="H54" s="7"/>
      <c r="I54" s="7"/>
      <c r="J54" s="7"/>
      <c r="K54" s="7"/>
      <c r="L54" s="17"/>
      <c r="M54" s="18"/>
      <c r="N54" s="18"/>
      <c r="O54" s="18"/>
      <c r="P54" s="18"/>
      <c r="Q54" s="18"/>
      <c r="R54" s="18"/>
      <c r="S54" s="18"/>
      <c r="T54" s="18"/>
    </row>
    <row r="55" spans="1:20" ht="18.75" customHeight="1" x14ac:dyDescent="0.25">
      <c r="A55" s="9">
        <v>400</v>
      </c>
      <c r="B55" s="9">
        <v>30</v>
      </c>
      <c r="C55" s="10">
        <v>17.349823999999998</v>
      </c>
      <c r="D55" s="10">
        <v>2602.4735999999998</v>
      </c>
      <c r="E55" s="10">
        <v>12.144876799999999</v>
      </c>
      <c r="F55" s="10">
        <v>50042.799999999996</v>
      </c>
      <c r="G55" s="10">
        <f t="shared" si="4"/>
        <v>4.8579507199999998</v>
      </c>
      <c r="H55" s="7"/>
      <c r="I55" s="7"/>
      <c r="J55" s="7"/>
      <c r="K55" s="7"/>
      <c r="L55" s="17"/>
      <c r="M55" s="18"/>
      <c r="N55" s="18"/>
      <c r="O55" s="18"/>
      <c r="P55" s="18"/>
      <c r="Q55" s="18"/>
      <c r="R55" s="18"/>
      <c r="S55" s="18"/>
      <c r="T55" s="18"/>
    </row>
    <row r="56" spans="1:20" ht="18.75" customHeight="1" x14ac:dyDescent="0.25">
      <c r="A56" s="9">
        <v>450</v>
      </c>
      <c r="B56" s="9">
        <v>30</v>
      </c>
      <c r="C56" s="10">
        <v>18.147801999999999</v>
      </c>
      <c r="D56" s="10">
        <v>2722.1702999999998</v>
      </c>
      <c r="E56" s="10">
        <v>12.703461399999998</v>
      </c>
      <c r="F56" s="10">
        <v>51333.4</v>
      </c>
      <c r="G56" s="10">
        <f t="shared" si="4"/>
        <v>5.0813845600000001</v>
      </c>
      <c r="H56" s="7"/>
      <c r="I56" s="7"/>
      <c r="J56" s="7"/>
      <c r="K56" s="7"/>
      <c r="L56" s="17"/>
      <c r="M56" s="18"/>
      <c r="N56" s="18"/>
      <c r="O56" s="18"/>
      <c r="P56" s="18"/>
      <c r="Q56" s="18"/>
      <c r="R56" s="18"/>
      <c r="S56" s="18"/>
      <c r="T56" s="18"/>
    </row>
    <row r="57" spans="1:20" ht="18.75" customHeight="1" x14ac:dyDescent="0.25">
      <c r="A57" s="9">
        <v>500</v>
      </c>
      <c r="B57" s="9">
        <v>30</v>
      </c>
      <c r="C57" s="10">
        <v>18.752279999999999</v>
      </c>
      <c r="D57" s="10">
        <v>2812.8419999999996</v>
      </c>
      <c r="E57" s="10">
        <v>13.126595999999999</v>
      </c>
      <c r="F57" s="10">
        <v>52623.999999999993</v>
      </c>
      <c r="G57" s="10">
        <f t="shared" si="4"/>
        <v>5.2506384000000006</v>
      </c>
      <c r="H57" s="7"/>
      <c r="I57" s="7"/>
      <c r="J57" s="7"/>
      <c r="K57" s="7"/>
      <c r="L57" s="17"/>
      <c r="M57" s="18"/>
      <c r="N57" s="18"/>
      <c r="O57" s="18"/>
      <c r="P57" s="18"/>
      <c r="Q57" s="18"/>
      <c r="R57" s="18"/>
      <c r="S57" s="18"/>
      <c r="T57" s="18"/>
    </row>
    <row r="58" spans="1:20" ht="18.75" customHeight="1" x14ac:dyDescent="0.25">
      <c r="A58" s="9">
        <v>550</v>
      </c>
      <c r="B58" s="9">
        <v>30</v>
      </c>
      <c r="C58" s="10">
        <v>19.163257999999999</v>
      </c>
      <c r="D58" s="10">
        <v>2874.4886999999999</v>
      </c>
      <c r="E58" s="10">
        <v>13.414280599999998</v>
      </c>
      <c r="F58" s="10">
        <v>53914.6</v>
      </c>
      <c r="G58" s="10">
        <f t="shared" si="4"/>
        <v>5.3657122400000006</v>
      </c>
      <c r="H58" s="7"/>
      <c r="I58" s="7"/>
      <c r="J58" s="7"/>
      <c r="K58" s="7"/>
      <c r="L58" s="17"/>
      <c r="M58" s="18"/>
      <c r="N58" s="18"/>
      <c r="O58" s="18"/>
      <c r="P58" s="18"/>
      <c r="Q58" s="18"/>
      <c r="R58" s="18"/>
      <c r="S58" s="18"/>
      <c r="T58" s="18"/>
    </row>
    <row r="59" spans="1:20" ht="18.75" customHeight="1" x14ac:dyDescent="0.25">
      <c r="A59" s="9">
        <v>600</v>
      </c>
      <c r="B59" s="9">
        <v>30</v>
      </c>
      <c r="C59" s="10">
        <v>19.380735999999999</v>
      </c>
      <c r="D59" s="10">
        <v>2907.1103999999996</v>
      </c>
      <c r="E59" s="10">
        <v>13.566515199999998</v>
      </c>
      <c r="F59" s="10">
        <v>55205.2</v>
      </c>
      <c r="G59" s="10">
        <f t="shared" si="4"/>
        <v>5.42660608</v>
      </c>
      <c r="H59" s="7"/>
      <c r="I59" s="7"/>
      <c r="J59" s="7"/>
      <c r="K59" s="7"/>
      <c r="L59" s="17"/>
      <c r="M59" s="18"/>
      <c r="N59" s="18"/>
      <c r="O59" s="18"/>
      <c r="P59" s="18"/>
      <c r="Q59" s="18"/>
      <c r="R59" s="18"/>
      <c r="S59" s="18"/>
      <c r="T59" s="18"/>
    </row>
    <row r="60" spans="1:20" ht="18.75" customHeight="1" x14ac:dyDescent="0.25">
      <c r="A60" s="9">
        <v>650</v>
      </c>
      <c r="B60" s="9">
        <v>30</v>
      </c>
      <c r="C60" s="10">
        <v>19.404713999999998</v>
      </c>
      <c r="D60" s="10">
        <v>2910.7070999999996</v>
      </c>
      <c r="E60" s="10">
        <v>13.583299799999999</v>
      </c>
      <c r="F60" s="10">
        <v>56495.799999999996</v>
      </c>
      <c r="G60" s="10">
        <f t="shared" si="4"/>
        <v>5.4333199199999997</v>
      </c>
      <c r="H60" s="7"/>
      <c r="I60" s="7"/>
      <c r="J60" s="7"/>
      <c r="K60" s="7"/>
      <c r="L60" s="17"/>
      <c r="M60" s="18"/>
      <c r="N60" s="18"/>
      <c r="O60" s="18"/>
      <c r="P60" s="18"/>
      <c r="Q60" s="18"/>
      <c r="R60" s="18"/>
      <c r="S60" s="18"/>
      <c r="T60" s="18"/>
    </row>
    <row r="61" spans="1:20" ht="18.75" customHeight="1" x14ac:dyDescent="0.25">
      <c r="A61" s="9">
        <v>700</v>
      </c>
      <c r="B61" s="9">
        <v>30</v>
      </c>
      <c r="C61" s="10">
        <v>19.235191999999998</v>
      </c>
      <c r="D61" s="10">
        <v>2885.2787999999996</v>
      </c>
      <c r="E61" s="10">
        <v>13.464634399999998</v>
      </c>
      <c r="F61" s="10">
        <v>57786.400000000001</v>
      </c>
      <c r="G61" s="10">
        <f t="shared" si="4"/>
        <v>5.3858537599999998</v>
      </c>
      <c r="H61" s="7"/>
      <c r="I61" s="7"/>
      <c r="J61" s="7"/>
      <c r="K61" s="7"/>
      <c r="L61" s="17"/>
      <c r="M61" s="18"/>
      <c r="N61" s="18"/>
      <c r="O61" s="18"/>
      <c r="P61" s="18"/>
      <c r="Q61" s="18"/>
      <c r="R61" s="18"/>
      <c r="S61" s="18"/>
      <c r="T61" s="18"/>
    </row>
    <row r="62" spans="1:20" ht="18.75" customHeight="1" x14ac:dyDescent="0.25">
      <c r="A62" s="15"/>
      <c r="B62" s="15"/>
      <c r="C62" s="16"/>
      <c r="D62" s="15"/>
      <c r="E62" s="18"/>
      <c r="F62" s="15"/>
      <c r="G62" s="9">
        <f t="shared" si="4"/>
        <v>0</v>
      </c>
      <c r="H62" s="7"/>
      <c r="I62" s="7"/>
      <c r="J62" s="7"/>
      <c r="K62" s="7"/>
      <c r="L62" s="17"/>
      <c r="M62" s="18"/>
      <c r="N62" s="18"/>
      <c r="O62" s="18"/>
      <c r="P62" s="18"/>
      <c r="Q62" s="18"/>
      <c r="R62" s="18"/>
      <c r="S62" s="18"/>
      <c r="T62" s="18"/>
    </row>
    <row r="63" spans="1:20" ht="18.75" customHeight="1" x14ac:dyDescent="0.25">
      <c r="A63" s="9">
        <v>300</v>
      </c>
      <c r="B63" s="9">
        <v>35</v>
      </c>
      <c r="C63" s="10">
        <v>15.592096</v>
      </c>
      <c r="D63" s="10">
        <v>2338.8143999999998</v>
      </c>
      <c r="E63" s="10">
        <v>10.914467199999999</v>
      </c>
      <c r="F63" s="10">
        <v>53914.6</v>
      </c>
      <c r="G63" s="10">
        <f t="shared" si="4"/>
        <v>4.3657868799999999</v>
      </c>
      <c r="H63" s="7"/>
      <c r="I63" s="7"/>
      <c r="J63" s="7"/>
      <c r="K63" s="7"/>
      <c r="L63" s="17"/>
      <c r="M63" s="18"/>
      <c r="N63" s="18"/>
      <c r="O63" s="18"/>
      <c r="P63" s="18"/>
      <c r="Q63" s="18"/>
      <c r="R63" s="18"/>
      <c r="S63" s="18"/>
      <c r="T63" s="18"/>
    </row>
    <row r="64" spans="1:20" ht="18.75" customHeight="1" x14ac:dyDescent="0.25">
      <c r="A64" s="9">
        <v>350</v>
      </c>
      <c r="B64" s="9">
        <v>35</v>
      </c>
      <c r="C64" s="10">
        <v>16.846862000000002</v>
      </c>
      <c r="D64" s="10">
        <v>2527.0293000000001</v>
      </c>
      <c r="E64" s="10">
        <v>11.7928034</v>
      </c>
      <c r="F64" s="10">
        <v>55205.2</v>
      </c>
      <c r="G64" s="10">
        <f t="shared" si="4"/>
        <v>4.717121360000001</v>
      </c>
      <c r="H64" s="7"/>
      <c r="I64" s="7"/>
      <c r="J64" s="7"/>
      <c r="K64" s="7"/>
      <c r="L64" s="17"/>
      <c r="M64" s="18"/>
      <c r="N64" s="18"/>
      <c r="O64" s="18"/>
      <c r="P64" s="18"/>
      <c r="Q64" s="18"/>
      <c r="R64" s="18"/>
      <c r="S64" s="18"/>
      <c r="T64" s="18"/>
    </row>
    <row r="65" spans="1:20" ht="18.75" customHeight="1" x14ac:dyDescent="0.25">
      <c r="A65" s="9">
        <v>400</v>
      </c>
      <c r="B65" s="9">
        <v>35</v>
      </c>
      <c r="C65" s="10">
        <v>17.908127999999998</v>
      </c>
      <c r="D65" s="10">
        <v>2686.2191999999995</v>
      </c>
      <c r="E65" s="10">
        <v>12.535689599999998</v>
      </c>
      <c r="F65" s="10">
        <v>56495.799999999996</v>
      </c>
      <c r="G65" s="10">
        <f t="shared" si="4"/>
        <v>5.0142758399999998</v>
      </c>
      <c r="H65" s="7"/>
      <c r="I65" s="7"/>
      <c r="J65" s="7"/>
      <c r="K65" s="7"/>
      <c r="L65" s="17"/>
      <c r="M65" s="18"/>
      <c r="N65" s="18"/>
      <c r="O65" s="18"/>
      <c r="P65" s="18"/>
      <c r="Q65" s="18"/>
      <c r="R65" s="18"/>
      <c r="S65" s="18"/>
      <c r="T65" s="18"/>
    </row>
    <row r="66" spans="1:20" ht="18.75" customHeight="1" x14ac:dyDescent="0.25">
      <c r="A66" s="9">
        <v>450</v>
      </c>
      <c r="B66" s="9">
        <v>35</v>
      </c>
      <c r="C66" s="10">
        <v>18.775893999999997</v>
      </c>
      <c r="D66" s="10">
        <v>2816.3840999999998</v>
      </c>
      <c r="E66" s="10">
        <v>13.143125799999998</v>
      </c>
      <c r="F66" s="10">
        <v>57786.400000000001</v>
      </c>
      <c r="G66" s="10">
        <f t="shared" si="4"/>
        <v>5.2572503199999998</v>
      </c>
      <c r="H66" s="7"/>
      <c r="I66" s="7"/>
      <c r="J66" s="7"/>
      <c r="K66" s="7"/>
      <c r="L66" s="17"/>
      <c r="M66" s="18"/>
      <c r="N66" s="18"/>
      <c r="O66" s="18"/>
      <c r="P66" s="18"/>
      <c r="Q66" s="18"/>
      <c r="R66" s="18"/>
      <c r="S66" s="18"/>
      <c r="T66" s="18"/>
    </row>
    <row r="67" spans="1:20" ht="18.75" customHeight="1" x14ac:dyDescent="0.25">
      <c r="A67" s="9">
        <v>500</v>
      </c>
      <c r="B67" s="9">
        <v>35</v>
      </c>
      <c r="C67" s="10">
        <v>19.450159999999997</v>
      </c>
      <c r="D67" s="10">
        <v>2917.5239999999994</v>
      </c>
      <c r="E67" s="10">
        <v>13.615111999999996</v>
      </c>
      <c r="F67" s="9">
        <v>59077</v>
      </c>
      <c r="G67" s="10">
        <f t="shared" ref="G67:G81" si="5">0.28*C67</f>
        <v>5.4460447999999992</v>
      </c>
      <c r="H67" s="7"/>
      <c r="I67" s="7"/>
      <c r="J67" s="7"/>
      <c r="K67" s="7"/>
      <c r="L67" s="17"/>
      <c r="M67" s="18"/>
      <c r="N67" s="18"/>
      <c r="O67" s="18"/>
      <c r="P67" s="18"/>
      <c r="Q67" s="18"/>
      <c r="R67" s="18"/>
      <c r="S67" s="18"/>
      <c r="T67" s="18"/>
    </row>
    <row r="68" spans="1:20" ht="18.75" customHeight="1" x14ac:dyDescent="0.25">
      <c r="A68" s="9">
        <v>550</v>
      </c>
      <c r="B68" s="9">
        <v>35</v>
      </c>
      <c r="C68" s="10">
        <v>19.930925999999999</v>
      </c>
      <c r="D68" s="10">
        <v>2989.6388999999995</v>
      </c>
      <c r="E68" s="10">
        <v>13.951648199999999</v>
      </c>
      <c r="F68" s="10">
        <v>60367.6</v>
      </c>
      <c r="G68" s="10">
        <f t="shared" si="5"/>
        <v>5.5806592800000008</v>
      </c>
      <c r="H68" s="7"/>
      <c r="I68" s="7"/>
      <c r="J68" s="7"/>
      <c r="K68" s="7"/>
      <c r="L68" s="17"/>
      <c r="M68" s="18"/>
      <c r="N68" s="18"/>
      <c r="O68" s="18"/>
      <c r="P68" s="18"/>
      <c r="Q68" s="18"/>
      <c r="R68" s="18"/>
      <c r="S68" s="18"/>
      <c r="T68" s="18"/>
    </row>
    <row r="69" spans="1:20" ht="18.75" customHeight="1" x14ac:dyDescent="0.25">
      <c r="A69" s="9">
        <v>600</v>
      </c>
      <c r="B69" s="9">
        <v>35</v>
      </c>
      <c r="C69" s="10">
        <v>20.218191999999998</v>
      </c>
      <c r="D69" s="10">
        <v>3032.7287999999999</v>
      </c>
      <c r="E69" s="10">
        <v>14.152734399999998</v>
      </c>
      <c r="F69" s="10">
        <v>61658.200000000004</v>
      </c>
      <c r="G69" s="10">
        <f t="shared" si="5"/>
        <v>5.66109376</v>
      </c>
      <c r="H69" s="7"/>
      <c r="I69" s="7"/>
      <c r="J69" s="7"/>
      <c r="K69" s="7"/>
      <c r="L69" s="17"/>
      <c r="M69" s="18"/>
      <c r="N69" s="18"/>
      <c r="O69" s="18"/>
      <c r="P69" s="18"/>
      <c r="Q69" s="18"/>
      <c r="R69" s="18"/>
      <c r="S69" s="18"/>
      <c r="T69" s="18"/>
    </row>
    <row r="70" spans="1:20" ht="18.75" customHeight="1" x14ac:dyDescent="0.25">
      <c r="A70" s="9">
        <v>650</v>
      </c>
      <c r="B70" s="9">
        <v>35</v>
      </c>
      <c r="C70" s="10">
        <v>20.311957999999997</v>
      </c>
      <c r="D70" s="10">
        <v>3046.7936999999993</v>
      </c>
      <c r="E70" s="10">
        <v>14.218370599999997</v>
      </c>
      <c r="F70" s="10">
        <v>62948.799999999988</v>
      </c>
      <c r="G70" s="10">
        <f t="shared" si="5"/>
        <v>5.6873482399999995</v>
      </c>
      <c r="H70" s="7"/>
      <c r="I70" s="7"/>
      <c r="J70" s="7"/>
      <c r="K70" s="7"/>
      <c r="L70" s="17"/>
      <c r="M70" s="18"/>
      <c r="N70" s="18"/>
      <c r="O70" s="18"/>
      <c r="P70" s="18"/>
      <c r="Q70" s="18"/>
      <c r="R70" s="18"/>
      <c r="S70" s="18"/>
      <c r="T70" s="18"/>
    </row>
    <row r="71" spans="1:20" ht="18.75" customHeight="1" x14ac:dyDescent="0.25">
      <c r="A71" s="9">
        <v>700</v>
      </c>
      <c r="B71" s="9">
        <v>35</v>
      </c>
      <c r="C71" s="10">
        <v>20.212223999999999</v>
      </c>
      <c r="D71" s="10">
        <v>3031.8335999999995</v>
      </c>
      <c r="E71" s="10">
        <v>14.148556799999998</v>
      </c>
      <c r="F71" s="10">
        <v>64239.4</v>
      </c>
      <c r="G71" s="10">
        <f t="shared" si="5"/>
        <v>5.6594227200000002</v>
      </c>
      <c r="H71" s="7"/>
      <c r="I71" s="7"/>
      <c r="J71" s="7"/>
      <c r="K71" s="7"/>
      <c r="L71" s="17"/>
      <c r="M71" s="18"/>
      <c r="N71" s="18"/>
      <c r="O71" s="18"/>
      <c r="P71" s="18"/>
      <c r="Q71" s="18"/>
      <c r="R71" s="18"/>
      <c r="S71" s="18"/>
      <c r="T71" s="18"/>
    </row>
    <row r="72" spans="1:20" ht="18.75" customHeight="1" x14ac:dyDescent="0.25">
      <c r="A72" s="15"/>
      <c r="B72" s="15"/>
      <c r="C72" s="16"/>
      <c r="D72" s="15"/>
      <c r="E72" s="18"/>
      <c r="F72" s="15"/>
      <c r="G72" s="9">
        <f t="shared" si="5"/>
        <v>0</v>
      </c>
      <c r="H72" s="7"/>
      <c r="I72" s="7"/>
      <c r="J72" s="7"/>
      <c r="K72" s="7"/>
      <c r="L72" s="17"/>
      <c r="M72" s="18"/>
      <c r="N72" s="18"/>
      <c r="O72" s="18"/>
      <c r="P72" s="18"/>
      <c r="Q72" s="18"/>
      <c r="R72" s="18"/>
      <c r="S72" s="18"/>
      <c r="T72" s="18"/>
    </row>
    <row r="73" spans="1:20" ht="18.75" customHeight="1" x14ac:dyDescent="0.25">
      <c r="A73" s="9">
        <v>300</v>
      </c>
      <c r="B73" s="9">
        <v>40</v>
      </c>
      <c r="C73" s="10">
        <v>16.010824</v>
      </c>
      <c r="D73" s="10">
        <v>2401.6235999999999</v>
      </c>
      <c r="E73" s="10">
        <v>11.207576799999998</v>
      </c>
      <c r="F73" s="10">
        <v>60367.6</v>
      </c>
      <c r="G73" s="10">
        <f t="shared" si="5"/>
        <v>4.4830307200000004</v>
      </c>
      <c r="H73" s="7"/>
      <c r="I73" s="7"/>
      <c r="J73" s="7"/>
      <c r="K73" s="7"/>
      <c r="L73" s="17"/>
      <c r="M73" s="18"/>
      <c r="N73" s="18"/>
      <c r="O73" s="18"/>
      <c r="P73" s="18"/>
      <c r="Q73" s="18"/>
      <c r="R73" s="18"/>
      <c r="S73" s="18"/>
      <c r="T73" s="18"/>
    </row>
    <row r="74" spans="1:20" ht="18.75" customHeight="1" x14ac:dyDescent="0.25">
      <c r="A74" s="9">
        <v>350</v>
      </c>
      <c r="B74" s="9">
        <v>40</v>
      </c>
      <c r="C74" s="10">
        <v>17.335377999999999</v>
      </c>
      <c r="D74" s="10">
        <v>2600.3066999999996</v>
      </c>
      <c r="E74" s="10">
        <v>12.134764599999999</v>
      </c>
      <c r="F74" s="10">
        <v>61658.200000000004</v>
      </c>
      <c r="G74" s="10">
        <f t="shared" si="5"/>
        <v>4.8539058400000004</v>
      </c>
      <c r="H74" s="7"/>
      <c r="I74" s="7"/>
      <c r="J74" s="7"/>
      <c r="K74" s="7"/>
      <c r="L74" s="17"/>
      <c r="M74" s="18"/>
      <c r="N74" s="18"/>
      <c r="O74" s="18"/>
      <c r="P74" s="18"/>
      <c r="Q74" s="18"/>
      <c r="R74" s="18"/>
      <c r="S74" s="18"/>
      <c r="T74" s="18"/>
    </row>
    <row r="75" spans="1:20" ht="18.75" customHeight="1" x14ac:dyDescent="0.25">
      <c r="A75" s="9">
        <v>400</v>
      </c>
      <c r="B75" s="9">
        <v>40</v>
      </c>
      <c r="C75" s="10">
        <v>18.466432000000001</v>
      </c>
      <c r="D75" s="10">
        <v>2769.9647999999997</v>
      </c>
      <c r="E75" s="10">
        <v>12.9265024</v>
      </c>
      <c r="F75" s="10">
        <v>62948.799999999988</v>
      </c>
      <c r="G75" s="10">
        <f t="shared" si="5"/>
        <v>5.1706009600000007</v>
      </c>
      <c r="H75" s="7"/>
      <c r="I75" s="7"/>
      <c r="J75" s="7"/>
      <c r="K75" s="7"/>
      <c r="L75" s="17"/>
      <c r="M75" s="18"/>
      <c r="N75" s="18"/>
      <c r="O75" s="18"/>
      <c r="P75" s="18"/>
      <c r="Q75" s="18"/>
      <c r="R75" s="18"/>
      <c r="S75" s="18"/>
      <c r="T75" s="18"/>
    </row>
    <row r="76" spans="1:20" ht="18.75" customHeight="1" x14ac:dyDescent="0.25">
      <c r="A76" s="9">
        <v>450</v>
      </c>
      <c r="B76" s="9">
        <v>40</v>
      </c>
      <c r="C76" s="10">
        <v>19.403985999999996</v>
      </c>
      <c r="D76" s="10">
        <v>2910.5978999999993</v>
      </c>
      <c r="E76" s="10">
        <v>13.582790199999996</v>
      </c>
      <c r="F76" s="10">
        <v>64239.4</v>
      </c>
      <c r="G76" s="10">
        <f t="shared" si="5"/>
        <v>5.4331160799999996</v>
      </c>
      <c r="H76" s="7"/>
      <c r="I76" s="7"/>
      <c r="J76" s="7"/>
      <c r="K76" s="7"/>
      <c r="L76" s="17"/>
      <c r="M76" s="18"/>
      <c r="N76" s="18"/>
      <c r="O76" s="18"/>
      <c r="P76" s="18"/>
      <c r="Q76" s="18"/>
      <c r="R76" s="18"/>
      <c r="S76" s="18"/>
      <c r="T76" s="18"/>
    </row>
    <row r="77" spans="1:20" ht="18.75" customHeight="1" x14ac:dyDescent="0.25">
      <c r="A77" s="9">
        <v>500</v>
      </c>
      <c r="B77" s="9">
        <v>40</v>
      </c>
      <c r="C77" s="10">
        <v>20.148039999999998</v>
      </c>
      <c r="D77" s="10">
        <v>3022.2059999999997</v>
      </c>
      <c r="E77" s="10">
        <v>14.103627999999997</v>
      </c>
      <c r="F77" s="9">
        <v>65530</v>
      </c>
      <c r="G77" s="10">
        <f t="shared" si="5"/>
        <v>5.6414511999999997</v>
      </c>
      <c r="H77" s="7"/>
      <c r="I77" s="7"/>
      <c r="J77" s="7"/>
      <c r="K77" s="7"/>
      <c r="L77" s="17"/>
      <c r="M77" s="18"/>
      <c r="N77" s="18"/>
      <c r="O77" s="18"/>
      <c r="P77" s="18"/>
      <c r="Q77" s="18"/>
      <c r="R77" s="18"/>
      <c r="S77" s="18"/>
      <c r="T77" s="18"/>
    </row>
    <row r="78" spans="1:20" ht="18.75" customHeight="1" x14ac:dyDescent="0.25">
      <c r="A78" s="9">
        <v>550</v>
      </c>
      <c r="B78" s="9">
        <v>40</v>
      </c>
      <c r="C78" s="10">
        <v>20.698593999999996</v>
      </c>
      <c r="D78" s="10">
        <v>3104.7890999999991</v>
      </c>
      <c r="E78" s="10">
        <v>14.489015799999997</v>
      </c>
      <c r="F78" s="10">
        <v>66820.600000000006</v>
      </c>
      <c r="G78" s="10">
        <f t="shared" si="5"/>
        <v>5.7956063199999992</v>
      </c>
      <c r="H78" s="7"/>
      <c r="I78" s="7"/>
      <c r="J78" s="7"/>
      <c r="K78" s="7"/>
      <c r="L78" s="17"/>
      <c r="M78" s="18"/>
      <c r="N78" s="18"/>
      <c r="O78" s="18"/>
      <c r="P78" s="18"/>
      <c r="Q78" s="18"/>
      <c r="R78" s="18"/>
      <c r="S78" s="18"/>
      <c r="T78" s="18"/>
    </row>
    <row r="79" spans="1:20" ht="18.75" customHeight="1" x14ac:dyDescent="0.25">
      <c r="A79" s="9">
        <v>600</v>
      </c>
      <c r="B79" s="9">
        <v>40</v>
      </c>
      <c r="C79" s="10">
        <v>21.055648000000001</v>
      </c>
      <c r="D79" s="10">
        <v>3158.3472000000002</v>
      </c>
      <c r="E79" s="10">
        <v>14.7389536</v>
      </c>
      <c r="F79" s="10">
        <v>68111.199999999997</v>
      </c>
      <c r="G79" s="10">
        <f t="shared" si="5"/>
        <v>5.8955814400000008</v>
      </c>
      <c r="H79" s="7"/>
      <c r="I79" s="7"/>
      <c r="J79" s="7"/>
      <c r="K79" s="7"/>
      <c r="L79" s="17"/>
      <c r="M79" s="18"/>
      <c r="N79" s="18"/>
      <c r="O79" s="18"/>
      <c r="P79" s="18"/>
      <c r="Q79" s="18"/>
      <c r="R79" s="18"/>
      <c r="S79" s="18"/>
      <c r="T79" s="18"/>
    </row>
    <row r="80" spans="1:20" ht="18.75" customHeight="1" x14ac:dyDescent="0.25">
      <c r="A80" s="9">
        <v>650</v>
      </c>
      <c r="B80" s="9">
        <v>40</v>
      </c>
      <c r="C80" s="10">
        <v>21.219201999999999</v>
      </c>
      <c r="D80" s="10">
        <v>3182.8802999999998</v>
      </c>
      <c r="E80" s="10">
        <v>14.853441399999998</v>
      </c>
      <c r="F80" s="10">
        <v>69401.799999999988</v>
      </c>
      <c r="G80" s="10">
        <f t="shared" si="5"/>
        <v>5.9413765600000001</v>
      </c>
      <c r="H80" s="7"/>
      <c r="I80" s="7"/>
      <c r="J80" s="7"/>
      <c r="K80" s="7"/>
      <c r="L80" s="17"/>
      <c r="M80" s="18"/>
      <c r="N80" s="18"/>
      <c r="O80" s="18"/>
      <c r="P80" s="18"/>
      <c r="Q80" s="18"/>
      <c r="R80" s="18"/>
      <c r="S80" s="18"/>
      <c r="T80" s="18"/>
    </row>
    <row r="81" spans="1:20" ht="18.75" customHeight="1" x14ac:dyDescent="0.25">
      <c r="A81" s="9">
        <v>700</v>
      </c>
      <c r="B81" s="9">
        <v>40</v>
      </c>
      <c r="C81" s="10">
        <v>21.189255999999997</v>
      </c>
      <c r="D81" s="10">
        <v>3178.3883999999994</v>
      </c>
      <c r="E81" s="10">
        <v>14.832479199999996</v>
      </c>
      <c r="F81" s="10">
        <v>70692.400000000009</v>
      </c>
      <c r="G81" s="10">
        <f t="shared" si="5"/>
        <v>5.9329916799999998</v>
      </c>
      <c r="H81" s="7"/>
      <c r="I81" s="7"/>
      <c r="J81" s="7"/>
      <c r="K81" s="7"/>
      <c r="L81" s="17"/>
      <c r="M81" s="18"/>
      <c r="N81" s="18"/>
      <c r="O81" s="18"/>
      <c r="P81" s="18"/>
      <c r="Q81" s="18"/>
      <c r="R81" s="18"/>
      <c r="S81" s="18"/>
      <c r="T81" s="18"/>
    </row>
    <row r="82" spans="1:20" ht="18.75" customHeight="1" x14ac:dyDescent="0.25">
      <c r="A82" s="15"/>
      <c r="B82" s="15"/>
      <c r="C82" s="16"/>
      <c r="D82" s="15"/>
      <c r="E82" s="18"/>
      <c r="F82" s="15"/>
      <c r="G82" s="16"/>
      <c r="H82" s="7"/>
      <c r="I82" s="7"/>
      <c r="J82" s="7"/>
      <c r="K82" s="7"/>
      <c r="L82" s="17"/>
      <c r="M82" s="18"/>
      <c r="N82" s="18"/>
      <c r="O82" s="18"/>
      <c r="P82" s="18"/>
      <c r="Q82" s="18"/>
      <c r="R82" s="18"/>
      <c r="S82" s="18"/>
      <c r="T82" s="18"/>
    </row>
    <row r="83" spans="1:20" ht="18.75" customHeight="1" x14ac:dyDescent="0.25">
      <c r="A83" s="15"/>
      <c r="B83" s="15"/>
      <c r="C83" s="16"/>
      <c r="D83" s="15"/>
      <c r="E83" s="18"/>
      <c r="F83" s="15"/>
      <c r="G83" s="16"/>
      <c r="H83" s="7"/>
      <c r="I83" s="7"/>
      <c r="J83" s="7"/>
      <c r="K83" s="7"/>
      <c r="L83" s="17"/>
      <c r="M83" s="18"/>
      <c r="N83" s="18"/>
      <c r="O83" s="18"/>
      <c r="P83" s="18"/>
      <c r="Q83" s="18"/>
      <c r="R83" s="18"/>
      <c r="S83" s="18"/>
      <c r="T83" s="18"/>
    </row>
    <row r="84" spans="1:20" ht="18.75" customHeight="1" x14ac:dyDescent="0.25">
      <c r="A84" s="33" t="s">
        <v>10</v>
      </c>
      <c r="B84" s="33"/>
      <c r="C84" s="34"/>
      <c r="D84" s="33"/>
      <c r="E84" s="34"/>
      <c r="F84" s="15"/>
      <c r="G84" s="16"/>
      <c r="H84" s="7"/>
      <c r="I84" s="7"/>
      <c r="J84" s="7"/>
      <c r="K84" s="7"/>
      <c r="L84" s="17"/>
      <c r="M84" s="18"/>
      <c r="N84" s="18"/>
      <c r="O84" s="18"/>
      <c r="P84" s="18"/>
      <c r="Q84" s="18"/>
      <c r="R84" s="18"/>
      <c r="S84" s="18"/>
      <c r="T84" s="18"/>
    </row>
    <row r="85" spans="1:20" ht="18.75" customHeight="1" x14ac:dyDescent="0.25">
      <c r="A85" s="19" t="s">
        <v>12</v>
      </c>
      <c r="B85" s="19" t="s">
        <v>13</v>
      </c>
      <c r="C85" s="3" t="s">
        <v>19</v>
      </c>
      <c r="D85" s="19" t="s">
        <v>20</v>
      </c>
      <c r="E85" s="3" t="s">
        <v>21</v>
      </c>
      <c r="F85" s="15"/>
      <c r="G85" s="16"/>
      <c r="H85" s="7"/>
      <c r="I85" s="7"/>
      <c r="J85" s="7"/>
      <c r="K85" s="7"/>
      <c r="L85" s="17"/>
      <c r="M85" s="18"/>
      <c r="N85" s="18"/>
      <c r="O85" s="18"/>
      <c r="P85" s="18"/>
      <c r="Q85" s="18"/>
      <c r="R85" s="18"/>
      <c r="S85" s="18"/>
      <c r="T85" s="18"/>
    </row>
    <row r="86" spans="1:20" ht="18.75" customHeight="1" x14ac:dyDescent="0.25">
      <c r="A86" s="9">
        <v>300</v>
      </c>
      <c r="B86" s="9">
        <v>5</v>
      </c>
      <c r="C86" s="10">
        <v>9.1224330000000009</v>
      </c>
      <c r="D86" s="10">
        <v>1368.3649500000001</v>
      </c>
      <c r="E86" s="10">
        <v>6.3857031000000006</v>
      </c>
      <c r="F86" s="10">
        <v>16196.6</v>
      </c>
      <c r="G86" s="10">
        <f t="shared" ref="G86:G117" si="6">0.28*C86</f>
        <v>2.5542812400000003</v>
      </c>
      <c r="H86" s="7"/>
      <c r="I86" s="7"/>
      <c r="J86" s="7"/>
      <c r="K86" s="7"/>
      <c r="L86" s="17"/>
      <c r="M86" s="18"/>
      <c r="N86" s="18"/>
      <c r="O86" s="18"/>
      <c r="P86" s="18"/>
      <c r="Q86" s="18"/>
      <c r="R86" s="18"/>
      <c r="S86" s="18"/>
      <c r="T86" s="18"/>
    </row>
    <row r="87" spans="1:20" ht="18.75" customHeight="1" x14ac:dyDescent="0.25">
      <c r="A87" s="9">
        <v>350</v>
      </c>
      <c r="B87" s="9">
        <v>5</v>
      </c>
      <c r="C87" s="10">
        <v>9.9655885000000008</v>
      </c>
      <c r="D87" s="10">
        <v>1494.8382750000001</v>
      </c>
      <c r="E87" s="10">
        <v>6.9759119500000004</v>
      </c>
      <c r="F87" s="10">
        <v>17487.2</v>
      </c>
      <c r="G87" s="10">
        <f t="shared" si="6"/>
        <v>2.7903647800000004</v>
      </c>
      <c r="H87" s="7"/>
      <c r="I87" s="7"/>
      <c r="J87" s="7"/>
      <c r="K87" s="7"/>
      <c r="L87" s="17"/>
      <c r="M87" s="18"/>
      <c r="N87" s="18"/>
      <c r="O87" s="18"/>
      <c r="P87" s="18"/>
      <c r="Q87" s="18"/>
      <c r="R87" s="18"/>
      <c r="S87" s="18"/>
      <c r="T87" s="18"/>
    </row>
    <row r="88" spans="1:20" ht="18.75" customHeight="1" x14ac:dyDescent="0.25">
      <c r="A88" s="9">
        <v>400</v>
      </c>
      <c r="B88" s="9">
        <v>5</v>
      </c>
      <c r="C88" s="10">
        <v>10.615244000000001</v>
      </c>
      <c r="D88" s="10">
        <v>1592.2865999999999</v>
      </c>
      <c r="E88" s="10">
        <v>7.4306707999999997</v>
      </c>
      <c r="F88" s="10">
        <v>18777.8</v>
      </c>
      <c r="G88" s="10">
        <f t="shared" si="6"/>
        <v>2.9722683200000004</v>
      </c>
      <c r="H88" s="7"/>
      <c r="I88" s="7"/>
      <c r="J88" s="7"/>
      <c r="K88" s="7"/>
      <c r="L88" s="17"/>
      <c r="M88" s="18"/>
      <c r="N88" s="18"/>
      <c r="O88" s="18"/>
      <c r="P88" s="18"/>
      <c r="Q88" s="18"/>
      <c r="R88" s="18"/>
      <c r="S88" s="18"/>
      <c r="T88" s="18"/>
    </row>
    <row r="89" spans="1:20" ht="18.75" customHeight="1" x14ac:dyDescent="0.25">
      <c r="A89" s="9">
        <v>450</v>
      </c>
      <c r="B89" s="9">
        <v>5</v>
      </c>
      <c r="C89" s="10">
        <v>11.071399499999998</v>
      </c>
      <c r="D89" s="10">
        <v>1660.7099249999997</v>
      </c>
      <c r="E89" s="10">
        <v>7.7499796499999984</v>
      </c>
      <c r="F89" s="10">
        <v>20068.400000000001</v>
      </c>
      <c r="G89" s="10">
        <f t="shared" si="6"/>
        <v>3.0999918599999998</v>
      </c>
      <c r="H89" s="7"/>
      <c r="I89" s="7"/>
      <c r="J89" s="7"/>
      <c r="K89" s="7"/>
      <c r="L89" s="17"/>
      <c r="M89" s="18"/>
      <c r="N89" s="18"/>
      <c r="O89" s="18"/>
      <c r="P89" s="18"/>
      <c r="Q89" s="18"/>
      <c r="R89" s="18"/>
      <c r="S89" s="18"/>
      <c r="T89" s="18"/>
    </row>
    <row r="90" spans="1:20" ht="18.75" customHeight="1" x14ac:dyDescent="0.25">
      <c r="A90" s="9">
        <v>500</v>
      </c>
      <c r="B90" s="9">
        <v>5</v>
      </c>
      <c r="C90" s="10">
        <v>11.334055000000001</v>
      </c>
      <c r="D90" s="10">
        <v>1700.1082500000002</v>
      </c>
      <c r="E90" s="10">
        <v>7.9338385000000002</v>
      </c>
      <c r="F90" s="9">
        <v>21359</v>
      </c>
      <c r="G90" s="10">
        <f t="shared" si="6"/>
        <v>3.1735354000000005</v>
      </c>
      <c r="H90" s="7"/>
      <c r="I90" s="7"/>
      <c r="J90" s="7"/>
      <c r="K90" s="7"/>
      <c r="L90" s="17"/>
      <c r="M90" s="18"/>
      <c r="N90" s="18"/>
      <c r="O90" s="18"/>
      <c r="P90" s="18"/>
      <c r="Q90" s="18"/>
      <c r="R90" s="18"/>
      <c r="S90" s="18"/>
      <c r="T90" s="18"/>
    </row>
    <row r="91" spans="1:20" ht="18.75" customHeight="1" x14ac:dyDescent="0.25">
      <c r="A91" s="9">
        <v>550</v>
      </c>
      <c r="B91" s="9">
        <v>5</v>
      </c>
      <c r="C91" s="10">
        <v>11.4032105</v>
      </c>
      <c r="D91" s="10">
        <v>1710.481575</v>
      </c>
      <c r="E91" s="10">
        <v>7.9822473499999997</v>
      </c>
      <c r="F91" s="10">
        <v>22649.599999999999</v>
      </c>
      <c r="G91" s="10">
        <f t="shared" si="6"/>
        <v>3.1928989400000005</v>
      </c>
      <c r="H91" s="7"/>
      <c r="I91" s="7"/>
      <c r="J91" s="7"/>
      <c r="K91" s="7"/>
      <c r="L91" s="17"/>
      <c r="M91" s="18"/>
      <c r="N91" s="18"/>
      <c r="O91" s="18"/>
      <c r="P91" s="18"/>
      <c r="Q91" s="18"/>
      <c r="R91" s="18"/>
      <c r="S91" s="18"/>
      <c r="T91" s="18"/>
    </row>
    <row r="92" spans="1:20" ht="18.75" customHeight="1" x14ac:dyDescent="0.25">
      <c r="A92" s="9">
        <v>600</v>
      </c>
      <c r="B92" s="9">
        <v>5</v>
      </c>
      <c r="C92" s="10">
        <v>11.278866000000001</v>
      </c>
      <c r="D92" s="10">
        <v>1691.8299000000002</v>
      </c>
      <c r="E92" s="10">
        <v>7.8952061999999996</v>
      </c>
      <c r="F92" s="10">
        <v>23940.2</v>
      </c>
      <c r="G92" s="10">
        <f t="shared" si="6"/>
        <v>3.1580824800000005</v>
      </c>
      <c r="H92" s="7"/>
      <c r="I92" s="7"/>
      <c r="J92" s="7"/>
      <c r="K92" s="7"/>
      <c r="L92" s="17"/>
      <c r="M92" s="18"/>
      <c r="N92" s="18"/>
      <c r="O92" s="18"/>
      <c r="P92" s="18"/>
      <c r="Q92" s="18"/>
      <c r="R92" s="18"/>
      <c r="S92" s="18"/>
      <c r="T92" s="18"/>
    </row>
    <row r="93" spans="1:20" ht="18.75" customHeight="1" x14ac:dyDescent="0.25">
      <c r="A93" s="9">
        <v>650</v>
      </c>
      <c r="B93" s="9">
        <v>5</v>
      </c>
      <c r="C93" s="10">
        <v>10.961021499999998</v>
      </c>
      <c r="D93" s="10">
        <v>1644.1532249999996</v>
      </c>
      <c r="E93" s="10">
        <v>7.6727150499999981</v>
      </c>
      <c r="F93" s="10">
        <v>25230.799999999999</v>
      </c>
      <c r="G93" s="10">
        <f t="shared" si="6"/>
        <v>3.0690860199999994</v>
      </c>
      <c r="H93" s="7"/>
      <c r="I93" s="7"/>
      <c r="J93" s="7"/>
      <c r="K93" s="7"/>
      <c r="L93" s="17"/>
      <c r="M93" s="18"/>
      <c r="N93" s="18"/>
      <c r="O93" s="18"/>
      <c r="P93" s="18"/>
      <c r="Q93" s="18"/>
      <c r="R93" s="18"/>
      <c r="S93" s="18"/>
      <c r="T93" s="18"/>
    </row>
    <row r="94" spans="1:20" ht="18.75" customHeight="1" x14ac:dyDescent="0.25">
      <c r="A94" s="9">
        <v>700</v>
      </c>
      <c r="B94" s="9">
        <v>5</v>
      </c>
      <c r="C94" s="10">
        <v>10.449676999999999</v>
      </c>
      <c r="D94" s="10">
        <v>1567.45155</v>
      </c>
      <c r="E94" s="10">
        <v>7.3147738999999987</v>
      </c>
      <c r="F94" s="10">
        <v>26521.4</v>
      </c>
      <c r="G94" s="10">
        <f t="shared" si="6"/>
        <v>2.92590956</v>
      </c>
      <c r="H94" s="7"/>
      <c r="I94" s="7"/>
      <c r="J94" s="7"/>
      <c r="K94" s="7"/>
      <c r="L94" s="17"/>
      <c r="M94" s="18"/>
      <c r="N94" s="18"/>
      <c r="O94" s="18"/>
      <c r="P94" s="18"/>
      <c r="Q94" s="18"/>
      <c r="R94" s="18"/>
      <c r="S94" s="18"/>
      <c r="T94" s="18"/>
    </row>
    <row r="95" spans="1:20" ht="18.75" customHeight="1" x14ac:dyDescent="0.25">
      <c r="A95" s="15"/>
      <c r="B95" s="15"/>
      <c r="C95" s="16"/>
      <c r="D95" s="15"/>
      <c r="E95" s="18"/>
      <c r="F95" s="9">
        <v>1000</v>
      </c>
      <c r="G95" s="9">
        <f t="shared" si="6"/>
        <v>0</v>
      </c>
      <c r="H95" s="7"/>
      <c r="I95" s="7"/>
      <c r="J95" s="7"/>
      <c r="K95" s="7"/>
      <c r="L95" s="17"/>
      <c r="M95" s="18"/>
      <c r="N95" s="18"/>
      <c r="O95" s="18"/>
      <c r="P95" s="18"/>
      <c r="Q95" s="18"/>
      <c r="R95" s="18"/>
      <c r="S95" s="18"/>
      <c r="T95" s="18"/>
    </row>
    <row r="96" spans="1:20" ht="18.75" customHeight="1" x14ac:dyDescent="0.25">
      <c r="A96" s="9">
        <v>300</v>
      </c>
      <c r="B96" s="9">
        <v>10</v>
      </c>
      <c r="C96" s="10">
        <v>10.583865999999999</v>
      </c>
      <c r="D96" s="10">
        <v>1587.5798999999997</v>
      </c>
      <c r="E96" s="10">
        <v>7.4087061999999984</v>
      </c>
      <c r="F96" s="10">
        <v>22649.599999999999</v>
      </c>
      <c r="G96" s="10">
        <f t="shared" si="6"/>
        <v>2.9634824799999997</v>
      </c>
      <c r="H96" s="7"/>
      <c r="I96" s="7"/>
      <c r="J96" s="7"/>
      <c r="K96" s="7"/>
      <c r="L96" s="17"/>
      <c r="M96" s="18"/>
      <c r="N96" s="18"/>
      <c r="O96" s="18"/>
      <c r="P96" s="18"/>
      <c r="Q96" s="18"/>
      <c r="R96" s="18"/>
      <c r="S96" s="18"/>
      <c r="T96" s="18"/>
    </row>
    <row r="97" spans="1:20" ht="18.75" customHeight="1" x14ac:dyDescent="0.25">
      <c r="A97" s="9">
        <v>350</v>
      </c>
      <c r="B97" s="9">
        <v>10</v>
      </c>
      <c r="C97" s="10">
        <v>11.503927000000001</v>
      </c>
      <c r="D97" s="10">
        <v>1725.5890500000003</v>
      </c>
      <c r="E97" s="10">
        <v>8.052748900000001</v>
      </c>
      <c r="F97" s="10">
        <v>23940.2</v>
      </c>
      <c r="G97" s="10">
        <f t="shared" si="6"/>
        <v>3.2210995600000007</v>
      </c>
      <c r="H97" s="7"/>
      <c r="I97" s="7"/>
      <c r="J97" s="7"/>
      <c r="K97" s="7"/>
      <c r="L97" s="17"/>
      <c r="M97" s="18"/>
      <c r="N97" s="18"/>
      <c r="O97" s="18"/>
      <c r="P97" s="18"/>
      <c r="Q97" s="18"/>
      <c r="R97" s="18"/>
      <c r="S97" s="18"/>
      <c r="T97" s="18"/>
    </row>
    <row r="98" spans="1:20" ht="18.75" customHeight="1" x14ac:dyDescent="0.25">
      <c r="A98" s="9">
        <v>400</v>
      </c>
      <c r="B98" s="9">
        <v>10</v>
      </c>
      <c r="C98" s="10">
        <v>12.230487999999999</v>
      </c>
      <c r="D98" s="10">
        <v>1834.5731999999998</v>
      </c>
      <c r="E98" s="10">
        <v>8.5613415999999987</v>
      </c>
      <c r="F98" s="10">
        <v>25230.799999999999</v>
      </c>
      <c r="G98" s="10">
        <f t="shared" si="6"/>
        <v>3.4245366400000004</v>
      </c>
      <c r="H98" s="7"/>
      <c r="I98" s="7"/>
      <c r="J98" s="7"/>
      <c r="K98" s="7"/>
      <c r="L98" s="17"/>
      <c r="M98" s="18"/>
      <c r="N98" s="18"/>
      <c r="O98" s="18"/>
      <c r="P98" s="18"/>
      <c r="Q98" s="18"/>
      <c r="R98" s="18"/>
      <c r="S98" s="18"/>
      <c r="T98" s="18"/>
    </row>
    <row r="99" spans="1:20" ht="18.75" customHeight="1" x14ac:dyDescent="0.25">
      <c r="A99" s="9">
        <v>450</v>
      </c>
      <c r="B99" s="9">
        <v>10</v>
      </c>
      <c r="C99" s="10">
        <v>12.763548999999998</v>
      </c>
      <c r="D99" s="10">
        <v>1914.5323499999995</v>
      </c>
      <c r="E99" s="10">
        <v>8.9344842999999976</v>
      </c>
      <c r="F99" s="10">
        <v>26521.4</v>
      </c>
      <c r="G99" s="10">
        <f t="shared" si="6"/>
        <v>3.5737937199999998</v>
      </c>
      <c r="H99" s="7"/>
      <c r="I99" s="7"/>
      <c r="J99" s="7"/>
      <c r="K99" s="7"/>
      <c r="L99" s="17"/>
      <c r="M99" s="18"/>
      <c r="N99" s="18"/>
      <c r="O99" s="18"/>
      <c r="P99" s="18"/>
      <c r="Q99" s="18"/>
      <c r="R99" s="18"/>
      <c r="S99" s="18"/>
      <c r="T99" s="18"/>
    </row>
    <row r="100" spans="1:20" ht="18.75" customHeight="1" x14ac:dyDescent="0.25">
      <c r="A100" s="9">
        <v>500</v>
      </c>
      <c r="B100" s="9">
        <v>10</v>
      </c>
      <c r="C100" s="10">
        <v>13.103109999999999</v>
      </c>
      <c r="D100" s="10">
        <v>1965.4664999999998</v>
      </c>
      <c r="E100" s="10">
        <v>9.1721769999999996</v>
      </c>
      <c r="F100" s="10">
        <v>27811.999999999996</v>
      </c>
      <c r="G100" s="10">
        <f t="shared" si="6"/>
        <v>3.6688708000000001</v>
      </c>
      <c r="H100" s="7"/>
      <c r="I100" s="7"/>
      <c r="J100" s="7"/>
      <c r="K100" s="7"/>
      <c r="L100" s="17"/>
      <c r="M100" s="18"/>
      <c r="N100" s="18"/>
      <c r="O100" s="18"/>
      <c r="P100" s="18"/>
      <c r="Q100" s="18"/>
      <c r="R100" s="18"/>
      <c r="S100" s="18"/>
      <c r="T100" s="18"/>
    </row>
    <row r="101" spans="1:20" ht="18.75" customHeight="1" x14ac:dyDescent="0.25">
      <c r="A101" s="9">
        <v>550</v>
      </c>
      <c r="B101" s="9">
        <v>10</v>
      </c>
      <c r="C101" s="10">
        <v>13.249170999999997</v>
      </c>
      <c r="D101" s="10">
        <v>1987.3756499999995</v>
      </c>
      <c r="E101" s="10">
        <v>9.2744196999999975</v>
      </c>
      <c r="F101" s="10">
        <v>29102.6</v>
      </c>
      <c r="G101" s="10">
        <f t="shared" si="6"/>
        <v>3.7097678799999994</v>
      </c>
      <c r="H101" s="7"/>
      <c r="I101" s="7"/>
      <c r="J101" s="7"/>
      <c r="K101" s="7"/>
      <c r="L101" s="17"/>
      <c r="M101" s="18"/>
      <c r="N101" s="18"/>
      <c r="O101" s="18"/>
      <c r="P101" s="18"/>
      <c r="Q101" s="18"/>
      <c r="R101" s="18"/>
      <c r="S101" s="18"/>
      <c r="T101" s="18"/>
    </row>
    <row r="102" spans="1:20" ht="18.75" customHeight="1" x14ac:dyDescent="0.25">
      <c r="A102" s="9">
        <v>600</v>
      </c>
      <c r="B102" s="9">
        <v>10</v>
      </c>
      <c r="C102" s="10">
        <v>13.201732</v>
      </c>
      <c r="D102" s="10">
        <v>1980.2597999999998</v>
      </c>
      <c r="E102" s="10">
        <v>9.2412123999999984</v>
      </c>
      <c r="F102" s="10">
        <v>30393.200000000001</v>
      </c>
      <c r="G102" s="10">
        <f t="shared" si="6"/>
        <v>3.6964849600000003</v>
      </c>
      <c r="H102" s="7"/>
      <c r="I102" s="7"/>
      <c r="J102" s="7"/>
      <c r="K102" s="7"/>
      <c r="L102" s="17"/>
      <c r="M102" s="18"/>
      <c r="N102" s="18"/>
      <c r="O102" s="18"/>
      <c r="P102" s="18"/>
      <c r="Q102" s="18"/>
      <c r="R102" s="18"/>
      <c r="S102" s="18"/>
      <c r="T102" s="18"/>
    </row>
    <row r="103" spans="1:20" ht="18.75" customHeight="1" x14ac:dyDescent="0.25">
      <c r="A103" s="9">
        <v>650</v>
      </c>
      <c r="B103" s="9">
        <v>10</v>
      </c>
      <c r="C103" s="10">
        <v>12.960792999999999</v>
      </c>
      <c r="D103" s="10">
        <v>1944.1189499999998</v>
      </c>
      <c r="E103" s="10">
        <v>9.0725550999999989</v>
      </c>
      <c r="F103" s="10">
        <v>31683.8</v>
      </c>
      <c r="G103" s="10">
        <f t="shared" si="6"/>
        <v>3.6290220400000002</v>
      </c>
      <c r="H103" s="7"/>
      <c r="I103" s="7"/>
      <c r="J103" s="7"/>
      <c r="K103" s="7"/>
      <c r="L103" s="17"/>
      <c r="M103" s="18"/>
      <c r="N103" s="18"/>
      <c r="O103" s="18"/>
      <c r="P103" s="18"/>
      <c r="Q103" s="18"/>
      <c r="R103" s="18"/>
      <c r="S103" s="18"/>
      <c r="T103" s="18"/>
    </row>
    <row r="104" spans="1:20" ht="18.75" customHeight="1" x14ac:dyDescent="0.25">
      <c r="A104" s="9">
        <v>700</v>
      </c>
      <c r="B104" s="9">
        <v>10</v>
      </c>
      <c r="C104" s="10">
        <v>12.526354</v>
      </c>
      <c r="D104" s="10">
        <v>1878.9530999999999</v>
      </c>
      <c r="E104" s="10">
        <v>8.7684477999999988</v>
      </c>
      <c r="F104" s="10">
        <v>32974.400000000001</v>
      </c>
      <c r="G104" s="10">
        <f t="shared" si="6"/>
        <v>3.5073791200000004</v>
      </c>
      <c r="H104" s="7"/>
      <c r="I104" s="7"/>
      <c r="J104" s="7"/>
      <c r="K104" s="7"/>
      <c r="L104" s="17"/>
      <c r="M104" s="18"/>
      <c r="N104" s="18"/>
      <c r="O104" s="18"/>
      <c r="P104" s="18"/>
      <c r="Q104" s="18"/>
      <c r="R104" s="18"/>
      <c r="S104" s="18"/>
      <c r="T104" s="18"/>
    </row>
    <row r="105" spans="1:20" ht="18.75" customHeight="1" x14ac:dyDescent="0.25">
      <c r="A105" s="15"/>
      <c r="B105" s="15"/>
      <c r="C105" s="16"/>
      <c r="D105" s="15"/>
      <c r="E105" s="18"/>
      <c r="F105" s="9">
        <v>1000</v>
      </c>
      <c r="G105" s="9">
        <f t="shared" si="6"/>
        <v>0</v>
      </c>
      <c r="H105" s="7"/>
      <c r="I105" s="7"/>
      <c r="J105" s="7"/>
      <c r="K105" s="7"/>
      <c r="L105" s="17"/>
      <c r="M105" s="18"/>
      <c r="N105" s="18"/>
      <c r="O105" s="18"/>
      <c r="P105" s="18"/>
      <c r="Q105" s="18"/>
      <c r="R105" s="18"/>
      <c r="S105" s="18"/>
      <c r="T105" s="18"/>
    </row>
    <row r="106" spans="1:20" ht="18.75" customHeight="1" x14ac:dyDescent="0.25">
      <c r="A106" s="9">
        <v>300</v>
      </c>
      <c r="B106" s="9">
        <v>15</v>
      </c>
      <c r="C106" s="10">
        <v>13.045299</v>
      </c>
      <c r="D106" s="10">
        <v>1956.7948499999998</v>
      </c>
      <c r="E106" s="10">
        <v>9.1317092999999989</v>
      </c>
      <c r="F106" s="10">
        <v>29102.6</v>
      </c>
      <c r="G106" s="10">
        <f t="shared" si="6"/>
        <v>3.6526837200000002</v>
      </c>
      <c r="H106" s="7"/>
      <c r="I106" s="7"/>
      <c r="J106" s="7"/>
      <c r="K106" s="7"/>
      <c r="L106" s="17"/>
      <c r="M106" s="18"/>
      <c r="N106" s="18"/>
      <c r="O106" s="18"/>
      <c r="P106" s="18"/>
      <c r="Q106" s="18"/>
      <c r="R106" s="18"/>
      <c r="S106" s="18"/>
      <c r="T106" s="18"/>
    </row>
    <row r="107" spans="1:20" ht="18.75" customHeight="1" x14ac:dyDescent="0.25">
      <c r="A107" s="9">
        <v>350</v>
      </c>
      <c r="B107" s="9">
        <v>15</v>
      </c>
      <c r="C107" s="10">
        <v>14.042265500000001</v>
      </c>
      <c r="D107" s="10">
        <v>2106.339825</v>
      </c>
      <c r="E107" s="10">
        <v>9.8295858500000008</v>
      </c>
      <c r="F107" s="10">
        <v>30393.200000000001</v>
      </c>
      <c r="G107" s="10">
        <f t="shared" si="6"/>
        <v>3.9318343400000004</v>
      </c>
      <c r="H107" s="7"/>
      <c r="I107" s="7"/>
      <c r="J107" s="7"/>
      <c r="K107" s="7"/>
      <c r="L107" s="17"/>
      <c r="M107" s="18"/>
      <c r="N107" s="18"/>
      <c r="O107" s="18"/>
      <c r="P107" s="18"/>
      <c r="Q107" s="18"/>
      <c r="R107" s="18"/>
      <c r="S107" s="18"/>
      <c r="T107" s="18"/>
    </row>
    <row r="108" spans="1:20" ht="18.75" customHeight="1" x14ac:dyDescent="0.25">
      <c r="A108" s="9">
        <v>400</v>
      </c>
      <c r="B108" s="9">
        <v>15</v>
      </c>
      <c r="C108" s="10">
        <v>14.845732</v>
      </c>
      <c r="D108" s="10">
        <v>2226.8597999999997</v>
      </c>
      <c r="E108" s="10">
        <v>10.392012399999999</v>
      </c>
      <c r="F108" s="10">
        <v>31683.8</v>
      </c>
      <c r="G108" s="10">
        <f t="shared" si="6"/>
        <v>4.1568049600000005</v>
      </c>
      <c r="H108" s="7"/>
      <c r="I108" s="7"/>
      <c r="J108" s="7"/>
      <c r="K108" s="7"/>
      <c r="L108" s="17"/>
      <c r="M108" s="18"/>
      <c r="N108" s="18"/>
      <c r="O108" s="18"/>
      <c r="P108" s="18"/>
      <c r="Q108" s="18"/>
      <c r="R108" s="18"/>
      <c r="S108" s="18"/>
      <c r="T108" s="18"/>
    </row>
    <row r="109" spans="1:20" ht="18.75" customHeight="1" x14ac:dyDescent="0.25">
      <c r="A109" s="9">
        <v>450</v>
      </c>
      <c r="B109" s="9">
        <v>15</v>
      </c>
      <c r="C109" s="10">
        <v>15.455698499999999</v>
      </c>
      <c r="D109" s="10">
        <v>2318.3547749999993</v>
      </c>
      <c r="E109" s="10">
        <v>10.818988949999998</v>
      </c>
      <c r="F109" s="10">
        <v>32974.400000000001</v>
      </c>
      <c r="G109" s="10">
        <f t="shared" si="6"/>
        <v>4.3275955799999997</v>
      </c>
      <c r="H109" s="7"/>
      <c r="I109" s="7"/>
      <c r="J109" s="7"/>
      <c r="K109" s="7"/>
      <c r="L109" s="17"/>
      <c r="M109" s="18"/>
      <c r="N109" s="18"/>
      <c r="O109" s="18"/>
      <c r="P109" s="18"/>
      <c r="Q109" s="18"/>
      <c r="R109" s="18"/>
      <c r="S109" s="18"/>
      <c r="T109" s="18"/>
    </row>
    <row r="110" spans="1:20" ht="18.75" customHeight="1" x14ac:dyDescent="0.25">
      <c r="A110" s="9">
        <v>500</v>
      </c>
      <c r="B110" s="9">
        <v>15</v>
      </c>
      <c r="C110" s="10">
        <v>15.872164999999999</v>
      </c>
      <c r="D110" s="10">
        <v>2380.8247499999998</v>
      </c>
      <c r="E110" s="10">
        <v>11.110515499999998</v>
      </c>
      <c r="F110" s="9">
        <v>34265</v>
      </c>
      <c r="G110" s="10">
        <f t="shared" si="6"/>
        <v>4.4442062</v>
      </c>
      <c r="H110" s="7"/>
      <c r="I110" s="7"/>
      <c r="J110" s="7"/>
      <c r="K110" s="7"/>
      <c r="L110" s="17"/>
      <c r="M110" s="18"/>
      <c r="N110" s="18"/>
      <c r="O110" s="18"/>
      <c r="P110" s="18"/>
      <c r="Q110" s="18"/>
      <c r="R110" s="18"/>
      <c r="S110" s="18"/>
      <c r="T110" s="18"/>
    </row>
    <row r="111" spans="1:20" ht="18.75" customHeight="1" x14ac:dyDescent="0.25">
      <c r="A111" s="9">
        <v>550</v>
      </c>
      <c r="B111" s="9">
        <v>15</v>
      </c>
      <c r="C111" s="10">
        <v>16.095131499999997</v>
      </c>
      <c r="D111" s="10">
        <v>2414.2697249999997</v>
      </c>
      <c r="E111" s="10">
        <v>11.266592049999998</v>
      </c>
      <c r="F111" s="10">
        <v>35555.599999999999</v>
      </c>
      <c r="G111" s="10">
        <f t="shared" si="6"/>
        <v>4.5066368199999998</v>
      </c>
      <c r="H111" s="7"/>
      <c r="I111" s="7"/>
      <c r="J111" s="7"/>
      <c r="K111" s="7"/>
      <c r="L111" s="17"/>
      <c r="M111" s="18"/>
      <c r="N111" s="18"/>
      <c r="O111" s="18"/>
      <c r="P111" s="18"/>
      <c r="Q111" s="18"/>
      <c r="R111" s="18"/>
      <c r="S111" s="18"/>
      <c r="T111" s="18"/>
    </row>
    <row r="112" spans="1:20" ht="18.75" customHeight="1" x14ac:dyDescent="0.25">
      <c r="A112" s="9">
        <v>600</v>
      </c>
      <c r="B112" s="9">
        <v>15</v>
      </c>
      <c r="C112" s="10">
        <v>16.124597999999999</v>
      </c>
      <c r="D112" s="10">
        <v>2418.6896999999999</v>
      </c>
      <c r="E112" s="10">
        <v>11.287218599999999</v>
      </c>
      <c r="F112" s="10">
        <v>36846.200000000004</v>
      </c>
      <c r="G112" s="10">
        <f t="shared" si="6"/>
        <v>4.5148874399999999</v>
      </c>
      <c r="H112" s="7"/>
      <c r="I112" s="7"/>
      <c r="J112" s="7"/>
      <c r="K112" s="7"/>
      <c r="L112" s="17"/>
      <c r="M112" s="18"/>
      <c r="N112" s="18"/>
      <c r="O112" s="18"/>
      <c r="P112" s="18"/>
      <c r="Q112" s="18"/>
      <c r="R112" s="18"/>
      <c r="S112" s="18"/>
      <c r="T112" s="18"/>
    </row>
    <row r="113" spans="1:20" ht="18.75" customHeight="1" x14ac:dyDescent="0.25">
      <c r="A113" s="9">
        <v>650</v>
      </c>
      <c r="B113" s="9">
        <v>15</v>
      </c>
      <c r="C113" s="10">
        <v>15.960564499999998</v>
      </c>
      <c r="D113" s="10">
        <v>2394.0846749999996</v>
      </c>
      <c r="E113" s="10">
        <v>11.172395149999998</v>
      </c>
      <c r="F113" s="10">
        <v>38136.799999999996</v>
      </c>
      <c r="G113" s="10">
        <f t="shared" si="6"/>
        <v>4.4689580600000003</v>
      </c>
      <c r="H113" s="7"/>
      <c r="I113" s="7"/>
      <c r="J113" s="7"/>
      <c r="K113" s="7"/>
      <c r="L113" s="17"/>
      <c r="M113" s="18"/>
      <c r="N113" s="18"/>
      <c r="O113" s="18"/>
      <c r="P113" s="18"/>
      <c r="Q113" s="18"/>
      <c r="R113" s="18"/>
      <c r="S113" s="18"/>
      <c r="T113" s="18"/>
    </row>
    <row r="114" spans="1:20" ht="18.75" customHeight="1" x14ac:dyDescent="0.25">
      <c r="A114" s="9">
        <v>700</v>
      </c>
      <c r="B114" s="9">
        <v>15</v>
      </c>
      <c r="C114" s="10">
        <v>15.603031</v>
      </c>
      <c r="D114" s="10">
        <v>2340.4546499999997</v>
      </c>
      <c r="E114" s="10">
        <v>10.9221217</v>
      </c>
      <c r="F114" s="10">
        <v>39427.400000000009</v>
      </c>
      <c r="G114" s="10">
        <f t="shared" si="6"/>
        <v>4.3688486800000002</v>
      </c>
      <c r="H114" s="7"/>
      <c r="I114" s="7"/>
      <c r="J114" s="7"/>
      <c r="K114" s="7"/>
      <c r="L114" s="17"/>
      <c r="M114" s="18"/>
      <c r="N114" s="18"/>
      <c r="O114" s="18"/>
      <c r="P114" s="18"/>
      <c r="Q114" s="18"/>
      <c r="R114" s="18"/>
      <c r="S114" s="18"/>
      <c r="T114" s="18"/>
    </row>
    <row r="115" spans="1:20" ht="18.75" customHeight="1" x14ac:dyDescent="0.25">
      <c r="A115" s="15"/>
      <c r="B115" s="15"/>
      <c r="C115" s="16"/>
      <c r="D115" s="9">
        <v>0</v>
      </c>
      <c r="E115" s="9">
        <v>0</v>
      </c>
      <c r="F115" s="9">
        <v>1000</v>
      </c>
      <c r="G115" s="9">
        <f t="shared" si="6"/>
        <v>0</v>
      </c>
      <c r="H115" s="7"/>
      <c r="I115" s="7"/>
      <c r="J115" s="7"/>
      <c r="K115" s="7"/>
      <c r="L115" s="17"/>
      <c r="M115" s="18"/>
      <c r="N115" s="18"/>
      <c r="O115" s="18"/>
      <c r="P115" s="18"/>
      <c r="Q115" s="18"/>
      <c r="R115" s="18"/>
      <c r="S115" s="18"/>
      <c r="T115" s="18"/>
    </row>
    <row r="116" spans="1:20" ht="18.75" customHeight="1" x14ac:dyDescent="0.25">
      <c r="A116" s="9">
        <v>300</v>
      </c>
      <c r="B116" s="9">
        <v>20</v>
      </c>
      <c r="C116" s="10">
        <v>13.506732000000001</v>
      </c>
      <c r="D116" s="10">
        <v>2026.0098000000003</v>
      </c>
      <c r="E116" s="10">
        <v>9.4547124</v>
      </c>
      <c r="F116" s="10">
        <v>35555.599999999999</v>
      </c>
      <c r="G116" s="10">
        <f t="shared" si="6"/>
        <v>3.7818849600000006</v>
      </c>
      <c r="H116" s="7"/>
      <c r="I116" s="7"/>
      <c r="J116" s="7"/>
      <c r="K116" s="7"/>
      <c r="L116" s="17"/>
      <c r="M116" s="18"/>
      <c r="N116" s="18"/>
      <c r="O116" s="18"/>
      <c r="P116" s="18"/>
      <c r="Q116" s="18"/>
      <c r="R116" s="18"/>
      <c r="S116" s="18"/>
      <c r="T116" s="18"/>
    </row>
    <row r="117" spans="1:20" ht="18.75" customHeight="1" x14ac:dyDescent="0.25">
      <c r="A117" s="9">
        <v>350</v>
      </c>
      <c r="B117" s="9">
        <v>20</v>
      </c>
      <c r="C117" s="10">
        <v>14.580604000000001</v>
      </c>
      <c r="D117" s="10">
        <v>2187.0906</v>
      </c>
      <c r="E117" s="10">
        <v>10.2064228</v>
      </c>
      <c r="F117" s="10">
        <v>36846.200000000004</v>
      </c>
      <c r="G117" s="10">
        <f t="shared" si="6"/>
        <v>4.0825691200000005</v>
      </c>
      <c r="H117" s="7"/>
      <c r="I117" s="7"/>
      <c r="J117" s="7"/>
      <c r="K117" s="7"/>
      <c r="L117" s="17"/>
      <c r="M117" s="18"/>
      <c r="N117" s="18"/>
      <c r="O117" s="18"/>
      <c r="P117" s="18"/>
      <c r="Q117" s="18"/>
      <c r="R117" s="18"/>
      <c r="S117" s="18"/>
      <c r="T117" s="18"/>
    </row>
    <row r="118" spans="1:20" ht="18.75" customHeight="1" x14ac:dyDescent="0.25">
      <c r="A118" s="9">
        <v>400</v>
      </c>
      <c r="B118" s="9">
        <v>20</v>
      </c>
      <c r="C118" s="10">
        <v>15.460976</v>
      </c>
      <c r="D118" s="10">
        <v>2319.1464000000001</v>
      </c>
      <c r="E118" s="10">
        <v>10.8226832</v>
      </c>
      <c r="F118" s="10">
        <v>38136.799999999996</v>
      </c>
      <c r="G118" s="10">
        <f t="shared" ref="G118:G149" si="7">0.28*C118</f>
        <v>4.3290732800000002</v>
      </c>
      <c r="H118" s="7"/>
      <c r="I118" s="7"/>
      <c r="J118" s="7"/>
      <c r="K118" s="7"/>
      <c r="L118" s="17"/>
      <c r="M118" s="18"/>
      <c r="N118" s="18"/>
      <c r="O118" s="18"/>
      <c r="P118" s="18"/>
      <c r="Q118" s="18"/>
      <c r="R118" s="18"/>
      <c r="S118" s="18"/>
      <c r="T118" s="18"/>
    </row>
    <row r="119" spans="1:20" ht="18.75" customHeight="1" x14ac:dyDescent="0.25">
      <c r="A119" s="9">
        <v>450</v>
      </c>
      <c r="B119" s="9">
        <v>20</v>
      </c>
      <c r="C119" s="10">
        <v>16.147847999999996</v>
      </c>
      <c r="D119" s="10">
        <v>2422.1771999999992</v>
      </c>
      <c r="E119" s="10">
        <v>11.303493599999996</v>
      </c>
      <c r="F119" s="10">
        <v>39427.400000000009</v>
      </c>
      <c r="G119" s="10">
        <f t="shared" si="7"/>
        <v>4.5213974399999994</v>
      </c>
      <c r="H119" s="7"/>
      <c r="I119" s="7"/>
      <c r="J119" s="7"/>
      <c r="K119" s="7"/>
      <c r="L119" s="17"/>
      <c r="M119" s="18"/>
      <c r="N119" s="18"/>
      <c r="O119" s="18"/>
      <c r="P119" s="18"/>
      <c r="Q119" s="18"/>
      <c r="R119" s="18"/>
      <c r="S119" s="18"/>
      <c r="T119" s="18"/>
    </row>
    <row r="120" spans="1:20" ht="18.75" customHeight="1" x14ac:dyDescent="0.25">
      <c r="A120" s="9">
        <v>500</v>
      </c>
      <c r="B120" s="9">
        <v>20</v>
      </c>
      <c r="C120" s="10">
        <v>16.641220000000001</v>
      </c>
      <c r="D120" s="10">
        <v>2496.183</v>
      </c>
      <c r="E120" s="10">
        <v>11.648854</v>
      </c>
      <c r="F120" s="9">
        <v>40718</v>
      </c>
      <c r="G120" s="10">
        <f t="shared" si="7"/>
        <v>4.6595416000000007</v>
      </c>
      <c r="H120" s="7"/>
      <c r="I120" s="7"/>
      <c r="J120" s="7"/>
      <c r="K120" s="7"/>
      <c r="L120" s="17"/>
      <c r="M120" s="18"/>
      <c r="N120" s="18"/>
      <c r="O120" s="18"/>
      <c r="P120" s="18"/>
      <c r="Q120" s="18"/>
      <c r="R120" s="18"/>
      <c r="S120" s="18"/>
      <c r="T120" s="18"/>
    </row>
    <row r="121" spans="1:20" ht="18.75" customHeight="1" x14ac:dyDescent="0.25">
      <c r="A121" s="9">
        <v>550</v>
      </c>
      <c r="B121" s="9">
        <v>20</v>
      </c>
      <c r="C121" s="10">
        <v>16.941091999999998</v>
      </c>
      <c r="D121" s="10">
        <v>2541.1637999999998</v>
      </c>
      <c r="E121" s="10">
        <v>11.858764399999998</v>
      </c>
      <c r="F121" s="10">
        <v>42008.6</v>
      </c>
      <c r="G121" s="10">
        <f t="shared" si="7"/>
        <v>4.7435057599999997</v>
      </c>
      <c r="H121" s="7"/>
      <c r="I121" s="7"/>
      <c r="J121" s="7"/>
      <c r="K121" s="7"/>
      <c r="L121" s="17"/>
      <c r="M121" s="18"/>
      <c r="N121" s="18"/>
      <c r="O121" s="18"/>
      <c r="P121" s="18"/>
      <c r="Q121" s="18"/>
      <c r="R121" s="18"/>
      <c r="S121" s="18"/>
      <c r="T121" s="18"/>
    </row>
    <row r="122" spans="1:20" ht="18.75" customHeight="1" x14ac:dyDescent="0.25">
      <c r="A122" s="9">
        <v>600</v>
      </c>
      <c r="B122" s="9">
        <v>20</v>
      </c>
      <c r="C122" s="10">
        <v>17.047463999999998</v>
      </c>
      <c r="D122" s="10">
        <v>2557.1195999999995</v>
      </c>
      <c r="E122" s="10">
        <v>11.933224799999998</v>
      </c>
      <c r="F122" s="10">
        <v>43299.199999999997</v>
      </c>
      <c r="G122" s="10">
        <f t="shared" si="7"/>
        <v>4.7732899199999999</v>
      </c>
      <c r="H122" s="7"/>
      <c r="I122" s="7"/>
      <c r="J122" s="7"/>
      <c r="K122" s="7"/>
      <c r="L122" s="17"/>
      <c r="M122" s="18"/>
      <c r="N122" s="18"/>
      <c r="O122" s="18"/>
      <c r="P122" s="18"/>
      <c r="Q122" s="18"/>
      <c r="R122" s="18"/>
      <c r="S122" s="18"/>
      <c r="T122" s="18"/>
    </row>
    <row r="123" spans="1:20" ht="18.75" customHeight="1" x14ac:dyDescent="0.25">
      <c r="A123" s="9">
        <v>650</v>
      </c>
      <c r="B123" s="9">
        <v>20</v>
      </c>
      <c r="C123" s="10">
        <v>16.960335999999998</v>
      </c>
      <c r="D123" s="10">
        <v>2544.0503999999996</v>
      </c>
      <c r="E123" s="10">
        <v>11.872235199999999</v>
      </c>
      <c r="F123" s="10">
        <v>44589.799999999996</v>
      </c>
      <c r="G123" s="10">
        <f t="shared" si="7"/>
        <v>4.7488940800000004</v>
      </c>
      <c r="H123" s="7"/>
      <c r="I123" s="7"/>
      <c r="J123" s="7"/>
      <c r="K123" s="7"/>
      <c r="L123" s="17"/>
      <c r="M123" s="18"/>
      <c r="N123" s="18"/>
      <c r="O123" s="18"/>
      <c r="P123" s="18"/>
      <c r="Q123" s="18"/>
      <c r="R123" s="18"/>
      <c r="S123" s="18"/>
      <c r="T123" s="18"/>
    </row>
    <row r="124" spans="1:20" ht="18.75" customHeight="1" x14ac:dyDescent="0.25">
      <c r="A124" s="9">
        <v>700</v>
      </c>
      <c r="B124" s="9">
        <v>20</v>
      </c>
      <c r="C124" s="10">
        <v>16.679708000000002</v>
      </c>
      <c r="D124" s="10">
        <v>2501.9562000000001</v>
      </c>
      <c r="E124" s="10">
        <v>11.675795600000001</v>
      </c>
      <c r="F124" s="10">
        <v>45880.4</v>
      </c>
      <c r="G124" s="10">
        <f t="shared" si="7"/>
        <v>4.6703182400000012</v>
      </c>
      <c r="H124" s="7"/>
      <c r="I124" s="7"/>
      <c r="J124" s="7"/>
      <c r="K124" s="7"/>
      <c r="L124" s="17"/>
      <c r="M124" s="18"/>
      <c r="N124" s="18"/>
      <c r="O124" s="18"/>
      <c r="P124" s="18"/>
      <c r="Q124" s="18"/>
      <c r="R124" s="18"/>
      <c r="S124" s="18"/>
      <c r="T124" s="18"/>
    </row>
    <row r="125" spans="1:20" ht="18.75" customHeight="1" x14ac:dyDescent="0.25">
      <c r="A125" s="15"/>
      <c r="B125" s="15"/>
      <c r="C125" s="16"/>
      <c r="D125" s="15"/>
      <c r="E125" s="18"/>
      <c r="F125" s="9">
        <v>1000</v>
      </c>
      <c r="G125" s="9">
        <f t="shared" si="7"/>
        <v>0</v>
      </c>
      <c r="H125" s="7"/>
      <c r="I125" s="7"/>
      <c r="J125" s="7"/>
      <c r="K125" s="7"/>
      <c r="L125" s="17"/>
      <c r="M125" s="18"/>
      <c r="N125" s="18"/>
      <c r="O125" s="18"/>
      <c r="P125" s="18"/>
      <c r="Q125" s="18"/>
      <c r="R125" s="18"/>
      <c r="S125" s="18"/>
      <c r="T125" s="18"/>
    </row>
    <row r="126" spans="1:20" ht="18.75" customHeight="1" x14ac:dyDescent="0.25">
      <c r="A126" s="9">
        <v>300</v>
      </c>
      <c r="B126" s="9">
        <v>25</v>
      </c>
      <c r="C126" s="10">
        <v>13.968164999999999</v>
      </c>
      <c r="D126" s="10">
        <v>2095.2247499999999</v>
      </c>
      <c r="E126" s="10">
        <v>9.7777154999999993</v>
      </c>
      <c r="F126" s="10">
        <v>42008.6</v>
      </c>
      <c r="G126" s="10">
        <f t="shared" si="7"/>
        <v>3.9110862000000002</v>
      </c>
      <c r="H126" s="7"/>
      <c r="I126" s="7"/>
      <c r="J126" s="7"/>
      <c r="K126" s="7"/>
      <c r="L126" s="17"/>
      <c r="M126" s="18"/>
      <c r="N126" s="18"/>
      <c r="O126" s="18"/>
      <c r="P126" s="18"/>
      <c r="Q126" s="18"/>
      <c r="R126" s="18"/>
      <c r="S126" s="18"/>
      <c r="T126" s="18"/>
    </row>
    <row r="127" spans="1:20" ht="18.75" customHeight="1" x14ac:dyDescent="0.25">
      <c r="A127" s="9">
        <v>350</v>
      </c>
      <c r="B127" s="9">
        <v>25</v>
      </c>
      <c r="C127" s="10">
        <v>15.118942499999999</v>
      </c>
      <c r="D127" s="10">
        <v>2267.8413749999995</v>
      </c>
      <c r="E127" s="10">
        <v>10.583259749999998</v>
      </c>
      <c r="F127" s="10">
        <v>43299.199999999997</v>
      </c>
      <c r="G127" s="10">
        <f t="shared" si="7"/>
        <v>4.2333039000000001</v>
      </c>
      <c r="H127" s="7"/>
      <c r="I127" s="7"/>
      <c r="J127" s="7"/>
      <c r="K127" s="7"/>
      <c r="L127" s="17"/>
      <c r="M127" s="18"/>
      <c r="N127" s="18"/>
      <c r="O127" s="18"/>
      <c r="P127" s="18"/>
      <c r="Q127" s="18"/>
      <c r="R127" s="18"/>
      <c r="S127" s="18"/>
      <c r="T127" s="18"/>
    </row>
    <row r="128" spans="1:20" ht="18.75" customHeight="1" x14ac:dyDescent="0.25">
      <c r="A128" s="9">
        <v>400</v>
      </c>
      <c r="B128" s="9">
        <v>25</v>
      </c>
      <c r="C128" s="10">
        <v>16.076219999999999</v>
      </c>
      <c r="D128" s="10">
        <v>2411.4329999999995</v>
      </c>
      <c r="E128" s="10">
        <v>11.253353999999998</v>
      </c>
      <c r="F128" s="10">
        <v>44589.799999999996</v>
      </c>
      <c r="G128" s="10">
        <f t="shared" si="7"/>
        <v>4.5013415999999999</v>
      </c>
      <c r="H128" s="7"/>
      <c r="I128" s="7"/>
      <c r="J128" s="7"/>
      <c r="K128" s="7"/>
      <c r="L128" s="17"/>
      <c r="M128" s="18"/>
      <c r="N128" s="18"/>
      <c r="O128" s="18"/>
      <c r="P128" s="18"/>
      <c r="Q128" s="18"/>
      <c r="R128" s="18"/>
      <c r="S128" s="18"/>
      <c r="T128" s="18"/>
    </row>
    <row r="129" spans="1:20" ht="18.75" customHeight="1" x14ac:dyDescent="0.25">
      <c r="A129" s="9">
        <v>450</v>
      </c>
      <c r="B129" s="9">
        <v>25</v>
      </c>
      <c r="C129" s="10">
        <v>16.839997499999999</v>
      </c>
      <c r="D129" s="10">
        <v>2525.9996249999999</v>
      </c>
      <c r="E129" s="10">
        <v>11.787998249999999</v>
      </c>
      <c r="F129" s="10">
        <v>45880.4</v>
      </c>
      <c r="G129" s="10">
        <f t="shared" si="7"/>
        <v>4.7151993000000001</v>
      </c>
      <c r="H129" s="7"/>
      <c r="I129" s="7"/>
      <c r="J129" s="7"/>
      <c r="K129" s="7"/>
      <c r="L129" s="17"/>
      <c r="M129" s="18"/>
      <c r="N129" s="18"/>
      <c r="O129" s="18"/>
      <c r="P129" s="18"/>
      <c r="Q129" s="18"/>
      <c r="R129" s="18"/>
      <c r="S129" s="18"/>
      <c r="T129" s="18"/>
    </row>
    <row r="130" spans="1:20" ht="18.75" customHeight="1" x14ac:dyDescent="0.25">
      <c r="A130" s="9">
        <v>500</v>
      </c>
      <c r="B130" s="9">
        <v>25</v>
      </c>
      <c r="C130" s="10">
        <v>17.410274999999999</v>
      </c>
      <c r="D130" s="10">
        <v>2611.5412499999998</v>
      </c>
      <c r="E130" s="10">
        <v>12.187192499999998</v>
      </c>
      <c r="F130" s="9">
        <v>47171</v>
      </c>
      <c r="G130" s="10">
        <f t="shared" si="7"/>
        <v>4.8748769999999997</v>
      </c>
      <c r="H130" s="7"/>
      <c r="I130" s="7"/>
      <c r="J130" s="7"/>
      <c r="K130" s="7"/>
      <c r="L130" s="17"/>
      <c r="M130" s="18"/>
      <c r="N130" s="18"/>
      <c r="O130" s="18"/>
      <c r="P130" s="18"/>
      <c r="Q130" s="18"/>
      <c r="R130" s="18"/>
      <c r="S130" s="18"/>
      <c r="T130" s="18"/>
    </row>
    <row r="131" spans="1:20" ht="18.75" customHeight="1" x14ac:dyDescent="0.25">
      <c r="A131" s="9">
        <v>550</v>
      </c>
      <c r="B131" s="9">
        <v>25</v>
      </c>
      <c r="C131" s="10">
        <v>17.787052499999994</v>
      </c>
      <c r="D131" s="10">
        <v>2668.0578749999991</v>
      </c>
      <c r="E131" s="10">
        <v>12.450936749999995</v>
      </c>
      <c r="F131" s="10">
        <v>48461.599999999999</v>
      </c>
      <c r="G131" s="10">
        <f t="shared" si="7"/>
        <v>4.9803746999999987</v>
      </c>
      <c r="H131" s="7"/>
      <c r="I131" s="7"/>
      <c r="J131" s="7"/>
      <c r="K131" s="7"/>
      <c r="L131" s="17"/>
      <c r="M131" s="18"/>
      <c r="N131" s="18"/>
      <c r="O131" s="18"/>
      <c r="P131" s="18"/>
      <c r="Q131" s="18"/>
      <c r="R131" s="18"/>
      <c r="S131" s="18"/>
      <c r="T131" s="18"/>
    </row>
    <row r="132" spans="1:20" ht="18.75" customHeight="1" x14ac:dyDescent="0.25">
      <c r="A132" s="9">
        <v>600</v>
      </c>
      <c r="B132" s="9">
        <v>25</v>
      </c>
      <c r="C132" s="10">
        <v>17.970329999999997</v>
      </c>
      <c r="D132" s="10">
        <v>2695.5494999999992</v>
      </c>
      <c r="E132" s="10">
        <v>12.579230999999996</v>
      </c>
      <c r="F132" s="10">
        <v>49752.200000000004</v>
      </c>
      <c r="G132" s="10">
        <f t="shared" si="7"/>
        <v>5.0316923999999998</v>
      </c>
      <c r="H132" s="7"/>
      <c r="I132" s="7"/>
      <c r="J132" s="7"/>
      <c r="K132" s="7"/>
      <c r="L132" s="17"/>
      <c r="M132" s="18"/>
      <c r="N132" s="18"/>
      <c r="O132" s="18"/>
      <c r="P132" s="18"/>
      <c r="Q132" s="18"/>
      <c r="R132" s="18"/>
      <c r="S132" s="18"/>
      <c r="T132" s="18"/>
    </row>
    <row r="133" spans="1:20" ht="18.75" customHeight="1" x14ac:dyDescent="0.25">
      <c r="A133" s="9">
        <v>650</v>
      </c>
      <c r="B133" s="9">
        <v>25</v>
      </c>
      <c r="C133" s="10">
        <v>17.960107499999999</v>
      </c>
      <c r="D133" s="10">
        <v>2694.0161249999996</v>
      </c>
      <c r="E133" s="10">
        <v>12.572075249999999</v>
      </c>
      <c r="F133" s="10">
        <v>51042.799999999996</v>
      </c>
      <c r="G133" s="10">
        <f t="shared" si="7"/>
        <v>5.0288301000000004</v>
      </c>
      <c r="H133" s="7"/>
      <c r="I133" s="7"/>
      <c r="J133" s="7"/>
      <c r="K133" s="7"/>
      <c r="L133" s="17"/>
      <c r="M133" s="18"/>
      <c r="N133" s="18"/>
      <c r="O133" s="18"/>
      <c r="P133" s="18"/>
      <c r="Q133" s="18"/>
      <c r="R133" s="18"/>
      <c r="S133" s="18"/>
      <c r="T133" s="18"/>
    </row>
    <row r="134" spans="1:20" ht="18.75" customHeight="1" x14ac:dyDescent="0.25">
      <c r="A134" s="9">
        <v>700</v>
      </c>
      <c r="B134" s="9">
        <v>25</v>
      </c>
      <c r="C134" s="10">
        <v>17.756384999999998</v>
      </c>
      <c r="D134" s="10">
        <v>2663.4577499999996</v>
      </c>
      <c r="E134" s="10">
        <v>12.429469499999998</v>
      </c>
      <c r="F134" s="10">
        <v>52333.4</v>
      </c>
      <c r="G134" s="10">
        <f t="shared" si="7"/>
        <v>4.9717877999999995</v>
      </c>
      <c r="H134" s="7"/>
      <c r="I134" s="7"/>
      <c r="J134" s="7"/>
      <c r="K134" s="7"/>
      <c r="L134" s="17"/>
      <c r="M134" s="18"/>
      <c r="N134" s="18"/>
      <c r="O134" s="18"/>
      <c r="P134" s="18"/>
      <c r="Q134" s="18"/>
      <c r="R134" s="18"/>
      <c r="S134" s="18"/>
      <c r="T134" s="18"/>
    </row>
    <row r="135" spans="1:20" ht="18.75" customHeight="1" x14ac:dyDescent="0.25">
      <c r="A135" s="15"/>
      <c r="B135" s="15"/>
      <c r="C135" s="16"/>
      <c r="D135" s="15"/>
      <c r="E135" s="18"/>
      <c r="F135" s="9">
        <v>1000</v>
      </c>
      <c r="G135" s="9">
        <f t="shared" si="7"/>
        <v>0</v>
      </c>
      <c r="H135" s="7"/>
      <c r="I135" s="7"/>
      <c r="J135" s="7"/>
      <c r="K135" s="7"/>
      <c r="L135" s="17"/>
      <c r="M135" s="18"/>
      <c r="N135" s="18"/>
      <c r="O135" s="18"/>
      <c r="P135" s="18"/>
      <c r="Q135" s="18"/>
      <c r="R135" s="18"/>
      <c r="S135" s="18"/>
      <c r="T135" s="18"/>
    </row>
    <row r="136" spans="1:20" ht="18.75" customHeight="1" x14ac:dyDescent="0.25">
      <c r="A136" s="9">
        <v>300</v>
      </c>
      <c r="B136" s="9">
        <v>30</v>
      </c>
      <c r="C136" s="10">
        <v>15.429598</v>
      </c>
      <c r="D136" s="10">
        <v>2314.4396999999999</v>
      </c>
      <c r="E136" s="10">
        <v>10.8007186</v>
      </c>
      <c r="F136" s="10">
        <v>48461.599999999999</v>
      </c>
      <c r="G136" s="10">
        <f t="shared" si="7"/>
        <v>4.3202874400000004</v>
      </c>
      <c r="H136" s="7"/>
      <c r="I136" s="7"/>
      <c r="J136" s="7"/>
      <c r="K136" s="7"/>
      <c r="L136" s="17"/>
      <c r="M136" s="18"/>
      <c r="N136" s="18"/>
      <c r="O136" s="18"/>
      <c r="P136" s="18"/>
      <c r="Q136" s="18"/>
      <c r="R136" s="18"/>
      <c r="S136" s="18"/>
      <c r="T136" s="18"/>
    </row>
    <row r="137" spans="1:20" ht="18.75" customHeight="1" x14ac:dyDescent="0.25">
      <c r="A137" s="9">
        <v>350</v>
      </c>
      <c r="B137" s="9">
        <v>30</v>
      </c>
      <c r="C137" s="10">
        <v>16.657280999999998</v>
      </c>
      <c r="D137" s="10">
        <v>2498.5921499999995</v>
      </c>
      <c r="E137" s="10">
        <v>11.660096699999997</v>
      </c>
      <c r="F137" s="10">
        <v>49752.200000000004</v>
      </c>
      <c r="G137" s="10">
        <f t="shared" si="7"/>
        <v>4.66403868</v>
      </c>
      <c r="H137" s="7"/>
      <c r="I137" s="7"/>
      <c r="J137" s="7"/>
      <c r="K137" s="7"/>
      <c r="L137" s="17"/>
      <c r="M137" s="18"/>
      <c r="N137" s="18"/>
      <c r="O137" s="18"/>
      <c r="P137" s="18"/>
      <c r="Q137" s="18"/>
      <c r="R137" s="18"/>
      <c r="S137" s="18"/>
      <c r="T137" s="18"/>
    </row>
    <row r="138" spans="1:20" ht="18.75" customHeight="1" x14ac:dyDescent="0.25">
      <c r="A138" s="9">
        <v>400</v>
      </c>
      <c r="B138" s="9">
        <v>30</v>
      </c>
      <c r="C138" s="10">
        <v>17.691464</v>
      </c>
      <c r="D138" s="10">
        <v>2653.7195999999999</v>
      </c>
      <c r="E138" s="10">
        <v>12.384024799999999</v>
      </c>
      <c r="F138" s="10">
        <v>51042.799999999996</v>
      </c>
      <c r="G138" s="10">
        <f t="shared" si="7"/>
        <v>4.9536099200000008</v>
      </c>
      <c r="H138" s="7"/>
      <c r="I138" s="7"/>
      <c r="J138" s="7"/>
      <c r="K138" s="7"/>
      <c r="L138" s="17"/>
      <c r="M138" s="18"/>
      <c r="N138" s="18"/>
      <c r="O138" s="18"/>
      <c r="P138" s="18"/>
      <c r="Q138" s="18"/>
      <c r="R138" s="18"/>
      <c r="S138" s="18"/>
      <c r="T138" s="18"/>
    </row>
    <row r="139" spans="1:20" ht="18.75" customHeight="1" x14ac:dyDescent="0.25">
      <c r="A139" s="9">
        <v>450</v>
      </c>
      <c r="B139" s="9">
        <v>30</v>
      </c>
      <c r="C139" s="10">
        <v>18.532146999999998</v>
      </c>
      <c r="D139" s="10">
        <v>2779.8220499999993</v>
      </c>
      <c r="E139" s="10">
        <v>12.972502899999999</v>
      </c>
      <c r="F139" s="10">
        <v>52333.4</v>
      </c>
      <c r="G139" s="10">
        <f t="shared" si="7"/>
        <v>5.1890011600000001</v>
      </c>
      <c r="H139" s="7"/>
      <c r="I139" s="7"/>
      <c r="J139" s="7"/>
      <c r="K139" s="7"/>
      <c r="L139" s="17"/>
      <c r="M139" s="18"/>
      <c r="N139" s="18"/>
      <c r="O139" s="18"/>
      <c r="P139" s="18"/>
      <c r="Q139" s="18"/>
      <c r="R139" s="18"/>
      <c r="S139" s="18"/>
      <c r="T139" s="18"/>
    </row>
    <row r="140" spans="1:20" ht="18.75" customHeight="1" x14ac:dyDescent="0.25">
      <c r="A140" s="9">
        <v>500</v>
      </c>
      <c r="B140" s="9">
        <v>30</v>
      </c>
      <c r="C140" s="10">
        <v>19.17933</v>
      </c>
      <c r="D140" s="10">
        <v>2876.8995</v>
      </c>
      <c r="E140" s="10">
        <v>13.425530999999999</v>
      </c>
      <c r="F140" s="10">
        <v>53623.999999999993</v>
      </c>
      <c r="G140" s="10">
        <f t="shared" si="7"/>
        <v>5.3702124000000007</v>
      </c>
      <c r="H140" s="7"/>
      <c r="I140" s="7"/>
      <c r="J140" s="7"/>
      <c r="K140" s="7"/>
      <c r="L140" s="17"/>
      <c r="M140" s="18"/>
      <c r="N140" s="18"/>
      <c r="O140" s="18"/>
      <c r="P140" s="18"/>
      <c r="Q140" s="18"/>
      <c r="R140" s="18"/>
      <c r="S140" s="18"/>
      <c r="T140" s="18"/>
    </row>
    <row r="141" spans="1:20" ht="18.75" customHeight="1" x14ac:dyDescent="0.25">
      <c r="A141" s="9">
        <v>550</v>
      </c>
      <c r="B141" s="9">
        <v>30</v>
      </c>
      <c r="C141" s="10">
        <v>19.633012999999998</v>
      </c>
      <c r="D141" s="10">
        <v>2944.9519499999997</v>
      </c>
      <c r="E141" s="10">
        <v>13.743109099999998</v>
      </c>
      <c r="F141" s="10">
        <v>54914.6</v>
      </c>
      <c r="G141" s="10">
        <f t="shared" si="7"/>
        <v>5.4972436399999998</v>
      </c>
      <c r="H141" s="7"/>
      <c r="I141" s="7"/>
      <c r="J141" s="7"/>
      <c r="K141" s="7"/>
      <c r="L141" s="17"/>
      <c r="M141" s="18"/>
      <c r="N141" s="18"/>
      <c r="O141" s="18"/>
      <c r="P141" s="18"/>
      <c r="Q141" s="18"/>
      <c r="R141" s="18"/>
      <c r="S141" s="18"/>
      <c r="T141" s="18"/>
    </row>
    <row r="142" spans="1:20" ht="18.75" customHeight="1" x14ac:dyDescent="0.25">
      <c r="A142" s="9">
        <v>600</v>
      </c>
      <c r="B142" s="9">
        <v>30</v>
      </c>
      <c r="C142" s="10">
        <v>19.893196</v>
      </c>
      <c r="D142" s="10">
        <v>2983.9794000000002</v>
      </c>
      <c r="E142" s="10">
        <v>13.9252372</v>
      </c>
      <c r="F142" s="10">
        <v>56205.2</v>
      </c>
      <c r="G142" s="10">
        <f t="shared" si="7"/>
        <v>5.5700948800000001</v>
      </c>
      <c r="H142" s="7"/>
      <c r="I142" s="7"/>
      <c r="J142" s="7"/>
      <c r="K142" s="7"/>
      <c r="L142" s="17"/>
      <c r="M142" s="18"/>
      <c r="N142" s="18"/>
      <c r="O142" s="18"/>
      <c r="P142" s="18"/>
      <c r="Q142" s="18"/>
      <c r="R142" s="18"/>
      <c r="S142" s="18"/>
      <c r="T142" s="18"/>
    </row>
    <row r="143" spans="1:20" ht="18.75" customHeight="1" x14ac:dyDescent="0.25">
      <c r="A143" s="9">
        <v>650</v>
      </c>
      <c r="B143" s="9">
        <v>30</v>
      </c>
      <c r="C143" s="10">
        <v>19.959879000000001</v>
      </c>
      <c r="D143" s="10">
        <v>2993.9818500000001</v>
      </c>
      <c r="E143" s="10">
        <v>13.971915299999999</v>
      </c>
      <c r="F143" s="10">
        <v>57495.799999999996</v>
      </c>
      <c r="G143" s="10">
        <f t="shared" si="7"/>
        <v>5.5887661200000007</v>
      </c>
      <c r="H143" s="7"/>
      <c r="I143" s="7"/>
      <c r="J143" s="7"/>
      <c r="K143" s="7"/>
      <c r="L143" s="17"/>
      <c r="M143" s="18"/>
      <c r="N143" s="18"/>
      <c r="O143" s="18"/>
      <c r="P143" s="18"/>
      <c r="Q143" s="18"/>
      <c r="R143" s="18"/>
      <c r="S143" s="18"/>
      <c r="T143" s="18"/>
    </row>
    <row r="144" spans="1:20" ht="18.75" customHeight="1" x14ac:dyDescent="0.25">
      <c r="A144" s="9">
        <v>700</v>
      </c>
      <c r="B144" s="9">
        <v>30</v>
      </c>
      <c r="C144" s="10">
        <v>19.833061999999998</v>
      </c>
      <c r="D144" s="10">
        <v>2974.9592999999995</v>
      </c>
      <c r="E144" s="10">
        <v>13.883143399999998</v>
      </c>
      <c r="F144" s="10">
        <v>58786.400000000001</v>
      </c>
      <c r="G144" s="10">
        <f t="shared" si="7"/>
        <v>5.5532573599999999</v>
      </c>
      <c r="H144" s="7"/>
      <c r="I144" s="7"/>
      <c r="J144" s="7"/>
      <c r="K144" s="7"/>
      <c r="L144" s="17"/>
      <c r="M144" s="18"/>
      <c r="N144" s="18"/>
      <c r="O144" s="18"/>
      <c r="P144" s="18"/>
      <c r="Q144" s="18"/>
      <c r="R144" s="18"/>
      <c r="S144" s="18"/>
      <c r="T144" s="18"/>
    </row>
    <row r="145" spans="1:20" ht="18.75" customHeight="1" x14ac:dyDescent="0.25">
      <c r="A145" s="15"/>
      <c r="B145" s="15"/>
      <c r="C145" s="16"/>
      <c r="D145" s="15"/>
      <c r="E145" s="18"/>
      <c r="F145" s="9">
        <v>1000</v>
      </c>
      <c r="G145" s="9">
        <f t="shared" si="7"/>
        <v>0</v>
      </c>
      <c r="H145" s="7"/>
      <c r="I145" s="7"/>
      <c r="J145" s="7"/>
      <c r="K145" s="7"/>
      <c r="L145" s="17"/>
      <c r="M145" s="18"/>
      <c r="N145" s="18"/>
      <c r="O145" s="18"/>
      <c r="P145" s="18"/>
      <c r="Q145" s="18"/>
      <c r="R145" s="18"/>
      <c r="S145" s="18"/>
      <c r="T145" s="18"/>
    </row>
    <row r="146" spans="1:20" ht="18.75" customHeight="1" x14ac:dyDescent="0.25">
      <c r="A146" s="9">
        <v>300</v>
      </c>
      <c r="B146" s="9">
        <v>35</v>
      </c>
      <c r="C146" s="10">
        <v>15.891031</v>
      </c>
      <c r="D146" s="10">
        <v>2383.6546499999999</v>
      </c>
      <c r="E146" s="10">
        <v>11.123721699999999</v>
      </c>
      <c r="F146" s="10">
        <v>54914.6</v>
      </c>
      <c r="G146" s="10">
        <f t="shared" si="7"/>
        <v>4.44948868</v>
      </c>
      <c r="H146" s="7"/>
      <c r="I146" s="7"/>
      <c r="J146" s="7"/>
      <c r="K146" s="7"/>
      <c r="L146" s="17"/>
      <c r="M146" s="18"/>
      <c r="N146" s="18"/>
      <c r="O146" s="18"/>
      <c r="P146" s="18"/>
      <c r="Q146" s="18"/>
      <c r="R146" s="18"/>
      <c r="S146" s="18"/>
      <c r="T146" s="18"/>
    </row>
    <row r="147" spans="1:20" ht="18.75" customHeight="1" x14ac:dyDescent="0.25">
      <c r="A147" s="9">
        <v>350</v>
      </c>
      <c r="B147" s="9">
        <v>35</v>
      </c>
      <c r="C147" s="10">
        <v>17.195619499999999</v>
      </c>
      <c r="D147" s="10">
        <v>2579.3429249999999</v>
      </c>
      <c r="E147" s="10">
        <v>12.036933649999998</v>
      </c>
      <c r="F147" s="10">
        <v>56205.2</v>
      </c>
      <c r="G147" s="10">
        <f t="shared" si="7"/>
        <v>4.8147734600000005</v>
      </c>
      <c r="H147" s="7"/>
      <c r="I147" s="7"/>
      <c r="J147" s="7"/>
      <c r="K147" s="7"/>
      <c r="L147" s="17"/>
      <c r="M147" s="18"/>
      <c r="N147" s="18"/>
      <c r="O147" s="18"/>
      <c r="P147" s="18"/>
      <c r="Q147" s="18"/>
      <c r="R147" s="18"/>
      <c r="S147" s="18"/>
      <c r="T147" s="18"/>
    </row>
    <row r="148" spans="1:20" ht="18.75" customHeight="1" x14ac:dyDescent="0.25">
      <c r="A148" s="9">
        <v>400</v>
      </c>
      <c r="B148" s="9">
        <v>35</v>
      </c>
      <c r="C148" s="10">
        <v>18.306708</v>
      </c>
      <c r="D148" s="10">
        <v>2746.0062000000003</v>
      </c>
      <c r="E148" s="10">
        <v>12.8146956</v>
      </c>
      <c r="F148" s="10">
        <v>57495.799999999996</v>
      </c>
      <c r="G148" s="10">
        <f t="shared" si="7"/>
        <v>5.1258782400000005</v>
      </c>
      <c r="H148" s="7"/>
      <c r="I148" s="7"/>
      <c r="J148" s="7"/>
      <c r="K148" s="7"/>
      <c r="L148" s="17"/>
      <c r="M148" s="18"/>
      <c r="N148" s="18"/>
      <c r="O148" s="18"/>
      <c r="P148" s="18"/>
      <c r="Q148" s="18"/>
      <c r="R148" s="18"/>
      <c r="S148" s="18"/>
      <c r="T148" s="18"/>
    </row>
    <row r="149" spans="1:20" ht="18.75" customHeight="1" x14ac:dyDescent="0.25">
      <c r="A149" s="9">
        <v>450</v>
      </c>
      <c r="B149" s="9">
        <v>35</v>
      </c>
      <c r="C149" s="10">
        <v>19.224296500000001</v>
      </c>
      <c r="D149" s="10">
        <v>2883.6444750000001</v>
      </c>
      <c r="E149" s="10">
        <v>13.45700755</v>
      </c>
      <c r="F149" s="10">
        <v>58786.400000000001</v>
      </c>
      <c r="G149" s="10">
        <f t="shared" si="7"/>
        <v>5.3828030200000008</v>
      </c>
      <c r="H149" s="7"/>
      <c r="I149" s="7"/>
      <c r="J149" s="7"/>
      <c r="K149" s="7"/>
      <c r="L149" s="17"/>
      <c r="M149" s="18"/>
      <c r="N149" s="18"/>
      <c r="O149" s="18"/>
      <c r="P149" s="18"/>
      <c r="Q149" s="18"/>
      <c r="R149" s="18"/>
      <c r="S149" s="18"/>
      <c r="T149" s="18"/>
    </row>
    <row r="150" spans="1:20" ht="18.75" customHeight="1" x14ac:dyDescent="0.25">
      <c r="A150" s="9">
        <v>500</v>
      </c>
      <c r="B150" s="9">
        <v>35</v>
      </c>
      <c r="C150" s="10">
        <v>19.948384999999998</v>
      </c>
      <c r="D150" s="10">
        <v>2992.2577499999998</v>
      </c>
      <c r="E150" s="10">
        <v>13.963869499999998</v>
      </c>
      <c r="F150" s="9">
        <v>60077</v>
      </c>
      <c r="G150" s="10">
        <f t="shared" ref="G150:G164" si="8">0.28*C150</f>
        <v>5.5855477999999996</v>
      </c>
      <c r="H150" s="7"/>
      <c r="I150" s="7"/>
      <c r="J150" s="7"/>
      <c r="K150" s="7"/>
      <c r="L150" s="17"/>
      <c r="M150" s="18"/>
      <c r="N150" s="18"/>
      <c r="O150" s="18"/>
      <c r="P150" s="18"/>
      <c r="Q150" s="18"/>
      <c r="R150" s="18"/>
      <c r="S150" s="18"/>
      <c r="T150" s="18"/>
    </row>
    <row r="151" spans="1:20" ht="18.75" customHeight="1" x14ac:dyDescent="0.25">
      <c r="A151" s="9">
        <v>550</v>
      </c>
      <c r="B151" s="9">
        <v>35</v>
      </c>
      <c r="C151" s="10">
        <v>20.478973499999999</v>
      </c>
      <c r="D151" s="10">
        <v>3071.8460249999998</v>
      </c>
      <c r="E151" s="10">
        <v>14.335281449999998</v>
      </c>
      <c r="F151" s="10">
        <v>61367.6</v>
      </c>
      <c r="G151" s="10">
        <f t="shared" si="8"/>
        <v>5.7341125800000006</v>
      </c>
      <c r="H151" s="7"/>
      <c r="I151" s="7"/>
      <c r="J151" s="7"/>
      <c r="K151" s="7"/>
      <c r="L151" s="17"/>
      <c r="M151" s="18"/>
      <c r="N151" s="18"/>
      <c r="O151" s="18"/>
      <c r="P151" s="18"/>
      <c r="Q151" s="18"/>
      <c r="R151" s="18"/>
      <c r="S151" s="18"/>
      <c r="T151" s="18"/>
    </row>
    <row r="152" spans="1:20" ht="18.75" customHeight="1" x14ac:dyDescent="0.25">
      <c r="A152" s="9">
        <v>600</v>
      </c>
      <c r="B152" s="9">
        <v>35</v>
      </c>
      <c r="C152" s="10">
        <v>20.816061999999999</v>
      </c>
      <c r="D152" s="10">
        <v>3122.4092999999998</v>
      </c>
      <c r="E152" s="10">
        <v>14.571243399999998</v>
      </c>
      <c r="F152" s="10">
        <v>62658.200000000004</v>
      </c>
      <c r="G152" s="10">
        <f t="shared" si="8"/>
        <v>5.8284973600000001</v>
      </c>
      <c r="H152" s="7"/>
      <c r="I152" s="7"/>
      <c r="J152" s="7"/>
      <c r="K152" s="7"/>
      <c r="L152" s="17"/>
      <c r="M152" s="18"/>
      <c r="N152" s="18"/>
      <c r="O152" s="18"/>
      <c r="P152" s="18"/>
      <c r="Q152" s="18"/>
      <c r="R152" s="18"/>
      <c r="S152" s="18"/>
      <c r="T152" s="18"/>
    </row>
    <row r="153" spans="1:20" ht="18.75" customHeight="1" x14ac:dyDescent="0.25">
      <c r="A153" s="9">
        <v>650</v>
      </c>
      <c r="B153" s="9">
        <v>35</v>
      </c>
      <c r="C153" s="10">
        <v>20.959650499999999</v>
      </c>
      <c r="D153" s="10">
        <v>3143.9475749999997</v>
      </c>
      <c r="E153" s="10">
        <v>14.671755349999998</v>
      </c>
      <c r="F153" s="10">
        <v>63948.799999999988</v>
      </c>
      <c r="G153" s="10">
        <f t="shared" si="8"/>
        <v>5.8687021399999999</v>
      </c>
      <c r="H153" s="7"/>
      <c r="I153" s="7"/>
      <c r="J153" s="7"/>
      <c r="K153" s="7"/>
      <c r="L153" s="17"/>
      <c r="M153" s="18"/>
      <c r="N153" s="18"/>
      <c r="O153" s="18"/>
      <c r="P153" s="18"/>
      <c r="Q153" s="18"/>
      <c r="R153" s="18"/>
      <c r="S153" s="18"/>
      <c r="T153" s="18"/>
    </row>
    <row r="154" spans="1:20" ht="18.75" customHeight="1" x14ac:dyDescent="0.25">
      <c r="A154" s="9">
        <v>700</v>
      </c>
      <c r="B154" s="9">
        <v>35</v>
      </c>
      <c r="C154" s="10">
        <v>20.909739000000002</v>
      </c>
      <c r="D154" s="10">
        <v>3136.4608500000004</v>
      </c>
      <c r="E154" s="10">
        <v>14.636817300000001</v>
      </c>
      <c r="F154" s="10">
        <v>65239.4</v>
      </c>
      <c r="G154" s="10">
        <f t="shared" si="8"/>
        <v>5.8547269200000009</v>
      </c>
      <c r="H154" s="7"/>
      <c r="I154" s="7"/>
      <c r="J154" s="7"/>
      <c r="K154" s="7"/>
      <c r="L154" s="17"/>
      <c r="M154" s="18"/>
      <c r="N154" s="18"/>
      <c r="O154" s="18"/>
      <c r="P154" s="18"/>
      <c r="Q154" s="18"/>
      <c r="R154" s="18"/>
      <c r="S154" s="18"/>
      <c r="T154" s="18"/>
    </row>
    <row r="155" spans="1:20" ht="18.75" customHeight="1" x14ac:dyDescent="0.25">
      <c r="A155" s="15"/>
      <c r="B155" s="15"/>
      <c r="C155" s="16"/>
      <c r="D155" s="15"/>
      <c r="E155" s="18"/>
      <c r="F155" s="9">
        <v>1000</v>
      </c>
      <c r="G155" s="9">
        <f t="shared" si="8"/>
        <v>0</v>
      </c>
      <c r="H155" s="7"/>
      <c r="I155" s="7"/>
      <c r="J155" s="7"/>
      <c r="K155" s="7"/>
      <c r="L155" s="17"/>
      <c r="M155" s="18"/>
      <c r="N155" s="18"/>
      <c r="O155" s="18"/>
      <c r="P155" s="18"/>
      <c r="Q155" s="18"/>
      <c r="R155" s="18"/>
      <c r="S155" s="18"/>
      <c r="T155" s="18"/>
    </row>
    <row r="156" spans="1:20" ht="18.75" customHeight="1" x14ac:dyDescent="0.25">
      <c r="A156" s="9">
        <v>300</v>
      </c>
      <c r="B156" s="9">
        <v>40</v>
      </c>
      <c r="C156" s="10">
        <v>16.352463999999998</v>
      </c>
      <c r="D156" s="10">
        <v>2452.8695999999995</v>
      </c>
      <c r="E156" s="10">
        <v>11.446724799999998</v>
      </c>
      <c r="F156" s="10">
        <v>61367.6</v>
      </c>
      <c r="G156" s="10">
        <f t="shared" si="8"/>
        <v>4.5786899199999995</v>
      </c>
      <c r="H156" s="7"/>
      <c r="I156" s="7"/>
      <c r="J156" s="7"/>
      <c r="K156" s="7"/>
      <c r="L156" s="17"/>
      <c r="M156" s="18"/>
      <c r="N156" s="18"/>
      <c r="O156" s="18"/>
      <c r="P156" s="18"/>
      <c r="Q156" s="18"/>
      <c r="R156" s="18"/>
      <c r="S156" s="18"/>
      <c r="T156" s="18"/>
    </row>
    <row r="157" spans="1:20" ht="18.75" customHeight="1" x14ac:dyDescent="0.25">
      <c r="A157" s="9">
        <v>350</v>
      </c>
      <c r="B157" s="9">
        <v>40</v>
      </c>
      <c r="C157" s="10">
        <v>17.733958000000001</v>
      </c>
      <c r="D157" s="10">
        <v>2660.0936999999999</v>
      </c>
      <c r="E157" s="10">
        <v>12.413770599999999</v>
      </c>
      <c r="F157" s="10">
        <v>62658.200000000004</v>
      </c>
      <c r="G157" s="10">
        <f t="shared" si="8"/>
        <v>4.965508240000001</v>
      </c>
      <c r="H157" s="7"/>
      <c r="I157" s="7"/>
      <c r="J157" s="7"/>
      <c r="K157" s="7"/>
      <c r="L157" s="17"/>
      <c r="M157" s="18"/>
      <c r="N157" s="18"/>
      <c r="O157" s="18"/>
      <c r="P157" s="18"/>
      <c r="Q157" s="18"/>
      <c r="R157" s="18"/>
      <c r="S157" s="18"/>
      <c r="T157" s="18"/>
    </row>
    <row r="158" spans="1:20" ht="18.75" customHeight="1" x14ac:dyDescent="0.25">
      <c r="A158" s="9">
        <v>400</v>
      </c>
      <c r="B158" s="9">
        <v>40</v>
      </c>
      <c r="C158" s="10">
        <v>18.921952000000005</v>
      </c>
      <c r="D158" s="10">
        <v>2838.2928000000006</v>
      </c>
      <c r="E158" s="10">
        <v>13.245366400000002</v>
      </c>
      <c r="F158" s="10">
        <v>63948.799999999988</v>
      </c>
      <c r="G158" s="10">
        <f t="shared" si="8"/>
        <v>5.2981465600000019</v>
      </c>
      <c r="H158" s="7"/>
      <c r="I158" s="7"/>
      <c r="J158" s="7"/>
      <c r="K158" s="7"/>
      <c r="L158" s="17"/>
      <c r="M158" s="18"/>
      <c r="N158" s="18"/>
      <c r="O158" s="18"/>
      <c r="P158" s="18"/>
      <c r="Q158" s="18"/>
      <c r="R158" s="18"/>
      <c r="S158" s="18"/>
      <c r="T158" s="18"/>
    </row>
    <row r="159" spans="1:20" ht="18.75" customHeight="1" x14ac:dyDescent="0.25">
      <c r="A159" s="9">
        <v>450</v>
      </c>
      <c r="B159" s="9">
        <v>40</v>
      </c>
      <c r="C159" s="10">
        <v>19.916446000000001</v>
      </c>
      <c r="D159" s="10">
        <v>2987.4668999999999</v>
      </c>
      <c r="E159" s="10">
        <v>13.9415122</v>
      </c>
      <c r="F159" s="10">
        <v>65239.4</v>
      </c>
      <c r="G159" s="10">
        <f t="shared" si="8"/>
        <v>5.5766048800000005</v>
      </c>
      <c r="H159" s="7"/>
      <c r="I159" s="7"/>
      <c r="J159" s="7"/>
      <c r="K159" s="7"/>
      <c r="L159" s="17"/>
      <c r="M159" s="18"/>
      <c r="N159" s="18"/>
      <c r="O159" s="18"/>
      <c r="P159" s="18"/>
      <c r="Q159" s="18"/>
      <c r="R159" s="18"/>
      <c r="S159" s="18"/>
      <c r="T159" s="18"/>
    </row>
    <row r="160" spans="1:20" ht="18.75" customHeight="1" x14ac:dyDescent="0.25">
      <c r="A160" s="9">
        <v>500</v>
      </c>
      <c r="B160" s="9">
        <v>40</v>
      </c>
      <c r="C160" s="10">
        <v>20.71744</v>
      </c>
      <c r="D160" s="10">
        <v>3107.6159999999995</v>
      </c>
      <c r="E160" s="10">
        <v>14.502208</v>
      </c>
      <c r="F160" s="9">
        <v>66530</v>
      </c>
      <c r="G160" s="10">
        <f t="shared" si="8"/>
        <v>5.8008832000000004</v>
      </c>
      <c r="H160" s="7"/>
      <c r="I160" s="7"/>
      <c r="J160" s="7"/>
      <c r="K160" s="7"/>
      <c r="L160" s="17"/>
      <c r="M160" s="18"/>
      <c r="N160" s="18"/>
      <c r="O160" s="18"/>
      <c r="P160" s="18"/>
      <c r="Q160" s="18"/>
      <c r="R160" s="18"/>
      <c r="S160" s="18"/>
      <c r="T160" s="18"/>
    </row>
    <row r="161" spans="1:20" ht="18.75" customHeight="1" x14ac:dyDescent="0.25">
      <c r="A161" s="9">
        <v>550</v>
      </c>
      <c r="B161" s="9">
        <v>40</v>
      </c>
      <c r="C161" s="10">
        <v>21.324933999999995</v>
      </c>
      <c r="D161" s="10">
        <v>3198.7400999999995</v>
      </c>
      <c r="E161" s="10">
        <v>14.927453799999995</v>
      </c>
      <c r="F161" s="10">
        <v>67820.600000000006</v>
      </c>
      <c r="G161" s="10">
        <f t="shared" si="8"/>
        <v>5.9709815199999996</v>
      </c>
      <c r="H161" s="7"/>
      <c r="I161" s="7"/>
      <c r="J161" s="7"/>
      <c r="K161" s="7"/>
      <c r="L161" s="17"/>
      <c r="M161" s="18"/>
      <c r="N161" s="18"/>
      <c r="O161" s="18"/>
      <c r="P161" s="18"/>
      <c r="Q161" s="18"/>
      <c r="R161" s="18"/>
      <c r="S161" s="18"/>
      <c r="T161" s="18"/>
    </row>
    <row r="162" spans="1:20" ht="18.75" customHeight="1" x14ac:dyDescent="0.25">
      <c r="A162" s="9">
        <v>600</v>
      </c>
      <c r="B162" s="9">
        <v>40</v>
      </c>
      <c r="C162" s="10">
        <v>21.738928000000001</v>
      </c>
      <c r="D162" s="10">
        <v>3260.8391999999999</v>
      </c>
      <c r="E162" s="10">
        <v>15.217249600000001</v>
      </c>
      <c r="F162" s="10">
        <v>69111.199999999997</v>
      </c>
      <c r="G162" s="10">
        <f t="shared" si="8"/>
        <v>6.0868998400000009</v>
      </c>
      <c r="H162" s="7"/>
      <c r="I162" s="7"/>
      <c r="J162" s="7"/>
      <c r="K162" s="7"/>
      <c r="L162" s="17"/>
      <c r="M162" s="18"/>
      <c r="N162" s="18"/>
      <c r="O162" s="18"/>
      <c r="P162" s="18"/>
      <c r="Q162" s="18"/>
      <c r="R162" s="18"/>
      <c r="S162" s="18"/>
      <c r="T162" s="18"/>
    </row>
    <row r="163" spans="1:20" ht="18.75" customHeight="1" x14ac:dyDescent="0.25">
      <c r="A163" s="9">
        <v>650</v>
      </c>
      <c r="B163" s="9">
        <v>40</v>
      </c>
      <c r="C163" s="10">
        <v>21.959422</v>
      </c>
      <c r="D163" s="10">
        <v>3293.9132999999997</v>
      </c>
      <c r="E163" s="10">
        <v>15.371595399999999</v>
      </c>
      <c r="F163" s="10">
        <v>70401.799999999988</v>
      </c>
      <c r="G163" s="10">
        <f t="shared" si="8"/>
        <v>6.1486381600000009</v>
      </c>
      <c r="H163" s="7"/>
      <c r="I163" s="7"/>
      <c r="J163" s="7"/>
      <c r="K163" s="7"/>
      <c r="L163" s="17"/>
      <c r="M163" s="18" t="s">
        <v>30</v>
      </c>
      <c r="N163" s="18"/>
      <c r="O163" s="18"/>
      <c r="P163" s="18"/>
      <c r="Q163" s="18"/>
      <c r="R163" s="18"/>
      <c r="S163" s="18"/>
      <c r="T163" s="18"/>
    </row>
    <row r="164" spans="1:20" ht="18.75" customHeight="1" x14ac:dyDescent="0.25">
      <c r="A164" s="9">
        <v>700</v>
      </c>
      <c r="B164" s="9">
        <v>40</v>
      </c>
      <c r="C164" s="10">
        <v>21.986415999999998</v>
      </c>
      <c r="D164" s="10">
        <v>3297.9623999999999</v>
      </c>
      <c r="E164" s="10">
        <v>15.390491199999998</v>
      </c>
      <c r="F164" s="10">
        <v>71692.400000000009</v>
      </c>
      <c r="G164" s="10">
        <f t="shared" si="8"/>
        <v>6.1561964800000002</v>
      </c>
      <c r="H164" s="7"/>
      <c r="I164" s="7"/>
      <c r="J164" s="7"/>
      <c r="K164" s="7"/>
      <c r="L164" s="25">
        <v>110</v>
      </c>
      <c r="M164" s="25">
        <v>2</v>
      </c>
      <c r="N164" s="10">
        <f>L164/2.204</f>
        <v>49.909255898366602</v>
      </c>
      <c r="O164" s="10">
        <f>M164/100*L164</f>
        <v>2.2000000000000002</v>
      </c>
      <c r="P164" s="18"/>
      <c r="Q164" s="18"/>
      <c r="R164" s="18"/>
      <c r="S164" s="18"/>
      <c r="T164" s="18"/>
    </row>
    <row r="165" spans="1:20" ht="18.75" customHeight="1" x14ac:dyDescent="0.25">
      <c r="A165" s="26" t="s">
        <v>9</v>
      </c>
      <c r="B165" s="15"/>
      <c r="C165" s="16"/>
      <c r="D165" s="15"/>
      <c r="E165" s="18"/>
      <c r="F165" s="15"/>
      <c r="G165" s="16"/>
      <c r="H165" s="7"/>
      <c r="I165" s="7"/>
      <c r="J165" s="7"/>
      <c r="K165" s="7"/>
      <c r="L165" s="25">
        <v>132</v>
      </c>
      <c r="M165" s="27">
        <v>1.8</v>
      </c>
      <c r="N165" s="10">
        <f>L165/2.204</f>
        <v>59.891107078039923</v>
      </c>
      <c r="O165" s="10">
        <f>M165/100*L165</f>
        <v>2.3760000000000003</v>
      </c>
      <c r="P165" s="18"/>
      <c r="Q165" s="18"/>
      <c r="R165" s="18"/>
      <c r="S165" s="18"/>
      <c r="T165" s="18"/>
    </row>
    <row r="166" spans="1:20" ht="18.75" customHeight="1" x14ac:dyDescent="0.25">
      <c r="A166" s="11">
        <v>10</v>
      </c>
      <c r="B166" s="9">
        <v>0</v>
      </c>
      <c r="C166" s="10">
        <v>0.24</v>
      </c>
      <c r="D166" s="15"/>
      <c r="E166" s="10">
        <v>0.36363636363636365</v>
      </c>
      <c r="F166" s="10">
        <v>596.96</v>
      </c>
      <c r="G166" s="10">
        <f t="shared" ref="G166:G175" si="9">0.41*C166</f>
        <v>9.8399999999999987E-2</v>
      </c>
      <c r="H166" s="7"/>
      <c r="I166" s="7"/>
      <c r="J166" s="7"/>
      <c r="K166" s="7"/>
      <c r="L166" s="28"/>
      <c r="M166" s="29"/>
      <c r="N166" s="18"/>
      <c r="O166" s="18"/>
      <c r="P166" s="18"/>
      <c r="Q166" s="18"/>
      <c r="R166" s="18"/>
      <c r="S166" s="18"/>
      <c r="T166" s="18"/>
    </row>
    <row r="167" spans="1:20" ht="18.75" customHeight="1" x14ac:dyDescent="0.25">
      <c r="A167" s="11">
        <v>20</v>
      </c>
      <c r="B167" s="9">
        <v>0</v>
      </c>
      <c r="C167" s="10">
        <v>0.45999999999999996</v>
      </c>
      <c r="D167" s="15"/>
      <c r="E167" s="10">
        <v>0.40909090909090906</v>
      </c>
      <c r="F167" s="10">
        <v>671.57999999999993</v>
      </c>
      <c r="G167" s="10">
        <f t="shared" si="9"/>
        <v>0.18859999999999996</v>
      </c>
      <c r="H167" s="7"/>
      <c r="I167" s="7"/>
      <c r="J167" s="7"/>
      <c r="K167" s="7"/>
      <c r="L167" s="28"/>
      <c r="M167" s="29"/>
      <c r="N167" s="18"/>
      <c r="O167" s="18"/>
      <c r="P167" s="18"/>
      <c r="Q167" s="18"/>
      <c r="R167" s="18"/>
      <c r="S167" s="18"/>
      <c r="T167" s="18"/>
    </row>
    <row r="168" spans="1:20" ht="18.75" customHeight="1" x14ac:dyDescent="0.25">
      <c r="A168" s="9">
        <v>30</v>
      </c>
      <c r="B168" s="9">
        <v>0</v>
      </c>
      <c r="C168" s="10">
        <v>0.66</v>
      </c>
      <c r="D168" s="15"/>
      <c r="E168" s="10">
        <v>0.45454545454545453</v>
      </c>
      <c r="F168" s="10">
        <v>746.19999999999993</v>
      </c>
      <c r="G168" s="10">
        <f t="shared" si="9"/>
        <v>0.27060000000000001</v>
      </c>
      <c r="H168" s="7"/>
      <c r="I168" s="7"/>
      <c r="J168" s="7"/>
      <c r="K168" s="7"/>
      <c r="L168" s="28"/>
      <c r="M168" s="29"/>
      <c r="N168" s="18"/>
      <c r="O168" s="18"/>
      <c r="P168" s="18"/>
      <c r="Q168" s="18"/>
      <c r="R168" s="18"/>
      <c r="S168" s="18"/>
      <c r="T168" s="18"/>
    </row>
    <row r="169" spans="1:20" ht="18.75" customHeight="1" x14ac:dyDescent="0.25">
      <c r="A169" s="9">
        <v>40</v>
      </c>
      <c r="B169" s="9">
        <v>0</v>
      </c>
      <c r="C169" s="10">
        <v>0.84000000000000008</v>
      </c>
      <c r="D169" s="15"/>
      <c r="E169" s="10">
        <v>0.5</v>
      </c>
      <c r="F169" s="10">
        <v>820.82</v>
      </c>
      <c r="G169" s="10">
        <f t="shared" si="9"/>
        <v>0.34440000000000004</v>
      </c>
      <c r="H169" s="7"/>
      <c r="I169" s="7"/>
      <c r="J169" s="7"/>
      <c r="K169" s="7"/>
      <c r="L169" s="28"/>
      <c r="M169" s="29"/>
      <c r="N169" s="18"/>
      <c r="O169" s="18"/>
      <c r="P169" s="18"/>
      <c r="Q169" s="18"/>
      <c r="R169" s="18"/>
      <c r="S169" s="18"/>
      <c r="T169" s="18"/>
    </row>
    <row r="170" spans="1:20" ht="18.75" customHeight="1" x14ac:dyDescent="0.25">
      <c r="A170" s="9">
        <v>50</v>
      </c>
      <c r="B170" s="9">
        <v>0</v>
      </c>
      <c r="C170" s="9">
        <v>1</v>
      </c>
      <c r="D170" s="15"/>
      <c r="E170" s="10">
        <v>0.54545454545454541</v>
      </c>
      <c r="F170" s="10">
        <v>895.44</v>
      </c>
      <c r="G170" s="10">
        <f t="shared" si="9"/>
        <v>0.41</v>
      </c>
      <c r="H170" s="7"/>
      <c r="I170" s="7"/>
      <c r="J170" s="7"/>
      <c r="K170" s="7"/>
      <c r="L170" s="28"/>
      <c r="M170" s="29"/>
      <c r="N170" s="18"/>
      <c r="O170" s="18"/>
      <c r="P170" s="18"/>
      <c r="Q170" s="18"/>
      <c r="R170" s="18"/>
      <c r="S170" s="18"/>
      <c r="T170" s="18"/>
    </row>
    <row r="171" spans="1:20" ht="18.75" customHeight="1" x14ac:dyDescent="0.25">
      <c r="A171" s="9">
        <v>60</v>
      </c>
      <c r="B171" s="9">
        <v>0</v>
      </c>
      <c r="C171" s="10">
        <v>1.08</v>
      </c>
      <c r="D171" s="15"/>
      <c r="E171" s="10">
        <v>0.59090909090909083</v>
      </c>
      <c r="F171" s="10">
        <v>970.06000000000006</v>
      </c>
      <c r="G171" s="10">
        <f t="shared" si="9"/>
        <v>0.44280000000000003</v>
      </c>
      <c r="H171" s="7"/>
      <c r="I171" s="7"/>
      <c r="J171" s="7"/>
      <c r="K171" s="7"/>
      <c r="L171" s="28"/>
      <c r="M171" s="29"/>
      <c r="N171" s="18"/>
      <c r="O171" s="18"/>
      <c r="P171" s="18"/>
      <c r="Q171" s="18"/>
      <c r="R171" s="18"/>
      <c r="S171" s="18"/>
      <c r="T171" s="18"/>
    </row>
    <row r="172" spans="1:20" ht="18.75" customHeight="1" x14ac:dyDescent="0.25">
      <c r="A172" s="9">
        <v>70</v>
      </c>
      <c r="B172" s="9">
        <v>0</v>
      </c>
      <c r="C172" s="10">
        <v>1.1900000000000002</v>
      </c>
      <c r="D172" s="15"/>
      <c r="E172" s="10">
        <v>0.68181818181818177</v>
      </c>
      <c r="F172" s="10">
        <v>1119.3</v>
      </c>
      <c r="G172" s="10">
        <f t="shared" si="9"/>
        <v>0.48790000000000006</v>
      </c>
      <c r="H172" s="7"/>
      <c r="I172" s="7"/>
      <c r="J172" s="7"/>
      <c r="K172" s="7"/>
      <c r="L172" s="28"/>
      <c r="M172" s="29"/>
      <c r="N172" s="18"/>
      <c r="O172" s="18"/>
      <c r="P172" s="18"/>
      <c r="Q172" s="18"/>
      <c r="R172" s="18"/>
      <c r="S172" s="18"/>
      <c r="T172" s="18"/>
    </row>
    <row r="173" spans="1:20" ht="18.75" customHeight="1" x14ac:dyDescent="0.25">
      <c r="A173" s="9">
        <v>80</v>
      </c>
      <c r="B173" s="9">
        <v>0</v>
      </c>
      <c r="C173" s="10">
        <v>1.28</v>
      </c>
      <c r="D173" s="15"/>
      <c r="E173" s="10">
        <v>0.72727272727272729</v>
      </c>
      <c r="F173" s="10">
        <v>1193.92</v>
      </c>
      <c r="G173" s="10">
        <f t="shared" si="9"/>
        <v>0.52479999999999993</v>
      </c>
      <c r="H173" s="7"/>
      <c r="I173" s="7"/>
      <c r="J173" s="7"/>
      <c r="K173" s="7"/>
      <c r="L173" s="28"/>
      <c r="M173" s="29"/>
      <c r="N173" s="18"/>
      <c r="O173" s="18"/>
      <c r="P173" s="18"/>
      <c r="Q173" s="18"/>
      <c r="R173" s="18"/>
      <c r="S173" s="18"/>
      <c r="T173" s="18"/>
    </row>
    <row r="174" spans="1:20" ht="18.75" customHeight="1" x14ac:dyDescent="0.25">
      <c r="A174" s="9">
        <v>90</v>
      </c>
      <c r="B174" s="9">
        <v>0</v>
      </c>
      <c r="C174" s="10">
        <v>1.3499999999999999</v>
      </c>
      <c r="D174" s="15"/>
      <c r="E174" s="10">
        <v>0.7727272727272726</v>
      </c>
      <c r="F174" s="10">
        <v>1268.5399999999997</v>
      </c>
      <c r="G174" s="10">
        <f t="shared" si="9"/>
        <v>0.55349999999999988</v>
      </c>
      <c r="H174" s="7"/>
      <c r="I174" s="7"/>
      <c r="J174" s="7"/>
      <c r="K174" s="7"/>
      <c r="L174" s="28"/>
      <c r="M174" s="29"/>
      <c r="N174" s="18"/>
      <c r="O174" s="18"/>
      <c r="P174" s="18"/>
      <c r="Q174" s="18"/>
      <c r="R174" s="18"/>
      <c r="S174" s="18"/>
      <c r="T174" s="18"/>
    </row>
    <row r="175" spans="1:20" ht="18.75" customHeight="1" x14ac:dyDescent="0.25">
      <c r="A175" s="9">
        <v>100</v>
      </c>
      <c r="B175" s="9">
        <v>0</v>
      </c>
      <c r="C175" s="10">
        <v>1.44</v>
      </c>
      <c r="D175" s="15"/>
      <c r="E175" s="10">
        <v>0.81818181818181812</v>
      </c>
      <c r="F175" s="10">
        <v>1343.1599999999999</v>
      </c>
      <c r="G175" s="10">
        <f t="shared" si="9"/>
        <v>0.59039999999999992</v>
      </c>
      <c r="H175" s="7"/>
      <c r="I175" s="7"/>
      <c r="J175" s="7"/>
      <c r="K175" s="7"/>
      <c r="L175" s="28"/>
      <c r="M175" s="29"/>
      <c r="N175" s="18"/>
      <c r="O175" s="18"/>
      <c r="P175" s="18"/>
      <c r="Q175" s="18"/>
      <c r="R175" s="18"/>
      <c r="S175" s="18"/>
      <c r="T175" s="18"/>
    </row>
    <row r="176" spans="1:20" ht="18.75" customHeight="1" x14ac:dyDescent="0.25">
      <c r="A176" s="8"/>
      <c r="B176" s="15"/>
      <c r="C176" s="16"/>
      <c r="D176" s="15"/>
      <c r="E176" s="18"/>
      <c r="F176" s="15"/>
      <c r="G176" s="16"/>
      <c r="H176" s="7"/>
      <c r="I176" s="7"/>
      <c r="J176" s="7"/>
      <c r="K176" s="7"/>
      <c r="L176" s="28"/>
      <c r="M176" s="29"/>
      <c r="N176" s="18"/>
      <c r="O176" s="18"/>
      <c r="P176" s="18"/>
      <c r="Q176" s="18"/>
      <c r="R176" s="18"/>
      <c r="S176" s="18"/>
      <c r="T176" s="18"/>
    </row>
    <row r="177" spans="1:20" ht="18.75" customHeight="1" x14ac:dyDescent="0.25">
      <c r="A177" s="11">
        <v>10</v>
      </c>
      <c r="B177" s="9">
        <v>1</v>
      </c>
      <c r="C177" s="10">
        <v>0.43</v>
      </c>
      <c r="D177" s="9">
        <v>78</v>
      </c>
      <c r="E177" s="18"/>
      <c r="F177" s="9">
        <v>2140</v>
      </c>
      <c r="G177" s="10">
        <f t="shared" ref="G177:G208" si="10">0.41*C177</f>
        <v>0.17629999999999998</v>
      </c>
      <c r="H177" s="7"/>
      <c r="I177" s="7"/>
      <c r="J177" s="7"/>
      <c r="K177" s="7"/>
      <c r="L177" s="25">
        <v>154</v>
      </c>
      <c r="M177" s="27">
        <v>1.7</v>
      </c>
      <c r="N177" s="10">
        <f>L177/2.204</f>
        <v>69.872958257713236</v>
      </c>
      <c r="O177" s="10">
        <f>M177/100*L177</f>
        <v>2.6180000000000003</v>
      </c>
      <c r="P177" s="18"/>
      <c r="Q177" s="18"/>
      <c r="R177" s="18"/>
      <c r="S177" s="18"/>
      <c r="T177" s="18"/>
    </row>
    <row r="178" spans="1:20" ht="18.75" customHeight="1" x14ac:dyDescent="0.25">
      <c r="A178" s="11">
        <v>20</v>
      </c>
      <c r="B178" s="9">
        <v>1</v>
      </c>
      <c r="C178" s="10">
        <v>0.72</v>
      </c>
      <c r="D178" s="9">
        <v>93</v>
      </c>
      <c r="E178" s="18"/>
      <c r="F178" s="9">
        <v>2720</v>
      </c>
      <c r="G178" s="10">
        <f t="shared" si="10"/>
        <v>0.29519999999999996</v>
      </c>
      <c r="H178" s="7"/>
      <c r="I178" s="7"/>
      <c r="J178" s="7"/>
      <c r="K178" s="7"/>
      <c r="L178" s="25">
        <v>176</v>
      </c>
      <c r="M178" s="27">
        <v>1.6</v>
      </c>
      <c r="N178" s="10">
        <f>L178/2.204</f>
        <v>79.854809437386564</v>
      </c>
      <c r="O178" s="10">
        <f>M178/100*L178</f>
        <v>2.8159999999999998</v>
      </c>
      <c r="P178" s="18"/>
      <c r="Q178" s="18"/>
      <c r="R178" s="18"/>
      <c r="S178" s="18"/>
      <c r="T178" s="18"/>
    </row>
    <row r="179" spans="1:20" ht="18.75" customHeight="1" x14ac:dyDescent="0.25">
      <c r="A179" s="9">
        <v>30</v>
      </c>
      <c r="B179" s="9">
        <v>1</v>
      </c>
      <c r="C179" s="10">
        <v>0.98</v>
      </c>
      <c r="D179" s="9">
        <v>107</v>
      </c>
      <c r="E179" s="18"/>
      <c r="F179" s="9">
        <v>3230</v>
      </c>
      <c r="G179" s="10">
        <f t="shared" si="10"/>
        <v>0.40179999999999999</v>
      </c>
      <c r="H179" s="7"/>
      <c r="I179" s="7"/>
      <c r="J179" s="7"/>
      <c r="K179" s="7"/>
      <c r="L179" s="25">
        <v>198</v>
      </c>
      <c r="M179" s="27">
        <v>1.5</v>
      </c>
      <c r="N179" s="10">
        <f>L179/2.204</f>
        <v>89.836660617059877</v>
      </c>
      <c r="O179" s="10">
        <f>M179/100*L179</f>
        <v>2.9699999999999998</v>
      </c>
      <c r="P179" s="18"/>
      <c r="Q179" s="18"/>
      <c r="R179" s="18"/>
      <c r="S179" s="18"/>
      <c r="T179" s="18"/>
    </row>
    <row r="180" spans="1:20" ht="18.75" customHeight="1" x14ac:dyDescent="0.25">
      <c r="A180" s="9">
        <v>40</v>
      </c>
      <c r="B180" s="9">
        <v>1</v>
      </c>
      <c r="C180" s="10">
        <v>1.21</v>
      </c>
      <c r="D180" s="9">
        <v>119</v>
      </c>
      <c r="E180" s="18"/>
      <c r="F180" s="9">
        <v>3700</v>
      </c>
      <c r="G180" s="10">
        <f t="shared" si="10"/>
        <v>0.49609999999999993</v>
      </c>
      <c r="H180" s="7"/>
      <c r="I180" s="7"/>
      <c r="J180" s="7"/>
      <c r="K180" s="7"/>
      <c r="L180" s="17"/>
      <c r="M180" s="18"/>
      <c r="N180" s="18"/>
      <c r="O180" s="18"/>
      <c r="P180" s="18"/>
      <c r="Q180" s="18"/>
      <c r="R180" s="18"/>
      <c r="S180" s="18"/>
      <c r="T180" s="18"/>
    </row>
    <row r="181" spans="1:20" ht="18.75" customHeight="1" x14ac:dyDescent="0.25">
      <c r="A181" s="9">
        <v>50</v>
      </c>
      <c r="B181" s="9">
        <v>1</v>
      </c>
      <c r="C181" s="10">
        <v>1.43</v>
      </c>
      <c r="D181" s="9">
        <v>131</v>
      </c>
      <c r="E181" s="18"/>
      <c r="F181" s="9">
        <v>4140</v>
      </c>
      <c r="G181" s="10">
        <f t="shared" si="10"/>
        <v>0.58629999999999993</v>
      </c>
      <c r="H181" s="7"/>
      <c r="I181" s="7"/>
      <c r="J181" s="7"/>
      <c r="K181" s="7"/>
      <c r="L181" s="17"/>
      <c r="M181" s="18"/>
      <c r="N181" s="18"/>
      <c r="O181" s="18"/>
      <c r="P181" s="18"/>
      <c r="Q181" s="18"/>
      <c r="R181" s="18"/>
      <c r="S181" s="18"/>
      <c r="T181" s="18"/>
    </row>
    <row r="182" spans="1:20" ht="18.75" customHeight="1" x14ac:dyDescent="0.25">
      <c r="A182" s="9">
        <v>60</v>
      </c>
      <c r="B182" s="9">
        <v>1</v>
      </c>
      <c r="C182" s="10">
        <v>1.64</v>
      </c>
      <c r="D182" s="9">
        <v>142</v>
      </c>
      <c r="E182" s="18"/>
      <c r="F182" s="9">
        <v>4560</v>
      </c>
      <c r="G182" s="10">
        <f t="shared" si="10"/>
        <v>0.67239999999999989</v>
      </c>
      <c r="H182" s="7"/>
      <c r="I182" s="7"/>
      <c r="J182" s="7"/>
      <c r="K182" s="7"/>
      <c r="L182" s="17"/>
      <c r="M182" s="18"/>
      <c r="N182" s="18"/>
      <c r="O182" s="18"/>
      <c r="P182" s="18"/>
      <c r="Q182" s="18"/>
      <c r="R182" s="18"/>
      <c r="S182" s="18"/>
      <c r="T182" s="18"/>
    </row>
    <row r="183" spans="1:20" ht="18.75" customHeight="1" x14ac:dyDescent="0.25">
      <c r="A183" s="9">
        <v>70</v>
      </c>
      <c r="B183" s="9">
        <v>1</v>
      </c>
      <c r="C183" s="10">
        <v>1.84</v>
      </c>
      <c r="D183" s="9">
        <v>153</v>
      </c>
      <c r="E183" s="18"/>
      <c r="F183" s="9">
        <v>4960</v>
      </c>
      <c r="G183" s="10">
        <f t="shared" si="10"/>
        <v>0.75439999999999996</v>
      </c>
      <c r="H183" s="7"/>
      <c r="I183" s="7"/>
      <c r="J183" s="7"/>
      <c r="K183" s="7"/>
      <c r="L183" s="17"/>
      <c r="M183" s="18"/>
      <c r="N183" s="18"/>
      <c r="O183" s="18"/>
      <c r="P183" s="18"/>
      <c r="Q183" s="18"/>
      <c r="R183" s="18" t="s">
        <v>31</v>
      </c>
      <c r="S183" s="18" t="s">
        <v>32</v>
      </c>
      <c r="T183" s="18" t="s">
        <v>33</v>
      </c>
    </row>
    <row r="184" spans="1:20" ht="18.75" customHeight="1" x14ac:dyDescent="0.25">
      <c r="A184" s="9">
        <v>80</v>
      </c>
      <c r="B184" s="9">
        <v>1</v>
      </c>
      <c r="C184" s="10">
        <v>2.0299999999999998</v>
      </c>
      <c r="D184" s="9">
        <v>163</v>
      </c>
      <c r="E184" s="18"/>
      <c r="F184" s="9">
        <v>5340</v>
      </c>
      <c r="G184" s="10">
        <f t="shared" si="10"/>
        <v>0.83229999999999982</v>
      </c>
      <c r="H184" s="7"/>
      <c r="I184" s="7"/>
      <c r="J184" s="7"/>
      <c r="K184" s="7"/>
      <c r="L184" s="9">
        <v>10</v>
      </c>
      <c r="M184" s="10">
        <v>2.4</v>
      </c>
      <c r="N184" s="10">
        <f t="shared" ref="N184:N192" si="11">M184/100*L184</f>
        <v>0.24</v>
      </c>
      <c r="O184" s="18"/>
      <c r="P184" s="10">
        <v>0.8</v>
      </c>
      <c r="Q184" s="10">
        <f t="shared" ref="Q184:Q193" si="12">P184/2.2</f>
        <v>0.36363636363636365</v>
      </c>
      <c r="R184" s="10">
        <f t="shared" ref="R184:R193" si="13">P184*0.91</f>
        <v>0.72800000000000009</v>
      </c>
      <c r="S184" s="10">
        <f t="shared" ref="S184:S193" si="14">82/100*R184</f>
        <v>0.59696000000000005</v>
      </c>
      <c r="T184" s="10">
        <f t="shared" ref="T184:T193" si="15">S184*1000</f>
        <v>596.96</v>
      </c>
    </row>
    <row r="185" spans="1:20" ht="18.75" customHeight="1" x14ac:dyDescent="0.25">
      <c r="A185" s="9">
        <v>90</v>
      </c>
      <c r="B185" s="9">
        <v>1</v>
      </c>
      <c r="C185" s="10">
        <v>2.2200000000000002</v>
      </c>
      <c r="D185" s="9">
        <v>173</v>
      </c>
      <c r="E185" s="18"/>
      <c r="F185" s="9">
        <v>5720</v>
      </c>
      <c r="G185" s="10">
        <f t="shared" si="10"/>
        <v>0.91020000000000001</v>
      </c>
      <c r="H185" s="7"/>
      <c r="I185" s="7"/>
      <c r="J185" s="7"/>
      <c r="K185" s="7"/>
      <c r="L185" s="9">
        <v>20</v>
      </c>
      <c r="M185" s="10">
        <v>2.2999999999999998</v>
      </c>
      <c r="N185" s="10">
        <f t="shared" si="11"/>
        <v>0.45999999999999996</v>
      </c>
      <c r="O185" s="18"/>
      <c r="P185" s="10">
        <v>0.9</v>
      </c>
      <c r="Q185" s="10">
        <f t="shared" si="12"/>
        <v>0.40909090909090906</v>
      </c>
      <c r="R185" s="10">
        <f t="shared" si="13"/>
        <v>0.81900000000000006</v>
      </c>
      <c r="S185" s="10">
        <f t="shared" si="14"/>
        <v>0.67157999999999995</v>
      </c>
      <c r="T185" s="10">
        <f t="shared" si="15"/>
        <v>671.57999999999993</v>
      </c>
    </row>
    <row r="186" spans="1:20" ht="18.75" customHeight="1" x14ac:dyDescent="0.25">
      <c r="A186" s="9">
        <v>100</v>
      </c>
      <c r="B186" s="9">
        <v>1</v>
      </c>
      <c r="C186" s="10">
        <v>2.41</v>
      </c>
      <c r="D186" s="9">
        <v>183</v>
      </c>
      <c r="E186" s="18"/>
      <c r="F186" s="9">
        <v>6100</v>
      </c>
      <c r="G186" s="10">
        <f t="shared" si="10"/>
        <v>0.98809999999999998</v>
      </c>
      <c r="H186" s="7"/>
      <c r="I186" s="7"/>
      <c r="J186" s="7"/>
      <c r="K186" s="7"/>
      <c r="L186" s="9">
        <v>30</v>
      </c>
      <c r="M186" s="10">
        <v>2.2000000000000002</v>
      </c>
      <c r="N186" s="10">
        <f t="shared" si="11"/>
        <v>0.66</v>
      </c>
      <c r="O186" s="18"/>
      <c r="P186" s="9">
        <v>1</v>
      </c>
      <c r="Q186" s="10">
        <f t="shared" si="12"/>
        <v>0.45454545454545453</v>
      </c>
      <c r="R186" s="10">
        <f t="shared" si="13"/>
        <v>0.91</v>
      </c>
      <c r="S186" s="10">
        <f t="shared" si="14"/>
        <v>0.74619999999999997</v>
      </c>
      <c r="T186" s="10">
        <f t="shared" si="15"/>
        <v>746.19999999999993</v>
      </c>
    </row>
    <row r="187" spans="1:20" ht="18.75" customHeight="1" x14ac:dyDescent="0.25">
      <c r="A187" s="15"/>
      <c r="B187" s="15"/>
      <c r="C187" s="16"/>
      <c r="D187" s="9">
        <v>0</v>
      </c>
      <c r="E187" s="18"/>
      <c r="F187" s="15"/>
      <c r="G187" s="9">
        <f t="shared" si="10"/>
        <v>0</v>
      </c>
      <c r="H187" s="7"/>
      <c r="I187" s="7"/>
      <c r="J187" s="7"/>
      <c r="K187" s="7"/>
      <c r="L187" s="9">
        <v>40</v>
      </c>
      <c r="M187" s="10">
        <v>2.1</v>
      </c>
      <c r="N187" s="10">
        <f t="shared" si="11"/>
        <v>0.84000000000000008</v>
      </c>
      <c r="O187" s="18"/>
      <c r="P187" s="10">
        <v>1.1000000000000001</v>
      </c>
      <c r="Q187" s="10">
        <f t="shared" si="12"/>
        <v>0.5</v>
      </c>
      <c r="R187" s="10">
        <f t="shared" si="13"/>
        <v>1.0010000000000001</v>
      </c>
      <c r="S187" s="10">
        <f t="shared" si="14"/>
        <v>0.82081999999999999</v>
      </c>
      <c r="T187" s="10">
        <f t="shared" si="15"/>
        <v>820.82</v>
      </c>
    </row>
    <row r="188" spans="1:20" ht="18.75" customHeight="1" x14ac:dyDescent="0.25">
      <c r="A188" s="11">
        <v>10</v>
      </c>
      <c r="B188" s="9">
        <v>2</v>
      </c>
      <c r="C188" s="10">
        <v>0.5</v>
      </c>
      <c r="D188" s="9">
        <v>133</v>
      </c>
      <c r="E188" s="18"/>
      <c r="F188" s="9">
        <v>3420</v>
      </c>
      <c r="G188" s="10">
        <f t="shared" si="10"/>
        <v>0.20499999999999999</v>
      </c>
      <c r="H188" s="7"/>
      <c r="I188" s="7"/>
      <c r="J188" s="7"/>
      <c r="K188" s="7"/>
      <c r="L188" s="9">
        <v>50</v>
      </c>
      <c r="M188" s="25">
        <v>2</v>
      </c>
      <c r="N188" s="9">
        <f t="shared" si="11"/>
        <v>1</v>
      </c>
      <c r="O188" s="18"/>
      <c r="P188" s="27">
        <v>1.2</v>
      </c>
      <c r="Q188" s="10">
        <f t="shared" si="12"/>
        <v>0.54545454545454541</v>
      </c>
      <c r="R188" s="10">
        <f t="shared" si="13"/>
        <v>1.0920000000000001</v>
      </c>
      <c r="S188" s="10">
        <f t="shared" si="14"/>
        <v>0.89544000000000001</v>
      </c>
      <c r="T188" s="10">
        <f t="shared" si="15"/>
        <v>895.44</v>
      </c>
    </row>
    <row r="189" spans="1:20" ht="18.75" customHeight="1" x14ac:dyDescent="0.25">
      <c r="A189" s="11">
        <v>20</v>
      </c>
      <c r="B189" s="9">
        <v>2</v>
      </c>
      <c r="C189" s="9">
        <v>1</v>
      </c>
      <c r="D189" s="9">
        <v>148</v>
      </c>
      <c r="E189" s="18"/>
      <c r="F189" s="9">
        <v>4000</v>
      </c>
      <c r="G189" s="10">
        <f t="shared" si="10"/>
        <v>0.41</v>
      </c>
      <c r="H189" s="7"/>
      <c r="I189" s="7"/>
      <c r="J189" s="7"/>
      <c r="K189" s="7"/>
      <c r="L189" s="9">
        <v>60</v>
      </c>
      <c r="M189" s="27">
        <v>1.8</v>
      </c>
      <c r="N189" s="10">
        <f t="shared" si="11"/>
        <v>1.08</v>
      </c>
      <c r="O189" s="18"/>
      <c r="P189" s="27">
        <v>1.3</v>
      </c>
      <c r="Q189" s="10">
        <f t="shared" si="12"/>
        <v>0.59090909090909083</v>
      </c>
      <c r="R189" s="10">
        <f t="shared" si="13"/>
        <v>1.1830000000000001</v>
      </c>
      <c r="S189" s="10">
        <f t="shared" si="14"/>
        <v>0.97006000000000003</v>
      </c>
      <c r="T189" s="10">
        <f t="shared" si="15"/>
        <v>970.06000000000006</v>
      </c>
    </row>
    <row r="190" spans="1:20" ht="18.75" customHeight="1" x14ac:dyDescent="0.25">
      <c r="A190" s="9">
        <v>30</v>
      </c>
      <c r="B190" s="9">
        <v>2</v>
      </c>
      <c r="C190" s="10">
        <v>1.5</v>
      </c>
      <c r="D190" s="9">
        <v>162</v>
      </c>
      <c r="E190" s="18"/>
      <c r="F190" s="9">
        <v>4510</v>
      </c>
      <c r="G190" s="10">
        <f t="shared" si="10"/>
        <v>0.61499999999999999</v>
      </c>
      <c r="H190" s="7"/>
      <c r="I190" s="7"/>
      <c r="J190" s="7"/>
      <c r="K190" s="7"/>
      <c r="L190" s="9">
        <v>70</v>
      </c>
      <c r="M190" s="27">
        <v>1.7</v>
      </c>
      <c r="N190" s="10">
        <f t="shared" si="11"/>
        <v>1.1900000000000002</v>
      </c>
      <c r="O190" s="18"/>
      <c r="P190" s="27">
        <v>1.5</v>
      </c>
      <c r="Q190" s="10">
        <f t="shared" si="12"/>
        <v>0.68181818181818177</v>
      </c>
      <c r="R190" s="10">
        <f t="shared" si="13"/>
        <v>1.365</v>
      </c>
      <c r="S190" s="10">
        <f t="shared" si="14"/>
        <v>1.1193</v>
      </c>
      <c r="T190" s="10">
        <f t="shared" si="15"/>
        <v>1119.3</v>
      </c>
    </row>
    <row r="191" spans="1:20" ht="18.75" customHeight="1" x14ac:dyDescent="0.25">
      <c r="A191" s="9">
        <v>40</v>
      </c>
      <c r="B191" s="9">
        <v>2</v>
      </c>
      <c r="C191" s="9">
        <v>2</v>
      </c>
      <c r="D191" s="9">
        <v>174</v>
      </c>
      <c r="E191" s="18"/>
      <c r="F191" s="9">
        <v>4980</v>
      </c>
      <c r="G191" s="10">
        <f t="shared" si="10"/>
        <v>0.82</v>
      </c>
      <c r="H191" s="7"/>
      <c r="I191" s="7"/>
      <c r="J191" s="7"/>
      <c r="K191" s="7"/>
      <c r="L191" s="9">
        <v>80</v>
      </c>
      <c r="M191" s="27">
        <v>1.6</v>
      </c>
      <c r="N191" s="10">
        <f t="shared" si="11"/>
        <v>1.28</v>
      </c>
      <c r="O191" s="18"/>
      <c r="P191" s="27">
        <v>1.6</v>
      </c>
      <c r="Q191" s="10">
        <f t="shared" si="12"/>
        <v>0.72727272727272729</v>
      </c>
      <c r="R191" s="10">
        <f t="shared" si="13"/>
        <v>1.4560000000000002</v>
      </c>
      <c r="S191" s="10">
        <f t="shared" si="14"/>
        <v>1.1939200000000001</v>
      </c>
      <c r="T191" s="10">
        <f t="shared" si="15"/>
        <v>1193.92</v>
      </c>
    </row>
    <row r="192" spans="1:20" ht="18.75" customHeight="1" x14ac:dyDescent="0.25">
      <c r="A192" s="9">
        <v>50</v>
      </c>
      <c r="B192" s="9">
        <v>2</v>
      </c>
      <c r="C192" s="10">
        <v>2.5</v>
      </c>
      <c r="D192" s="9">
        <v>186</v>
      </c>
      <c r="E192" s="18"/>
      <c r="F192" s="9">
        <v>5420</v>
      </c>
      <c r="G192" s="10">
        <f t="shared" si="10"/>
        <v>1.0249999999999999</v>
      </c>
      <c r="H192" s="7"/>
      <c r="I192" s="7"/>
      <c r="J192" s="7"/>
      <c r="K192" s="7"/>
      <c r="L192" s="9">
        <v>90</v>
      </c>
      <c r="M192" s="27">
        <v>1.5</v>
      </c>
      <c r="N192" s="10">
        <f t="shared" si="11"/>
        <v>1.3499999999999999</v>
      </c>
      <c r="O192" s="18"/>
      <c r="P192" s="27">
        <v>1.7</v>
      </c>
      <c r="Q192" s="10">
        <f t="shared" si="12"/>
        <v>0.7727272727272726</v>
      </c>
      <c r="R192" s="10">
        <f t="shared" si="13"/>
        <v>1.5469999999999999</v>
      </c>
      <c r="S192" s="10">
        <f t="shared" si="14"/>
        <v>1.2685399999999998</v>
      </c>
      <c r="T192" s="10">
        <f t="shared" si="15"/>
        <v>1268.5399999999997</v>
      </c>
    </row>
    <row r="193" spans="1:20" ht="18.75" customHeight="1" x14ac:dyDescent="0.25">
      <c r="A193" s="9">
        <v>60</v>
      </c>
      <c r="B193" s="9">
        <v>2</v>
      </c>
      <c r="C193" s="9">
        <v>3</v>
      </c>
      <c r="D193" s="9">
        <v>197</v>
      </c>
      <c r="E193" s="18"/>
      <c r="F193" s="9">
        <v>5840</v>
      </c>
      <c r="G193" s="10">
        <f t="shared" si="10"/>
        <v>1.23</v>
      </c>
      <c r="H193" s="7"/>
      <c r="I193" s="7"/>
      <c r="J193" s="7"/>
      <c r="K193" s="7"/>
      <c r="L193" s="9">
        <v>100</v>
      </c>
      <c r="M193" s="18"/>
      <c r="N193" s="18"/>
      <c r="O193" s="18"/>
      <c r="P193" s="27">
        <v>1.8</v>
      </c>
      <c r="Q193" s="10">
        <f t="shared" si="12"/>
        <v>0.81818181818181812</v>
      </c>
      <c r="R193" s="10">
        <f t="shared" si="13"/>
        <v>1.6380000000000001</v>
      </c>
      <c r="S193" s="10">
        <f t="shared" si="14"/>
        <v>1.3431599999999999</v>
      </c>
      <c r="T193" s="10">
        <f t="shared" si="15"/>
        <v>1343.1599999999999</v>
      </c>
    </row>
    <row r="194" spans="1:20" ht="18.75" customHeight="1" x14ac:dyDescent="0.25">
      <c r="A194" s="9">
        <v>70</v>
      </c>
      <c r="B194" s="9">
        <v>2</v>
      </c>
      <c r="C194" s="10">
        <v>3.5</v>
      </c>
      <c r="D194" s="9">
        <v>208</v>
      </c>
      <c r="E194" s="18"/>
      <c r="F194" s="9">
        <v>6240</v>
      </c>
      <c r="G194" s="10">
        <f t="shared" si="10"/>
        <v>1.4349999999999998</v>
      </c>
      <c r="H194" s="7"/>
      <c r="I194" s="7"/>
      <c r="J194" s="7"/>
      <c r="K194" s="7"/>
      <c r="L194" s="17"/>
      <c r="M194" s="18"/>
      <c r="N194" s="18"/>
      <c r="O194" s="18"/>
      <c r="P194" s="18"/>
      <c r="Q194" s="18"/>
      <c r="R194" s="18"/>
      <c r="S194" s="18"/>
      <c r="T194" s="18"/>
    </row>
    <row r="195" spans="1:20" ht="18.75" customHeight="1" x14ac:dyDescent="0.25">
      <c r="A195" s="9">
        <v>80</v>
      </c>
      <c r="B195" s="9">
        <v>2</v>
      </c>
      <c r="C195" s="9">
        <v>4</v>
      </c>
      <c r="D195" s="9">
        <v>218</v>
      </c>
      <c r="E195" s="18"/>
      <c r="F195" s="9">
        <v>6620</v>
      </c>
      <c r="G195" s="10">
        <f t="shared" si="10"/>
        <v>1.64</v>
      </c>
      <c r="H195" s="7"/>
      <c r="I195" s="7"/>
      <c r="J195" s="7"/>
      <c r="K195" s="7"/>
      <c r="L195" s="17"/>
      <c r="M195" s="18"/>
      <c r="N195" s="18"/>
      <c r="O195" s="18"/>
      <c r="P195" s="18"/>
      <c r="Q195" s="18"/>
      <c r="R195" s="18"/>
      <c r="S195" s="18"/>
      <c r="T195" s="18"/>
    </row>
    <row r="196" spans="1:20" ht="18.75" customHeight="1" x14ac:dyDescent="0.25">
      <c r="A196" s="9">
        <v>90</v>
      </c>
      <c r="B196" s="9">
        <v>2</v>
      </c>
      <c r="C196" s="10">
        <v>4.5</v>
      </c>
      <c r="D196" s="9">
        <v>228</v>
      </c>
      <c r="E196" s="18"/>
      <c r="F196" s="9">
        <v>7000</v>
      </c>
      <c r="G196" s="10">
        <f t="shared" si="10"/>
        <v>1.845</v>
      </c>
      <c r="H196" s="7"/>
      <c r="I196" s="7"/>
      <c r="J196" s="7"/>
      <c r="K196" s="7"/>
      <c r="L196" s="17"/>
      <c r="M196" s="18"/>
      <c r="N196" s="18"/>
      <c r="O196" s="18"/>
      <c r="P196" s="18"/>
      <c r="Q196" s="18"/>
      <c r="R196" s="18"/>
      <c r="S196" s="18"/>
      <c r="T196" s="18"/>
    </row>
    <row r="197" spans="1:20" ht="18.75" customHeight="1" x14ac:dyDescent="0.25">
      <c r="A197" s="9">
        <v>100</v>
      </c>
      <c r="B197" s="9">
        <v>2</v>
      </c>
      <c r="C197" s="9">
        <v>5</v>
      </c>
      <c r="D197" s="9">
        <v>238</v>
      </c>
      <c r="E197" s="18"/>
      <c r="F197" s="9">
        <v>7380</v>
      </c>
      <c r="G197" s="10">
        <f t="shared" si="10"/>
        <v>2.0499999999999998</v>
      </c>
      <c r="H197" s="7"/>
      <c r="I197" s="7"/>
      <c r="J197" s="7"/>
      <c r="K197" s="7"/>
      <c r="L197" s="17"/>
      <c r="M197" s="18"/>
      <c r="N197" s="18"/>
      <c r="O197" s="18"/>
      <c r="P197" s="18"/>
      <c r="Q197" s="18"/>
      <c r="R197" s="18"/>
      <c r="S197" s="18"/>
      <c r="T197" s="18"/>
    </row>
    <row r="198" spans="1:20" ht="18.75" customHeight="1" x14ac:dyDescent="0.25">
      <c r="A198" s="15"/>
      <c r="B198" s="15"/>
      <c r="C198" s="16"/>
      <c r="D198" s="9">
        <v>0</v>
      </c>
      <c r="E198" s="18"/>
      <c r="F198" s="15"/>
      <c r="G198" s="9">
        <f t="shared" si="10"/>
        <v>0</v>
      </c>
      <c r="H198" s="7"/>
      <c r="I198" s="7"/>
      <c r="J198" s="7"/>
      <c r="K198" s="7"/>
      <c r="L198" s="17"/>
      <c r="M198" s="18"/>
      <c r="N198" s="18"/>
      <c r="O198" s="18"/>
      <c r="P198" s="18"/>
      <c r="Q198" s="18"/>
      <c r="R198" s="18"/>
      <c r="S198" s="18"/>
      <c r="T198" s="18"/>
    </row>
    <row r="199" spans="1:20" ht="18.75" customHeight="1" x14ac:dyDescent="0.25">
      <c r="A199" s="11">
        <v>10</v>
      </c>
      <c r="B199" s="9">
        <v>3</v>
      </c>
      <c r="C199" s="10">
        <v>0.5</v>
      </c>
      <c r="D199" s="9">
        <v>188</v>
      </c>
      <c r="E199" s="18"/>
      <c r="F199" s="9">
        <v>4700</v>
      </c>
      <c r="G199" s="10">
        <f t="shared" si="10"/>
        <v>0.20499999999999999</v>
      </c>
      <c r="H199" s="7"/>
      <c r="I199" s="7"/>
      <c r="J199" s="7"/>
      <c r="K199" s="7"/>
      <c r="L199" s="17"/>
      <c r="M199" s="18"/>
      <c r="N199" s="18"/>
      <c r="O199" s="18"/>
      <c r="P199" s="18"/>
      <c r="Q199" s="18"/>
      <c r="R199" s="18"/>
      <c r="S199" s="18"/>
      <c r="T199" s="18"/>
    </row>
    <row r="200" spans="1:20" ht="18.75" customHeight="1" x14ac:dyDescent="0.25">
      <c r="A200" s="11">
        <v>20</v>
      </c>
      <c r="B200" s="9">
        <v>3</v>
      </c>
      <c r="C200" s="9">
        <v>1</v>
      </c>
      <c r="D200" s="9">
        <v>203</v>
      </c>
      <c r="E200" s="18"/>
      <c r="F200" s="9">
        <v>5280</v>
      </c>
      <c r="G200" s="10">
        <f t="shared" si="10"/>
        <v>0.41</v>
      </c>
      <c r="H200" s="7"/>
      <c r="I200" s="7"/>
      <c r="J200" s="7"/>
      <c r="K200" s="7"/>
      <c r="L200" s="17"/>
      <c r="M200" s="18"/>
      <c r="N200" s="18"/>
      <c r="O200" s="18"/>
      <c r="P200" s="18"/>
      <c r="Q200" s="18"/>
      <c r="R200" s="18"/>
      <c r="S200" s="18"/>
      <c r="T200" s="18"/>
    </row>
    <row r="201" spans="1:20" ht="18.75" customHeight="1" x14ac:dyDescent="0.25">
      <c r="A201" s="9">
        <v>30</v>
      </c>
      <c r="B201" s="9">
        <v>3</v>
      </c>
      <c r="C201" s="10">
        <v>1.5</v>
      </c>
      <c r="D201" s="9">
        <v>217</v>
      </c>
      <c r="E201" s="18"/>
      <c r="F201" s="9">
        <v>5790</v>
      </c>
      <c r="G201" s="10">
        <f t="shared" si="10"/>
        <v>0.61499999999999999</v>
      </c>
      <c r="H201" s="7"/>
      <c r="I201" s="7"/>
      <c r="J201" s="7"/>
      <c r="K201" s="7"/>
      <c r="L201" s="17"/>
      <c r="M201" s="18"/>
      <c r="N201" s="18"/>
      <c r="O201" s="18"/>
      <c r="P201" s="18"/>
      <c r="Q201" s="18"/>
      <c r="R201" s="18"/>
      <c r="S201" s="18"/>
      <c r="T201" s="18"/>
    </row>
    <row r="202" spans="1:20" ht="18.75" customHeight="1" x14ac:dyDescent="0.25">
      <c r="A202" s="9">
        <v>40</v>
      </c>
      <c r="B202" s="9">
        <v>3</v>
      </c>
      <c r="C202" s="9">
        <v>2</v>
      </c>
      <c r="D202" s="9">
        <v>229</v>
      </c>
      <c r="E202" s="18"/>
      <c r="F202" s="9">
        <v>6260</v>
      </c>
      <c r="G202" s="10">
        <f t="shared" si="10"/>
        <v>0.82</v>
      </c>
      <c r="H202" s="7"/>
      <c r="I202" s="7"/>
      <c r="J202" s="7"/>
      <c r="K202" s="7"/>
      <c r="L202" s="17"/>
      <c r="M202" s="18"/>
      <c r="N202" s="18"/>
      <c r="O202" s="18"/>
      <c r="P202" s="18"/>
      <c r="Q202" s="18"/>
      <c r="R202" s="18"/>
      <c r="S202" s="18"/>
      <c r="T202" s="18"/>
    </row>
    <row r="203" spans="1:20" ht="18.75" customHeight="1" x14ac:dyDescent="0.25">
      <c r="A203" s="9">
        <v>50</v>
      </c>
      <c r="B203" s="9">
        <v>3</v>
      </c>
      <c r="C203" s="10">
        <v>2.5</v>
      </c>
      <c r="D203" s="9">
        <v>241</v>
      </c>
      <c r="E203" s="18"/>
      <c r="F203" s="9">
        <v>6700</v>
      </c>
      <c r="G203" s="10">
        <f t="shared" si="10"/>
        <v>1.0249999999999999</v>
      </c>
      <c r="H203" s="7"/>
      <c r="I203" s="7"/>
      <c r="J203" s="7"/>
      <c r="K203" s="7"/>
      <c r="L203" s="17"/>
      <c r="M203" s="18"/>
      <c r="N203" s="18"/>
      <c r="O203" s="18"/>
      <c r="P203" s="18"/>
      <c r="Q203" s="18"/>
      <c r="R203" s="18"/>
      <c r="S203" s="18"/>
      <c r="T203" s="18"/>
    </row>
    <row r="204" spans="1:20" ht="18.75" customHeight="1" x14ac:dyDescent="0.25">
      <c r="A204" s="9">
        <v>60</v>
      </c>
      <c r="B204" s="9">
        <v>3</v>
      </c>
      <c r="C204" s="9">
        <v>3</v>
      </c>
      <c r="D204" s="9">
        <v>252</v>
      </c>
      <c r="E204" s="18"/>
      <c r="F204" s="9">
        <v>7120</v>
      </c>
      <c r="G204" s="10">
        <f t="shared" si="10"/>
        <v>1.23</v>
      </c>
      <c r="H204" s="7"/>
      <c r="I204" s="7"/>
      <c r="J204" s="7"/>
      <c r="K204" s="7"/>
      <c r="L204" s="17"/>
      <c r="M204" s="18"/>
      <c r="N204" s="18"/>
      <c r="O204" s="18"/>
      <c r="P204" s="18"/>
      <c r="Q204" s="18"/>
      <c r="R204" s="18"/>
      <c r="S204" s="18"/>
      <c r="T204" s="18"/>
    </row>
    <row r="205" spans="1:20" ht="18.75" customHeight="1" x14ac:dyDescent="0.25">
      <c r="A205" s="9">
        <v>70</v>
      </c>
      <c r="B205" s="9">
        <v>3</v>
      </c>
      <c r="C205" s="10">
        <v>3.5</v>
      </c>
      <c r="D205" s="9">
        <v>263</v>
      </c>
      <c r="E205" s="18"/>
      <c r="F205" s="9">
        <v>7520</v>
      </c>
      <c r="G205" s="10">
        <f t="shared" si="10"/>
        <v>1.4349999999999998</v>
      </c>
      <c r="H205" s="7"/>
      <c r="I205" s="7"/>
      <c r="J205" s="7"/>
      <c r="K205" s="7"/>
      <c r="L205" s="17"/>
      <c r="M205" s="18"/>
      <c r="N205" s="18"/>
      <c r="O205" s="18"/>
      <c r="P205" s="18"/>
      <c r="Q205" s="18"/>
      <c r="R205" s="18"/>
      <c r="S205" s="18"/>
      <c r="T205" s="18"/>
    </row>
    <row r="206" spans="1:20" ht="18.75" customHeight="1" x14ac:dyDescent="0.25">
      <c r="A206" s="9">
        <v>80</v>
      </c>
      <c r="B206" s="9">
        <v>3</v>
      </c>
      <c r="C206" s="9">
        <v>4</v>
      </c>
      <c r="D206" s="9">
        <v>273</v>
      </c>
      <c r="E206" s="18"/>
      <c r="F206" s="9">
        <v>7900</v>
      </c>
      <c r="G206" s="10">
        <f t="shared" si="10"/>
        <v>1.64</v>
      </c>
      <c r="H206" s="7"/>
      <c r="I206" s="7"/>
      <c r="J206" s="7"/>
      <c r="K206" s="7"/>
      <c r="L206" s="17"/>
      <c r="M206" s="18"/>
      <c r="N206" s="18"/>
      <c r="O206" s="18"/>
      <c r="P206" s="18"/>
      <c r="Q206" s="18"/>
      <c r="R206" s="18"/>
      <c r="S206" s="18"/>
      <c r="T206" s="18"/>
    </row>
    <row r="207" spans="1:20" ht="18.75" customHeight="1" x14ac:dyDescent="0.25">
      <c r="A207" s="9">
        <v>90</v>
      </c>
      <c r="B207" s="9">
        <v>3</v>
      </c>
      <c r="C207" s="10">
        <v>4.5</v>
      </c>
      <c r="D207" s="9">
        <v>283</v>
      </c>
      <c r="E207" s="18"/>
      <c r="F207" s="9">
        <v>8280</v>
      </c>
      <c r="G207" s="10">
        <f t="shared" si="10"/>
        <v>1.845</v>
      </c>
      <c r="H207" s="7"/>
      <c r="I207" s="7"/>
      <c r="J207" s="7"/>
      <c r="K207" s="7"/>
      <c r="L207" s="17"/>
      <c r="M207" s="18"/>
      <c r="N207" s="18"/>
      <c r="O207" s="18"/>
      <c r="P207" s="18"/>
      <c r="Q207" s="18"/>
      <c r="R207" s="18"/>
      <c r="S207" s="18"/>
      <c r="T207" s="18"/>
    </row>
    <row r="208" spans="1:20" ht="18.75" customHeight="1" x14ac:dyDescent="0.25">
      <c r="A208" s="9">
        <v>100</v>
      </c>
      <c r="B208" s="9">
        <v>3</v>
      </c>
      <c r="C208" s="9">
        <v>5</v>
      </c>
      <c r="D208" s="9">
        <v>293</v>
      </c>
      <c r="E208" s="18"/>
      <c r="F208" s="9">
        <v>8660</v>
      </c>
      <c r="G208" s="10">
        <f t="shared" si="10"/>
        <v>2.0499999999999998</v>
      </c>
      <c r="H208" s="7"/>
      <c r="I208" s="7"/>
      <c r="J208" s="7"/>
      <c r="K208" s="7"/>
      <c r="L208" s="17"/>
      <c r="M208" s="18"/>
      <c r="N208" s="18"/>
      <c r="O208" s="18"/>
      <c r="P208" s="18"/>
      <c r="Q208" s="18"/>
      <c r="R208" s="18"/>
      <c r="S208" s="18"/>
      <c r="T208" s="18"/>
    </row>
    <row r="209" spans="1:20" ht="18.75" customHeight="1" x14ac:dyDescent="0.25">
      <c r="A209" s="15"/>
      <c r="B209" s="15"/>
      <c r="C209" s="16"/>
      <c r="D209" s="9">
        <v>0</v>
      </c>
      <c r="E209" s="18"/>
      <c r="F209" s="15"/>
      <c r="G209" s="9">
        <f t="shared" ref="G209:G230" si="16">0.41*C209</f>
        <v>0</v>
      </c>
      <c r="H209" s="7"/>
      <c r="I209" s="7"/>
      <c r="J209" s="7"/>
      <c r="K209" s="7"/>
      <c r="L209" s="17"/>
      <c r="M209" s="18"/>
      <c r="N209" s="18"/>
      <c r="O209" s="18"/>
      <c r="P209" s="18"/>
      <c r="Q209" s="18"/>
      <c r="R209" s="18"/>
      <c r="S209" s="18"/>
      <c r="T209" s="18"/>
    </row>
    <row r="210" spans="1:20" ht="18.75" customHeight="1" x14ac:dyDescent="0.25">
      <c r="A210" s="11">
        <v>10</v>
      </c>
      <c r="B210" s="9">
        <v>4</v>
      </c>
      <c r="C210" s="10">
        <v>0.6</v>
      </c>
      <c r="D210" s="9">
        <v>243</v>
      </c>
      <c r="E210" s="18"/>
      <c r="F210" s="9">
        <v>5980</v>
      </c>
      <c r="G210" s="10">
        <f t="shared" si="16"/>
        <v>0.24599999999999997</v>
      </c>
      <c r="H210" s="7"/>
      <c r="I210" s="7"/>
      <c r="J210" s="7"/>
      <c r="K210" s="7"/>
      <c r="L210" s="17"/>
      <c r="M210" s="18"/>
      <c r="N210" s="18"/>
      <c r="O210" s="18"/>
      <c r="P210" s="18"/>
      <c r="Q210" s="18"/>
      <c r="R210" s="18"/>
      <c r="S210" s="18"/>
      <c r="T210" s="18"/>
    </row>
    <row r="211" spans="1:20" ht="18.75" customHeight="1" x14ac:dyDescent="0.25">
      <c r="A211" s="11">
        <v>20</v>
      </c>
      <c r="B211" s="9">
        <v>4</v>
      </c>
      <c r="C211" s="10">
        <v>1.2</v>
      </c>
      <c r="D211" s="9">
        <v>258</v>
      </c>
      <c r="E211" s="18"/>
      <c r="F211" s="9">
        <v>6560</v>
      </c>
      <c r="G211" s="10">
        <f t="shared" si="16"/>
        <v>0.49199999999999994</v>
      </c>
      <c r="H211" s="7"/>
      <c r="I211" s="7"/>
      <c r="J211" s="7"/>
      <c r="K211" s="7"/>
      <c r="L211" s="17"/>
      <c r="M211" s="18"/>
      <c r="N211" s="18"/>
      <c r="O211" s="18"/>
      <c r="P211" s="18"/>
      <c r="Q211" s="18"/>
      <c r="R211" s="18"/>
      <c r="S211" s="18"/>
      <c r="T211" s="18"/>
    </row>
    <row r="212" spans="1:20" ht="18.75" customHeight="1" x14ac:dyDescent="0.25">
      <c r="A212" s="9">
        <v>30</v>
      </c>
      <c r="B212" s="9">
        <v>4</v>
      </c>
      <c r="C212" s="10">
        <v>1.7999999999999998</v>
      </c>
      <c r="D212" s="9">
        <v>272</v>
      </c>
      <c r="E212" s="18"/>
      <c r="F212" s="9">
        <v>7070</v>
      </c>
      <c r="G212" s="10">
        <f t="shared" si="16"/>
        <v>0.73799999999999988</v>
      </c>
      <c r="H212" s="7"/>
      <c r="I212" s="7"/>
      <c r="J212" s="7"/>
      <c r="K212" s="7"/>
      <c r="L212" s="17"/>
      <c r="M212" s="18"/>
      <c r="N212" s="18"/>
      <c r="O212" s="18"/>
      <c r="P212" s="18"/>
      <c r="Q212" s="18"/>
      <c r="R212" s="18"/>
      <c r="S212" s="18"/>
      <c r="T212" s="18"/>
    </row>
    <row r="213" spans="1:20" ht="18.75" customHeight="1" x14ac:dyDescent="0.25">
      <c r="A213" s="9">
        <v>40</v>
      </c>
      <c r="B213" s="9">
        <v>4</v>
      </c>
      <c r="C213" s="10">
        <v>2.4</v>
      </c>
      <c r="D213" s="9">
        <v>284</v>
      </c>
      <c r="E213" s="18"/>
      <c r="F213" s="9">
        <v>7540</v>
      </c>
      <c r="G213" s="10">
        <f t="shared" si="16"/>
        <v>0.98399999999999987</v>
      </c>
      <c r="H213" s="7"/>
      <c r="I213" s="7"/>
      <c r="J213" s="7"/>
      <c r="K213" s="7"/>
      <c r="L213" s="17"/>
      <c r="M213" s="18"/>
      <c r="N213" s="18"/>
      <c r="O213" s="18"/>
      <c r="P213" s="18"/>
      <c r="Q213" s="18"/>
      <c r="R213" s="18"/>
      <c r="S213" s="18"/>
      <c r="T213" s="18"/>
    </row>
    <row r="214" spans="1:20" ht="18.75" customHeight="1" x14ac:dyDescent="0.25">
      <c r="A214" s="9">
        <v>50</v>
      </c>
      <c r="B214" s="9">
        <v>4</v>
      </c>
      <c r="C214" s="9">
        <v>3</v>
      </c>
      <c r="D214" s="9">
        <v>296</v>
      </c>
      <c r="E214" s="18"/>
      <c r="F214" s="9">
        <v>7980</v>
      </c>
      <c r="G214" s="10">
        <f t="shared" si="16"/>
        <v>1.23</v>
      </c>
      <c r="H214" s="7"/>
      <c r="I214" s="7"/>
      <c r="J214" s="7"/>
      <c r="K214" s="7"/>
      <c r="L214" s="17"/>
      <c r="M214" s="18"/>
      <c r="N214" s="18"/>
      <c r="O214" s="18"/>
      <c r="P214" s="18"/>
      <c r="Q214" s="18"/>
      <c r="R214" s="18"/>
      <c r="S214" s="18"/>
      <c r="T214" s="18"/>
    </row>
    <row r="215" spans="1:20" ht="18.75" customHeight="1" x14ac:dyDescent="0.25">
      <c r="A215" s="9">
        <v>60</v>
      </c>
      <c r="B215" s="9">
        <v>4</v>
      </c>
      <c r="C215" s="10">
        <v>3.5999999999999996</v>
      </c>
      <c r="D215" s="9">
        <v>307</v>
      </c>
      <c r="E215" s="18"/>
      <c r="F215" s="9">
        <v>8400</v>
      </c>
      <c r="G215" s="10">
        <f t="shared" si="16"/>
        <v>1.4759999999999998</v>
      </c>
      <c r="H215" s="7"/>
      <c r="I215" s="7"/>
      <c r="J215" s="7"/>
      <c r="K215" s="7"/>
      <c r="L215" s="17"/>
      <c r="M215" s="18"/>
      <c r="N215" s="18"/>
      <c r="O215" s="18"/>
      <c r="P215" s="18"/>
      <c r="Q215" s="18"/>
      <c r="R215" s="18"/>
      <c r="S215" s="18"/>
      <c r="T215" s="18"/>
    </row>
    <row r="216" spans="1:20" ht="18.75" customHeight="1" x14ac:dyDescent="0.25">
      <c r="A216" s="9">
        <v>70</v>
      </c>
      <c r="B216" s="9">
        <v>4</v>
      </c>
      <c r="C216" s="10">
        <v>4.2</v>
      </c>
      <c r="D216" s="9">
        <v>318</v>
      </c>
      <c r="E216" s="18"/>
      <c r="F216" s="9">
        <v>8800</v>
      </c>
      <c r="G216" s="10">
        <f t="shared" si="16"/>
        <v>1.722</v>
      </c>
      <c r="H216" s="7"/>
      <c r="I216" s="7"/>
      <c r="J216" s="7"/>
      <c r="K216" s="7"/>
      <c r="L216" s="17"/>
      <c r="M216" s="18"/>
      <c r="N216" s="18"/>
      <c r="O216" s="18"/>
      <c r="P216" s="18"/>
      <c r="Q216" s="18"/>
      <c r="R216" s="18"/>
      <c r="S216" s="18"/>
      <c r="T216" s="18"/>
    </row>
    <row r="217" spans="1:20" ht="18.75" customHeight="1" x14ac:dyDescent="0.25">
      <c r="A217" s="9">
        <v>80</v>
      </c>
      <c r="B217" s="9">
        <v>4</v>
      </c>
      <c r="C217" s="10">
        <v>4.8</v>
      </c>
      <c r="D217" s="9">
        <v>328</v>
      </c>
      <c r="E217" s="18"/>
      <c r="F217" s="9">
        <v>9180</v>
      </c>
      <c r="G217" s="10">
        <f t="shared" si="16"/>
        <v>1.9679999999999997</v>
      </c>
      <c r="H217" s="7"/>
      <c r="I217" s="7"/>
      <c r="J217" s="7"/>
      <c r="K217" s="7"/>
      <c r="L217" s="17"/>
      <c r="M217" s="18"/>
      <c r="N217" s="18"/>
      <c r="O217" s="18"/>
      <c r="P217" s="18"/>
      <c r="Q217" s="18"/>
      <c r="R217" s="18"/>
      <c r="S217" s="18"/>
      <c r="T217" s="18"/>
    </row>
    <row r="218" spans="1:20" ht="18.75" customHeight="1" x14ac:dyDescent="0.25">
      <c r="A218" s="9">
        <v>90</v>
      </c>
      <c r="B218" s="9">
        <v>4</v>
      </c>
      <c r="C218" s="10">
        <v>5.3999999999999995</v>
      </c>
      <c r="D218" s="9">
        <v>338</v>
      </c>
      <c r="E218" s="18"/>
      <c r="F218" s="9">
        <v>9560</v>
      </c>
      <c r="G218" s="10">
        <f t="shared" si="16"/>
        <v>2.2139999999999995</v>
      </c>
      <c r="H218" s="7"/>
      <c r="I218" s="7"/>
      <c r="J218" s="7"/>
      <c r="K218" s="7"/>
      <c r="L218" s="17"/>
      <c r="M218" s="18"/>
      <c r="N218" s="18"/>
      <c r="O218" s="18"/>
      <c r="P218" s="18"/>
      <c r="Q218" s="18"/>
      <c r="R218" s="18"/>
      <c r="S218" s="18"/>
      <c r="T218" s="18"/>
    </row>
    <row r="219" spans="1:20" ht="18.75" customHeight="1" x14ac:dyDescent="0.25">
      <c r="A219" s="9">
        <v>100</v>
      </c>
      <c r="B219" s="9">
        <v>4</v>
      </c>
      <c r="C219" s="9">
        <v>6</v>
      </c>
      <c r="D219" s="9">
        <v>348</v>
      </c>
      <c r="E219" s="18"/>
      <c r="F219" s="9">
        <v>9940</v>
      </c>
      <c r="G219" s="10">
        <f t="shared" si="16"/>
        <v>2.46</v>
      </c>
      <c r="H219" s="7"/>
      <c r="I219" s="7"/>
      <c r="J219" s="7"/>
      <c r="K219" s="7"/>
      <c r="L219" s="17"/>
      <c r="M219" s="18"/>
      <c r="N219" s="18"/>
      <c r="O219" s="18"/>
      <c r="P219" s="18"/>
      <c r="Q219" s="18"/>
      <c r="R219" s="18"/>
      <c r="S219" s="18"/>
      <c r="T219" s="18"/>
    </row>
    <row r="220" spans="1:20" ht="18.75" customHeight="1" x14ac:dyDescent="0.25">
      <c r="A220" s="15"/>
      <c r="B220" s="15"/>
      <c r="C220" s="16"/>
      <c r="D220" s="9">
        <v>0</v>
      </c>
      <c r="E220" s="18"/>
      <c r="F220" s="15"/>
      <c r="G220" s="9">
        <f t="shared" si="16"/>
        <v>0</v>
      </c>
      <c r="H220" s="7"/>
      <c r="I220" s="7"/>
      <c r="J220" s="7"/>
      <c r="K220" s="7"/>
      <c r="L220" s="17"/>
      <c r="M220" s="18"/>
      <c r="N220" s="18"/>
      <c r="O220" s="18"/>
      <c r="P220" s="18"/>
      <c r="Q220" s="18"/>
      <c r="R220" s="18"/>
      <c r="S220" s="18"/>
      <c r="T220" s="18"/>
    </row>
    <row r="221" spans="1:20" ht="18.75" customHeight="1" x14ac:dyDescent="0.25">
      <c r="A221" s="11">
        <v>10</v>
      </c>
      <c r="B221" s="9">
        <v>5</v>
      </c>
      <c r="C221" s="10">
        <v>0.70000000000000007</v>
      </c>
      <c r="D221" s="9">
        <v>298</v>
      </c>
      <c r="E221" s="18"/>
      <c r="F221" s="9">
        <v>7260</v>
      </c>
      <c r="G221" s="10">
        <f t="shared" si="16"/>
        <v>0.28700000000000003</v>
      </c>
      <c r="H221" s="7"/>
      <c r="I221" s="7"/>
      <c r="J221" s="7"/>
      <c r="K221" s="7"/>
      <c r="L221" s="17"/>
      <c r="M221" s="18"/>
      <c r="N221" s="18"/>
      <c r="O221" s="18"/>
      <c r="P221" s="18"/>
      <c r="Q221" s="18"/>
      <c r="R221" s="18"/>
      <c r="S221" s="18"/>
      <c r="T221" s="18"/>
    </row>
    <row r="222" spans="1:20" ht="18.75" customHeight="1" x14ac:dyDescent="0.25">
      <c r="A222" s="11">
        <v>20</v>
      </c>
      <c r="B222" s="9">
        <v>5</v>
      </c>
      <c r="C222" s="10">
        <v>1.4000000000000001</v>
      </c>
      <c r="D222" s="9">
        <v>313</v>
      </c>
      <c r="E222" s="18"/>
      <c r="F222" s="9">
        <v>7840</v>
      </c>
      <c r="G222" s="10">
        <f t="shared" si="16"/>
        <v>0.57400000000000007</v>
      </c>
      <c r="H222" s="7"/>
      <c r="I222" s="7"/>
      <c r="J222" s="7"/>
      <c r="K222" s="7"/>
      <c r="L222" s="17"/>
      <c r="M222" s="18"/>
      <c r="N222" s="18"/>
      <c r="O222" s="18"/>
      <c r="P222" s="18"/>
      <c r="Q222" s="18"/>
      <c r="R222" s="18"/>
      <c r="S222" s="18"/>
      <c r="T222" s="18"/>
    </row>
    <row r="223" spans="1:20" ht="18.75" customHeight="1" x14ac:dyDescent="0.25">
      <c r="A223" s="9">
        <v>30</v>
      </c>
      <c r="B223" s="9">
        <v>5</v>
      </c>
      <c r="C223" s="10">
        <v>2.1</v>
      </c>
      <c r="D223" s="9">
        <v>327</v>
      </c>
      <c r="E223" s="18"/>
      <c r="F223" s="9">
        <v>8350</v>
      </c>
      <c r="G223" s="10">
        <f t="shared" si="16"/>
        <v>0.86099999999999999</v>
      </c>
      <c r="H223" s="7"/>
      <c r="I223" s="7"/>
      <c r="J223" s="7"/>
      <c r="K223" s="7"/>
      <c r="L223" s="17"/>
      <c r="M223" s="18"/>
      <c r="N223" s="18"/>
      <c r="O223" s="18"/>
      <c r="P223" s="18"/>
      <c r="Q223" s="18"/>
      <c r="R223" s="18"/>
      <c r="S223" s="18"/>
      <c r="T223" s="18"/>
    </row>
    <row r="224" spans="1:20" ht="18.75" customHeight="1" x14ac:dyDescent="0.25">
      <c r="A224" s="9">
        <v>40</v>
      </c>
      <c r="B224" s="9">
        <v>5</v>
      </c>
      <c r="C224" s="10">
        <v>2.8000000000000003</v>
      </c>
      <c r="D224" s="9">
        <v>339</v>
      </c>
      <c r="E224" s="18"/>
      <c r="F224" s="9">
        <v>8820</v>
      </c>
      <c r="G224" s="10">
        <f t="shared" si="16"/>
        <v>1.1480000000000001</v>
      </c>
      <c r="H224" s="7"/>
      <c r="I224" s="7"/>
      <c r="J224" s="7"/>
      <c r="K224" s="7"/>
      <c r="L224" s="17"/>
      <c r="M224" s="18"/>
      <c r="N224" s="18"/>
      <c r="O224" s="18"/>
      <c r="P224" s="18"/>
      <c r="Q224" s="18"/>
      <c r="R224" s="18"/>
      <c r="S224" s="18"/>
      <c r="T224" s="18"/>
    </row>
    <row r="225" spans="1:20" ht="18.75" customHeight="1" x14ac:dyDescent="0.25">
      <c r="A225" s="9">
        <v>50</v>
      </c>
      <c r="B225" s="9">
        <v>5</v>
      </c>
      <c r="C225" s="10">
        <v>3.5000000000000004</v>
      </c>
      <c r="D225" s="9">
        <v>351</v>
      </c>
      <c r="E225" s="18"/>
      <c r="F225" s="9">
        <v>9260</v>
      </c>
      <c r="G225" s="10">
        <f t="shared" si="16"/>
        <v>1.4350000000000001</v>
      </c>
      <c r="H225" s="7"/>
      <c r="I225" s="7"/>
      <c r="J225" s="7"/>
      <c r="K225" s="7"/>
      <c r="L225" s="17"/>
      <c r="M225" s="18"/>
      <c r="N225" s="18"/>
      <c r="O225" s="18"/>
      <c r="P225" s="18"/>
      <c r="Q225" s="18"/>
      <c r="R225" s="18"/>
      <c r="S225" s="18"/>
      <c r="T225" s="18"/>
    </row>
    <row r="226" spans="1:20" ht="18.75" customHeight="1" x14ac:dyDescent="0.25">
      <c r="A226" s="9">
        <v>60</v>
      </c>
      <c r="B226" s="9">
        <v>5</v>
      </c>
      <c r="C226" s="10">
        <v>4.2</v>
      </c>
      <c r="D226" s="9">
        <v>362</v>
      </c>
      <c r="E226" s="18"/>
      <c r="F226" s="9">
        <v>9680</v>
      </c>
      <c r="G226" s="10">
        <f t="shared" si="16"/>
        <v>1.722</v>
      </c>
      <c r="H226" s="7"/>
      <c r="I226" s="7"/>
      <c r="J226" s="7"/>
      <c r="K226" s="7"/>
      <c r="L226" s="17"/>
      <c r="M226" s="18"/>
      <c r="N226" s="18"/>
      <c r="O226" s="18"/>
      <c r="P226" s="18"/>
      <c r="Q226" s="18"/>
      <c r="R226" s="18"/>
      <c r="S226" s="18"/>
      <c r="T226" s="18"/>
    </row>
    <row r="227" spans="1:20" ht="18.75" customHeight="1" x14ac:dyDescent="0.25">
      <c r="A227" s="9">
        <v>70</v>
      </c>
      <c r="B227" s="9">
        <v>5</v>
      </c>
      <c r="C227" s="10">
        <v>4.9000000000000004</v>
      </c>
      <c r="D227" s="9">
        <v>373</v>
      </c>
      <c r="E227" s="18"/>
      <c r="F227" s="9">
        <v>10080</v>
      </c>
      <c r="G227" s="10">
        <f t="shared" si="16"/>
        <v>2.0089999999999999</v>
      </c>
      <c r="H227" s="7"/>
      <c r="I227" s="7"/>
      <c r="J227" s="7"/>
      <c r="K227" s="7"/>
      <c r="L227" s="17"/>
      <c r="M227" s="18"/>
      <c r="N227" s="18"/>
      <c r="O227" s="18"/>
      <c r="P227" s="18"/>
      <c r="Q227" s="18"/>
      <c r="R227" s="18"/>
      <c r="S227" s="18"/>
      <c r="T227" s="18"/>
    </row>
    <row r="228" spans="1:20" ht="18.75" customHeight="1" x14ac:dyDescent="0.25">
      <c r="A228" s="9">
        <v>80</v>
      </c>
      <c r="B228" s="9">
        <v>5</v>
      </c>
      <c r="C228" s="10">
        <v>5.6000000000000005</v>
      </c>
      <c r="D228" s="9">
        <v>383</v>
      </c>
      <c r="E228" s="18"/>
      <c r="F228" s="9">
        <v>10460</v>
      </c>
      <c r="G228" s="10">
        <f t="shared" si="16"/>
        <v>2.2960000000000003</v>
      </c>
      <c r="H228" s="7"/>
      <c r="I228" s="7"/>
      <c r="J228" s="7"/>
      <c r="K228" s="7"/>
      <c r="L228" s="17"/>
      <c r="M228" s="18"/>
      <c r="N228" s="18"/>
      <c r="O228" s="18"/>
      <c r="P228" s="18"/>
      <c r="Q228" s="18"/>
      <c r="R228" s="18"/>
      <c r="S228" s="18"/>
      <c r="T228" s="18"/>
    </row>
    <row r="229" spans="1:20" ht="18.75" customHeight="1" x14ac:dyDescent="0.25">
      <c r="A229" s="9">
        <v>90</v>
      </c>
      <c r="B229" s="9">
        <v>5</v>
      </c>
      <c r="C229" s="10">
        <v>6.3000000000000007</v>
      </c>
      <c r="D229" s="9">
        <v>393</v>
      </c>
      <c r="E229" s="18"/>
      <c r="F229" s="9">
        <v>10840</v>
      </c>
      <c r="G229" s="10">
        <f t="shared" si="16"/>
        <v>2.5830000000000002</v>
      </c>
      <c r="H229" s="7"/>
      <c r="I229" s="7"/>
      <c r="J229" s="7"/>
      <c r="K229" s="7"/>
      <c r="L229" s="17"/>
      <c r="M229" s="18"/>
      <c r="N229" s="18"/>
      <c r="O229" s="18"/>
      <c r="P229" s="18"/>
      <c r="Q229" s="18"/>
      <c r="R229" s="18"/>
      <c r="S229" s="18"/>
      <c r="T229" s="18"/>
    </row>
    <row r="230" spans="1:20" ht="18.75" customHeight="1" x14ac:dyDescent="0.25">
      <c r="A230" s="9">
        <v>100</v>
      </c>
      <c r="B230" s="9">
        <v>5</v>
      </c>
      <c r="C230" s="10">
        <v>7.0000000000000009</v>
      </c>
      <c r="D230" s="9">
        <v>403</v>
      </c>
      <c r="E230" s="18"/>
      <c r="F230" s="9">
        <v>11220</v>
      </c>
      <c r="G230" s="10">
        <f t="shared" si="16"/>
        <v>2.87</v>
      </c>
      <c r="H230" s="7"/>
      <c r="I230" s="7"/>
      <c r="J230" s="7"/>
      <c r="K230" s="7"/>
      <c r="L230" s="17"/>
      <c r="M230" s="18"/>
      <c r="N230" s="18"/>
      <c r="O230" s="18"/>
      <c r="P230" s="18"/>
      <c r="Q230" s="18"/>
      <c r="R230" s="18"/>
      <c r="S230" s="18"/>
      <c r="T230" s="18"/>
    </row>
  </sheetData>
  <mergeCells count="2">
    <mergeCell ref="A1:E1"/>
    <mergeCell ref="A84:E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63"/>
  <sheetViews>
    <sheetView workbookViewId="0"/>
  </sheetViews>
  <sheetFormatPr defaultRowHeight="15" x14ac:dyDescent="0.25"/>
  <cols>
    <col min="1" max="2" width="13.5703125" style="12" bestFit="1" customWidth="1"/>
    <col min="3" max="5" width="13.5703125" style="13" bestFit="1" customWidth="1"/>
    <col min="6" max="6" width="13.140625" style="13" bestFit="1" customWidth="1"/>
    <col min="7" max="7" width="13" style="13" bestFit="1" customWidth="1"/>
    <col min="8" max="8" width="13.5703125" style="13" bestFit="1" customWidth="1"/>
    <col min="9" max="9" width="14.7109375" style="13" bestFit="1" customWidth="1"/>
    <col min="10" max="10" width="20.28515625" style="13" bestFit="1" customWidth="1"/>
    <col min="11" max="18" width="13.5703125" style="14" bestFit="1" customWidth="1"/>
  </cols>
  <sheetData>
    <row r="1" spans="1:18" ht="18.75" customHeight="1" x14ac:dyDescent="0.25">
      <c r="A1" s="15" t="s">
        <v>12</v>
      </c>
      <c r="B1" s="15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7"/>
      <c r="L1" s="7"/>
      <c r="M1" s="7"/>
      <c r="N1" s="7"/>
      <c r="O1" s="7"/>
      <c r="P1" s="7"/>
      <c r="Q1" s="7"/>
      <c r="R1" s="7"/>
    </row>
    <row r="2" spans="1:18" ht="18.75" customHeight="1" x14ac:dyDescent="0.25">
      <c r="A2" s="9">
        <v>300</v>
      </c>
      <c r="B2" s="9">
        <v>5</v>
      </c>
      <c r="C2" s="9">
        <v>4</v>
      </c>
      <c r="D2" s="10">
        <f t="shared" ref="D2:D10" si="0">C2/100</f>
        <v>0.04</v>
      </c>
      <c r="E2" s="10">
        <f t="shared" ref="E2:E10" si="1">B2*0.13*D2</f>
        <v>2.6000000000000002E-2</v>
      </c>
      <c r="F2" s="10">
        <f t="shared" ref="F2:F10" si="2">0.4*B2+15*E2</f>
        <v>2.39</v>
      </c>
      <c r="G2" s="10">
        <f t="shared" ref="G2:G10" si="3">4.048-(0.00387*A2)+(0.0584*F2)</f>
        <v>3.0265759999999999</v>
      </c>
      <c r="H2" s="10">
        <f t="shared" ref="H2:H10" si="4">G2/100*A2</f>
        <v>9.0797279999999994</v>
      </c>
      <c r="I2" s="10">
        <f t="shared" ref="I2:I10" si="5">0.15*H2*1000</f>
        <v>1361.9591999999998</v>
      </c>
      <c r="J2" s="10">
        <f t="shared" ref="J2:J10" si="6">0.7*H2</f>
        <v>6.3558095999999988</v>
      </c>
      <c r="K2" s="7"/>
      <c r="L2" s="7"/>
      <c r="M2" s="7"/>
      <c r="N2" s="7"/>
      <c r="O2" s="7"/>
      <c r="P2" s="7"/>
      <c r="Q2" s="7"/>
      <c r="R2" s="7"/>
    </row>
    <row r="3" spans="1:18" ht="18.75" customHeight="1" x14ac:dyDescent="0.25">
      <c r="A3" s="9">
        <v>350</v>
      </c>
      <c r="B3" s="9">
        <v>5</v>
      </c>
      <c r="C3" s="9">
        <v>4</v>
      </c>
      <c r="D3" s="10">
        <f t="shared" si="0"/>
        <v>0.04</v>
      </c>
      <c r="E3" s="10">
        <f t="shared" si="1"/>
        <v>2.6000000000000002E-2</v>
      </c>
      <c r="F3" s="10">
        <f t="shared" si="2"/>
        <v>2.39</v>
      </c>
      <c r="G3" s="10">
        <f t="shared" si="3"/>
        <v>2.8330760000000001</v>
      </c>
      <c r="H3" s="10">
        <f t="shared" si="4"/>
        <v>9.9157659999999996</v>
      </c>
      <c r="I3" s="10">
        <f t="shared" si="5"/>
        <v>1487.3649</v>
      </c>
      <c r="J3" s="10">
        <f t="shared" si="6"/>
        <v>6.9410361999999992</v>
      </c>
      <c r="K3" s="7"/>
      <c r="L3" s="7"/>
      <c r="M3" s="7"/>
      <c r="N3" s="7"/>
      <c r="O3" s="7"/>
      <c r="P3" s="7"/>
      <c r="Q3" s="7"/>
      <c r="R3" s="7"/>
    </row>
    <row r="4" spans="1:18" ht="18.75" customHeight="1" x14ac:dyDescent="0.25">
      <c r="A4" s="9">
        <v>400</v>
      </c>
      <c r="B4" s="9">
        <v>5</v>
      </c>
      <c r="C4" s="9">
        <v>4</v>
      </c>
      <c r="D4" s="10">
        <f t="shared" si="0"/>
        <v>0.04</v>
      </c>
      <c r="E4" s="10">
        <f t="shared" si="1"/>
        <v>2.6000000000000002E-2</v>
      </c>
      <c r="F4" s="10">
        <f t="shared" si="2"/>
        <v>2.39</v>
      </c>
      <c r="G4" s="10">
        <f t="shared" si="3"/>
        <v>2.6395759999999999</v>
      </c>
      <c r="H4" s="10">
        <f t="shared" si="4"/>
        <v>10.558304</v>
      </c>
      <c r="I4" s="10">
        <f t="shared" si="5"/>
        <v>1583.7456</v>
      </c>
      <c r="J4" s="10">
        <f t="shared" si="6"/>
        <v>7.3908127999999991</v>
      </c>
      <c r="K4" s="7"/>
      <c r="L4" s="7"/>
      <c r="M4" s="7"/>
      <c r="N4" s="7"/>
      <c r="O4" s="7"/>
      <c r="P4" s="7"/>
      <c r="Q4" s="7"/>
      <c r="R4" s="7"/>
    </row>
    <row r="5" spans="1:18" ht="18.75" customHeight="1" x14ac:dyDescent="0.25">
      <c r="A5" s="9">
        <v>450</v>
      </c>
      <c r="B5" s="9">
        <v>5</v>
      </c>
      <c r="C5" s="9">
        <v>4</v>
      </c>
      <c r="D5" s="10">
        <f t="shared" si="0"/>
        <v>0.04</v>
      </c>
      <c r="E5" s="10">
        <f t="shared" si="1"/>
        <v>2.6000000000000002E-2</v>
      </c>
      <c r="F5" s="10">
        <f t="shared" si="2"/>
        <v>2.39</v>
      </c>
      <c r="G5" s="10">
        <f t="shared" si="3"/>
        <v>2.4460759999999997</v>
      </c>
      <c r="H5" s="10">
        <f t="shared" si="4"/>
        <v>11.007342</v>
      </c>
      <c r="I5" s="10">
        <f t="shared" si="5"/>
        <v>1651.1012999999998</v>
      </c>
      <c r="J5" s="10">
        <f t="shared" si="6"/>
        <v>7.7051393999999993</v>
      </c>
      <c r="K5" s="7"/>
      <c r="L5" s="7"/>
      <c r="M5" s="7"/>
      <c r="N5" s="7"/>
      <c r="O5" s="7"/>
      <c r="P5" s="7"/>
      <c r="Q5" s="7"/>
      <c r="R5" s="7"/>
    </row>
    <row r="6" spans="1:18" ht="18.75" customHeight="1" x14ac:dyDescent="0.25">
      <c r="A6" s="9">
        <v>500</v>
      </c>
      <c r="B6" s="9">
        <v>5</v>
      </c>
      <c r="C6" s="9">
        <v>4</v>
      </c>
      <c r="D6" s="10">
        <f t="shared" si="0"/>
        <v>0.04</v>
      </c>
      <c r="E6" s="10">
        <f t="shared" si="1"/>
        <v>2.6000000000000002E-2</v>
      </c>
      <c r="F6" s="10">
        <f t="shared" si="2"/>
        <v>2.39</v>
      </c>
      <c r="G6" s="10">
        <f t="shared" si="3"/>
        <v>2.2525759999999999</v>
      </c>
      <c r="H6" s="10">
        <f t="shared" si="4"/>
        <v>11.262879999999999</v>
      </c>
      <c r="I6" s="10">
        <f t="shared" si="5"/>
        <v>1689.4319999999998</v>
      </c>
      <c r="J6" s="10">
        <f t="shared" si="6"/>
        <v>7.884015999999999</v>
      </c>
      <c r="K6" s="7"/>
      <c r="L6" s="7"/>
      <c r="M6" s="7"/>
      <c r="N6" s="7"/>
      <c r="O6" s="7"/>
      <c r="P6" s="7"/>
      <c r="Q6" s="7"/>
      <c r="R6" s="7"/>
    </row>
    <row r="7" spans="1:18" ht="18.75" customHeight="1" x14ac:dyDescent="0.25">
      <c r="A7" s="9">
        <v>550</v>
      </c>
      <c r="B7" s="9">
        <v>5</v>
      </c>
      <c r="C7" s="9">
        <v>4</v>
      </c>
      <c r="D7" s="10">
        <f t="shared" si="0"/>
        <v>0.04</v>
      </c>
      <c r="E7" s="10">
        <f t="shared" si="1"/>
        <v>2.6000000000000002E-2</v>
      </c>
      <c r="F7" s="10">
        <f t="shared" si="2"/>
        <v>2.39</v>
      </c>
      <c r="G7" s="10">
        <f t="shared" si="3"/>
        <v>2.0590759999999997</v>
      </c>
      <c r="H7" s="10">
        <f t="shared" si="4"/>
        <v>11.324917999999998</v>
      </c>
      <c r="I7" s="10">
        <f t="shared" si="5"/>
        <v>1698.7376999999997</v>
      </c>
      <c r="J7" s="10">
        <f t="shared" si="6"/>
        <v>7.9274425999999982</v>
      </c>
      <c r="K7" s="7"/>
      <c r="L7" s="7"/>
      <c r="M7" s="7"/>
      <c r="N7" s="7"/>
      <c r="O7" s="7"/>
      <c r="P7" s="7"/>
      <c r="Q7" s="7"/>
      <c r="R7" s="7"/>
    </row>
    <row r="8" spans="1:18" ht="18.75" customHeight="1" x14ac:dyDescent="0.25">
      <c r="A8" s="9">
        <v>600</v>
      </c>
      <c r="B8" s="9">
        <v>5</v>
      </c>
      <c r="C8" s="9">
        <v>4</v>
      </c>
      <c r="D8" s="10">
        <f t="shared" si="0"/>
        <v>0.04</v>
      </c>
      <c r="E8" s="10">
        <f t="shared" si="1"/>
        <v>2.6000000000000002E-2</v>
      </c>
      <c r="F8" s="10">
        <f t="shared" si="2"/>
        <v>2.39</v>
      </c>
      <c r="G8" s="10">
        <f t="shared" si="3"/>
        <v>1.8655759999999999</v>
      </c>
      <c r="H8" s="10">
        <f t="shared" si="4"/>
        <v>11.193455999999999</v>
      </c>
      <c r="I8" s="10">
        <f t="shared" si="5"/>
        <v>1679.0183999999999</v>
      </c>
      <c r="J8" s="10">
        <f t="shared" si="6"/>
        <v>7.8354191999999987</v>
      </c>
      <c r="K8" s="7"/>
      <c r="L8" s="7"/>
      <c r="M8" s="7"/>
      <c r="N8" s="7"/>
      <c r="O8" s="7"/>
      <c r="P8" s="7"/>
      <c r="Q8" s="7"/>
      <c r="R8" s="7"/>
    </row>
    <row r="9" spans="1:18" ht="18.75" customHeight="1" x14ac:dyDescent="0.25">
      <c r="A9" s="9">
        <v>650</v>
      </c>
      <c r="B9" s="9">
        <v>5</v>
      </c>
      <c r="C9" s="9">
        <v>4</v>
      </c>
      <c r="D9" s="10">
        <f t="shared" si="0"/>
        <v>0.04</v>
      </c>
      <c r="E9" s="10">
        <f t="shared" si="1"/>
        <v>2.6000000000000002E-2</v>
      </c>
      <c r="F9" s="10">
        <f t="shared" si="2"/>
        <v>2.39</v>
      </c>
      <c r="G9" s="10">
        <f t="shared" si="3"/>
        <v>1.6720759999999997</v>
      </c>
      <c r="H9" s="10">
        <f t="shared" si="4"/>
        <v>10.868493999999998</v>
      </c>
      <c r="I9" s="10">
        <f t="shared" si="5"/>
        <v>1630.2740999999996</v>
      </c>
      <c r="J9" s="10">
        <f t="shared" si="6"/>
        <v>7.6079457999999986</v>
      </c>
      <c r="K9" s="7"/>
      <c r="L9" s="7"/>
      <c r="M9" s="7"/>
      <c r="N9" s="7"/>
      <c r="O9" s="7"/>
      <c r="P9" s="7"/>
      <c r="Q9" s="7"/>
      <c r="R9" s="7"/>
    </row>
    <row r="10" spans="1:18" ht="18.75" customHeight="1" x14ac:dyDescent="0.25">
      <c r="A10" s="9">
        <v>700</v>
      </c>
      <c r="B10" s="9">
        <v>5</v>
      </c>
      <c r="C10" s="9">
        <v>4</v>
      </c>
      <c r="D10" s="10">
        <f t="shared" si="0"/>
        <v>0.04</v>
      </c>
      <c r="E10" s="10">
        <f t="shared" si="1"/>
        <v>2.6000000000000002E-2</v>
      </c>
      <c r="F10" s="10">
        <f t="shared" si="2"/>
        <v>2.39</v>
      </c>
      <c r="G10" s="10">
        <f t="shared" si="3"/>
        <v>1.4785759999999999</v>
      </c>
      <c r="H10" s="10">
        <f t="shared" si="4"/>
        <v>10.350031999999999</v>
      </c>
      <c r="I10" s="10">
        <f t="shared" si="5"/>
        <v>1552.5047999999997</v>
      </c>
      <c r="J10" s="10">
        <f t="shared" si="6"/>
        <v>7.245022399999999</v>
      </c>
      <c r="K10" s="7"/>
      <c r="L10" s="7"/>
      <c r="M10" s="7"/>
      <c r="N10" s="7"/>
      <c r="O10" s="7"/>
      <c r="P10" s="7"/>
      <c r="Q10" s="7"/>
      <c r="R10" s="7"/>
    </row>
    <row r="11" spans="1:18" ht="18.75" customHeight="1" x14ac:dyDescent="0.25">
      <c r="A11" s="15"/>
      <c r="B11" s="15"/>
      <c r="C11" s="16"/>
      <c r="D11" s="16"/>
      <c r="E11" s="16"/>
      <c r="F11" s="16"/>
      <c r="G11" s="16"/>
      <c r="H11" s="16"/>
      <c r="I11" s="16"/>
      <c r="J11" s="16"/>
      <c r="K11" s="7"/>
      <c r="L11" s="7"/>
      <c r="M11" s="7"/>
      <c r="N11" s="7"/>
      <c r="O11" s="7"/>
      <c r="P11" s="7"/>
      <c r="Q11" s="7"/>
      <c r="R11" s="7"/>
    </row>
    <row r="12" spans="1:18" ht="18.75" customHeight="1" x14ac:dyDescent="0.25">
      <c r="A12" s="9">
        <v>300</v>
      </c>
      <c r="B12" s="9">
        <v>10</v>
      </c>
      <c r="C12" s="9">
        <v>4</v>
      </c>
      <c r="D12" s="10">
        <f t="shared" ref="D12:D20" si="7">C12/100</f>
        <v>0.04</v>
      </c>
      <c r="E12" s="10">
        <f t="shared" ref="E12:E20" si="8">B12*0.13*D12</f>
        <v>5.2000000000000005E-2</v>
      </c>
      <c r="F12" s="10">
        <f t="shared" ref="F12:F20" si="9">0.4*B12+15*E12</f>
        <v>4.78</v>
      </c>
      <c r="G12" s="10">
        <f t="shared" ref="G12:G20" si="10">4.048-(0.00387*A12)+(0.0584*F12)</f>
        <v>3.1661519999999999</v>
      </c>
      <c r="H12" s="10">
        <f t="shared" ref="H12:H20" si="11">G12/100*A12+1</f>
        <v>10.498455999999999</v>
      </c>
      <c r="I12" s="10">
        <f t="shared" ref="I12:I20" si="12">0.15*H12*1000</f>
        <v>1574.7683999999997</v>
      </c>
      <c r="J12" s="10">
        <f t="shared" ref="J12:J20" si="13">0.7*H12</f>
        <v>7.3489191999999992</v>
      </c>
      <c r="K12" s="7"/>
      <c r="L12" s="7"/>
      <c r="M12" s="7"/>
      <c r="N12" s="7"/>
      <c r="O12" s="7"/>
      <c r="P12" s="7"/>
      <c r="Q12" s="7"/>
      <c r="R12" s="7" t="s">
        <v>22</v>
      </c>
    </row>
    <row r="13" spans="1:18" ht="18.75" customHeight="1" x14ac:dyDescent="0.25">
      <c r="A13" s="9">
        <v>350</v>
      </c>
      <c r="B13" s="9">
        <v>10</v>
      </c>
      <c r="C13" s="9">
        <v>4</v>
      </c>
      <c r="D13" s="10">
        <f t="shared" si="7"/>
        <v>0.04</v>
      </c>
      <c r="E13" s="10">
        <f t="shared" si="8"/>
        <v>5.2000000000000005E-2</v>
      </c>
      <c r="F13" s="10">
        <f t="shared" si="9"/>
        <v>4.78</v>
      </c>
      <c r="G13" s="10">
        <f t="shared" si="10"/>
        <v>2.9726520000000001</v>
      </c>
      <c r="H13" s="10">
        <f t="shared" si="11"/>
        <v>11.404282</v>
      </c>
      <c r="I13" s="10">
        <f t="shared" si="12"/>
        <v>1710.6423</v>
      </c>
      <c r="J13" s="10">
        <f t="shared" si="13"/>
        <v>7.9829973999999995</v>
      </c>
      <c r="K13" s="7"/>
      <c r="L13" s="7"/>
      <c r="M13" s="7"/>
      <c r="N13" s="7"/>
      <c r="O13" s="7"/>
      <c r="P13" s="7"/>
      <c r="Q13" s="7"/>
      <c r="R13" s="7"/>
    </row>
    <row r="14" spans="1:18" ht="18.75" customHeight="1" x14ac:dyDescent="0.25">
      <c r="A14" s="9">
        <v>400</v>
      </c>
      <c r="B14" s="9">
        <v>10</v>
      </c>
      <c r="C14" s="9">
        <v>4</v>
      </c>
      <c r="D14" s="10">
        <f t="shared" si="7"/>
        <v>0.04</v>
      </c>
      <c r="E14" s="10">
        <f t="shared" si="8"/>
        <v>5.2000000000000005E-2</v>
      </c>
      <c r="F14" s="10">
        <f t="shared" si="9"/>
        <v>4.78</v>
      </c>
      <c r="G14" s="10">
        <f t="shared" si="10"/>
        <v>2.7791519999999998</v>
      </c>
      <c r="H14" s="10">
        <f t="shared" si="11"/>
        <v>12.116607999999999</v>
      </c>
      <c r="I14" s="10">
        <f t="shared" si="12"/>
        <v>1817.4911999999999</v>
      </c>
      <c r="J14" s="10">
        <f t="shared" si="13"/>
        <v>8.4816255999999992</v>
      </c>
      <c r="K14" s="7"/>
      <c r="L14" s="7"/>
      <c r="M14" s="7"/>
      <c r="N14" s="7"/>
      <c r="O14" s="7"/>
      <c r="P14" s="7"/>
      <c r="Q14" s="7"/>
      <c r="R14" s="7"/>
    </row>
    <row r="15" spans="1:18" ht="18.75" customHeight="1" x14ac:dyDescent="0.25">
      <c r="A15" s="9">
        <v>450</v>
      </c>
      <c r="B15" s="9">
        <v>10</v>
      </c>
      <c r="C15" s="9">
        <v>4</v>
      </c>
      <c r="D15" s="10">
        <f t="shared" si="7"/>
        <v>0.04</v>
      </c>
      <c r="E15" s="10">
        <f t="shared" si="8"/>
        <v>5.2000000000000005E-2</v>
      </c>
      <c r="F15" s="10">
        <f t="shared" si="9"/>
        <v>4.78</v>
      </c>
      <c r="G15" s="10">
        <f t="shared" si="10"/>
        <v>2.5856519999999996</v>
      </c>
      <c r="H15" s="10">
        <f t="shared" si="11"/>
        <v>12.635433999999998</v>
      </c>
      <c r="I15" s="10">
        <f t="shared" si="12"/>
        <v>1895.3150999999998</v>
      </c>
      <c r="J15" s="10">
        <f t="shared" si="13"/>
        <v>8.8448037999999976</v>
      </c>
      <c r="K15" s="7"/>
      <c r="L15" s="7"/>
      <c r="M15" s="7"/>
      <c r="N15" s="7"/>
      <c r="O15" s="7"/>
      <c r="P15" s="7"/>
      <c r="Q15" s="7"/>
      <c r="R15" s="7"/>
    </row>
    <row r="16" spans="1:18" ht="18.75" customHeight="1" x14ac:dyDescent="0.25">
      <c r="A16" s="9">
        <v>500</v>
      </c>
      <c r="B16" s="9">
        <v>10</v>
      </c>
      <c r="C16" s="9">
        <v>4</v>
      </c>
      <c r="D16" s="10">
        <f t="shared" si="7"/>
        <v>0.04</v>
      </c>
      <c r="E16" s="10">
        <f t="shared" si="8"/>
        <v>5.2000000000000005E-2</v>
      </c>
      <c r="F16" s="10">
        <f t="shared" si="9"/>
        <v>4.78</v>
      </c>
      <c r="G16" s="10">
        <f t="shared" si="10"/>
        <v>2.3921519999999998</v>
      </c>
      <c r="H16" s="10">
        <f t="shared" si="11"/>
        <v>12.960759999999999</v>
      </c>
      <c r="I16" s="10">
        <f t="shared" si="12"/>
        <v>1944.1139999999996</v>
      </c>
      <c r="J16" s="10">
        <f t="shared" si="13"/>
        <v>9.0725319999999989</v>
      </c>
      <c r="K16" s="7"/>
      <c r="L16" s="7"/>
      <c r="M16" s="7"/>
      <c r="N16" s="7"/>
      <c r="O16" s="7"/>
      <c r="P16" s="7"/>
      <c r="Q16" s="7"/>
      <c r="R16" s="7"/>
    </row>
    <row r="17" spans="1:18" ht="18.75" customHeight="1" x14ac:dyDescent="0.25">
      <c r="A17" s="9">
        <v>550</v>
      </c>
      <c r="B17" s="9">
        <v>10</v>
      </c>
      <c r="C17" s="9">
        <v>4</v>
      </c>
      <c r="D17" s="10">
        <f t="shared" si="7"/>
        <v>0.04</v>
      </c>
      <c r="E17" s="10">
        <f t="shared" si="8"/>
        <v>5.2000000000000005E-2</v>
      </c>
      <c r="F17" s="10">
        <f t="shared" si="9"/>
        <v>4.78</v>
      </c>
      <c r="G17" s="10">
        <f t="shared" si="10"/>
        <v>2.1986519999999996</v>
      </c>
      <c r="H17" s="10">
        <f t="shared" si="11"/>
        <v>13.092585999999997</v>
      </c>
      <c r="I17" s="10">
        <f t="shared" si="12"/>
        <v>1963.8878999999995</v>
      </c>
      <c r="J17" s="10">
        <f t="shared" si="13"/>
        <v>9.164810199999998</v>
      </c>
      <c r="K17" s="7"/>
      <c r="L17" s="7"/>
      <c r="M17" s="7"/>
      <c r="N17" s="7"/>
      <c r="O17" s="7"/>
      <c r="P17" s="7"/>
      <c r="Q17" s="7"/>
      <c r="R17" s="7"/>
    </row>
    <row r="18" spans="1:18" ht="18.75" customHeight="1" x14ac:dyDescent="0.25">
      <c r="A18" s="9">
        <v>600</v>
      </c>
      <c r="B18" s="9">
        <v>10</v>
      </c>
      <c r="C18" s="9">
        <v>4</v>
      </c>
      <c r="D18" s="10">
        <f t="shared" si="7"/>
        <v>0.04</v>
      </c>
      <c r="E18" s="10">
        <f t="shared" si="8"/>
        <v>5.2000000000000005E-2</v>
      </c>
      <c r="F18" s="10">
        <f t="shared" si="9"/>
        <v>4.78</v>
      </c>
      <c r="G18" s="10">
        <f t="shared" si="10"/>
        <v>2.0051519999999998</v>
      </c>
      <c r="H18" s="10">
        <f t="shared" si="11"/>
        <v>13.030912000000001</v>
      </c>
      <c r="I18" s="10">
        <f t="shared" si="12"/>
        <v>1954.6368</v>
      </c>
      <c r="J18" s="10">
        <f t="shared" si="13"/>
        <v>9.1216384000000001</v>
      </c>
      <c r="K18" s="7"/>
      <c r="L18" s="7"/>
      <c r="M18" s="7"/>
      <c r="N18" s="7"/>
      <c r="O18" s="7"/>
      <c r="P18" s="7"/>
      <c r="Q18" s="7"/>
      <c r="R18" s="7"/>
    </row>
    <row r="19" spans="1:18" ht="18.75" customHeight="1" x14ac:dyDescent="0.25">
      <c r="A19" s="9">
        <v>650</v>
      </c>
      <c r="B19" s="9">
        <v>10</v>
      </c>
      <c r="C19" s="9">
        <v>4</v>
      </c>
      <c r="D19" s="10">
        <f t="shared" si="7"/>
        <v>0.04</v>
      </c>
      <c r="E19" s="10">
        <f t="shared" si="8"/>
        <v>5.2000000000000005E-2</v>
      </c>
      <c r="F19" s="10">
        <f t="shared" si="9"/>
        <v>4.78</v>
      </c>
      <c r="G19" s="10">
        <f t="shared" si="10"/>
        <v>1.8116519999999998</v>
      </c>
      <c r="H19" s="10">
        <f t="shared" si="11"/>
        <v>12.775737999999999</v>
      </c>
      <c r="I19" s="10">
        <f t="shared" si="12"/>
        <v>1916.3606999999997</v>
      </c>
      <c r="J19" s="10">
        <f t="shared" si="13"/>
        <v>8.9430165999999982</v>
      </c>
      <c r="K19" s="7"/>
      <c r="L19" s="7"/>
      <c r="M19" s="7"/>
      <c r="N19" s="7"/>
      <c r="O19" s="7"/>
      <c r="P19" s="7"/>
      <c r="Q19" s="7"/>
      <c r="R19" s="7"/>
    </row>
    <row r="20" spans="1:18" ht="18.75" customHeight="1" x14ac:dyDescent="0.25">
      <c r="A20" s="9">
        <v>700</v>
      </c>
      <c r="B20" s="9">
        <v>10</v>
      </c>
      <c r="C20" s="9">
        <v>4</v>
      </c>
      <c r="D20" s="10">
        <f t="shared" si="7"/>
        <v>0.04</v>
      </c>
      <c r="E20" s="10">
        <f t="shared" si="8"/>
        <v>5.2000000000000005E-2</v>
      </c>
      <c r="F20" s="10">
        <f t="shared" si="9"/>
        <v>4.78</v>
      </c>
      <c r="G20" s="10">
        <f t="shared" si="10"/>
        <v>1.618152</v>
      </c>
      <c r="H20" s="10">
        <f t="shared" si="11"/>
        <v>12.327064000000002</v>
      </c>
      <c r="I20" s="10">
        <f t="shared" si="12"/>
        <v>1849.0596</v>
      </c>
      <c r="J20" s="10">
        <f t="shared" si="13"/>
        <v>8.6289448000000011</v>
      </c>
      <c r="K20" s="7"/>
      <c r="L20" s="7"/>
      <c r="M20" s="7"/>
      <c r="N20" s="7"/>
      <c r="O20" s="7"/>
      <c r="P20" s="7"/>
      <c r="Q20" s="7"/>
      <c r="R20" s="7"/>
    </row>
    <row r="21" spans="1:18" ht="18.75" customHeight="1" x14ac:dyDescent="0.25">
      <c r="A21" s="15"/>
      <c r="B21" s="15"/>
      <c r="C21" s="16"/>
      <c r="D21" s="16"/>
      <c r="E21" s="16"/>
      <c r="F21" s="16"/>
      <c r="G21" s="16"/>
      <c r="H21" s="16"/>
      <c r="I21" s="16"/>
      <c r="J21" s="16"/>
      <c r="K21" s="7"/>
      <c r="L21" s="7"/>
      <c r="M21" s="7"/>
      <c r="N21" s="7"/>
      <c r="O21" s="7"/>
      <c r="P21" s="7"/>
      <c r="Q21" s="7"/>
      <c r="R21" s="7"/>
    </row>
    <row r="22" spans="1:18" ht="18.75" customHeight="1" x14ac:dyDescent="0.25">
      <c r="A22" s="9">
        <v>300</v>
      </c>
      <c r="B22" s="9">
        <v>15</v>
      </c>
      <c r="C22" s="9">
        <v>4</v>
      </c>
      <c r="D22" s="10">
        <f t="shared" ref="D22:D40" si="14">C22/100</f>
        <v>0.04</v>
      </c>
      <c r="E22" s="10">
        <f t="shared" ref="E22:E40" si="15">B22*0.13*D22</f>
        <v>7.8000000000000014E-2</v>
      </c>
      <c r="F22" s="10">
        <f t="shared" ref="F22:F40" si="16">0.4*B22+15*E22</f>
        <v>7.17</v>
      </c>
      <c r="G22" s="10">
        <f t="shared" ref="G22:G40" si="17">4.048-(0.00387*A22)+(0.0584*F22)</f>
        <v>3.3057280000000002</v>
      </c>
      <c r="H22" s="10">
        <f t="shared" ref="H22:H30" si="18">G22/100*A22+3</f>
        <v>12.917184000000001</v>
      </c>
      <c r="I22" s="10">
        <f t="shared" ref="I22:I40" si="19">0.15*H22*1000</f>
        <v>1937.5776000000001</v>
      </c>
      <c r="J22" s="10">
        <f t="shared" ref="J22:J40" si="20">0.7*H22</f>
        <v>9.0420288000000006</v>
      </c>
      <c r="K22" s="7"/>
      <c r="L22" s="7"/>
      <c r="M22" s="7"/>
      <c r="N22" s="7"/>
      <c r="O22" s="7"/>
      <c r="P22" s="7"/>
      <c r="Q22" s="7"/>
      <c r="R22" s="7"/>
    </row>
    <row r="23" spans="1:18" ht="18.75" customHeight="1" x14ac:dyDescent="0.25">
      <c r="A23" s="9">
        <v>350</v>
      </c>
      <c r="B23" s="9">
        <v>15</v>
      </c>
      <c r="C23" s="9">
        <v>4</v>
      </c>
      <c r="D23" s="10">
        <f t="shared" si="14"/>
        <v>0.04</v>
      </c>
      <c r="E23" s="10">
        <f t="shared" si="15"/>
        <v>7.8000000000000014E-2</v>
      </c>
      <c r="F23" s="10">
        <f t="shared" si="16"/>
        <v>7.17</v>
      </c>
      <c r="G23" s="10">
        <f t="shared" si="17"/>
        <v>3.112228</v>
      </c>
      <c r="H23" s="10">
        <f t="shared" si="18"/>
        <v>13.892797999999999</v>
      </c>
      <c r="I23" s="10">
        <f t="shared" si="19"/>
        <v>2083.9196999999995</v>
      </c>
      <c r="J23" s="10">
        <f t="shared" si="20"/>
        <v>9.724958599999999</v>
      </c>
      <c r="K23" s="7"/>
      <c r="L23" s="7"/>
      <c r="M23" s="7"/>
      <c r="N23" s="7"/>
      <c r="O23" s="7"/>
      <c r="P23" s="7"/>
      <c r="Q23" s="7"/>
      <c r="R23" s="7"/>
    </row>
    <row r="24" spans="1:18" ht="18.75" customHeight="1" x14ac:dyDescent="0.25">
      <c r="A24" s="9">
        <v>400</v>
      </c>
      <c r="B24" s="9">
        <v>15</v>
      </c>
      <c r="C24" s="9">
        <v>4</v>
      </c>
      <c r="D24" s="10">
        <f t="shared" si="14"/>
        <v>0.04</v>
      </c>
      <c r="E24" s="10">
        <f t="shared" si="15"/>
        <v>7.8000000000000014E-2</v>
      </c>
      <c r="F24" s="10">
        <f t="shared" si="16"/>
        <v>7.17</v>
      </c>
      <c r="G24" s="10">
        <f t="shared" si="17"/>
        <v>2.9187279999999998</v>
      </c>
      <c r="H24" s="10">
        <f t="shared" si="18"/>
        <v>14.674911999999999</v>
      </c>
      <c r="I24" s="10">
        <f t="shared" si="19"/>
        <v>2201.2367999999997</v>
      </c>
      <c r="J24" s="10">
        <f t="shared" si="20"/>
        <v>10.272438399999999</v>
      </c>
      <c r="K24" s="7"/>
      <c r="L24" s="7"/>
      <c r="M24" s="7"/>
      <c r="N24" s="7"/>
      <c r="O24" s="7"/>
      <c r="P24" s="7"/>
      <c r="Q24" s="7"/>
      <c r="R24" s="7"/>
    </row>
    <row r="25" spans="1:18" ht="18.75" customHeight="1" x14ac:dyDescent="0.25">
      <c r="A25" s="9">
        <v>450</v>
      </c>
      <c r="B25" s="9">
        <v>15</v>
      </c>
      <c r="C25" s="9">
        <v>4</v>
      </c>
      <c r="D25" s="10">
        <f t="shared" si="14"/>
        <v>0.04</v>
      </c>
      <c r="E25" s="10">
        <f t="shared" si="15"/>
        <v>7.8000000000000014E-2</v>
      </c>
      <c r="F25" s="10">
        <f t="shared" si="16"/>
        <v>7.17</v>
      </c>
      <c r="G25" s="10">
        <f t="shared" si="17"/>
        <v>2.7252279999999995</v>
      </c>
      <c r="H25" s="10">
        <f t="shared" si="18"/>
        <v>15.263525999999999</v>
      </c>
      <c r="I25" s="10">
        <f t="shared" si="19"/>
        <v>2289.5288999999998</v>
      </c>
      <c r="J25" s="10">
        <f t="shared" si="20"/>
        <v>10.684468199999998</v>
      </c>
      <c r="K25" s="7"/>
      <c r="L25" s="7"/>
      <c r="M25" s="7"/>
      <c r="N25" s="7"/>
      <c r="O25" s="7"/>
      <c r="P25" s="7"/>
      <c r="Q25" s="7"/>
      <c r="R25" s="7"/>
    </row>
    <row r="26" spans="1:18" ht="18.75" customHeight="1" x14ac:dyDescent="0.25">
      <c r="A26" s="9">
        <v>500</v>
      </c>
      <c r="B26" s="9">
        <v>15</v>
      </c>
      <c r="C26" s="9">
        <v>4</v>
      </c>
      <c r="D26" s="10">
        <f t="shared" si="14"/>
        <v>0.04</v>
      </c>
      <c r="E26" s="10">
        <f t="shared" si="15"/>
        <v>7.8000000000000014E-2</v>
      </c>
      <c r="F26" s="10">
        <f t="shared" si="16"/>
        <v>7.17</v>
      </c>
      <c r="G26" s="10">
        <f t="shared" si="17"/>
        <v>2.5317280000000002</v>
      </c>
      <c r="H26" s="10">
        <f t="shared" si="18"/>
        <v>15.65864</v>
      </c>
      <c r="I26" s="10">
        <f t="shared" si="19"/>
        <v>2348.7960000000003</v>
      </c>
      <c r="J26" s="10">
        <f t="shared" si="20"/>
        <v>10.961048</v>
      </c>
      <c r="K26" s="7"/>
      <c r="L26" s="7"/>
      <c r="M26" s="7"/>
      <c r="N26" s="7"/>
      <c r="O26" s="7"/>
      <c r="P26" s="7"/>
      <c r="Q26" s="7"/>
      <c r="R26" s="7"/>
    </row>
    <row r="27" spans="1:18" ht="18.75" customHeight="1" x14ac:dyDescent="0.25">
      <c r="A27" s="9">
        <v>550</v>
      </c>
      <c r="B27" s="9">
        <v>15</v>
      </c>
      <c r="C27" s="9">
        <v>4</v>
      </c>
      <c r="D27" s="10">
        <f t="shared" si="14"/>
        <v>0.04</v>
      </c>
      <c r="E27" s="10">
        <f t="shared" si="15"/>
        <v>7.8000000000000014E-2</v>
      </c>
      <c r="F27" s="10">
        <f t="shared" si="16"/>
        <v>7.17</v>
      </c>
      <c r="G27" s="10">
        <f t="shared" si="17"/>
        <v>2.338228</v>
      </c>
      <c r="H27" s="10">
        <f t="shared" si="18"/>
        <v>15.860253999999999</v>
      </c>
      <c r="I27" s="10">
        <f t="shared" si="19"/>
        <v>2379.0380999999998</v>
      </c>
      <c r="J27" s="10">
        <f t="shared" si="20"/>
        <v>11.1021778</v>
      </c>
      <c r="K27" s="7"/>
      <c r="L27" s="7"/>
      <c r="M27" s="7"/>
      <c r="N27" s="7"/>
      <c r="O27" s="7"/>
      <c r="P27" s="7"/>
      <c r="Q27" s="7"/>
      <c r="R27" s="7"/>
    </row>
    <row r="28" spans="1:18" ht="18.75" customHeight="1" x14ac:dyDescent="0.25">
      <c r="A28" s="9">
        <v>600</v>
      </c>
      <c r="B28" s="9">
        <v>15</v>
      </c>
      <c r="C28" s="9">
        <v>4</v>
      </c>
      <c r="D28" s="10">
        <f t="shared" si="14"/>
        <v>0.04</v>
      </c>
      <c r="E28" s="10">
        <f t="shared" si="15"/>
        <v>7.8000000000000014E-2</v>
      </c>
      <c r="F28" s="10">
        <f t="shared" si="16"/>
        <v>7.17</v>
      </c>
      <c r="G28" s="10">
        <f t="shared" si="17"/>
        <v>2.1447279999999997</v>
      </c>
      <c r="H28" s="10">
        <f t="shared" si="18"/>
        <v>15.868368</v>
      </c>
      <c r="I28" s="10">
        <f t="shared" si="19"/>
        <v>2380.2552000000001</v>
      </c>
      <c r="J28" s="10">
        <f t="shared" si="20"/>
        <v>11.107857599999999</v>
      </c>
      <c r="K28" s="7"/>
      <c r="L28" s="7"/>
      <c r="M28" s="7"/>
      <c r="N28" s="7"/>
      <c r="O28" s="7"/>
      <c r="P28" s="7"/>
      <c r="Q28" s="7"/>
      <c r="R28" s="7"/>
    </row>
    <row r="29" spans="1:18" ht="18.75" customHeight="1" x14ac:dyDescent="0.25">
      <c r="A29" s="9">
        <v>650</v>
      </c>
      <c r="B29" s="9">
        <v>15</v>
      </c>
      <c r="C29" s="9">
        <v>4</v>
      </c>
      <c r="D29" s="10">
        <f t="shared" si="14"/>
        <v>0.04</v>
      </c>
      <c r="E29" s="10">
        <f t="shared" si="15"/>
        <v>7.8000000000000014E-2</v>
      </c>
      <c r="F29" s="10">
        <f t="shared" si="16"/>
        <v>7.17</v>
      </c>
      <c r="G29" s="10">
        <f t="shared" si="17"/>
        <v>1.9512279999999997</v>
      </c>
      <c r="H29" s="10">
        <f t="shared" si="18"/>
        <v>15.682981999999997</v>
      </c>
      <c r="I29" s="10">
        <f t="shared" si="19"/>
        <v>2352.4472999999998</v>
      </c>
      <c r="J29" s="10">
        <f t="shared" si="20"/>
        <v>10.978087399999998</v>
      </c>
      <c r="K29" s="7"/>
      <c r="L29" s="7"/>
      <c r="M29" s="7"/>
      <c r="N29" s="7"/>
      <c r="O29" s="7"/>
      <c r="P29" s="7"/>
      <c r="Q29" s="7"/>
      <c r="R29" s="7"/>
    </row>
    <row r="30" spans="1:18" ht="18.75" customHeight="1" x14ac:dyDescent="0.25">
      <c r="A30" s="9">
        <v>700</v>
      </c>
      <c r="B30" s="9">
        <v>15</v>
      </c>
      <c r="C30" s="9">
        <v>4</v>
      </c>
      <c r="D30" s="10">
        <f t="shared" si="14"/>
        <v>0.04</v>
      </c>
      <c r="E30" s="10">
        <f t="shared" si="15"/>
        <v>7.8000000000000014E-2</v>
      </c>
      <c r="F30" s="10">
        <f t="shared" si="16"/>
        <v>7.17</v>
      </c>
      <c r="G30" s="10">
        <f t="shared" si="17"/>
        <v>1.757728</v>
      </c>
      <c r="H30" s="10">
        <f t="shared" si="18"/>
        <v>15.304096000000001</v>
      </c>
      <c r="I30" s="10">
        <f t="shared" si="19"/>
        <v>2295.6144000000004</v>
      </c>
      <c r="J30" s="10">
        <f t="shared" si="20"/>
        <v>10.7128672</v>
      </c>
      <c r="K30" s="7"/>
      <c r="L30" s="7"/>
      <c r="M30" s="7"/>
      <c r="N30" s="7"/>
      <c r="O30" s="7"/>
      <c r="P30" s="7"/>
      <c r="Q30" s="7"/>
      <c r="R30" s="7"/>
    </row>
    <row r="31" spans="1:18" ht="18.75" customHeight="1" x14ac:dyDescent="0.25">
      <c r="A31" s="15"/>
      <c r="B31" s="15"/>
      <c r="C31" s="9">
        <v>4</v>
      </c>
      <c r="D31" s="10">
        <f t="shared" si="14"/>
        <v>0.04</v>
      </c>
      <c r="E31" s="9">
        <f t="shared" si="15"/>
        <v>0</v>
      </c>
      <c r="F31" s="9">
        <f t="shared" si="16"/>
        <v>0</v>
      </c>
      <c r="G31" s="10">
        <f t="shared" si="17"/>
        <v>4.048</v>
      </c>
      <c r="H31" s="16"/>
      <c r="I31" s="9">
        <f t="shared" si="19"/>
        <v>0</v>
      </c>
      <c r="J31" s="9">
        <f t="shared" si="20"/>
        <v>0</v>
      </c>
      <c r="K31" s="7"/>
      <c r="L31" s="7"/>
      <c r="M31" s="7"/>
      <c r="N31" s="7"/>
      <c r="O31" s="7"/>
      <c r="P31" s="7"/>
      <c r="Q31" s="7"/>
      <c r="R31" s="7"/>
    </row>
    <row r="32" spans="1:18" ht="18.75" customHeight="1" x14ac:dyDescent="0.25">
      <c r="A32" s="9">
        <v>300</v>
      </c>
      <c r="B32" s="9">
        <v>20</v>
      </c>
      <c r="C32" s="9">
        <v>4</v>
      </c>
      <c r="D32" s="10">
        <f t="shared" si="14"/>
        <v>0.04</v>
      </c>
      <c r="E32" s="10">
        <f t="shared" si="15"/>
        <v>0.10400000000000001</v>
      </c>
      <c r="F32" s="10">
        <f t="shared" si="16"/>
        <v>9.56</v>
      </c>
      <c r="G32" s="10">
        <f t="shared" si="17"/>
        <v>3.4453040000000001</v>
      </c>
      <c r="H32" s="10">
        <f t="shared" ref="H32:H40" si="21">G32/100*A32+3</f>
        <v>13.335912</v>
      </c>
      <c r="I32" s="10">
        <f t="shared" si="19"/>
        <v>2000.3867999999998</v>
      </c>
      <c r="J32" s="10">
        <f t="shared" si="20"/>
        <v>9.3351383999999999</v>
      </c>
      <c r="K32" s="7"/>
      <c r="L32" s="7"/>
      <c r="M32" s="7"/>
      <c r="N32" s="7"/>
      <c r="O32" s="7"/>
      <c r="P32" s="7"/>
      <c r="Q32" s="7"/>
      <c r="R32" s="7"/>
    </row>
    <row r="33" spans="1:18" ht="18.75" customHeight="1" x14ac:dyDescent="0.25">
      <c r="A33" s="9">
        <v>350</v>
      </c>
      <c r="B33" s="9">
        <v>20</v>
      </c>
      <c r="C33" s="9">
        <v>4</v>
      </c>
      <c r="D33" s="10">
        <f t="shared" si="14"/>
        <v>0.04</v>
      </c>
      <c r="E33" s="10">
        <f t="shared" si="15"/>
        <v>0.10400000000000001</v>
      </c>
      <c r="F33" s="10">
        <f t="shared" si="16"/>
        <v>9.56</v>
      </c>
      <c r="G33" s="10">
        <f t="shared" si="17"/>
        <v>3.2518040000000004</v>
      </c>
      <c r="H33" s="10">
        <f t="shared" si="21"/>
        <v>14.381314000000001</v>
      </c>
      <c r="I33" s="10">
        <f t="shared" si="19"/>
        <v>2157.1971000000003</v>
      </c>
      <c r="J33" s="10">
        <f t="shared" si="20"/>
        <v>10.066919800000001</v>
      </c>
      <c r="K33" s="7"/>
      <c r="L33" s="7"/>
      <c r="M33" s="7"/>
      <c r="N33" s="7"/>
      <c r="O33" s="7"/>
      <c r="P33" s="7"/>
      <c r="Q33" s="7"/>
      <c r="R33" s="7"/>
    </row>
    <row r="34" spans="1:18" ht="18.75" customHeight="1" x14ac:dyDescent="0.25">
      <c r="A34" s="9">
        <v>400</v>
      </c>
      <c r="B34" s="9">
        <v>20</v>
      </c>
      <c r="C34" s="9">
        <v>4</v>
      </c>
      <c r="D34" s="10">
        <f t="shared" si="14"/>
        <v>0.04</v>
      </c>
      <c r="E34" s="10">
        <f t="shared" si="15"/>
        <v>0.10400000000000001</v>
      </c>
      <c r="F34" s="10">
        <f t="shared" si="16"/>
        <v>9.56</v>
      </c>
      <c r="G34" s="10">
        <f t="shared" si="17"/>
        <v>3.0583040000000001</v>
      </c>
      <c r="H34" s="10">
        <f t="shared" si="21"/>
        <v>15.233216000000001</v>
      </c>
      <c r="I34" s="10">
        <f t="shared" si="19"/>
        <v>2284.9823999999999</v>
      </c>
      <c r="J34" s="10">
        <f t="shared" si="20"/>
        <v>10.663251199999999</v>
      </c>
      <c r="K34" s="7"/>
      <c r="L34" s="7"/>
      <c r="M34" s="7"/>
      <c r="N34" s="7"/>
      <c r="O34" s="7"/>
      <c r="P34" s="7"/>
      <c r="Q34" s="7"/>
      <c r="R34" s="7"/>
    </row>
    <row r="35" spans="1:18" ht="18.75" customHeight="1" x14ac:dyDescent="0.25">
      <c r="A35" s="9">
        <v>450</v>
      </c>
      <c r="B35" s="9">
        <v>20</v>
      </c>
      <c r="C35" s="9">
        <v>4</v>
      </c>
      <c r="D35" s="10">
        <f t="shared" si="14"/>
        <v>0.04</v>
      </c>
      <c r="E35" s="10">
        <f t="shared" si="15"/>
        <v>0.10400000000000001</v>
      </c>
      <c r="F35" s="10">
        <f t="shared" si="16"/>
        <v>9.56</v>
      </c>
      <c r="G35" s="10">
        <f t="shared" si="17"/>
        <v>2.8648039999999999</v>
      </c>
      <c r="H35" s="10">
        <f t="shared" si="21"/>
        <v>15.891617999999999</v>
      </c>
      <c r="I35" s="10">
        <f t="shared" si="19"/>
        <v>2383.7426999999998</v>
      </c>
      <c r="J35" s="10">
        <f t="shared" si="20"/>
        <v>11.124132599999999</v>
      </c>
      <c r="K35" s="7"/>
      <c r="L35" s="7"/>
      <c r="M35" s="7"/>
      <c r="N35" s="7"/>
      <c r="O35" s="7"/>
      <c r="P35" s="7"/>
      <c r="Q35" s="7"/>
      <c r="R35" s="7"/>
    </row>
    <row r="36" spans="1:18" ht="18.75" customHeight="1" x14ac:dyDescent="0.25">
      <c r="A36" s="9">
        <v>500</v>
      </c>
      <c r="B36" s="9">
        <v>20</v>
      </c>
      <c r="C36" s="9">
        <v>4</v>
      </c>
      <c r="D36" s="10">
        <f t="shared" si="14"/>
        <v>0.04</v>
      </c>
      <c r="E36" s="10">
        <f t="shared" si="15"/>
        <v>0.10400000000000001</v>
      </c>
      <c r="F36" s="10">
        <f t="shared" si="16"/>
        <v>9.56</v>
      </c>
      <c r="G36" s="10">
        <f t="shared" si="17"/>
        <v>2.6713040000000001</v>
      </c>
      <c r="H36" s="10">
        <f t="shared" si="21"/>
        <v>16.35652</v>
      </c>
      <c r="I36" s="10">
        <f t="shared" si="19"/>
        <v>2453.4780000000001</v>
      </c>
      <c r="J36" s="10">
        <f t="shared" si="20"/>
        <v>11.449563999999999</v>
      </c>
      <c r="K36" s="7"/>
      <c r="L36" s="7"/>
      <c r="M36" s="7"/>
      <c r="N36" s="7"/>
      <c r="O36" s="7"/>
      <c r="P36" s="7"/>
      <c r="Q36" s="7"/>
      <c r="R36" s="7"/>
    </row>
    <row r="37" spans="1:18" ht="18.75" customHeight="1" x14ac:dyDescent="0.25">
      <c r="A37" s="9">
        <v>550</v>
      </c>
      <c r="B37" s="9">
        <v>20</v>
      </c>
      <c r="C37" s="9">
        <v>4</v>
      </c>
      <c r="D37" s="10">
        <f t="shared" si="14"/>
        <v>0.04</v>
      </c>
      <c r="E37" s="10">
        <f t="shared" si="15"/>
        <v>0.10400000000000001</v>
      </c>
      <c r="F37" s="10">
        <f t="shared" si="16"/>
        <v>9.56</v>
      </c>
      <c r="G37" s="10">
        <f t="shared" si="17"/>
        <v>2.4778039999999999</v>
      </c>
      <c r="H37" s="10">
        <f t="shared" si="21"/>
        <v>16.627921999999998</v>
      </c>
      <c r="I37" s="10">
        <f t="shared" si="19"/>
        <v>2494.1882999999998</v>
      </c>
      <c r="J37" s="10">
        <f t="shared" si="20"/>
        <v>11.639545399999998</v>
      </c>
      <c r="K37" s="7"/>
      <c r="L37" s="7"/>
      <c r="M37" s="7"/>
      <c r="N37" s="7"/>
      <c r="O37" s="7"/>
      <c r="P37" s="7"/>
      <c r="Q37" s="7"/>
      <c r="R37" s="7"/>
    </row>
    <row r="38" spans="1:18" ht="18.75" customHeight="1" x14ac:dyDescent="0.25">
      <c r="A38" s="9">
        <v>600</v>
      </c>
      <c r="B38" s="9">
        <v>20</v>
      </c>
      <c r="C38" s="9">
        <v>4</v>
      </c>
      <c r="D38" s="10">
        <f t="shared" si="14"/>
        <v>0.04</v>
      </c>
      <c r="E38" s="10">
        <f t="shared" si="15"/>
        <v>0.10400000000000001</v>
      </c>
      <c r="F38" s="10">
        <f t="shared" si="16"/>
        <v>9.56</v>
      </c>
      <c r="G38" s="10">
        <f t="shared" si="17"/>
        <v>2.2843040000000001</v>
      </c>
      <c r="H38" s="10">
        <f t="shared" si="21"/>
        <v>16.705824</v>
      </c>
      <c r="I38" s="10">
        <f t="shared" si="19"/>
        <v>2505.8735999999999</v>
      </c>
      <c r="J38" s="10">
        <f t="shared" si="20"/>
        <v>11.694076799999999</v>
      </c>
      <c r="K38" s="7"/>
      <c r="L38" s="7"/>
      <c r="M38" s="7"/>
      <c r="N38" s="7"/>
      <c r="O38" s="7"/>
      <c r="P38" s="7"/>
      <c r="Q38" s="7"/>
      <c r="R38" s="7"/>
    </row>
    <row r="39" spans="1:18" ht="18.75" customHeight="1" x14ac:dyDescent="0.25">
      <c r="A39" s="9">
        <v>650</v>
      </c>
      <c r="B39" s="9">
        <v>20</v>
      </c>
      <c r="C39" s="9">
        <v>4</v>
      </c>
      <c r="D39" s="10">
        <f t="shared" si="14"/>
        <v>0.04</v>
      </c>
      <c r="E39" s="10">
        <f t="shared" si="15"/>
        <v>0.10400000000000001</v>
      </c>
      <c r="F39" s="10">
        <f t="shared" si="16"/>
        <v>9.56</v>
      </c>
      <c r="G39" s="10">
        <f t="shared" si="17"/>
        <v>2.0908039999999999</v>
      </c>
      <c r="H39" s="10">
        <f t="shared" si="21"/>
        <v>16.590226000000001</v>
      </c>
      <c r="I39" s="10">
        <f t="shared" si="19"/>
        <v>2488.5339000000004</v>
      </c>
      <c r="J39" s="10">
        <f t="shared" si="20"/>
        <v>11.613158200000001</v>
      </c>
      <c r="K39" s="7"/>
      <c r="L39" s="7"/>
      <c r="M39" s="7"/>
      <c r="N39" s="7"/>
      <c r="O39" s="7"/>
      <c r="P39" s="7"/>
      <c r="Q39" s="7"/>
      <c r="R39" s="7"/>
    </row>
    <row r="40" spans="1:18" ht="18.75" customHeight="1" x14ac:dyDescent="0.25">
      <c r="A40" s="9">
        <v>700</v>
      </c>
      <c r="B40" s="9">
        <v>20</v>
      </c>
      <c r="C40" s="9">
        <v>4</v>
      </c>
      <c r="D40" s="10">
        <f t="shared" si="14"/>
        <v>0.04</v>
      </c>
      <c r="E40" s="10">
        <f t="shared" si="15"/>
        <v>0.10400000000000001</v>
      </c>
      <c r="F40" s="10">
        <f t="shared" si="16"/>
        <v>9.56</v>
      </c>
      <c r="G40" s="10">
        <f t="shared" si="17"/>
        <v>1.8973040000000001</v>
      </c>
      <c r="H40" s="10">
        <f t="shared" si="21"/>
        <v>16.281128000000002</v>
      </c>
      <c r="I40" s="10">
        <f t="shared" si="19"/>
        <v>2442.1692000000003</v>
      </c>
      <c r="J40" s="10">
        <f t="shared" si="20"/>
        <v>11.396789600000002</v>
      </c>
      <c r="K40" s="7"/>
      <c r="L40" s="7"/>
      <c r="M40" s="7"/>
      <c r="N40" s="7"/>
      <c r="O40" s="7"/>
      <c r="P40" s="7"/>
      <c r="Q40" s="7"/>
      <c r="R40" s="7"/>
    </row>
    <row r="41" spans="1:18" ht="18.75" customHeight="1" x14ac:dyDescent="0.25">
      <c r="A41" s="15"/>
      <c r="B41" s="15"/>
      <c r="C41" s="16"/>
      <c r="D41" s="16"/>
      <c r="E41" s="16"/>
      <c r="F41" s="16"/>
      <c r="G41" s="16"/>
      <c r="H41" s="16"/>
      <c r="I41" s="16"/>
      <c r="J41" s="16"/>
      <c r="K41" s="7"/>
      <c r="L41" s="7"/>
      <c r="M41" s="7"/>
      <c r="N41" s="7"/>
      <c r="O41" s="7"/>
      <c r="P41" s="7"/>
      <c r="Q41" s="7"/>
      <c r="R41" s="7"/>
    </row>
    <row r="42" spans="1:18" ht="18.75" customHeight="1" x14ac:dyDescent="0.25">
      <c r="A42" s="9">
        <v>300</v>
      </c>
      <c r="B42" s="9">
        <v>25</v>
      </c>
      <c r="C42" s="9">
        <v>4</v>
      </c>
      <c r="D42" s="10">
        <f t="shared" ref="D42:D50" si="22">C42/100</f>
        <v>0.04</v>
      </c>
      <c r="E42" s="10">
        <f t="shared" ref="E42:E50" si="23">B42*0.13*D42</f>
        <v>0.13</v>
      </c>
      <c r="F42" s="10">
        <f t="shared" ref="F42:F50" si="24">0.4*B42+15*E42</f>
        <v>11.95</v>
      </c>
      <c r="G42" s="10">
        <f t="shared" ref="G42:G50" si="25">4.048-(0.00387*A42)+(0.0584*F42)</f>
        <v>3.5848800000000001</v>
      </c>
      <c r="H42" s="10">
        <f t="shared" ref="H42:H50" si="26">G42/100*A42+3</f>
        <v>13.75464</v>
      </c>
      <c r="I42" s="10">
        <f t="shared" ref="I42:I50" si="27">0.15*H42*1000</f>
        <v>2063.1959999999999</v>
      </c>
      <c r="J42" s="10">
        <f t="shared" ref="J42:J50" si="28">0.7*H42</f>
        <v>9.6282479999999993</v>
      </c>
      <c r="K42" s="7"/>
      <c r="L42" s="7"/>
      <c r="M42" s="7"/>
      <c r="N42" s="7"/>
      <c r="O42" s="7"/>
      <c r="P42" s="7"/>
      <c r="Q42" s="7"/>
      <c r="R42" s="7"/>
    </row>
    <row r="43" spans="1:18" ht="18.75" customHeight="1" x14ac:dyDescent="0.25">
      <c r="A43" s="9">
        <v>350</v>
      </c>
      <c r="B43" s="9">
        <v>25</v>
      </c>
      <c r="C43" s="9">
        <v>4</v>
      </c>
      <c r="D43" s="10">
        <f t="shared" si="22"/>
        <v>0.04</v>
      </c>
      <c r="E43" s="10">
        <f t="shared" si="23"/>
        <v>0.13</v>
      </c>
      <c r="F43" s="10">
        <f t="shared" si="24"/>
        <v>11.95</v>
      </c>
      <c r="G43" s="10">
        <f t="shared" si="25"/>
        <v>3.3913800000000003</v>
      </c>
      <c r="H43" s="10">
        <f t="shared" si="26"/>
        <v>14.86983</v>
      </c>
      <c r="I43" s="10">
        <f t="shared" si="27"/>
        <v>2230.4745000000003</v>
      </c>
      <c r="J43" s="10">
        <f t="shared" si="28"/>
        <v>10.408880999999999</v>
      </c>
      <c r="K43" s="7"/>
      <c r="L43" s="7"/>
      <c r="M43" s="7"/>
      <c r="N43" s="7"/>
      <c r="O43" s="7"/>
      <c r="P43" s="7"/>
      <c r="Q43" s="7"/>
      <c r="R43" s="7"/>
    </row>
    <row r="44" spans="1:18" ht="18.75" customHeight="1" x14ac:dyDescent="0.25">
      <c r="A44" s="9">
        <v>400</v>
      </c>
      <c r="B44" s="9">
        <v>25</v>
      </c>
      <c r="C44" s="9">
        <v>4</v>
      </c>
      <c r="D44" s="10">
        <f t="shared" si="22"/>
        <v>0.04</v>
      </c>
      <c r="E44" s="10">
        <f t="shared" si="23"/>
        <v>0.13</v>
      </c>
      <c r="F44" s="10">
        <f t="shared" si="24"/>
        <v>11.95</v>
      </c>
      <c r="G44" s="10">
        <f t="shared" si="25"/>
        <v>3.1978800000000001</v>
      </c>
      <c r="H44" s="10">
        <f t="shared" si="26"/>
        <v>15.79152</v>
      </c>
      <c r="I44" s="10">
        <f t="shared" si="27"/>
        <v>2368.7280000000001</v>
      </c>
      <c r="J44" s="10">
        <f t="shared" si="28"/>
        <v>11.054064</v>
      </c>
      <c r="K44" s="7"/>
      <c r="L44" s="7"/>
      <c r="M44" s="7"/>
      <c r="N44" s="7"/>
      <c r="O44" s="7"/>
      <c r="P44" s="7"/>
      <c r="Q44" s="7"/>
      <c r="R44" s="7"/>
    </row>
    <row r="45" spans="1:18" ht="18.75" customHeight="1" x14ac:dyDescent="0.25">
      <c r="A45" s="9">
        <v>450</v>
      </c>
      <c r="B45" s="9">
        <v>25</v>
      </c>
      <c r="C45" s="9">
        <v>4</v>
      </c>
      <c r="D45" s="10">
        <f t="shared" si="22"/>
        <v>0.04</v>
      </c>
      <c r="E45" s="10">
        <f t="shared" si="23"/>
        <v>0.13</v>
      </c>
      <c r="F45" s="10">
        <f t="shared" si="24"/>
        <v>11.95</v>
      </c>
      <c r="G45" s="10">
        <f t="shared" si="25"/>
        <v>3.0043799999999998</v>
      </c>
      <c r="H45" s="10">
        <f t="shared" si="26"/>
        <v>16.51971</v>
      </c>
      <c r="I45" s="10">
        <f t="shared" si="27"/>
        <v>2477.9564999999998</v>
      </c>
      <c r="J45" s="10">
        <f t="shared" si="28"/>
        <v>11.563796999999999</v>
      </c>
      <c r="K45" s="7"/>
      <c r="L45" s="7"/>
      <c r="M45" s="7"/>
      <c r="N45" s="7"/>
      <c r="O45" s="7"/>
      <c r="P45" s="7"/>
      <c r="Q45" s="7"/>
      <c r="R45" s="7"/>
    </row>
    <row r="46" spans="1:18" ht="18.75" customHeight="1" x14ac:dyDescent="0.25">
      <c r="A46" s="9">
        <v>500</v>
      </c>
      <c r="B46" s="9">
        <v>25</v>
      </c>
      <c r="C46" s="9">
        <v>4</v>
      </c>
      <c r="D46" s="10">
        <f t="shared" si="22"/>
        <v>0.04</v>
      </c>
      <c r="E46" s="10">
        <f t="shared" si="23"/>
        <v>0.13</v>
      </c>
      <c r="F46" s="10">
        <f t="shared" si="24"/>
        <v>11.95</v>
      </c>
      <c r="G46" s="10">
        <f t="shared" si="25"/>
        <v>2.81088</v>
      </c>
      <c r="H46" s="10">
        <f t="shared" si="26"/>
        <v>17.054400000000001</v>
      </c>
      <c r="I46" s="10">
        <f t="shared" si="27"/>
        <v>2558.16</v>
      </c>
      <c r="J46" s="10">
        <f t="shared" si="28"/>
        <v>11.938079999999999</v>
      </c>
      <c r="K46" s="7"/>
      <c r="L46" s="7"/>
      <c r="M46" s="7"/>
      <c r="N46" s="7"/>
      <c r="O46" s="7"/>
      <c r="P46" s="7"/>
      <c r="Q46" s="7"/>
      <c r="R46" s="7"/>
    </row>
    <row r="47" spans="1:18" ht="18.75" customHeight="1" x14ac:dyDescent="0.25">
      <c r="A47" s="9">
        <v>550</v>
      </c>
      <c r="B47" s="9">
        <v>25</v>
      </c>
      <c r="C47" s="9">
        <v>4</v>
      </c>
      <c r="D47" s="10">
        <f t="shared" si="22"/>
        <v>0.04</v>
      </c>
      <c r="E47" s="10">
        <f t="shared" si="23"/>
        <v>0.13</v>
      </c>
      <c r="F47" s="10">
        <f t="shared" si="24"/>
        <v>11.95</v>
      </c>
      <c r="G47" s="10">
        <f t="shared" si="25"/>
        <v>2.6173799999999998</v>
      </c>
      <c r="H47" s="10">
        <f t="shared" si="26"/>
        <v>17.395589999999999</v>
      </c>
      <c r="I47" s="10">
        <f t="shared" si="27"/>
        <v>2609.3384999999998</v>
      </c>
      <c r="J47" s="10">
        <f t="shared" si="28"/>
        <v>12.176912999999999</v>
      </c>
      <c r="K47" s="7"/>
      <c r="L47" s="7"/>
      <c r="M47" s="7"/>
      <c r="N47" s="7"/>
      <c r="O47" s="7"/>
      <c r="P47" s="7"/>
      <c r="Q47" s="7"/>
      <c r="R47" s="7"/>
    </row>
    <row r="48" spans="1:18" ht="18.75" customHeight="1" x14ac:dyDescent="0.25">
      <c r="A48" s="9">
        <v>600</v>
      </c>
      <c r="B48" s="9">
        <v>25</v>
      </c>
      <c r="C48" s="9">
        <v>4</v>
      </c>
      <c r="D48" s="10">
        <f t="shared" si="22"/>
        <v>0.04</v>
      </c>
      <c r="E48" s="10">
        <f t="shared" si="23"/>
        <v>0.13</v>
      </c>
      <c r="F48" s="10">
        <f t="shared" si="24"/>
        <v>11.95</v>
      </c>
      <c r="G48" s="10">
        <f t="shared" si="25"/>
        <v>2.42388</v>
      </c>
      <c r="H48" s="10">
        <f t="shared" si="26"/>
        <v>17.543280000000003</v>
      </c>
      <c r="I48" s="10">
        <f t="shared" si="27"/>
        <v>2631.4920000000002</v>
      </c>
      <c r="J48" s="10">
        <f t="shared" si="28"/>
        <v>12.280296000000002</v>
      </c>
      <c r="K48" s="7"/>
      <c r="L48" s="7"/>
      <c r="M48" s="7"/>
      <c r="N48" s="7"/>
      <c r="O48" s="7"/>
      <c r="P48" s="7"/>
      <c r="Q48" s="7"/>
      <c r="R48" s="7"/>
    </row>
    <row r="49" spans="1:18" ht="18.75" customHeight="1" x14ac:dyDescent="0.25">
      <c r="A49" s="9">
        <v>650</v>
      </c>
      <c r="B49" s="9">
        <v>25</v>
      </c>
      <c r="C49" s="9">
        <v>4</v>
      </c>
      <c r="D49" s="10">
        <f t="shared" si="22"/>
        <v>0.04</v>
      </c>
      <c r="E49" s="10">
        <f t="shared" si="23"/>
        <v>0.13</v>
      </c>
      <c r="F49" s="10">
        <f t="shared" si="24"/>
        <v>11.95</v>
      </c>
      <c r="G49" s="10">
        <f t="shared" si="25"/>
        <v>2.2303799999999998</v>
      </c>
      <c r="H49" s="10">
        <f t="shared" si="26"/>
        <v>17.49747</v>
      </c>
      <c r="I49" s="10">
        <f t="shared" si="27"/>
        <v>2624.6205</v>
      </c>
      <c r="J49" s="10">
        <f t="shared" si="28"/>
        <v>12.248228999999998</v>
      </c>
      <c r="K49" s="7"/>
      <c r="L49" s="7"/>
      <c r="M49" s="7"/>
      <c r="N49" s="7"/>
      <c r="O49" s="7"/>
      <c r="P49" s="7"/>
      <c r="Q49" s="7"/>
      <c r="R49" s="7"/>
    </row>
    <row r="50" spans="1:18" ht="18.75" customHeight="1" x14ac:dyDescent="0.25">
      <c r="A50" s="9">
        <v>700</v>
      </c>
      <c r="B50" s="9">
        <v>25</v>
      </c>
      <c r="C50" s="9">
        <v>4</v>
      </c>
      <c r="D50" s="10">
        <f t="shared" si="22"/>
        <v>0.04</v>
      </c>
      <c r="E50" s="10">
        <f t="shared" si="23"/>
        <v>0.13</v>
      </c>
      <c r="F50" s="10">
        <f t="shared" si="24"/>
        <v>11.95</v>
      </c>
      <c r="G50" s="10">
        <f t="shared" si="25"/>
        <v>2.03688</v>
      </c>
      <c r="H50" s="10">
        <f t="shared" si="26"/>
        <v>17.25816</v>
      </c>
      <c r="I50" s="10">
        <f t="shared" si="27"/>
        <v>2588.7240000000002</v>
      </c>
      <c r="J50" s="10">
        <f t="shared" si="28"/>
        <v>12.080712</v>
      </c>
      <c r="K50" s="7"/>
      <c r="L50" s="7"/>
      <c r="M50" s="7"/>
      <c r="N50" s="7"/>
      <c r="O50" s="7"/>
      <c r="P50" s="7"/>
      <c r="Q50" s="7"/>
      <c r="R50" s="7"/>
    </row>
    <row r="51" spans="1:18" ht="18.75" customHeight="1" x14ac:dyDescent="0.25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7"/>
      <c r="L51" s="7"/>
      <c r="M51" s="7"/>
      <c r="N51" s="7"/>
      <c r="O51" s="7"/>
      <c r="P51" s="7"/>
      <c r="Q51" s="7"/>
      <c r="R51" s="7"/>
    </row>
    <row r="52" spans="1:18" ht="18.75" customHeight="1" x14ac:dyDescent="0.25">
      <c r="A52" s="9">
        <v>300</v>
      </c>
      <c r="B52" s="9">
        <v>30</v>
      </c>
      <c r="C52" s="9">
        <v>4</v>
      </c>
      <c r="D52" s="10">
        <f t="shared" ref="D52:D60" si="29">C52/100</f>
        <v>0.04</v>
      </c>
      <c r="E52" s="10">
        <f t="shared" ref="E52:E60" si="30">B52*0.13*D52</f>
        <v>0.15600000000000003</v>
      </c>
      <c r="F52" s="10">
        <f t="shared" ref="F52:F60" si="31">0.4*B52+15*E52</f>
        <v>14.34</v>
      </c>
      <c r="G52" s="10">
        <f t="shared" ref="G52:G60" si="32">4.048-(0.00387*A52)+(0.0584*F52)</f>
        <v>3.724456</v>
      </c>
      <c r="H52" s="10">
        <f t="shared" ref="H52:H60" si="33">G52/100*A52+4</f>
        <v>15.173368000000002</v>
      </c>
      <c r="I52" s="10">
        <f t="shared" ref="I52:I60" si="34">0.15*H52*1000</f>
        <v>2276.0052000000001</v>
      </c>
      <c r="J52" s="10">
        <f t="shared" ref="J52:J60" si="35">0.7*H52</f>
        <v>10.621357600000001</v>
      </c>
      <c r="K52" s="7"/>
      <c r="L52" s="7"/>
      <c r="M52" s="7"/>
      <c r="N52" s="7"/>
      <c r="O52" s="7"/>
      <c r="P52" s="7"/>
      <c r="Q52" s="7"/>
      <c r="R52" s="7"/>
    </row>
    <row r="53" spans="1:18" ht="18.75" customHeight="1" x14ac:dyDescent="0.25">
      <c r="A53" s="9">
        <v>350</v>
      </c>
      <c r="B53" s="9">
        <v>30</v>
      </c>
      <c r="C53" s="9">
        <v>4</v>
      </c>
      <c r="D53" s="10">
        <f t="shared" si="29"/>
        <v>0.04</v>
      </c>
      <c r="E53" s="10">
        <f t="shared" si="30"/>
        <v>0.15600000000000003</v>
      </c>
      <c r="F53" s="10">
        <f t="shared" si="31"/>
        <v>14.34</v>
      </c>
      <c r="G53" s="10">
        <f t="shared" si="32"/>
        <v>3.5309560000000002</v>
      </c>
      <c r="H53" s="10">
        <f t="shared" si="33"/>
        <v>16.358346000000001</v>
      </c>
      <c r="I53" s="10">
        <f t="shared" si="34"/>
        <v>2453.7518999999998</v>
      </c>
      <c r="J53" s="10">
        <f t="shared" si="35"/>
        <v>11.4508422</v>
      </c>
      <c r="K53" s="7"/>
      <c r="L53" s="7"/>
      <c r="M53" s="7"/>
      <c r="N53" s="7"/>
      <c r="O53" s="7"/>
      <c r="P53" s="7"/>
      <c r="Q53" s="7"/>
      <c r="R53" s="7"/>
    </row>
    <row r="54" spans="1:18" ht="18.75" customHeight="1" x14ac:dyDescent="0.25">
      <c r="A54" s="9">
        <v>400</v>
      </c>
      <c r="B54" s="9">
        <v>30</v>
      </c>
      <c r="C54" s="9">
        <v>4</v>
      </c>
      <c r="D54" s="10">
        <f t="shared" si="29"/>
        <v>0.04</v>
      </c>
      <c r="E54" s="10">
        <f t="shared" si="30"/>
        <v>0.15600000000000003</v>
      </c>
      <c r="F54" s="10">
        <f t="shared" si="31"/>
        <v>14.34</v>
      </c>
      <c r="G54" s="10">
        <f t="shared" si="32"/>
        <v>3.337456</v>
      </c>
      <c r="H54" s="10">
        <f t="shared" si="33"/>
        <v>17.349823999999998</v>
      </c>
      <c r="I54" s="10">
        <f t="shared" si="34"/>
        <v>2602.4735999999998</v>
      </c>
      <c r="J54" s="10">
        <f t="shared" si="35"/>
        <v>12.144876799999999</v>
      </c>
      <c r="K54" s="7"/>
      <c r="L54" s="7"/>
      <c r="M54" s="7"/>
      <c r="N54" s="7"/>
      <c r="O54" s="7"/>
      <c r="P54" s="7"/>
      <c r="Q54" s="7"/>
      <c r="R54" s="7"/>
    </row>
    <row r="55" spans="1:18" ht="18.75" customHeight="1" x14ac:dyDescent="0.25">
      <c r="A55" s="9">
        <v>450</v>
      </c>
      <c r="B55" s="9">
        <v>30</v>
      </c>
      <c r="C55" s="9">
        <v>4</v>
      </c>
      <c r="D55" s="10">
        <f t="shared" si="29"/>
        <v>0.04</v>
      </c>
      <c r="E55" s="10">
        <f t="shared" si="30"/>
        <v>0.15600000000000003</v>
      </c>
      <c r="F55" s="10">
        <f t="shared" si="31"/>
        <v>14.34</v>
      </c>
      <c r="G55" s="10">
        <f t="shared" si="32"/>
        <v>3.1439559999999998</v>
      </c>
      <c r="H55" s="10">
        <f t="shared" si="33"/>
        <v>18.147801999999999</v>
      </c>
      <c r="I55" s="10">
        <f t="shared" si="34"/>
        <v>2722.1702999999998</v>
      </c>
      <c r="J55" s="10">
        <f t="shared" si="35"/>
        <v>12.703461399999998</v>
      </c>
      <c r="K55" s="7"/>
      <c r="L55" s="7"/>
      <c r="M55" s="7"/>
      <c r="N55" s="7"/>
      <c r="O55" s="7"/>
      <c r="P55" s="7"/>
      <c r="Q55" s="7"/>
      <c r="R55" s="7"/>
    </row>
    <row r="56" spans="1:18" ht="18.75" customHeight="1" x14ac:dyDescent="0.25">
      <c r="A56" s="9">
        <v>500</v>
      </c>
      <c r="B56" s="9">
        <v>30</v>
      </c>
      <c r="C56" s="9">
        <v>4</v>
      </c>
      <c r="D56" s="10">
        <f t="shared" si="29"/>
        <v>0.04</v>
      </c>
      <c r="E56" s="10">
        <f t="shared" si="30"/>
        <v>0.15600000000000003</v>
      </c>
      <c r="F56" s="10">
        <f t="shared" si="31"/>
        <v>14.34</v>
      </c>
      <c r="G56" s="10">
        <f t="shared" si="32"/>
        <v>2.950456</v>
      </c>
      <c r="H56" s="10">
        <f t="shared" si="33"/>
        <v>18.752279999999999</v>
      </c>
      <c r="I56" s="10">
        <f t="shared" si="34"/>
        <v>2812.8419999999996</v>
      </c>
      <c r="J56" s="10">
        <f t="shared" si="35"/>
        <v>13.126595999999999</v>
      </c>
      <c r="K56" s="7"/>
      <c r="L56" s="7"/>
      <c r="M56" s="7"/>
      <c r="N56" s="7"/>
      <c r="O56" s="7"/>
      <c r="P56" s="7"/>
      <c r="Q56" s="7"/>
      <c r="R56" s="7"/>
    </row>
    <row r="57" spans="1:18" ht="18.75" customHeight="1" x14ac:dyDescent="0.25">
      <c r="A57" s="9">
        <v>550</v>
      </c>
      <c r="B57" s="9">
        <v>30</v>
      </c>
      <c r="C57" s="9">
        <v>4</v>
      </c>
      <c r="D57" s="10">
        <f t="shared" si="29"/>
        <v>0.04</v>
      </c>
      <c r="E57" s="10">
        <f t="shared" si="30"/>
        <v>0.15600000000000003</v>
      </c>
      <c r="F57" s="10">
        <f t="shared" si="31"/>
        <v>14.34</v>
      </c>
      <c r="G57" s="10">
        <f t="shared" si="32"/>
        <v>2.7569559999999997</v>
      </c>
      <c r="H57" s="10">
        <f t="shared" si="33"/>
        <v>19.163257999999999</v>
      </c>
      <c r="I57" s="10">
        <f t="shared" si="34"/>
        <v>2874.4886999999999</v>
      </c>
      <c r="J57" s="10">
        <f t="shared" si="35"/>
        <v>13.414280599999998</v>
      </c>
      <c r="K57" s="7"/>
      <c r="L57" s="7"/>
      <c r="M57" s="7"/>
      <c r="N57" s="7"/>
      <c r="O57" s="7"/>
      <c r="P57" s="7"/>
      <c r="Q57" s="7"/>
      <c r="R57" s="7"/>
    </row>
    <row r="58" spans="1:18" ht="18.75" customHeight="1" x14ac:dyDescent="0.25">
      <c r="A58" s="9">
        <v>600</v>
      </c>
      <c r="B58" s="9">
        <v>30</v>
      </c>
      <c r="C58" s="9">
        <v>4</v>
      </c>
      <c r="D58" s="10">
        <f t="shared" si="29"/>
        <v>0.04</v>
      </c>
      <c r="E58" s="10">
        <f t="shared" si="30"/>
        <v>0.15600000000000003</v>
      </c>
      <c r="F58" s="10">
        <f t="shared" si="31"/>
        <v>14.34</v>
      </c>
      <c r="G58" s="10">
        <f t="shared" si="32"/>
        <v>2.563456</v>
      </c>
      <c r="H58" s="10">
        <f t="shared" si="33"/>
        <v>19.380735999999999</v>
      </c>
      <c r="I58" s="10">
        <f t="shared" si="34"/>
        <v>2907.1103999999996</v>
      </c>
      <c r="J58" s="10">
        <f t="shared" si="35"/>
        <v>13.566515199999998</v>
      </c>
      <c r="K58" s="7"/>
      <c r="L58" s="7"/>
      <c r="M58" s="7"/>
      <c r="N58" s="7"/>
      <c r="O58" s="7"/>
      <c r="P58" s="7"/>
      <c r="Q58" s="7"/>
      <c r="R58" s="7"/>
    </row>
    <row r="59" spans="1:18" ht="18.75" customHeight="1" x14ac:dyDescent="0.25">
      <c r="A59" s="9">
        <v>650</v>
      </c>
      <c r="B59" s="9">
        <v>30</v>
      </c>
      <c r="C59" s="9">
        <v>4</v>
      </c>
      <c r="D59" s="10">
        <f t="shared" si="29"/>
        <v>0.04</v>
      </c>
      <c r="E59" s="10">
        <f t="shared" si="30"/>
        <v>0.15600000000000003</v>
      </c>
      <c r="F59" s="10">
        <f t="shared" si="31"/>
        <v>14.34</v>
      </c>
      <c r="G59" s="10">
        <f t="shared" si="32"/>
        <v>2.3699559999999997</v>
      </c>
      <c r="H59" s="10">
        <f t="shared" si="33"/>
        <v>19.404713999999998</v>
      </c>
      <c r="I59" s="10">
        <f t="shared" si="34"/>
        <v>2910.7070999999996</v>
      </c>
      <c r="J59" s="10">
        <f t="shared" si="35"/>
        <v>13.583299799999999</v>
      </c>
      <c r="K59" s="7"/>
      <c r="L59" s="7"/>
      <c r="M59" s="7"/>
      <c r="N59" s="7"/>
      <c r="O59" s="7"/>
      <c r="P59" s="7"/>
      <c r="Q59" s="7"/>
      <c r="R59" s="7"/>
    </row>
    <row r="60" spans="1:18" ht="18.75" customHeight="1" x14ac:dyDescent="0.25">
      <c r="A60" s="9">
        <v>700</v>
      </c>
      <c r="B60" s="9">
        <v>30</v>
      </c>
      <c r="C60" s="9">
        <v>4</v>
      </c>
      <c r="D60" s="10">
        <f t="shared" si="29"/>
        <v>0.04</v>
      </c>
      <c r="E60" s="10">
        <f t="shared" si="30"/>
        <v>0.15600000000000003</v>
      </c>
      <c r="F60" s="10">
        <f t="shared" si="31"/>
        <v>14.34</v>
      </c>
      <c r="G60" s="10">
        <f t="shared" si="32"/>
        <v>2.1764559999999999</v>
      </c>
      <c r="H60" s="10">
        <f t="shared" si="33"/>
        <v>19.235191999999998</v>
      </c>
      <c r="I60" s="10">
        <f t="shared" si="34"/>
        <v>2885.2787999999996</v>
      </c>
      <c r="J60" s="10">
        <f t="shared" si="35"/>
        <v>13.464634399999998</v>
      </c>
      <c r="K60" s="7"/>
      <c r="L60" s="7"/>
      <c r="M60" s="7"/>
      <c r="N60" s="7"/>
      <c r="O60" s="7"/>
      <c r="P60" s="7"/>
      <c r="Q60" s="7"/>
      <c r="R60" s="7"/>
    </row>
    <row r="61" spans="1:18" ht="18.75" customHeight="1" x14ac:dyDescent="0.25">
      <c r="A61" s="15"/>
      <c r="B61" s="15"/>
      <c r="C61" s="16"/>
      <c r="D61" s="16"/>
      <c r="E61" s="16"/>
      <c r="F61" s="16"/>
      <c r="G61" s="16"/>
      <c r="H61" s="16"/>
      <c r="I61" s="16"/>
      <c r="J61" s="16"/>
      <c r="K61" s="7"/>
      <c r="L61" s="7"/>
      <c r="M61" s="7"/>
      <c r="N61" s="7"/>
      <c r="O61" s="7"/>
      <c r="P61" s="7"/>
      <c r="Q61" s="7"/>
      <c r="R61" s="7"/>
    </row>
    <row r="62" spans="1:18" ht="18.75" customHeight="1" x14ac:dyDescent="0.25">
      <c r="A62" s="9">
        <v>300</v>
      </c>
      <c r="B62" s="9">
        <v>35</v>
      </c>
      <c r="C62" s="9">
        <v>4</v>
      </c>
      <c r="D62" s="10">
        <f t="shared" ref="D62:D70" si="36">C62/100</f>
        <v>0.04</v>
      </c>
      <c r="E62" s="10">
        <f t="shared" ref="E62:E70" si="37">B62*0.13*D62</f>
        <v>0.182</v>
      </c>
      <c r="F62" s="10">
        <f t="shared" ref="F62:F70" si="38">0.4*B62+15*E62</f>
        <v>16.73</v>
      </c>
      <c r="G62" s="10">
        <f t="shared" ref="G62:G70" si="39">4.048-(0.00387*A62)+(0.0584*F62)</f>
        <v>3.8640319999999999</v>
      </c>
      <c r="H62" s="10">
        <f t="shared" ref="H62:H70" si="40">G62/100*A62+4</f>
        <v>15.592096</v>
      </c>
      <c r="I62" s="10">
        <f t="shared" ref="I62:I70" si="41">0.15*H62*1000</f>
        <v>2338.8143999999998</v>
      </c>
      <c r="J62" s="10">
        <f t="shared" ref="J62:J70" si="42">0.7*H62</f>
        <v>10.914467199999999</v>
      </c>
      <c r="K62" s="7"/>
      <c r="L62" s="7"/>
      <c r="M62" s="7"/>
      <c r="N62" s="7"/>
      <c r="O62" s="7"/>
      <c r="P62" s="7"/>
      <c r="Q62" s="7"/>
      <c r="R62" s="7"/>
    </row>
    <row r="63" spans="1:18" ht="18.75" customHeight="1" x14ac:dyDescent="0.25">
      <c r="A63" s="9">
        <v>350</v>
      </c>
      <c r="B63" s="9">
        <v>35</v>
      </c>
      <c r="C63" s="9">
        <v>4</v>
      </c>
      <c r="D63" s="10">
        <f t="shared" si="36"/>
        <v>0.04</v>
      </c>
      <c r="E63" s="10">
        <f t="shared" si="37"/>
        <v>0.182</v>
      </c>
      <c r="F63" s="10">
        <f t="shared" si="38"/>
        <v>16.73</v>
      </c>
      <c r="G63" s="10">
        <f t="shared" si="39"/>
        <v>3.6705320000000001</v>
      </c>
      <c r="H63" s="10">
        <f t="shared" si="40"/>
        <v>16.846862000000002</v>
      </c>
      <c r="I63" s="10">
        <f t="shared" si="41"/>
        <v>2527.0293000000001</v>
      </c>
      <c r="J63" s="10">
        <f t="shared" si="42"/>
        <v>11.7928034</v>
      </c>
      <c r="K63" s="7"/>
      <c r="L63" s="7"/>
      <c r="M63" s="7"/>
      <c r="N63" s="7"/>
      <c r="O63" s="7"/>
      <c r="P63" s="7"/>
      <c r="Q63" s="7"/>
      <c r="R63" s="7"/>
    </row>
    <row r="64" spans="1:18" ht="18.75" customHeight="1" x14ac:dyDescent="0.25">
      <c r="A64" s="9">
        <v>400</v>
      </c>
      <c r="B64" s="9">
        <v>35</v>
      </c>
      <c r="C64" s="9">
        <v>4</v>
      </c>
      <c r="D64" s="10">
        <f t="shared" si="36"/>
        <v>0.04</v>
      </c>
      <c r="E64" s="10">
        <f t="shared" si="37"/>
        <v>0.182</v>
      </c>
      <c r="F64" s="10">
        <f t="shared" si="38"/>
        <v>16.73</v>
      </c>
      <c r="G64" s="10">
        <f t="shared" si="39"/>
        <v>3.4770319999999999</v>
      </c>
      <c r="H64" s="10">
        <f t="shared" si="40"/>
        <v>17.908127999999998</v>
      </c>
      <c r="I64" s="10">
        <f t="shared" si="41"/>
        <v>2686.2191999999995</v>
      </c>
      <c r="J64" s="10">
        <f t="shared" si="42"/>
        <v>12.535689599999998</v>
      </c>
      <c r="K64" s="7"/>
      <c r="L64" s="7"/>
      <c r="M64" s="7"/>
      <c r="N64" s="7"/>
      <c r="O64" s="7"/>
      <c r="P64" s="7"/>
      <c r="Q64" s="7"/>
      <c r="R64" s="7"/>
    </row>
    <row r="65" spans="1:18" ht="18.75" customHeight="1" x14ac:dyDescent="0.25">
      <c r="A65" s="9">
        <v>450</v>
      </c>
      <c r="B65" s="9">
        <v>35</v>
      </c>
      <c r="C65" s="9">
        <v>4</v>
      </c>
      <c r="D65" s="10">
        <f t="shared" si="36"/>
        <v>0.04</v>
      </c>
      <c r="E65" s="10">
        <f t="shared" si="37"/>
        <v>0.182</v>
      </c>
      <c r="F65" s="10">
        <f t="shared" si="38"/>
        <v>16.73</v>
      </c>
      <c r="G65" s="10">
        <f t="shared" si="39"/>
        <v>3.2835319999999997</v>
      </c>
      <c r="H65" s="10">
        <f t="shared" si="40"/>
        <v>18.775893999999997</v>
      </c>
      <c r="I65" s="10">
        <f t="shared" si="41"/>
        <v>2816.3840999999998</v>
      </c>
      <c r="J65" s="10">
        <f t="shared" si="42"/>
        <v>13.143125799999998</v>
      </c>
      <c r="K65" s="7"/>
      <c r="L65" s="7"/>
      <c r="M65" s="7"/>
      <c r="N65" s="7"/>
      <c r="O65" s="7"/>
      <c r="P65" s="7"/>
      <c r="Q65" s="7"/>
      <c r="R65" s="7"/>
    </row>
    <row r="66" spans="1:18" ht="18.75" customHeight="1" x14ac:dyDescent="0.25">
      <c r="A66" s="9">
        <v>500</v>
      </c>
      <c r="B66" s="9">
        <v>35</v>
      </c>
      <c r="C66" s="9">
        <v>4</v>
      </c>
      <c r="D66" s="10">
        <f t="shared" si="36"/>
        <v>0.04</v>
      </c>
      <c r="E66" s="10">
        <f t="shared" si="37"/>
        <v>0.182</v>
      </c>
      <c r="F66" s="10">
        <f t="shared" si="38"/>
        <v>16.73</v>
      </c>
      <c r="G66" s="10">
        <f t="shared" si="39"/>
        <v>3.0900319999999999</v>
      </c>
      <c r="H66" s="10">
        <f t="shared" si="40"/>
        <v>19.450159999999997</v>
      </c>
      <c r="I66" s="10">
        <f t="shared" si="41"/>
        <v>2917.5239999999994</v>
      </c>
      <c r="J66" s="10">
        <f t="shared" si="42"/>
        <v>13.615111999999996</v>
      </c>
      <c r="K66" s="7"/>
      <c r="L66" s="7"/>
      <c r="M66" s="7"/>
      <c r="N66" s="7"/>
      <c r="O66" s="7"/>
      <c r="P66" s="7"/>
      <c r="Q66" s="7"/>
      <c r="R66" s="7"/>
    </row>
    <row r="67" spans="1:18" ht="18.75" customHeight="1" x14ac:dyDescent="0.25">
      <c r="A67" s="9">
        <v>550</v>
      </c>
      <c r="B67" s="9">
        <v>35</v>
      </c>
      <c r="C67" s="9">
        <v>4</v>
      </c>
      <c r="D67" s="10">
        <f t="shared" si="36"/>
        <v>0.04</v>
      </c>
      <c r="E67" s="10">
        <f t="shared" si="37"/>
        <v>0.182</v>
      </c>
      <c r="F67" s="10">
        <f t="shared" si="38"/>
        <v>16.73</v>
      </c>
      <c r="G67" s="10">
        <f t="shared" si="39"/>
        <v>2.8965319999999997</v>
      </c>
      <c r="H67" s="10">
        <f t="shared" si="40"/>
        <v>19.930925999999999</v>
      </c>
      <c r="I67" s="10">
        <f t="shared" si="41"/>
        <v>2989.6388999999995</v>
      </c>
      <c r="J67" s="10">
        <f t="shared" si="42"/>
        <v>13.951648199999999</v>
      </c>
      <c r="K67" s="7"/>
      <c r="L67" s="7"/>
      <c r="M67" s="7"/>
      <c r="N67" s="7"/>
      <c r="O67" s="7"/>
      <c r="P67" s="7"/>
      <c r="Q67" s="7"/>
      <c r="R67" s="7"/>
    </row>
    <row r="68" spans="1:18" ht="18.75" customHeight="1" x14ac:dyDescent="0.25">
      <c r="A68" s="9">
        <v>600</v>
      </c>
      <c r="B68" s="9">
        <v>35</v>
      </c>
      <c r="C68" s="9">
        <v>4</v>
      </c>
      <c r="D68" s="10">
        <f t="shared" si="36"/>
        <v>0.04</v>
      </c>
      <c r="E68" s="10">
        <f t="shared" si="37"/>
        <v>0.182</v>
      </c>
      <c r="F68" s="10">
        <f t="shared" si="38"/>
        <v>16.73</v>
      </c>
      <c r="G68" s="10">
        <f t="shared" si="39"/>
        <v>2.7030319999999999</v>
      </c>
      <c r="H68" s="10">
        <f t="shared" si="40"/>
        <v>20.218191999999998</v>
      </c>
      <c r="I68" s="10">
        <f t="shared" si="41"/>
        <v>3032.7287999999999</v>
      </c>
      <c r="J68" s="10">
        <f t="shared" si="42"/>
        <v>14.152734399999998</v>
      </c>
      <c r="K68" s="7"/>
      <c r="L68" s="7"/>
      <c r="M68" s="7"/>
      <c r="N68" s="7"/>
      <c r="O68" s="7"/>
      <c r="P68" s="7"/>
      <c r="Q68" s="7"/>
      <c r="R68" s="7"/>
    </row>
    <row r="69" spans="1:18" ht="18.75" customHeight="1" x14ac:dyDescent="0.25">
      <c r="A69" s="9">
        <v>650</v>
      </c>
      <c r="B69" s="9">
        <v>35</v>
      </c>
      <c r="C69" s="9">
        <v>4</v>
      </c>
      <c r="D69" s="10">
        <f t="shared" si="36"/>
        <v>0.04</v>
      </c>
      <c r="E69" s="10">
        <f t="shared" si="37"/>
        <v>0.182</v>
      </c>
      <c r="F69" s="10">
        <f t="shared" si="38"/>
        <v>16.73</v>
      </c>
      <c r="G69" s="10">
        <f t="shared" si="39"/>
        <v>2.5095319999999997</v>
      </c>
      <c r="H69" s="10">
        <f t="shared" si="40"/>
        <v>20.311957999999997</v>
      </c>
      <c r="I69" s="10">
        <f t="shared" si="41"/>
        <v>3046.7936999999993</v>
      </c>
      <c r="J69" s="10">
        <f t="shared" si="42"/>
        <v>14.218370599999997</v>
      </c>
      <c r="K69" s="7"/>
      <c r="L69" s="7"/>
      <c r="M69" s="7"/>
      <c r="N69" s="7"/>
      <c r="O69" s="7"/>
      <c r="P69" s="7"/>
      <c r="Q69" s="7"/>
      <c r="R69" s="7"/>
    </row>
    <row r="70" spans="1:18" ht="18.75" customHeight="1" x14ac:dyDescent="0.25">
      <c r="A70" s="9">
        <v>700</v>
      </c>
      <c r="B70" s="9">
        <v>35</v>
      </c>
      <c r="C70" s="9">
        <v>4</v>
      </c>
      <c r="D70" s="10">
        <f t="shared" si="36"/>
        <v>0.04</v>
      </c>
      <c r="E70" s="10">
        <f t="shared" si="37"/>
        <v>0.182</v>
      </c>
      <c r="F70" s="10">
        <f t="shared" si="38"/>
        <v>16.73</v>
      </c>
      <c r="G70" s="10">
        <f t="shared" si="39"/>
        <v>2.3160319999999999</v>
      </c>
      <c r="H70" s="10">
        <f t="shared" si="40"/>
        <v>20.212223999999999</v>
      </c>
      <c r="I70" s="10">
        <f t="shared" si="41"/>
        <v>3031.8335999999995</v>
      </c>
      <c r="J70" s="10">
        <f t="shared" si="42"/>
        <v>14.148556799999998</v>
      </c>
      <c r="K70" s="7"/>
      <c r="L70" s="7"/>
      <c r="M70" s="7"/>
      <c r="N70" s="7"/>
      <c r="O70" s="7"/>
      <c r="P70" s="7"/>
      <c r="Q70" s="7"/>
      <c r="R70" s="7"/>
    </row>
    <row r="71" spans="1:18" ht="18.75" customHeight="1" x14ac:dyDescent="0.25">
      <c r="A71" s="15"/>
      <c r="B71" s="15"/>
      <c r="C71" s="16"/>
      <c r="D71" s="16"/>
      <c r="E71" s="16"/>
      <c r="F71" s="16"/>
      <c r="G71" s="16"/>
      <c r="H71" s="16"/>
      <c r="I71" s="16"/>
      <c r="J71" s="16"/>
      <c r="K71" s="7"/>
      <c r="L71" s="7"/>
      <c r="M71" s="7"/>
      <c r="N71" s="7"/>
      <c r="O71" s="7"/>
      <c r="P71" s="7"/>
      <c r="Q71" s="7"/>
      <c r="R71" s="7"/>
    </row>
    <row r="72" spans="1:18" ht="18.75" customHeight="1" x14ac:dyDescent="0.25">
      <c r="A72" s="9">
        <v>300</v>
      </c>
      <c r="B72" s="9">
        <v>40</v>
      </c>
      <c r="C72" s="9">
        <v>4</v>
      </c>
      <c r="D72" s="10">
        <f t="shared" ref="D72:D80" si="43">C72/100</f>
        <v>0.04</v>
      </c>
      <c r="E72" s="10">
        <f t="shared" ref="E72:E80" si="44">B72*0.13*D72</f>
        <v>0.20800000000000002</v>
      </c>
      <c r="F72" s="10">
        <f t="shared" ref="F72:F80" si="45">0.4*B72+15*E72</f>
        <v>19.12</v>
      </c>
      <c r="G72" s="10">
        <f t="shared" ref="G72:G80" si="46">4.048-(0.00387*A72)+(0.0584*F72)</f>
        <v>4.0036079999999998</v>
      </c>
      <c r="H72" s="10">
        <f t="shared" ref="H72:H80" si="47">G72/100*A72+4</f>
        <v>16.010824</v>
      </c>
      <c r="I72" s="10">
        <f t="shared" ref="I72:I80" si="48">0.15*H72*1000</f>
        <v>2401.6235999999999</v>
      </c>
      <c r="J72" s="10">
        <f t="shared" ref="J72:J80" si="49">0.7*H72</f>
        <v>11.207576799999998</v>
      </c>
      <c r="K72" s="7"/>
      <c r="L72" s="7"/>
      <c r="M72" s="7"/>
      <c r="N72" s="7"/>
      <c r="O72" s="7"/>
      <c r="P72" s="7"/>
      <c r="Q72" s="7"/>
      <c r="R72" s="7"/>
    </row>
    <row r="73" spans="1:18" ht="18.75" customHeight="1" x14ac:dyDescent="0.25">
      <c r="A73" s="9">
        <v>350</v>
      </c>
      <c r="B73" s="9">
        <v>40</v>
      </c>
      <c r="C73" s="9">
        <v>4</v>
      </c>
      <c r="D73" s="10">
        <f t="shared" si="43"/>
        <v>0.04</v>
      </c>
      <c r="E73" s="10">
        <f t="shared" si="44"/>
        <v>0.20800000000000002</v>
      </c>
      <c r="F73" s="10">
        <f t="shared" si="45"/>
        <v>19.12</v>
      </c>
      <c r="G73" s="10">
        <f t="shared" si="46"/>
        <v>3.8101080000000005</v>
      </c>
      <c r="H73" s="10">
        <f t="shared" si="47"/>
        <v>17.335377999999999</v>
      </c>
      <c r="I73" s="10">
        <f t="shared" si="48"/>
        <v>2600.3066999999996</v>
      </c>
      <c r="J73" s="10">
        <f t="shared" si="49"/>
        <v>12.134764599999999</v>
      </c>
      <c r="K73" s="7"/>
      <c r="L73" s="7"/>
      <c r="M73" s="7"/>
      <c r="N73" s="7"/>
      <c r="O73" s="7"/>
      <c r="P73" s="7"/>
      <c r="Q73" s="7"/>
      <c r="R73" s="7"/>
    </row>
    <row r="74" spans="1:18" ht="18.75" customHeight="1" x14ac:dyDescent="0.25">
      <c r="A74" s="9">
        <v>400</v>
      </c>
      <c r="B74" s="9">
        <v>40</v>
      </c>
      <c r="C74" s="9">
        <v>4</v>
      </c>
      <c r="D74" s="10">
        <f t="shared" si="43"/>
        <v>0.04</v>
      </c>
      <c r="E74" s="10">
        <f t="shared" si="44"/>
        <v>0.20800000000000002</v>
      </c>
      <c r="F74" s="10">
        <f t="shared" si="45"/>
        <v>19.12</v>
      </c>
      <c r="G74" s="10">
        <f t="shared" si="46"/>
        <v>3.6166080000000003</v>
      </c>
      <c r="H74" s="10">
        <f t="shared" si="47"/>
        <v>18.466432000000001</v>
      </c>
      <c r="I74" s="10">
        <f t="shared" si="48"/>
        <v>2769.9647999999997</v>
      </c>
      <c r="J74" s="10">
        <f t="shared" si="49"/>
        <v>12.9265024</v>
      </c>
      <c r="K74" s="7"/>
      <c r="L74" s="7"/>
      <c r="M74" s="7"/>
      <c r="N74" s="7"/>
      <c r="O74" s="7"/>
      <c r="P74" s="7"/>
      <c r="Q74" s="7"/>
      <c r="R74" s="7"/>
    </row>
    <row r="75" spans="1:18" ht="18.75" customHeight="1" x14ac:dyDescent="0.25">
      <c r="A75" s="9">
        <v>450</v>
      </c>
      <c r="B75" s="9">
        <v>40</v>
      </c>
      <c r="C75" s="9">
        <v>4</v>
      </c>
      <c r="D75" s="10">
        <f t="shared" si="43"/>
        <v>0.04</v>
      </c>
      <c r="E75" s="10">
        <f t="shared" si="44"/>
        <v>0.20800000000000002</v>
      </c>
      <c r="F75" s="10">
        <f t="shared" si="45"/>
        <v>19.12</v>
      </c>
      <c r="G75" s="10">
        <f t="shared" si="46"/>
        <v>3.423108</v>
      </c>
      <c r="H75" s="10">
        <f t="shared" si="47"/>
        <v>19.403985999999996</v>
      </c>
      <c r="I75" s="10">
        <f t="shared" si="48"/>
        <v>2910.5978999999993</v>
      </c>
      <c r="J75" s="10">
        <f t="shared" si="49"/>
        <v>13.582790199999996</v>
      </c>
      <c r="K75" s="7"/>
      <c r="L75" s="7"/>
      <c r="M75" s="7"/>
      <c r="N75" s="7"/>
      <c r="O75" s="7"/>
      <c r="P75" s="7"/>
      <c r="Q75" s="7"/>
      <c r="R75" s="7"/>
    </row>
    <row r="76" spans="1:18" ht="18.75" customHeight="1" x14ac:dyDescent="0.25">
      <c r="A76" s="9">
        <v>500</v>
      </c>
      <c r="B76" s="9">
        <v>40</v>
      </c>
      <c r="C76" s="9">
        <v>4</v>
      </c>
      <c r="D76" s="10">
        <f t="shared" si="43"/>
        <v>0.04</v>
      </c>
      <c r="E76" s="10">
        <f t="shared" si="44"/>
        <v>0.20800000000000002</v>
      </c>
      <c r="F76" s="10">
        <f t="shared" si="45"/>
        <v>19.12</v>
      </c>
      <c r="G76" s="10">
        <f t="shared" si="46"/>
        <v>3.2296079999999998</v>
      </c>
      <c r="H76" s="10">
        <f t="shared" si="47"/>
        <v>20.148039999999998</v>
      </c>
      <c r="I76" s="10">
        <f t="shared" si="48"/>
        <v>3022.2059999999997</v>
      </c>
      <c r="J76" s="10">
        <f t="shared" si="49"/>
        <v>14.103627999999997</v>
      </c>
      <c r="K76" s="7"/>
      <c r="L76" s="7"/>
      <c r="M76" s="7"/>
      <c r="N76" s="7"/>
      <c r="O76" s="7"/>
      <c r="P76" s="7"/>
      <c r="Q76" s="7"/>
      <c r="R76" s="7"/>
    </row>
    <row r="77" spans="1:18" ht="18.75" customHeight="1" x14ac:dyDescent="0.25">
      <c r="A77" s="9">
        <v>550</v>
      </c>
      <c r="B77" s="9">
        <v>40</v>
      </c>
      <c r="C77" s="9">
        <v>4</v>
      </c>
      <c r="D77" s="10">
        <f t="shared" si="43"/>
        <v>0.04</v>
      </c>
      <c r="E77" s="10">
        <f t="shared" si="44"/>
        <v>0.20800000000000002</v>
      </c>
      <c r="F77" s="10">
        <f t="shared" si="45"/>
        <v>19.12</v>
      </c>
      <c r="G77" s="10">
        <f t="shared" si="46"/>
        <v>3.0361079999999996</v>
      </c>
      <c r="H77" s="10">
        <f t="shared" si="47"/>
        <v>20.698593999999996</v>
      </c>
      <c r="I77" s="10">
        <f t="shared" si="48"/>
        <v>3104.7890999999991</v>
      </c>
      <c r="J77" s="10">
        <f t="shared" si="49"/>
        <v>14.489015799999997</v>
      </c>
      <c r="K77" s="7"/>
      <c r="L77" s="7"/>
      <c r="M77" s="7"/>
      <c r="N77" s="7"/>
      <c r="O77" s="7"/>
      <c r="P77" s="7"/>
      <c r="Q77" s="7"/>
      <c r="R77" s="7"/>
    </row>
    <row r="78" spans="1:18" ht="18.75" customHeight="1" x14ac:dyDescent="0.25">
      <c r="A78" s="9">
        <v>600</v>
      </c>
      <c r="B78" s="9">
        <v>40</v>
      </c>
      <c r="C78" s="9">
        <v>4</v>
      </c>
      <c r="D78" s="10">
        <f t="shared" si="43"/>
        <v>0.04</v>
      </c>
      <c r="E78" s="10">
        <f t="shared" si="44"/>
        <v>0.20800000000000002</v>
      </c>
      <c r="F78" s="10">
        <f t="shared" si="45"/>
        <v>19.12</v>
      </c>
      <c r="G78" s="10">
        <f t="shared" si="46"/>
        <v>2.8426080000000002</v>
      </c>
      <c r="H78" s="10">
        <f t="shared" si="47"/>
        <v>21.055648000000001</v>
      </c>
      <c r="I78" s="10">
        <f t="shared" si="48"/>
        <v>3158.3472000000002</v>
      </c>
      <c r="J78" s="10">
        <f t="shared" si="49"/>
        <v>14.7389536</v>
      </c>
      <c r="K78" s="7"/>
      <c r="L78" s="7"/>
      <c r="M78" s="7"/>
      <c r="N78" s="7"/>
      <c r="O78" s="7"/>
      <c r="P78" s="7"/>
      <c r="Q78" s="7"/>
      <c r="R78" s="7"/>
    </row>
    <row r="79" spans="1:18" ht="18.75" customHeight="1" x14ac:dyDescent="0.25">
      <c r="A79" s="9">
        <v>650</v>
      </c>
      <c r="B79" s="9">
        <v>40</v>
      </c>
      <c r="C79" s="9">
        <v>4</v>
      </c>
      <c r="D79" s="10">
        <f t="shared" si="43"/>
        <v>0.04</v>
      </c>
      <c r="E79" s="10">
        <f t="shared" si="44"/>
        <v>0.20800000000000002</v>
      </c>
      <c r="F79" s="10">
        <f t="shared" si="45"/>
        <v>19.12</v>
      </c>
      <c r="G79" s="10">
        <f t="shared" si="46"/>
        <v>2.649108</v>
      </c>
      <c r="H79" s="10">
        <f t="shared" si="47"/>
        <v>21.219201999999999</v>
      </c>
      <c r="I79" s="10">
        <f t="shared" si="48"/>
        <v>3182.8802999999998</v>
      </c>
      <c r="J79" s="10">
        <f t="shared" si="49"/>
        <v>14.853441399999998</v>
      </c>
      <c r="K79" s="7"/>
      <c r="L79" s="7"/>
      <c r="M79" s="7"/>
      <c r="N79" s="7"/>
      <c r="O79" s="7"/>
      <c r="P79" s="7"/>
      <c r="Q79" s="7"/>
      <c r="R79" s="7"/>
    </row>
    <row r="80" spans="1:18" ht="18.75" customHeight="1" x14ac:dyDescent="0.25">
      <c r="A80" s="9">
        <v>700</v>
      </c>
      <c r="B80" s="9">
        <v>40</v>
      </c>
      <c r="C80" s="9">
        <v>4</v>
      </c>
      <c r="D80" s="10">
        <f t="shared" si="43"/>
        <v>0.04</v>
      </c>
      <c r="E80" s="10">
        <f t="shared" si="44"/>
        <v>0.20800000000000002</v>
      </c>
      <c r="F80" s="10">
        <f t="shared" si="45"/>
        <v>19.12</v>
      </c>
      <c r="G80" s="10">
        <f t="shared" si="46"/>
        <v>2.4556079999999998</v>
      </c>
      <c r="H80" s="10">
        <f t="shared" si="47"/>
        <v>21.189255999999997</v>
      </c>
      <c r="I80" s="10">
        <f t="shared" si="48"/>
        <v>3178.3883999999994</v>
      </c>
      <c r="J80" s="10">
        <f t="shared" si="49"/>
        <v>14.832479199999996</v>
      </c>
      <c r="K80" s="7"/>
      <c r="L80" s="7"/>
      <c r="M80" s="7"/>
      <c r="N80" s="7"/>
      <c r="O80" s="7"/>
      <c r="P80" s="7"/>
      <c r="Q80" s="7"/>
      <c r="R80" s="7"/>
    </row>
    <row r="81" spans="1:18" ht="18.75" customHeight="1" x14ac:dyDescent="0.25">
      <c r="A81" s="15"/>
      <c r="B81" s="15"/>
      <c r="C81" s="16"/>
      <c r="D81" s="16"/>
      <c r="E81" s="16"/>
      <c r="F81" s="16"/>
      <c r="G81" s="16"/>
      <c r="H81" s="16"/>
      <c r="I81" s="16"/>
      <c r="J81" s="16"/>
      <c r="K81" s="7"/>
      <c r="L81" s="7"/>
      <c r="M81" s="7"/>
      <c r="N81" s="7"/>
      <c r="O81" s="7"/>
      <c r="P81" s="7"/>
      <c r="Q81" s="7"/>
      <c r="R81" s="7"/>
    </row>
    <row r="82" spans="1:18" ht="18.75" customHeight="1" x14ac:dyDescent="0.25">
      <c r="A82" s="15"/>
      <c r="B82" s="15"/>
      <c r="C82" s="16"/>
      <c r="D82" s="16"/>
      <c r="E82" s="16"/>
      <c r="F82" s="16"/>
      <c r="G82" s="16"/>
      <c r="H82" s="16"/>
      <c r="I82" s="16"/>
      <c r="J82" s="16"/>
      <c r="K82" s="7"/>
      <c r="L82" s="7"/>
      <c r="M82" s="7"/>
      <c r="N82" s="7"/>
      <c r="O82" s="7"/>
      <c r="P82" s="7"/>
      <c r="Q82" s="7"/>
      <c r="R82" s="7"/>
    </row>
    <row r="83" spans="1:18" ht="18.75" customHeight="1" x14ac:dyDescent="0.25">
      <c r="A83" s="15" t="s">
        <v>10</v>
      </c>
      <c r="B83" s="15"/>
      <c r="C83" s="16"/>
      <c r="D83" s="16"/>
      <c r="E83" s="16"/>
      <c r="F83" s="16"/>
      <c r="G83" s="16"/>
      <c r="H83" s="16"/>
      <c r="I83" s="16"/>
      <c r="J83" s="16"/>
      <c r="K83" s="7"/>
      <c r="L83" s="7"/>
      <c r="M83" s="7"/>
      <c r="N83" s="7"/>
      <c r="O83" s="7"/>
      <c r="P83" s="7"/>
      <c r="Q83" s="7"/>
      <c r="R83" s="7"/>
    </row>
    <row r="84" spans="1:18" ht="18.75" customHeight="1" x14ac:dyDescent="0.25">
      <c r="A84" s="15" t="s">
        <v>12</v>
      </c>
      <c r="B84" s="15" t="s">
        <v>13</v>
      </c>
      <c r="C84" s="16" t="s">
        <v>14</v>
      </c>
      <c r="D84" s="16" t="s">
        <v>15</v>
      </c>
      <c r="E84" s="16" t="s">
        <v>16</v>
      </c>
      <c r="F84" s="16" t="s">
        <v>17</v>
      </c>
      <c r="G84" s="16" t="s">
        <v>18</v>
      </c>
      <c r="H84" s="16" t="s">
        <v>19</v>
      </c>
      <c r="I84" s="16" t="s">
        <v>20</v>
      </c>
      <c r="J84" s="16" t="s">
        <v>21</v>
      </c>
      <c r="K84" s="7"/>
      <c r="L84" s="7"/>
      <c r="M84" s="7"/>
      <c r="N84" s="7"/>
      <c r="O84" s="7"/>
      <c r="P84" s="7"/>
      <c r="Q84" s="7"/>
      <c r="R84" s="7"/>
    </row>
    <row r="85" spans="1:18" ht="18.75" customHeight="1" x14ac:dyDescent="0.25">
      <c r="A85" s="9">
        <v>300</v>
      </c>
      <c r="B85" s="9">
        <v>5</v>
      </c>
      <c r="C85" s="10">
        <v>6.5</v>
      </c>
      <c r="D85" s="10">
        <f t="shared" ref="D85:D93" si="50">C85/100</f>
        <v>6.5000000000000002E-2</v>
      </c>
      <c r="E85" s="10">
        <f t="shared" ref="E85:E93" si="51">B85*0.13*D85</f>
        <v>4.2250000000000003E-2</v>
      </c>
      <c r="F85" s="10">
        <f t="shared" ref="F85:F93" si="52">0.4*B85+15*E85</f>
        <v>2.63375</v>
      </c>
      <c r="G85" s="10">
        <f t="shared" ref="G85:G93" si="53">4.048-(0.00387*A85)+(0.0584*F85)</f>
        <v>3.0408110000000002</v>
      </c>
      <c r="H85" s="10">
        <f t="shared" ref="H85:H93" si="54">G85/100*A85</f>
        <v>9.1224330000000009</v>
      </c>
      <c r="I85" s="10">
        <f t="shared" ref="I85:I93" si="55">0.15*H85*1000</f>
        <v>1368.3649500000001</v>
      </c>
      <c r="J85" s="10">
        <f t="shared" ref="J85:J93" si="56">0.7*H85</f>
        <v>6.3857031000000006</v>
      </c>
      <c r="K85" s="7"/>
      <c r="L85" s="7"/>
      <c r="M85" s="7"/>
      <c r="N85" s="7"/>
      <c r="O85" s="7"/>
      <c r="P85" s="7"/>
      <c r="Q85" s="7"/>
      <c r="R85" s="7"/>
    </row>
    <row r="86" spans="1:18" ht="18.75" customHeight="1" x14ac:dyDescent="0.25">
      <c r="A86" s="9">
        <v>350</v>
      </c>
      <c r="B86" s="9">
        <v>5</v>
      </c>
      <c r="C86" s="10">
        <v>6.5</v>
      </c>
      <c r="D86" s="10">
        <f t="shared" si="50"/>
        <v>6.5000000000000002E-2</v>
      </c>
      <c r="E86" s="10">
        <f t="shared" si="51"/>
        <v>4.2250000000000003E-2</v>
      </c>
      <c r="F86" s="10">
        <f t="shared" si="52"/>
        <v>2.63375</v>
      </c>
      <c r="G86" s="10">
        <f t="shared" si="53"/>
        <v>2.8473110000000004</v>
      </c>
      <c r="H86" s="10">
        <f t="shared" si="54"/>
        <v>9.9655885000000008</v>
      </c>
      <c r="I86" s="10">
        <f t="shared" si="55"/>
        <v>1494.8382750000001</v>
      </c>
      <c r="J86" s="10">
        <f t="shared" si="56"/>
        <v>6.9759119500000004</v>
      </c>
      <c r="K86" s="7"/>
      <c r="L86" s="7"/>
      <c r="M86" s="7"/>
      <c r="N86" s="7"/>
      <c r="O86" s="7"/>
      <c r="P86" s="7"/>
      <c r="Q86" s="7"/>
      <c r="R86" s="7"/>
    </row>
    <row r="87" spans="1:18" ht="18.75" customHeight="1" x14ac:dyDescent="0.25">
      <c r="A87" s="9">
        <v>400</v>
      </c>
      <c r="B87" s="9">
        <v>5</v>
      </c>
      <c r="C87" s="10">
        <v>6.5</v>
      </c>
      <c r="D87" s="10">
        <f t="shared" si="50"/>
        <v>6.5000000000000002E-2</v>
      </c>
      <c r="E87" s="10">
        <f t="shared" si="51"/>
        <v>4.2250000000000003E-2</v>
      </c>
      <c r="F87" s="10">
        <f t="shared" si="52"/>
        <v>2.63375</v>
      </c>
      <c r="G87" s="10">
        <f t="shared" si="53"/>
        <v>2.6538110000000001</v>
      </c>
      <c r="H87" s="10">
        <f t="shared" si="54"/>
        <v>10.615244000000001</v>
      </c>
      <c r="I87" s="10">
        <f t="shared" si="55"/>
        <v>1592.2865999999999</v>
      </c>
      <c r="J87" s="10">
        <f t="shared" si="56"/>
        <v>7.4306707999999997</v>
      </c>
      <c r="K87" s="7"/>
      <c r="L87" s="7"/>
      <c r="M87" s="7"/>
      <c r="N87" s="7"/>
      <c r="O87" s="7"/>
      <c r="P87" s="7"/>
      <c r="Q87" s="7"/>
      <c r="R87" s="7"/>
    </row>
    <row r="88" spans="1:18" ht="18.75" customHeight="1" x14ac:dyDescent="0.25">
      <c r="A88" s="9">
        <v>450</v>
      </c>
      <c r="B88" s="9">
        <v>5</v>
      </c>
      <c r="C88" s="10">
        <v>6.5</v>
      </c>
      <c r="D88" s="10">
        <f t="shared" si="50"/>
        <v>6.5000000000000002E-2</v>
      </c>
      <c r="E88" s="10">
        <f t="shared" si="51"/>
        <v>4.2250000000000003E-2</v>
      </c>
      <c r="F88" s="10">
        <f t="shared" si="52"/>
        <v>2.63375</v>
      </c>
      <c r="G88" s="10">
        <f t="shared" si="53"/>
        <v>2.4603109999999999</v>
      </c>
      <c r="H88" s="10">
        <f t="shared" si="54"/>
        <v>11.071399499999998</v>
      </c>
      <c r="I88" s="10">
        <f t="shared" si="55"/>
        <v>1660.7099249999997</v>
      </c>
      <c r="J88" s="10">
        <f t="shared" si="56"/>
        <v>7.7499796499999984</v>
      </c>
      <c r="K88" s="7"/>
      <c r="L88" s="7"/>
      <c r="M88" s="7"/>
      <c r="N88" s="7"/>
      <c r="O88" s="7"/>
      <c r="P88" s="7"/>
      <c r="Q88" s="7"/>
      <c r="R88" s="7"/>
    </row>
    <row r="89" spans="1:18" ht="18.75" customHeight="1" x14ac:dyDescent="0.25">
      <c r="A89" s="9">
        <v>500</v>
      </c>
      <c r="B89" s="9">
        <v>5</v>
      </c>
      <c r="C89" s="10">
        <v>6.5</v>
      </c>
      <c r="D89" s="10">
        <f t="shared" si="50"/>
        <v>6.5000000000000002E-2</v>
      </c>
      <c r="E89" s="10">
        <f t="shared" si="51"/>
        <v>4.2250000000000003E-2</v>
      </c>
      <c r="F89" s="10">
        <f t="shared" si="52"/>
        <v>2.63375</v>
      </c>
      <c r="G89" s="10">
        <f t="shared" si="53"/>
        <v>2.2668110000000001</v>
      </c>
      <c r="H89" s="10">
        <f t="shared" si="54"/>
        <v>11.334055000000001</v>
      </c>
      <c r="I89" s="10">
        <f t="shared" si="55"/>
        <v>1700.1082500000002</v>
      </c>
      <c r="J89" s="10">
        <f t="shared" si="56"/>
        <v>7.9338385000000002</v>
      </c>
      <c r="K89" s="7"/>
      <c r="L89" s="7"/>
      <c r="M89" s="7"/>
      <c r="N89" s="7"/>
      <c r="O89" s="7"/>
      <c r="P89" s="7"/>
      <c r="Q89" s="7"/>
      <c r="R89" s="7"/>
    </row>
    <row r="90" spans="1:18" ht="18.75" customHeight="1" x14ac:dyDescent="0.25">
      <c r="A90" s="9">
        <v>550</v>
      </c>
      <c r="B90" s="9">
        <v>5</v>
      </c>
      <c r="C90" s="10">
        <v>6.5</v>
      </c>
      <c r="D90" s="10">
        <f t="shared" si="50"/>
        <v>6.5000000000000002E-2</v>
      </c>
      <c r="E90" s="10">
        <f t="shared" si="51"/>
        <v>4.2250000000000003E-2</v>
      </c>
      <c r="F90" s="10">
        <f t="shared" si="52"/>
        <v>2.63375</v>
      </c>
      <c r="G90" s="10">
        <f t="shared" si="53"/>
        <v>2.0733109999999999</v>
      </c>
      <c r="H90" s="10">
        <f t="shared" si="54"/>
        <v>11.4032105</v>
      </c>
      <c r="I90" s="10">
        <f t="shared" si="55"/>
        <v>1710.481575</v>
      </c>
      <c r="J90" s="10">
        <f t="shared" si="56"/>
        <v>7.9822473499999997</v>
      </c>
      <c r="K90" s="7"/>
      <c r="L90" s="7"/>
      <c r="M90" s="7"/>
      <c r="N90" s="7"/>
      <c r="O90" s="7"/>
      <c r="P90" s="7"/>
      <c r="Q90" s="7"/>
      <c r="R90" s="7"/>
    </row>
    <row r="91" spans="1:18" ht="18.75" customHeight="1" x14ac:dyDescent="0.25">
      <c r="A91" s="9">
        <v>600</v>
      </c>
      <c r="B91" s="9">
        <v>5</v>
      </c>
      <c r="C91" s="10">
        <v>6.5</v>
      </c>
      <c r="D91" s="10">
        <f t="shared" si="50"/>
        <v>6.5000000000000002E-2</v>
      </c>
      <c r="E91" s="10">
        <f t="shared" si="51"/>
        <v>4.2250000000000003E-2</v>
      </c>
      <c r="F91" s="10">
        <f t="shared" si="52"/>
        <v>2.63375</v>
      </c>
      <c r="G91" s="10">
        <f t="shared" si="53"/>
        <v>1.8798109999999999</v>
      </c>
      <c r="H91" s="10">
        <f t="shared" si="54"/>
        <v>11.278866000000001</v>
      </c>
      <c r="I91" s="10">
        <f t="shared" si="55"/>
        <v>1691.8299000000002</v>
      </c>
      <c r="J91" s="10">
        <f t="shared" si="56"/>
        <v>7.8952061999999996</v>
      </c>
      <c r="K91" s="7"/>
      <c r="L91" s="7"/>
      <c r="M91" s="7"/>
      <c r="N91" s="7"/>
      <c r="O91" s="7"/>
      <c r="P91" s="7"/>
      <c r="Q91" s="7"/>
      <c r="R91" s="7"/>
    </row>
    <row r="92" spans="1:18" ht="18.75" customHeight="1" x14ac:dyDescent="0.25">
      <c r="A92" s="9">
        <v>650</v>
      </c>
      <c r="B92" s="9">
        <v>5</v>
      </c>
      <c r="C92" s="10">
        <v>6.5</v>
      </c>
      <c r="D92" s="10">
        <f t="shared" si="50"/>
        <v>6.5000000000000002E-2</v>
      </c>
      <c r="E92" s="10">
        <f t="shared" si="51"/>
        <v>4.2250000000000003E-2</v>
      </c>
      <c r="F92" s="10">
        <f t="shared" si="52"/>
        <v>2.63375</v>
      </c>
      <c r="G92" s="10">
        <f t="shared" si="53"/>
        <v>1.6863109999999997</v>
      </c>
      <c r="H92" s="10">
        <f t="shared" si="54"/>
        <v>10.961021499999998</v>
      </c>
      <c r="I92" s="10">
        <f t="shared" si="55"/>
        <v>1644.1532249999996</v>
      </c>
      <c r="J92" s="10">
        <f t="shared" si="56"/>
        <v>7.6727150499999981</v>
      </c>
      <c r="K92" s="7"/>
      <c r="L92" s="7"/>
      <c r="M92" s="7"/>
      <c r="N92" s="7"/>
      <c r="O92" s="7"/>
      <c r="P92" s="7"/>
      <c r="Q92" s="7"/>
      <c r="R92" s="7"/>
    </row>
    <row r="93" spans="1:18" ht="18.75" customHeight="1" x14ac:dyDescent="0.25">
      <c r="A93" s="9">
        <v>700</v>
      </c>
      <c r="B93" s="9">
        <v>5</v>
      </c>
      <c r="C93" s="10">
        <v>6.5</v>
      </c>
      <c r="D93" s="10">
        <f t="shared" si="50"/>
        <v>6.5000000000000002E-2</v>
      </c>
      <c r="E93" s="10">
        <f t="shared" si="51"/>
        <v>4.2250000000000003E-2</v>
      </c>
      <c r="F93" s="10">
        <f t="shared" si="52"/>
        <v>2.63375</v>
      </c>
      <c r="G93" s="10">
        <f t="shared" si="53"/>
        <v>1.4928109999999999</v>
      </c>
      <c r="H93" s="10">
        <f t="shared" si="54"/>
        <v>10.449676999999999</v>
      </c>
      <c r="I93" s="10">
        <f t="shared" si="55"/>
        <v>1567.45155</v>
      </c>
      <c r="J93" s="10">
        <f t="shared" si="56"/>
        <v>7.3147738999999987</v>
      </c>
      <c r="K93" s="7"/>
      <c r="L93" s="7"/>
      <c r="M93" s="7"/>
      <c r="N93" s="7"/>
      <c r="O93" s="7"/>
      <c r="P93" s="7"/>
      <c r="Q93" s="7"/>
      <c r="R93" s="7"/>
    </row>
    <row r="94" spans="1:18" ht="18.75" customHeight="1" x14ac:dyDescent="0.25">
      <c r="A94" s="15"/>
      <c r="B94" s="15"/>
      <c r="C94" s="10">
        <v>6.5</v>
      </c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  <c r="O94" s="7"/>
      <c r="P94" s="7"/>
      <c r="Q94" s="7"/>
      <c r="R94" s="7"/>
    </row>
    <row r="95" spans="1:18" ht="18.75" customHeight="1" x14ac:dyDescent="0.25">
      <c r="A95" s="9">
        <v>300</v>
      </c>
      <c r="B95" s="9">
        <v>10</v>
      </c>
      <c r="C95" s="10">
        <v>6.5</v>
      </c>
      <c r="D95" s="10">
        <f t="shared" ref="D95:D103" si="57">C95/100</f>
        <v>6.5000000000000002E-2</v>
      </c>
      <c r="E95" s="10">
        <f t="shared" ref="E95:E103" si="58">B95*0.13*D95</f>
        <v>8.4500000000000006E-2</v>
      </c>
      <c r="F95" s="10">
        <f t="shared" ref="F95:F103" si="59">0.4*B95+15*E95</f>
        <v>5.2675000000000001</v>
      </c>
      <c r="G95" s="10">
        <f t="shared" ref="G95:G103" si="60">4.048-(0.00387*A95)+(0.0584*F95)</f>
        <v>3.1946219999999999</v>
      </c>
      <c r="H95" s="10">
        <f t="shared" ref="H95:H103" si="61">G95/100*A95+1</f>
        <v>10.583865999999999</v>
      </c>
      <c r="I95" s="10">
        <f t="shared" ref="I95:I103" si="62">0.15*H95*1000</f>
        <v>1587.5798999999997</v>
      </c>
      <c r="J95" s="10">
        <f t="shared" ref="J95:J103" si="63">0.7*H95</f>
        <v>7.4087061999999984</v>
      </c>
      <c r="K95" s="7"/>
      <c r="L95" s="7"/>
      <c r="M95" s="7"/>
      <c r="N95" s="7"/>
      <c r="O95" s="7"/>
      <c r="P95" s="7"/>
      <c r="Q95" s="7"/>
      <c r="R95" s="7"/>
    </row>
    <row r="96" spans="1:18" ht="18.75" customHeight="1" x14ac:dyDescent="0.25">
      <c r="A96" s="9">
        <v>350</v>
      </c>
      <c r="B96" s="9">
        <v>10</v>
      </c>
      <c r="C96" s="10">
        <v>6.5</v>
      </c>
      <c r="D96" s="10">
        <f t="shared" si="57"/>
        <v>6.5000000000000002E-2</v>
      </c>
      <c r="E96" s="10">
        <f t="shared" si="58"/>
        <v>8.4500000000000006E-2</v>
      </c>
      <c r="F96" s="10">
        <f t="shared" si="59"/>
        <v>5.2675000000000001</v>
      </c>
      <c r="G96" s="10">
        <f t="shared" si="60"/>
        <v>3.0011220000000001</v>
      </c>
      <c r="H96" s="10">
        <f t="shared" si="61"/>
        <v>11.503927000000001</v>
      </c>
      <c r="I96" s="10">
        <f t="shared" si="62"/>
        <v>1725.5890500000003</v>
      </c>
      <c r="J96" s="10">
        <f t="shared" si="63"/>
        <v>8.052748900000001</v>
      </c>
      <c r="K96" s="7"/>
      <c r="L96" s="7"/>
      <c r="M96" s="7"/>
      <c r="N96" s="7"/>
      <c r="O96" s="7"/>
      <c r="P96" s="7"/>
      <c r="Q96" s="7"/>
      <c r="R96" s="7"/>
    </row>
    <row r="97" spans="1:18" ht="18.75" customHeight="1" x14ac:dyDescent="0.25">
      <c r="A97" s="9">
        <v>400</v>
      </c>
      <c r="B97" s="9">
        <v>10</v>
      </c>
      <c r="C97" s="10">
        <v>6.5</v>
      </c>
      <c r="D97" s="10">
        <f t="shared" si="57"/>
        <v>6.5000000000000002E-2</v>
      </c>
      <c r="E97" s="10">
        <f t="shared" si="58"/>
        <v>8.4500000000000006E-2</v>
      </c>
      <c r="F97" s="10">
        <f t="shared" si="59"/>
        <v>5.2675000000000001</v>
      </c>
      <c r="G97" s="10">
        <f t="shared" si="60"/>
        <v>2.8076219999999998</v>
      </c>
      <c r="H97" s="10">
        <f t="shared" si="61"/>
        <v>12.230487999999999</v>
      </c>
      <c r="I97" s="10">
        <f t="shared" si="62"/>
        <v>1834.5731999999998</v>
      </c>
      <c r="J97" s="10">
        <f t="shared" si="63"/>
        <v>8.5613415999999987</v>
      </c>
      <c r="K97" s="7"/>
      <c r="L97" s="7"/>
      <c r="M97" s="7"/>
      <c r="N97" s="7"/>
      <c r="O97" s="7"/>
      <c r="P97" s="7"/>
      <c r="Q97" s="7"/>
      <c r="R97" s="7"/>
    </row>
    <row r="98" spans="1:18" ht="18.75" customHeight="1" x14ac:dyDescent="0.25">
      <c r="A98" s="9">
        <v>450</v>
      </c>
      <c r="B98" s="9">
        <v>10</v>
      </c>
      <c r="C98" s="10">
        <v>6.5</v>
      </c>
      <c r="D98" s="10">
        <f t="shared" si="57"/>
        <v>6.5000000000000002E-2</v>
      </c>
      <c r="E98" s="10">
        <f t="shared" si="58"/>
        <v>8.4500000000000006E-2</v>
      </c>
      <c r="F98" s="10">
        <f t="shared" si="59"/>
        <v>5.2675000000000001</v>
      </c>
      <c r="G98" s="10">
        <f t="shared" si="60"/>
        <v>2.6141219999999996</v>
      </c>
      <c r="H98" s="10">
        <f t="shared" si="61"/>
        <v>12.763548999999998</v>
      </c>
      <c r="I98" s="10">
        <f t="shared" si="62"/>
        <v>1914.5323499999995</v>
      </c>
      <c r="J98" s="10">
        <f t="shared" si="63"/>
        <v>8.9344842999999976</v>
      </c>
      <c r="K98" s="7"/>
      <c r="L98" s="7"/>
      <c r="M98" s="7"/>
      <c r="N98" s="7"/>
      <c r="O98" s="7"/>
      <c r="P98" s="7"/>
      <c r="Q98" s="7"/>
      <c r="R98" s="7"/>
    </row>
    <row r="99" spans="1:18" ht="18.75" customHeight="1" x14ac:dyDescent="0.25">
      <c r="A99" s="9">
        <v>500</v>
      </c>
      <c r="B99" s="9">
        <v>10</v>
      </c>
      <c r="C99" s="10">
        <v>6.5</v>
      </c>
      <c r="D99" s="10">
        <f t="shared" si="57"/>
        <v>6.5000000000000002E-2</v>
      </c>
      <c r="E99" s="10">
        <f t="shared" si="58"/>
        <v>8.4500000000000006E-2</v>
      </c>
      <c r="F99" s="10">
        <f t="shared" si="59"/>
        <v>5.2675000000000001</v>
      </c>
      <c r="G99" s="10">
        <f t="shared" si="60"/>
        <v>2.4206219999999998</v>
      </c>
      <c r="H99" s="10">
        <f t="shared" si="61"/>
        <v>13.103109999999999</v>
      </c>
      <c r="I99" s="10">
        <f t="shared" si="62"/>
        <v>1965.4664999999998</v>
      </c>
      <c r="J99" s="10">
        <f t="shared" si="63"/>
        <v>9.1721769999999996</v>
      </c>
      <c r="K99" s="7"/>
      <c r="L99" s="7"/>
      <c r="M99" s="7"/>
      <c r="N99" s="7"/>
      <c r="O99" s="7"/>
      <c r="P99" s="7"/>
      <c r="Q99" s="7"/>
      <c r="R99" s="7"/>
    </row>
    <row r="100" spans="1:18" ht="18.75" customHeight="1" x14ac:dyDescent="0.25">
      <c r="A100" s="9">
        <v>550</v>
      </c>
      <c r="B100" s="9">
        <v>10</v>
      </c>
      <c r="C100" s="10">
        <v>6.5</v>
      </c>
      <c r="D100" s="10">
        <f t="shared" si="57"/>
        <v>6.5000000000000002E-2</v>
      </c>
      <c r="E100" s="10">
        <f t="shared" si="58"/>
        <v>8.4500000000000006E-2</v>
      </c>
      <c r="F100" s="10">
        <f t="shared" si="59"/>
        <v>5.2675000000000001</v>
      </c>
      <c r="G100" s="10">
        <f t="shared" si="60"/>
        <v>2.2271219999999996</v>
      </c>
      <c r="H100" s="10">
        <f t="shared" si="61"/>
        <v>13.249170999999997</v>
      </c>
      <c r="I100" s="10">
        <f t="shared" si="62"/>
        <v>1987.3756499999995</v>
      </c>
      <c r="J100" s="10">
        <f t="shared" si="63"/>
        <v>9.2744196999999975</v>
      </c>
      <c r="K100" s="7"/>
      <c r="L100" s="7"/>
      <c r="M100" s="7"/>
      <c r="N100" s="7"/>
      <c r="O100" s="7"/>
      <c r="P100" s="7"/>
      <c r="Q100" s="7"/>
      <c r="R100" s="7"/>
    </row>
    <row r="101" spans="1:18" ht="18.75" customHeight="1" x14ac:dyDescent="0.25">
      <c r="A101" s="9">
        <v>600</v>
      </c>
      <c r="B101" s="9">
        <v>10</v>
      </c>
      <c r="C101" s="10">
        <v>6.5</v>
      </c>
      <c r="D101" s="10">
        <f t="shared" si="57"/>
        <v>6.5000000000000002E-2</v>
      </c>
      <c r="E101" s="10">
        <f t="shared" si="58"/>
        <v>8.4500000000000006E-2</v>
      </c>
      <c r="F101" s="10">
        <f t="shared" si="59"/>
        <v>5.2675000000000001</v>
      </c>
      <c r="G101" s="10">
        <f t="shared" si="60"/>
        <v>2.0336219999999998</v>
      </c>
      <c r="H101" s="10">
        <f t="shared" si="61"/>
        <v>13.201732</v>
      </c>
      <c r="I101" s="10">
        <f t="shared" si="62"/>
        <v>1980.2597999999998</v>
      </c>
      <c r="J101" s="10">
        <f t="shared" si="63"/>
        <v>9.2412123999999984</v>
      </c>
      <c r="K101" s="7"/>
      <c r="L101" s="7"/>
      <c r="M101" s="7"/>
      <c r="N101" s="7"/>
      <c r="O101" s="7"/>
      <c r="P101" s="7"/>
      <c r="Q101" s="7"/>
      <c r="R101" s="7"/>
    </row>
    <row r="102" spans="1:18" ht="18.75" customHeight="1" x14ac:dyDescent="0.25">
      <c r="A102" s="9">
        <v>650</v>
      </c>
      <c r="B102" s="9">
        <v>10</v>
      </c>
      <c r="C102" s="10">
        <v>6.5</v>
      </c>
      <c r="D102" s="10">
        <f t="shared" si="57"/>
        <v>6.5000000000000002E-2</v>
      </c>
      <c r="E102" s="10">
        <f t="shared" si="58"/>
        <v>8.4500000000000006E-2</v>
      </c>
      <c r="F102" s="10">
        <f t="shared" si="59"/>
        <v>5.2675000000000001</v>
      </c>
      <c r="G102" s="10">
        <f t="shared" si="60"/>
        <v>1.8401219999999998</v>
      </c>
      <c r="H102" s="10">
        <f t="shared" si="61"/>
        <v>12.960792999999999</v>
      </c>
      <c r="I102" s="10">
        <f t="shared" si="62"/>
        <v>1944.1189499999998</v>
      </c>
      <c r="J102" s="10">
        <f t="shared" si="63"/>
        <v>9.0725550999999989</v>
      </c>
      <c r="K102" s="7"/>
      <c r="L102" s="7"/>
      <c r="M102" s="7"/>
      <c r="N102" s="7"/>
      <c r="O102" s="7"/>
      <c r="P102" s="7"/>
      <c r="Q102" s="7"/>
      <c r="R102" s="7"/>
    </row>
    <row r="103" spans="1:18" ht="18.75" customHeight="1" x14ac:dyDescent="0.25">
      <c r="A103" s="9">
        <v>700</v>
      </c>
      <c r="B103" s="9">
        <v>10</v>
      </c>
      <c r="C103" s="10">
        <v>6.5</v>
      </c>
      <c r="D103" s="10">
        <f t="shared" si="57"/>
        <v>6.5000000000000002E-2</v>
      </c>
      <c r="E103" s="10">
        <f t="shared" si="58"/>
        <v>8.4500000000000006E-2</v>
      </c>
      <c r="F103" s="10">
        <f t="shared" si="59"/>
        <v>5.2675000000000001</v>
      </c>
      <c r="G103" s="10">
        <f t="shared" si="60"/>
        <v>1.646622</v>
      </c>
      <c r="H103" s="10">
        <f t="shared" si="61"/>
        <v>12.526354</v>
      </c>
      <c r="I103" s="10">
        <f t="shared" si="62"/>
        <v>1878.9530999999999</v>
      </c>
      <c r="J103" s="10">
        <f t="shared" si="63"/>
        <v>8.7684477999999988</v>
      </c>
      <c r="K103" s="7"/>
      <c r="L103" s="7"/>
      <c r="M103" s="7"/>
      <c r="N103" s="7"/>
      <c r="O103" s="7"/>
      <c r="P103" s="7"/>
      <c r="Q103" s="7"/>
      <c r="R103" s="7"/>
    </row>
    <row r="104" spans="1:18" ht="18.75" customHeight="1" x14ac:dyDescent="0.25">
      <c r="A104" s="15"/>
      <c r="B104" s="15"/>
      <c r="C104" s="10">
        <v>6.5</v>
      </c>
      <c r="D104" s="16"/>
      <c r="E104" s="16"/>
      <c r="F104" s="16"/>
      <c r="G104" s="16"/>
      <c r="H104" s="16"/>
      <c r="I104" s="16"/>
      <c r="J104" s="16"/>
      <c r="K104" s="7"/>
      <c r="L104" s="7"/>
      <c r="M104" s="7"/>
      <c r="N104" s="7"/>
      <c r="O104" s="7"/>
      <c r="P104" s="7"/>
      <c r="Q104" s="7"/>
      <c r="R104" s="7"/>
    </row>
    <row r="105" spans="1:18" ht="18.75" customHeight="1" x14ac:dyDescent="0.25">
      <c r="A105" s="9">
        <v>300</v>
      </c>
      <c r="B105" s="9">
        <v>15</v>
      </c>
      <c r="C105" s="10">
        <v>6.5</v>
      </c>
      <c r="D105" s="10">
        <f t="shared" ref="D105:D123" si="64">C105/100</f>
        <v>6.5000000000000002E-2</v>
      </c>
      <c r="E105" s="10">
        <f t="shared" ref="E105:E123" si="65">B105*0.13*D105</f>
        <v>0.12675000000000003</v>
      </c>
      <c r="F105" s="10">
        <f t="shared" ref="F105:F123" si="66">0.4*B105+15*E105</f>
        <v>7.901250000000001</v>
      </c>
      <c r="G105" s="10">
        <f t="shared" ref="G105:G123" si="67">4.048-(0.00387*A105)+(0.0584*F105)</f>
        <v>3.348433</v>
      </c>
      <c r="H105" s="10">
        <f t="shared" ref="H105:H113" si="68">G105/100*A105+3</f>
        <v>13.045299</v>
      </c>
      <c r="I105" s="10">
        <f t="shared" ref="I105:I123" si="69">0.15*H105*1000</f>
        <v>1956.7948499999998</v>
      </c>
      <c r="J105" s="10">
        <f t="shared" ref="J105:J123" si="70">0.7*H105</f>
        <v>9.1317092999999989</v>
      </c>
      <c r="K105" s="7"/>
      <c r="L105" s="7"/>
      <c r="M105" s="7"/>
      <c r="N105" s="7"/>
      <c r="O105" s="7"/>
      <c r="P105" s="7"/>
      <c r="Q105" s="7"/>
      <c r="R105" s="7"/>
    </row>
    <row r="106" spans="1:18" ht="18.75" customHeight="1" x14ac:dyDescent="0.25">
      <c r="A106" s="9">
        <v>350</v>
      </c>
      <c r="B106" s="9">
        <v>15</v>
      </c>
      <c r="C106" s="10">
        <v>6.5</v>
      </c>
      <c r="D106" s="10">
        <f t="shared" si="64"/>
        <v>6.5000000000000002E-2</v>
      </c>
      <c r="E106" s="10">
        <f t="shared" si="65"/>
        <v>0.12675000000000003</v>
      </c>
      <c r="F106" s="10">
        <f t="shared" si="66"/>
        <v>7.901250000000001</v>
      </c>
      <c r="G106" s="10">
        <f t="shared" si="67"/>
        <v>3.1549330000000002</v>
      </c>
      <c r="H106" s="10">
        <f t="shared" si="68"/>
        <v>14.042265500000001</v>
      </c>
      <c r="I106" s="10">
        <f t="shared" si="69"/>
        <v>2106.339825</v>
      </c>
      <c r="J106" s="10">
        <f t="shared" si="70"/>
        <v>9.8295858500000008</v>
      </c>
      <c r="K106" s="7"/>
      <c r="L106" s="7"/>
      <c r="M106" s="7"/>
      <c r="N106" s="7"/>
      <c r="O106" s="7"/>
      <c r="P106" s="7"/>
      <c r="Q106" s="7"/>
      <c r="R106" s="7"/>
    </row>
    <row r="107" spans="1:18" ht="18.75" customHeight="1" x14ac:dyDescent="0.25">
      <c r="A107" s="9">
        <v>400</v>
      </c>
      <c r="B107" s="9">
        <v>15</v>
      </c>
      <c r="C107" s="10">
        <v>6.5</v>
      </c>
      <c r="D107" s="10">
        <f t="shared" si="64"/>
        <v>6.5000000000000002E-2</v>
      </c>
      <c r="E107" s="10">
        <f t="shared" si="65"/>
        <v>0.12675000000000003</v>
      </c>
      <c r="F107" s="10">
        <f t="shared" si="66"/>
        <v>7.901250000000001</v>
      </c>
      <c r="G107" s="10">
        <f t="shared" si="67"/>
        <v>2.961433</v>
      </c>
      <c r="H107" s="10">
        <f t="shared" si="68"/>
        <v>14.845732</v>
      </c>
      <c r="I107" s="10">
        <f t="shared" si="69"/>
        <v>2226.8597999999997</v>
      </c>
      <c r="J107" s="10">
        <f t="shared" si="70"/>
        <v>10.392012399999999</v>
      </c>
      <c r="K107" s="7"/>
      <c r="L107" s="7"/>
      <c r="M107" s="7"/>
      <c r="N107" s="7"/>
      <c r="O107" s="7"/>
      <c r="P107" s="7"/>
      <c r="Q107" s="7"/>
      <c r="R107" s="7"/>
    </row>
    <row r="108" spans="1:18" ht="18.75" customHeight="1" x14ac:dyDescent="0.25">
      <c r="A108" s="9">
        <v>450</v>
      </c>
      <c r="B108" s="9">
        <v>15</v>
      </c>
      <c r="C108" s="10">
        <v>6.5</v>
      </c>
      <c r="D108" s="10">
        <f t="shared" si="64"/>
        <v>6.5000000000000002E-2</v>
      </c>
      <c r="E108" s="10">
        <f t="shared" si="65"/>
        <v>0.12675000000000003</v>
      </c>
      <c r="F108" s="10">
        <f t="shared" si="66"/>
        <v>7.901250000000001</v>
      </c>
      <c r="G108" s="10">
        <f t="shared" si="67"/>
        <v>2.7679329999999998</v>
      </c>
      <c r="H108" s="10">
        <f t="shared" si="68"/>
        <v>15.455698499999999</v>
      </c>
      <c r="I108" s="10">
        <f t="shared" si="69"/>
        <v>2318.3547749999993</v>
      </c>
      <c r="J108" s="10">
        <f t="shared" si="70"/>
        <v>10.818988949999998</v>
      </c>
      <c r="K108" s="7"/>
      <c r="L108" s="7"/>
      <c r="M108" s="7"/>
      <c r="N108" s="7"/>
      <c r="O108" s="7"/>
      <c r="P108" s="7"/>
      <c r="Q108" s="7"/>
      <c r="R108" s="7"/>
    </row>
    <row r="109" spans="1:18" ht="18.75" customHeight="1" x14ac:dyDescent="0.25">
      <c r="A109" s="9">
        <v>500</v>
      </c>
      <c r="B109" s="9">
        <v>15</v>
      </c>
      <c r="C109" s="10">
        <v>6.5</v>
      </c>
      <c r="D109" s="10">
        <f t="shared" si="64"/>
        <v>6.5000000000000002E-2</v>
      </c>
      <c r="E109" s="10">
        <f t="shared" si="65"/>
        <v>0.12675000000000003</v>
      </c>
      <c r="F109" s="10">
        <f t="shared" si="66"/>
        <v>7.901250000000001</v>
      </c>
      <c r="G109" s="10">
        <f t="shared" si="67"/>
        <v>2.574433</v>
      </c>
      <c r="H109" s="10">
        <f t="shared" si="68"/>
        <v>15.872164999999999</v>
      </c>
      <c r="I109" s="10">
        <f t="shared" si="69"/>
        <v>2380.8247499999998</v>
      </c>
      <c r="J109" s="10">
        <f t="shared" si="70"/>
        <v>11.110515499999998</v>
      </c>
      <c r="K109" s="7"/>
      <c r="L109" s="7"/>
      <c r="M109" s="7"/>
      <c r="N109" s="7"/>
      <c r="O109" s="7"/>
      <c r="P109" s="7"/>
      <c r="Q109" s="7"/>
      <c r="R109" s="7"/>
    </row>
    <row r="110" spans="1:18" ht="18.75" customHeight="1" x14ac:dyDescent="0.25">
      <c r="A110" s="9">
        <v>550</v>
      </c>
      <c r="B110" s="9">
        <v>15</v>
      </c>
      <c r="C110" s="10">
        <v>6.5</v>
      </c>
      <c r="D110" s="10">
        <f t="shared" si="64"/>
        <v>6.5000000000000002E-2</v>
      </c>
      <c r="E110" s="10">
        <f t="shared" si="65"/>
        <v>0.12675000000000003</v>
      </c>
      <c r="F110" s="10">
        <f t="shared" si="66"/>
        <v>7.901250000000001</v>
      </c>
      <c r="G110" s="10">
        <f t="shared" si="67"/>
        <v>2.3809329999999997</v>
      </c>
      <c r="H110" s="10">
        <f t="shared" si="68"/>
        <v>16.095131499999997</v>
      </c>
      <c r="I110" s="10">
        <f t="shared" si="69"/>
        <v>2414.2697249999997</v>
      </c>
      <c r="J110" s="10">
        <f t="shared" si="70"/>
        <v>11.266592049999998</v>
      </c>
      <c r="K110" s="7"/>
      <c r="L110" s="7"/>
      <c r="M110" s="7"/>
      <c r="N110" s="7"/>
      <c r="O110" s="7"/>
      <c r="P110" s="7"/>
      <c r="Q110" s="7"/>
      <c r="R110" s="7"/>
    </row>
    <row r="111" spans="1:18" ht="18.75" customHeight="1" x14ac:dyDescent="0.25">
      <c r="A111" s="9">
        <v>600</v>
      </c>
      <c r="B111" s="9">
        <v>15</v>
      </c>
      <c r="C111" s="10">
        <v>6.5</v>
      </c>
      <c r="D111" s="10">
        <f t="shared" si="64"/>
        <v>6.5000000000000002E-2</v>
      </c>
      <c r="E111" s="10">
        <f t="shared" si="65"/>
        <v>0.12675000000000003</v>
      </c>
      <c r="F111" s="10">
        <f t="shared" si="66"/>
        <v>7.901250000000001</v>
      </c>
      <c r="G111" s="10">
        <f t="shared" si="67"/>
        <v>2.187433</v>
      </c>
      <c r="H111" s="10">
        <f t="shared" si="68"/>
        <v>16.124597999999999</v>
      </c>
      <c r="I111" s="10">
        <f t="shared" si="69"/>
        <v>2418.6896999999999</v>
      </c>
      <c r="J111" s="10">
        <f t="shared" si="70"/>
        <v>11.287218599999999</v>
      </c>
      <c r="K111" s="7"/>
      <c r="L111" s="7"/>
      <c r="M111" s="7"/>
      <c r="N111" s="7"/>
      <c r="O111" s="7"/>
      <c r="P111" s="7"/>
      <c r="Q111" s="7"/>
      <c r="R111" s="7"/>
    </row>
    <row r="112" spans="1:18" ht="18.75" customHeight="1" x14ac:dyDescent="0.25">
      <c r="A112" s="9">
        <v>650</v>
      </c>
      <c r="B112" s="9">
        <v>15</v>
      </c>
      <c r="C112" s="10">
        <v>6.5</v>
      </c>
      <c r="D112" s="10">
        <f t="shared" si="64"/>
        <v>6.5000000000000002E-2</v>
      </c>
      <c r="E112" s="10">
        <f t="shared" si="65"/>
        <v>0.12675000000000003</v>
      </c>
      <c r="F112" s="10">
        <f t="shared" si="66"/>
        <v>7.901250000000001</v>
      </c>
      <c r="G112" s="10">
        <f t="shared" si="67"/>
        <v>1.9939329999999997</v>
      </c>
      <c r="H112" s="10">
        <f t="shared" si="68"/>
        <v>15.960564499999998</v>
      </c>
      <c r="I112" s="10">
        <f t="shared" si="69"/>
        <v>2394.0846749999996</v>
      </c>
      <c r="J112" s="10">
        <f t="shared" si="70"/>
        <v>11.172395149999998</v>
      </c>
      <c r="K112" s="7"/>
      <c r="L112" s="7"/>
      <c r="M112" s="7"/>
      <c r="N112" s="7"/>
      <c r="O112" s="7"/>
      <c r="P112" s="7"/>
      <c r="Q112" s="7"/>
      <c r="R112" s="7"/>
    </row>
    <row r="113" spans="1:18" ht="18.75" customHeight="1" x14ac:dyDescent="0.25">
      <c r="A113" s="9">
        <v>700</v>
      </c>
      <c r="B113" s="9">
        <v>15</v>
      </c>
      <c r="C113" s="10">
        <v>6.5</v>
      </c>
      <c r="D113" s="10">
        <f t="shared" si="64"/>
        <v>6.5000000000000002E-2</v>
      </c>
      <c r="E113" s="10">
        <f t="shared" si="65"/>
        <v>0.12675000000000003</v>
      </c>
      <c r="F113" s="10">
        <f t="shared" si="66"/>
        <v>7.901250000000001</v>
      </c>
      <c r="G113" s="10">
        <f t="shared" si="67"/>
        <v>1.800433</v>
      </c>
      <c r="H113" s="10">
        <f t="shared" si="68"/>
        <v>15.603031</v>
      </c>
      <c r="I113" s="10">
        <f t="shared" si="69"/>
        <v>2340.4546499999997</v>
      </c>
      <c r="J113" s="10">
        <f t="shared" si="70"/>
        <v>10.9221217</v>
      </c>
      <c r="K113" s="7"/>
      <c r="L113" s="7"/>
      <c r="M113" s="7"/>
      <c r="N113" s="7"/>
      <c r="O113" s="7"/>
      <c r="P113" s="7"/>
      <c r="Q113" s="7"/>
      <c r="R113" s="7"/>
    </row>
    <row r="114" spans="1:18" ht="18.75" customHeight="1" x14ac:dyDescent="0.25">
      <c r="A114" s="15"/>
      <c r="B114" s="15"/>
      <c r="C114" s="10">
        <v>6.5</v>
      </c>
      <c r="D114" s="10">
        <f t="shared" si="64"/>
        <v>6.5000000000000002E-2</v>
      </c>
      <c r="E114" s="9">
        <f t="shared" si="65"/>
        <v>0</v>
      </c>
      <c r="F114" s="9">
        <f t="shared" si="66"/>
        <v>0</v>
      </c>
      <c r="G114" s="10">
        <f t="shared" si="67"/>
        <v>4.048</v>
      </c>
      <c r="H114" s="16"/>
      <c r="I114" s="9">
        <f t="shared" si="69"/>
        <v>0</v>
      </c>
      <c r="J114" s="9">
        <f t="shared" si="70"/>
        <v>0</v>
      </c>
      <c r="K114" s="7"/>
      <c r="L114" s="7"/>
      <c r="M114" s="7"/>
      <c r="N114" s="7"/>
      <c r="O114" s="7"/>
      <c r="P114" s="7"/>
      <c r="Q114" s="7"/>
      <c r="R114" s="7"/>
    </row>
    <row r="115" spans="1:18" ht="18.75" customHeight="1" x14ac:dyDescent="0.25">
      <c r="A115" s="9">
        <v>300</v>
      </c>
      <c r="B115" s="9">
        <v>20</v>
      </c>
      <c r="C115" s="10">
        <v>6.5</v>
      </c>
      <c r="D115" s="10">
        <f t="shared" si="64"/>
        <v>6.5000000000000002E-2</v>
      </c>
      <c r="E115" s="10">
        <f t="shared" si="65"/>
        <v>0.16900000000000001</v>
      </c>
      <c r="F115" s="10">
        <f t="shared" si="66"/>
        <v>10.535</v>
      </c>
      <c r="G115" s="10">
        <f t="shared" si="67"/>
        <v>3.5022440000000001</v>
      </c>
      <c r="H115" s="10">
        <f t="shared" ref="H115:H123" si="71">G115/100*A115+3</f>
        <v>13.506732000000001</v>
      </c>
      <c r="I115" s="10">
        <f t="shared" si="69"/>
        <v>2026.0098000000003</v>
      </c>
      <c r="J115" s="10">
        <f t="shared" si="70"/>
        <v>9.4547124</v>
      </c>
      <c r="K115" s="7"/>
      <c r="L115" s="7"/>
      <c r="M115" s="7"/>
      <c r="N115" s="7"/>
      <c r="O115" s="7"/>
      <c r="P115" s="7"/>
      <c r="Q115" s="7"/>
      <c r="R115" s="7"/>
    </row>
    <row r="116" spans="1:18" ht="18.75" customHeight="1" x14ac:dyDescent="0.25">
      <c r="A116" s="9">
        <v>350</v>
      </c>
      <c r="B116" s="9">
        <v>20</v>
      </c>
      <c r="C116" s="10">
        <v>6.5</v>
      </c>
      <c r="D116" s="10">
        <f t="shared" si="64"/>
        <v>6.5000000000000002E-2</v>
      </c>
      <c r="E116" s="10">
        <f t="shared" si="65"/>
        <v>0.16900000000000001</v>
      </c>
      <c r="F116" s="10">
        <f t="shared" si="66"/>
        <v>10.535</v>
      </c>
      <c r="G116" s="10">
        <f t="shared" si="67"/>
        <v>3.3087440000000004</v>
      </c>
      <c r="H116" s="10">
        <f t="shared" si="71"/>
        <v>14.580604000000001</v>
      </c>
      <c r="I116" s="10">
        <f t="shared" si="69"/>
        <v>2187.0906</v>
      </c>
      <c r="J116" s="10">
        <f t="shared" si="70"/>
        <v>10.2064228</v>
      </c>
      <c r="K116" s="7"/>
      <c r="L116" s="7"/>
      <c r="M116" s="7"/>
      <c r="N116" s="7"/>
      <c r="O116" s="7"/>
      <c r="P116" s="7"/>
      <c r="Q116" s="7"/>
      <c r="R116" s="7"/>
    </row>
    <row r="117" spans="1:18" ht="18.75" customHeight="1" x14ac:dyDescent="0.25">
      <c r="A117" s="9">
        <v>400</v>
      </c>
      <c r="B117" s="9">
        <v>20</v>
      </c>
      <c r="C117" s="10">
        <v>6.5</v>
      </c>
      <c r="D117" s="10">
        <f t="shared" si="64"/>
        <v>6.5000000000000002E-2</v>
      </c>
      <c r="E117" s="10">
        <f t="shared" si="65"/>
        <v>0.16900000000000001</v>
      </c>
      <c r="F117" s="10">
        <f t="shared" si="66"/>
        <v>10.535</v>
      </c>
      <c r="G117" s="10">
        <f t="shared" si="67"/>
        <v>3.1152440000000001</v>
      </c>
      <c r="H117" s="10">
        <f t="shared" si="71"/>
        <v>15.460976</v>
      </c>
      <c r="I117" s="10">
        <f t="shared" si="69"/>
        <v>2319.1464000000001</v>
      </c>
      <c r="J117" s="10">
        <f t="shared" si="70"/>
        <v>10.8226832</v>
      </c>
      <c r="K117" s="7"/>
      <c r="L117" s="7"/>
      <c r="M117" s="7"/>
      <c r="N117" s="7"/>
      <c r="O117" s="7"/>
      <c r="P117" s="7"/>
      <c r="Q117" s="7"/>
      <c r="R117" s="7"/>
    </row>
    <row r="118" spans="1:18" ht="18.75" customHeight="1" x14ac:dyDescent="0.25">
      <c r="A118" s="9">
        <v>450</v>
      </c>
      <c r="B118" s="9">
        <v>20</v>
      </c>
      <c r="C118" s="10">
        <v>6.5</v>
      </c>
      <c r="D118" s="10">
        <f t="shared" si="64"/>
        <v>6.5000000000000002E-2</v>
      </c>
      <c r="E118" s="10">
        <f t="shared" si="65"/>
        <v>0.16900000000000001</v>
      </c>
      <c r="F118" s="10">
        <f t="shared" si="66"/>
        <v>10.535</v>
      </c>
      <c r="G118" s="10">
        <f t="shared" si="67"/>
        <v>2.9217439999999999</v>
      </c>
      <c r="H118" s="10">
        <f t="shared" si="71"/>
        <v>16.147847999999996</v>
      </c>
      <c r="I118" s="10">
        <f t="shared" si="69"/>
        <v>2422.1771999999992</v>
      </c>
      <c r="J118" s="10">
        <f t="shared" si="70"/>
        <v>11.303493599999996</v>
      </c>
      <c r="K118" s="7"/>
      <c r="L118" s="7"/>
      <c r="M118" s="7"/>
      <c r="N118" s="7"/>
      <c r="O118" s="7"/>
      <c r="P118" s="7"/>
      <c r="Q118" s="7"/>
      <c r="R118" s="7"/>
    </row>
    <row r="119" spans="1:18" ht="18.75" customHeight="1" x14ac:dyDescent="0.25">
      <c r="A119" s="9">
        <v>500</v>
      </c>
      <c r="B119" s="9">
        <v>20</v>
      </c>
      <c r="C119" s="10">
        <v>6.5</v>
      </c>
      <c r="D119" s="10">
        <f t="shared" si="64"/>
        <v>6.5000000000000002E-2</v>
      </c>
      <c r="E119" s="10">
        <f t="shared" si="65"/>
        <v>0.16900000000000001</v>
      </c>
      <c r="F119" s="10">
        <f t="shared" si="66"/>
        <v>10.535</v>
      </c>
      <c r="G119" s="10">
        <f t="shared" si="67"/>
        <v>2.7282440000000001</v>
      </c>
      <c r="H119" s="10">
        <f t="shared" si="71"/>
        <v>16.641220000000001</v>
      </c>
      <c r="I119" s="10">
        <f t="shared" si="69"/>
        <v>2496.183</v>
      </c>
      <c r="J119" s="10">
        <f t="shared" si="70"/>
        <v>11.648854</v>
      </c>
      <c r="K119" s="7"/>
      <c r="L119" s="7"/>
      <c r="M119" s="7"/>
      <c r="N119" s="7"/>
      <c r="O119" s="7"/>
      <c r="P119" s="7"/>
      <c r="Q119" s="7"/>
      <c r="R119" s="7"/>
    </row>
    <row r="120" spans="1:18" ht="18.75" customHeight="1" x14ac:dyDescent="0.25">
      <c r="A120" s="9">
        <v>550</v>
      </c>
      <c r="B120" s="9">
        <v>20</v>
      </c>
      <c r="C120" s="10">
        <v>6.5</v>
      </c>
      <c r="D120" s="10">
        <f t="shared" si="64"/>
        <v>6.5000000000000002E-2</v>
      </c>
      <c r="E120" s="10">
        <f t="shared" si="65"/>
        <v>0.16900000000000001</v>
      </c>
      <c r="F120" s="10">
        <f t="shared" si="66"/>
        <v>10.535</v>
      </c>
      <c r="G120" s="10">
        <f t="shared" si="67"/>
        <v>2.5347439999999999</v>
      </c>
      <c r="H120" s="10">
        <f t="shared" si="71"/>
        <v>16.941091999999998</v>
      </c>
      <c r="I120" s="10">
        <f t="shared" si="69"/>
        <v>2541.1637999999998</v>
      </c>
      <c r="J120" s="10">
        <f t="shared" si="70"/>
        <v>11.858764399999998</v>
      </c>
      <c r="K120" s="7"/>
      <c r="L120" s="7"/>
      <c r="M120" s="7"/>
      <c r="N120" s="7"/>
      <c r="O120" s="7"/>
      <c r="P120" s="7"/>
      <c r="Q120" s="7"/>
      <c r="R120" s="7"/>
    </row>
    <row r="121" spans="1:18" ht="18.75" customHeight="1" x14ac:dyDescent="0.25">
      <c r="A121" s="9">
        <v>600</v>
      </c>
      <c r="B121" s="9">
        <v>20</v>
      </c>
      <c r="C121" s="10">
        <v>6.5</v>
      </c>
      <c r="D121" s="10">
        <f t="shared" si="64"/>
        <v>6.5000000000000002E-2</v>
      </c>
      <c r="E121" s="10">
        <f t="shared" si="65"/>
        <v>0.16900000000000001</v>
      </c>
      <c r="F121" s="10">
        <f t="shared" si="66"/>
        <v>10.535</v>
      </c>
      <c r="G121" s="10">
        <f t="shared" si="67"/>
        <v>2.3412440000000001</v>
      </c>
      <c r="H121" s="10">
        <f t="shared" si="71"/>
        <v>17.047463999999998</v>
      </c>
      <c r="I121" s="10">
        <f t="shared" si="69"/>
        <v>2557.1195999999995</v>
      </c>
      <c r="J121" s="10">
        <f t="shared" si="70"/>
        <v>11.933224799999998</v>
      </c>
      <c r="K121" s="7"/>
      <c r="L121" s="7"/>
      <c r="M121" s="7"/>
      <c r="N121" s="7"/>
      <c r="O121" s="7"/>
      <c r="P121" s="7"/>
      <c r="Q121" s="7"/>
      <c r="R121" s="7"/>
    </row>
    <row r="122" spans="1:18" ht="18.75" customHeight="1" x14ac:dyDescent="0.25">
      <c r="A122" s="9">
        <v>650</v>
      </c>
      <c r="B122" s="9">
        <v>20</v>
      </c>
      <c r="C122" s="10">
        <v>6.5</v>
      </c>
      <c r="D122" s="10">
        <f t="shared" si="64"/>
        <v>6.5000000000000002E-2</v>
      </c>
      <c r="E122" s="10">
        <f t="shared" si="65"/>
        <v>0.16900000000000001</v>
      </c>
      <c r="F122" s="10">
        <f t="shared" si="66"/>
        <v>10.535</v>
      </c>
      <c r="G122" s="10">
        <f t="shared" si="67"/>
        <v>2.1477439999999999</v>
      </c>
      <c r="H122" s="10">
        <f t="shared" si="71"/>
        <v>16.960335999999998</v>
      </c>
      <c r="I122" s="10">
        <f t="shared" si="69"/>
        <v>2544.0503999999996</v>
      </c>
      <c r="J122" s="10">
        <f t="shared" si="70"/>
        <v>11.872235199999999</v>
      </c>
      <c r="K122" s="7"/>
      <c r="L122" s="7"/>
      <c r="M122" s="7"/>
      <c r="N122" s="7"/>
      <c r="O122" s="7"/>
      <c r="P122" s="7"/>
      <c r="Q122" s="7"/>
      <c r="R122" s="7"/>
    </row>
    <row r="123" spans="1:18" ht="18.75" customHeight="1" x14ac:dyDescent="0.25">
      <c r="A123" s="9">
        <v>700</v>
      </c>
      <c r="B123" s="9">
        <v>20</v>
      </c>
      <c r="C123" s="10">
        <v>6.5</v>
      </c>
      <c r="D123" s="10">
        <f t="shared" si="64"/>
        <v>6.5000000000000002E-2</v>
      </c>
      <c r="E123" s="10">
        <f t="shared" si="65"/>
        <v>0.16900000000000001</v>
      </c>
      <c r="F123" s="10">
        <f t="shared" si="66"/>
        <v>10.535</v>
      </c>
      <c r="G123" s="10">
        <f t="shared" si="67"/>
        <v>1.9542440000000001</v>
      </c>
      <c r="H123" s="10">
        <f t="shared" si="71"/>
        <v>16.679708000000002</v>
      </c>
      <c r="I123" s="10">
        <f t="shared" si="69"/>
        <v>2501.9562000000001</v>
      </c>
      <c r="J123" s="10">
        <f t="shared" si="70"/>
        <v>11.675795600000001</v>
      </c>
      <c r="K123" s="7"/>
      <c r="L123" s="7"/>
      <c r="M123" s="7"/>
      <c r="N123" s="7"/>
      <c r="O123" s="7"/>
      <c r="P123" s="7"/>
      <c r="Q123" s="7"/>
      <c r="R123" s="7"/>
    </row>
    <row r="124" spans="1:18" ht="18.75" customHeight="1" x14ac:dyDescent="0.25">
      <c r="A124" s="15"/>
      <c r="B124" s="15"/>
      <c r="C124" s="10">
        <v>6.5</v>
      </c>
      <c r="D124" s="16"/>
      <c r="E124" s="16"/>
      <c r="F124" s="16"/>
      <c r="G124" s="16"/>
      <c r="H124" s="16"/>
      <c r="I124" s="16"/>
      <c r="J124" s="16"/>
      <c r="K124" s="7"/>
      <c r="L124" s="7"/>
      <c r="M124" s="7"/>
      <c r="N124" s="7"/>
      <c r="O124" s="7"/>
      <c r="P124" s="7"/>
      <c r="Q124" s="7"/>
      <c r="R124" s="7"/>
    </row>
    <row r="125" spans="1:18" ht="18.75" customHeight="1" x14ac:dyDescent="0.25">
      <c r="A125" s="9">
        <v>300</v>
      </c>
      <c r="B125" s="9">
        <v>25</v>
      </c>
      <c r="C125" s="10">
        <v>6.5</v>
      </c>
      <c r="D125" s="10">
        <f t="shared" ref="D125:D133" si="72">C125/100</f>
        <v>6.5000000000000002E-2</v>
      </c>
      <c r="E125" s="10">
        <f t="shared" ref="E125:E133" si="73">B125*0.13*D125</f>
        <v>0.21124999999999999</v>
      </c>
      <c r="F125" s="10">
        <f t="shared" ref="F125:F133" si="74">0.4*B125+15*E125</f>
        <v>13.168749999999999</v>
      </c>
      <c r="G125" s="10">
        <f t="shared" ref="G125:G133" si="75">4.048-(0.00387*A125)+(0.0584*F125)</f>
        <v>3.6560549999999998</v>
      </c>
      <c r="H125" s="10">
        <f t="shared" ref="H125:H133" si="76">G125/100*A125+3</f>
        <v>13.968164999999999</v>
      </c>
      <c r="I125" s="10">
        <f t="shared" ref="I125:I133" si="77">0.15*H125*1000</f>
        <v>2095.2247499999999</v>
      </c>
      <c r="J125" s="10">
        <f t="shared" ref="J125:J133" si="78">0.7*H125</f>
        <v>9.7777154999999993</v>
      </c>
      <c r="K125" s="7"/>
      <c r="L125" s="7"/>
      <c r="M125" s="7"/>
      <c r="N125" s="7"/>
      <c r="O125" s="7"/>
      <c r="P125" s="7"/>
      <c r="Q125" s="7"/>
      <c r="R125" s="7"/>
    </row>
    <row r="126" spans="1:18" ht="18.75" customHeight="1" x14ac:dyDescent="0.25">
      <c r="A126" s="9">
        <v>350</v>
      </c>
      <c r="B126" s="9">
        <v>25</v>
      </c>
      <c r="C126" s="10">
        <v>6.5</v>
      </c>
      <c r="D126" s="10">
        <f t="shared" si="72"/>
        <v>6.5000000000000002E-2</v>
      </c>
      <c r="E126" s="10">
        <f t="shared" si="73"/>
        <v>0.21124999999999999</v>
      </c>
      <c r="F126" s="10">
        <f t="shared" si="74"/>
        <v>13.168749999999999</v>
      </c>
      <c r="G126" s="10">
        <f t="shared" si="75"/>
        <v>3.462555</v>
      </c>
      <c r="H126" s="10">
        <f t="shared" si="76"/>
        <v>15.118942499999999</v>
      </c>
      <c r="I126" s="10">
        <f t="shared" si="77"/>
        <v>2267.8413749999995</v>
      </c>
      <c r="J126" s="10">
        <f t="shared" si="78"/>
        <v>10.583259749999998</v>
      </c>
      <c r="K126" s="7"/>
      <c r="L126" s="7"/>
      <c r="M126" s="7"/>
      <c r="N126" s="7"/>
      <c r="O126" s="7"/>
      <c r="P126" s="7"/>
      <c r="Q126" s="7"/>
      <c r="R126" s="7"/>
    </row>
    <row r="127" spans="1:18" ht="18.75" customHeight="1" x14ac:dyDescent="0.25">
      <c r="A127" s="9">
        <v>400</v>
      </c>
      <c r="B127" s="9">
        <v>25</v>
      </c>
      <c r="C127" s="10">
        <v>6.5</v>
      </c>
      <c r="D127" s="10">
        <f t="shared" si="72"/>
        <v>6.5000000000000002E-2</v>
      </c>
      <c r="E127" s="10">
        <f t="shared" si="73"/>
        <v>0.21124999999999999</v>
      </c>
      <c r="F127" s="10">
        <f t="shared" si="74"/>
        <v>13.168749999999999</v>
      </c>
      <c r="G127" s="10">
        <f t="shared" si="75"/>
        <v>3.2690549999999998</v>
      </c>
      <c r="H127" s="10">
        <f t="shared" si="76"/>
        <v>16.076219999999999</v>
      </c>
      <c r="I127" s="10">
        <f t="shared" si="77"/>
        <v>2411.4329999999995</v>
      </c>
      <c r="J127" s="10">
        <f t="shared" si="78"/>
        <v>11.253353999999998</v>
      </c>
      <c r="K127" s="7"/>
      <c r="L127" s="7"/>
      <c r="M127" s="7"/>
      <c r="N127" s="7"/>
      <c r="O127" s="7"/>
      <c r="P127" s="7"/>
      <c r="Q127" s="7"/>
      <c r="R127" s="7"/>
    </row>
    <row r="128" spans="1:18" ht="18.75" customHeight="1" x14ac:dyDescent="0.25">
      <c r="A128" s="9">
        <v>450</v>
      </c>
      <c r="B128" s="9">
        <v>25</v>
      </c>
      <c r="C128" s="10">
        <v>6.5</v>
      </c>
      <c r="D128" s="10">
        <f t="shared" si="72"/>
        <v>6.5000000000000002E-2</v>
      </c>
      <c r="E128" s="10">
        <f t="shared" si="73"/>
        <v>0.21124999999999999</v>
      </c>
      <c r="F128" s="10">
        <f t="shared" si="74"/>
        <v>13.168749999999999</v>
      </c>
      <c r="G128" s="10">
        <f t="shared" si="75"/>
        <v>3.0755549999999996</v>
      </c>
      <c r="H128" s="10">
        <f t="shared" si="76"/>
        <v>16.839997499999999</v>
      </c>
      <c r="I128" s="10">
        <f t="shared" si="77"/>
        <v>2525.9996249999999</v>
      </c>
      <c r="J128" s="10">
        <f t="shared" si="78"/>
        <v>11.787998249999999</v>
      </c>
      <c r="K128" s="7"/>
      <c r="L128" s="7"/>
      <c r="M128" s="7"/>
      <c r="N128" s="7"/>
      <c r="O128" s="7"/>
      <c r="P128" s="7"/>
      <c r="Q128" s="7"/>
      <c r="R128" s="7"/>
    </row>
    <row r="129" spans="1:18" ht="18.75" customHeight="1" x14ac:dyDescent="0.25">
      <c r="A129" s="9">
        <v>500</v>
      </c>
      <c r="B129" s="9">
        <v>25</v>
      </c>
      <c r="C129" s="10">
        <v>6.5</v>
      </c>
      <c r="D129" s="10">
        <f t="shared" si="72"/>
        <v>6.5000000000000002E-2</v>
      </c>
      <c r="E129" s="10">
        <f t="shared" si="73"/>
        <v>0.21124999999999999</v>
      </c>
      <c r="F129" s="10">
        <f t="shared" si="74"/>
        <v>13.168749999999999</v>
      </c>
      <c r="G129" s="10">
        <f t="shared" si="75"/>
        <v>2.8820549999999998</v>
      </c>
      <c r="H129" s="10">
        <f t="shared" si="76"/>
        <v>17.410274999999999</v>
      </c>
      <c r="I129" s="10">
        <f t="shared" si="77"/>
        <v>2611.5412499999998</v>
      </c>
      <c r="J129" s="10">
        <f t="shared" si="78"/>
        <v>12.187192499999998</v>
      </c>
      <c r="K129" s="7"/>
      <c r="L129" s="7"/>
      <c r="M129" s="7"/>
      <c r="N129" s="7"/>
      <c r="O129" s="7"/>
      <c r="P129" s="7"/>
      <c r="Q129" s="7"/>
      <c r="R129" s="7"/>
    </row>
    <row r="130" spans="1:18" ht="18.75" customHeight="1" x14ac:dyDescent="0.25">
      <c r="A130" s="9">
        <v>550</v>
      </c>
      <c r="B130" s="9">
        <v>25</v>
      </c>
      <c r="C130" s="10">
        <v>6.5</v>
      </c>
      <c r="D130" s="10">
        <f t="shared" si="72"/>
        <v>6.5000000000000002E-2</v>
      </c>
      <c r="E130" s="10">
        <f t="shared" si="73"/>
        <v>0.21124999999999999</v>
      </c>
      <c r="F130" s="10">
        <f t="shared" si="74"/>
        <v>13.168749999999999</v>
      </c>
      <c r="G130" s="10">
        <f t="shared" si="75"/>
        <v>2.6885549999999996</v>
      </c>
      <c r="H130" s="10">
        <f t="shared" si="76"/>
        <v>17.787052499999994</v>
      </c>
      <c r="I130" s="10">
        <f t="shared" si="77"/>
        <v>2668.0578749999991</v>
      </c>
      <c r="J130" s="10">
        <f t="shared" si="78"/>
        <v>12.450936749999995</v>
      </c>
      <c r="K130" s="7"/>
      <c r="L130" s="7"/>
      <c r="M130" s="7"/>
      <c r="N130" s="7"/>
      <c r="O130" s="7"/>
      <c r="P130" s="7"/>
      <c r="Q130" s="7"/>
      <c r="R130" s="7"/>
    </row>
    <row r="131" spans="1:18" ht="18.75" customHeight="1" x14ac:dyDescent="0.25">
      <c r="A131" s="9">
        <v>600</v>
      </c>
      <c r="B131" s="9">
        <v>25</v>
      </c>
      <c r="C131" s="10">
        <v>6.5</v>
      </c>
      <c r="D131" s="10">
        <f t="shared" si="72"/>
        <v>6.5000000000000002E-2</v>
      </c>
      <c r="E131" s="10">
        <f t="shared" si="73"/>
        <v>0.21124999999999999</v>
      </c>
      <c r="F131" s="10">
        <f t="shared" si="74"/>
        <v>13.168749999999999</v>
      </c>
      <c r="G131" s="10">
        <f t="shared" si="75"/>
        <v>2.4950549999999998</v>
      </c>
      <c r="H131" s="10">
        <f t="shared" si="76"/>
        <v>17.970329999999997</v>
      </c>
      <c r="I131" s="10">
        <f t="shared" si="77"/>
        <v>2695.5494999999992</v>
      </c>
      <c r="J131" s="10">
        <f t="shared" si="78"/>
        <v>12.579230999999996</v>
      </c>
      <c r="K131" s="7"/>
      <c r="L131" s="7"/>
      <c r="M131" s="7"/>
      <c r="N131" s="7"/>
      <c r="O131" s="7"/>
      <c r="P131" s="7"/>
      <c r="Q131" s="7"/>
      <c r="R131" s="7"/>
    </row>
    <row r="132" spans="1:18" ht="18.75" customHeight="1" x14ac:dyDescent="0.25">
      <c r="A132" s="9">
        <v>650</v>
      </c>
      <c r="B132" s="9">
        <v>25</v>
      </c>
      <c r="C132" s="10">
        <v>6.5</v>
      </c>
      <c r="D132" s="10">
        <f t="shared" si="72"/>
        <v>6.5000000000000002E-2</v>
      </c>
      <c r="E132" s="10">
        <f t="shared" si="73"/>
        <v>0.21124999999999999</v>
      </c>
      <c r="F132" s="10">
        <f t="shared" si="74"/>
        <v>13.168749999999999</v>
      </c>
      <c r="G132" s="10">
        <f t="shared" si="75"/>
        <v>2.3015549999999996</v>
      </c>
      <c r="H132" s="10">
        <f t="shared" si="76"/>
        <v>17.960107499999999</v>
      </c>
      <c r="I132" s="10">
        <f t="shared" si="77"/>
        <v>2694.0161249999996</v>
      </c>
      <c r="J132" s="10">
        <f t="shared" si="78"/>
        <v>12.572075249999999</v>
      </c>
      <c r="K132" s="7"/>
      <c r="L132" s="7"/>
      <c r="M132" s="7"/>
      <c r="N132" s="7"/>
      <c r="O132" s="7"/>
      <c r="P132" s="7"/>
      <c r="Q132" s="7"/>
      <c r="R132" s="7"/>
    </row>
    <row r="133" spans="1:18" ht="18.75" customHeight="1" x14ac:dyDescent="0.25">
      <c r="A133" s="9">
        <v>700</v>
      </c>
      <c r="B133" s="9">
        <v>25</v>
      </c>
      <c r="C133" s="10">
        <v>6.5</v>
      </c>
      <c r="D133" s="10">
        <f t="shared" si="72"/>
        <v>6.5000000000000002E-2</v>
      </c>
      <c r="E133" s="10">
        <f t="shared" si="73"/>
        <v>0.21124999999999999</v>
      </c>
      <c r="F133" s="10">
        <f t="shared" si="74"/>
        <v>13.168749999999999</v>
      </c>
      <c r="G133" s="10">
        <f t="shared" si="75"/>
        <v>2.1080549999999998</v>
      </c>
      <c r="H133" s="10">
        <f t="shared" si="76"/>
        <v>17.756384999999998</v>
      </c>
      <c r="I133" s="10">
        <f t="shared" si="77"/>
        <v>2663.4577499999996</v>
      </c>
      <c r="J133" s="10">
        <f t="shared" si="78"/>
        <v>12.429469499999998</v>
      </c>
      <c r="K133" s="7"/>
      <c r="L133" s="7"/>
      <c r="M133" s="7"/>
      <c r="N133" s="7"/>
      <c r="O133" s="7"/>
      <c r="P133" s="7"/>
      <c r="Q133" s="7"/>
      <c r="R133" s="7"/>
    </row>
    <row r="134" spans="1:18" ht="18.75" customHeight="1" x14ac:dyDescent="0.25">
      <c r="A134" s="15"/>
      <c r="B134" s="15"/>
      <c r="C134" s="10">
        <v>6.5</v>
      </c>
      <c r="D134" s="16"/>
      <c r="E134" s="16"/>
      <c r="F134" s="16"/>
      <c r="G134" s="16"/>
      <c r="H134" s="16"/>
      <c r="I134" s="16"/>
      <c r="J134" s="16"/>
      <c r="K134" s="7"/>
      <c r="L134" s="7"/>
      <c r="M134" s="7"/>
      <c r="N134" s="7"/>
      <c r="O134" s="7"/>
      <c r="P134" s="7"/>
      <c r="Q134" s="7"/>
      <c r="R134" s="7"/>
    </row>
    <row r="135" spans="1:18" ht="18.75" customHeight="1" x14ac:dyDescent="0.25">
      <c r="A135" s="9">
        <v>300</v>
      </c>
      <c r="B135" s="9">
        <v>30</v>
      </c>
      <c r="C135" s="10">
        <v>6.5</v>
      </c>
      <c r="D135" s="10">
        <f t="shared" ref="D135:D143" si="79">C135/100</f>
        <v>6.5000000000000002E-2</v>
      </c>
      <c r="E135" s="10">
        <f t="shared" ref="E135:E143" si="80">B135*0.13*D135</f>
        <v>0.25350000000000006</v>
      </c>
      <c r="F135" s="10">
        <f t="shared" ref="F135:F143" si="81">0.4*B135+15*E135</f>
        <v>15.802500000000002</v>
      </c>
      <c r="G135" s="10">
        <f t="shared" ref="G135:G143" si="82">4.048-(0.00387*A135)+(0.0584*F135)</f>
        <v>3.809866</v>
      </c>
      <c r="H135" s="10">
        <f t="shared" ref="H135:H143" si="83">G135/100*A135+4</f>
        <v>15.429598</v>
      </c>
      <c r="I135" s="10">
        <f t="shared" ref="I135:I143" si="84">0.15*H135*1000</f>
        <v>2314.4396999999999</v>
      </c>
      <c r="J135" s="10">
        <f t="shared" ref="J135:J143" si="85">0.7*H135</f>
        <v>10.8007186</v>
      </c>
      <c r="K135" s="7"/>
      <c r="L135" s="7"/>
      <c r="M135" s="7"/>
      <c r="N135" s="7"/>
      <c r="O135" s="7"/>
      <c r="P135" s="7"/>
      <c r="Q135" s="7"/>
      <c r="R135" s="7"/>
    </row>
    <row r="136" spans="1:18" ht="18.75" customHeight="1" x14ac:dyDescent="0.25">
      <c r="A136" s="9">
        <v>350</v>
      </c>
      <c r="B136" s="9">
        <v>30</v>
      </c>
      <c r="C136" s="10">
        <v>6.5</v>
      </c>
      <c r="D136" s="10">
        <f t="shared" si="79"/>
        <v>6.5000000000000002E-2</v>
      </c>
      <c r="E136" s="10">
        <f t="shared" si="80"/>
        <v>0.25350000000000006</v>
      </c>
      <c r="F136" s="10">
        <f t="shared" si="81"/>
        <v>15.802500000000002</v>
      </c>
      <c r="G136" s="10">
        <f t="shared" si="82"/>
        <v>3.6163660000000002</v>
      </c>
      <c r="H136" s="10">
        <f t="shared" si="83"/>
        <v>16.657280999999998</v>
      </c>
      <c r="I136" s="10">
        <f t="shared" si="84"/>
        <v>2498.5921499999995</v>
      </c>
      <c r="J136" s="10">
        <f t="shared" si="85"/>
        <v>11.660096699999997</v>
      </c>
      <c r="K136" s="7"/>
      <c r="L136" s="7"/>
      <c r="M136" s="7"/>
      <c r="N136" s="7"/>
      <c r="O136" s="7"/>
      <c r="P136" s="7"/>
      <c r="Q136" s="7"/>
      <c r="R136" s="7"/>
    </row>
    <row r="137" spans="1:18" ht="18.75" customHeight="1" x14ac:dyDescent="0.25">
      <c r="A137" s="9">
        <v>400</v>
      </c>
      <c r="B137" s="9">
        <v>30</v>
      </c>
      <c r="C137" s="10">
        <v>6.5</v>
      </c>
      <c r="D137" s="10">
        <f t="shared" si="79"/>
        <v>6.5000000000000002E-2</v>
      </c>
      <c r="E137" s="10">
        <f t="shared" si="80"/>
        <v>0.25350000000000006</v>
      </c>
      <c r="F137" s="10">
        <f t="shared" si="81"/>
        <v>15.802500000000002</v>
      </c>
      <c r="G137" s="10">
        <f t="shared" si="82"/>
        <v>3.422866</v>
      </c>
      <c r="H137" s="10">
        <f t="shared" si="83"/>
        <v>17.691464</v>
      </c>
      <c r="I137" s="10">
        <f t="shared" si="84"/>
        <v>2653.7195999999999</v>
      </c>
      <c r="J137" s="10">
        <f t="shared" si="85"/>
        <v>12.384024799999999</v>
      </c>
      <c r="K137" s="7"/>
      <c r="L137" s="7"/>
      <c r="M137" s="7"/>
      <c r="N137" s="7"/>
      <c r="O137" s="7"/>
      <c r="P137" s="7"/>
      <c r="Q137" s="7"/>
      <c r="R137" s="7"/>
    </row>
    <row r="138" spans="1:18" ht="18.75" customHeight="1" x14ac:dyDescent="0.25">
      <c r="A138" s="9">
        <v>450</v>
      </c>
      <c r="B138" s="9">
        <v>30</v>
      </c>
      <c r="C138" s="10">
        <v>6.5</v>
      </c>
      <c r="D138" s="10">
        <f t="shared" si="79"/>
        <v>6.5000000000000002E-2</v>
      </c>
      <c r="E138" s="10">
        <f t="shared" si="80"/>
        <v>0.25350000000000006</v>
      </c>
      <c r="F138" s="10">
        <f t="shared" si="81"/>
        <v>15.802500000000002</v>
      </c>
      <c r="G138" s="10">
        <f t="shared" si="82"/>
        <v>3.2293659999999997</v>
      </c>
      <c r="H138" s="10">
        <f t="shared" si="83"/>
        <v>18.532146999999998</v>
      </c>
      <c r="I138" s="10">
        <f t="shared" si="84"/>
        <v>2779.8220499999993</v>
      </c>
      <c r="J138" s="10">
        <f t="shared" si="85"/>
        <v>12.972502899999999</v>
      </c>
      <c r="K138" s="7"/>
      <c r="L138" s="7"/>
      <c r="M138" s="7"/>
      <c r="N138" s="7"/>
      <c r="O138" s="7"/>
      <c r="P138" s="7"/>
      <c r="Q138" s="7"/>
      <c r="R138" s="7"/>
    </row>
    <row r="139" spans="1:18" ht="18.75" customHeight="1" x14ac:dyDescent="0.25">
      <c r="A139" s="9">
        <v>500</v>
      </c>
      <c r="B139" s="9">
        <v>30</v>
      </c>
      <c r="C139" s="10">
        <v>6.5</v>
      </c>
      <c r="D139" s="10">
        <f t="shared" si="79"/>
        <v>6.5000000000000002E-2</v>
      </c>
      <c r="E139" s="10">
        <f t="shared" si="80"/>
        <v>0.25350000000000006</v>
      </c>
      <c r="F139" s="10">
        <f t="shared" si="81"/>
        <v>15.802500000000002</v>
      </c>
      <c r="G139" s="10">
        <f t="shared" si="82"/>
        <v>3.035866</v>
      </c>
      <c r="H139" s="10">
        <f t="shared" si="83"/>
        <v>19.17933</v>
      </c>
      <c r="I139" s="10">
        <f t="shared" si="84"/>
        <v>2876.8995</v>
      </c>
      <c r="J139" s="10">
        <f t="shared" si="85"/>
        <v>13.425530999999999</v>
      </c>
      <c r="K139" s="7"/>
      <c r="L139" s="7"/>
      <c r="M139" s="7"/>
      <c r="N139" s="7"/>
      <c r="O139" s="7"/>
      <c r="P139" s="7"/>
      <c r="Q139" s="7"/>
      <c r="R139" s="7"/>
    </row>
    <row r="140" spans="1:18" ht="18.75" customHeight="1" x14ac:dyDescent="0.25">
      <c r="A140" s="9">
        <v>550</v>
      </c>
      <c r="B140" s="9">
        <v>30</v>
      </c>
      <c r="C140" s="10">
        <v>6.5</v>
      </c>
      <c r="D140" s="10">
        <f t="shared" si="79"/>
        <v>6.5000000000000002E-2</v>
      </c>
      <c r="E140" s="10">
        <f t="shared" si="80"/>
        <v>0.25350000000000006</v>
      </c>
      <c r="F140" s="10">
        <f t="shared" si="81"/>
        <v>15.802500000000002</v>
      </c>
      <c r="G140" s="10">
        <f t="shared" si="82"/>
        <v>2.8423659999999997</v>
      </c>
      <c r="H140" s="10">
        <f t="shared" si="83"/>
        <v>19.633012999999998</v>
      </c>
      <c r="I140" s="10">
        <f t="shared" si="84"/>
        <v>2944.9519499999997</v>
      </c>
      <c r="J140" s="10">
        <f t="shared" si="85"/>
        <v>13.743109099999998</v>
      </c>
      <c r="K140" s="7"/>
      <c r="L140" s="7"/>
      <c r="M140" s="7"/>
      <c r="N140" s="7"/>
      <c r="O140" s="7"/>
      <c r="P140" s="7"/>
      <c r="Q140" s="7"/>
      <c r="R140" s="7"/>
    </row>
    <row r="141" spans="1:18" ht="18.75" customHeight="1" x14ac:dyDescent="0.25">
      <c r="A141" s="9">
        <v>600</v>
      </c>
      <c r="B141" s="9">
        <v>30</v>
      </c>
      <c r="C141" s="10">
        <v>6.5</v>
      </c>
      <c r="D141" s="10">
        <f t="shared" si="79"/>
        <v>6.5000000000000002E-2</v>
      </c>
      <c r="E141" s="10">
        <f t="shared" si="80"/>
        <v>0.25350000000000006</v>
      </c>
      <c r="F141" s="10">
        <f t="shared" si="81"/>
        <v>15.802500000000002</v>
      </c>
      <c r="G141" s="10">
        <f t="shared" si="82"/>
        <v>2.6488659999999999</v>
      </c>
      <c r="H141" s="10">
        <f t="shared" si="83"/>
        <v>19.893196</v>
      </c>
      <c r="I141" s="10">
        <f t="shared" si="84"/>
        <v>2983.9794000000002</v>
      </c>
      <c r="J141" s="10">
        <f t="shared" si="85"/>
        <v>13.9252372</v>
      </c>
      <c r="K141" s="7"/>
      <c r="L141" s="7"/>
      <c r="M141" s="7"/>
      <c r="N141" s="7"/>
      <c r="O141" s="7"/>
      <c r="P141" s="7"/>
      <c r="Q141" s="7"/>
      <c r="R141" s="7"/>
    </row>
    <row r="142" spans="1:18" ht="18.75" customHeight="1" x14ac:dyDescent="0.25">
      <c r="A142" s="9">
        <v>650</v>
      </c>
      <c r="B142" s="9">
        <v>30</v>
      </c>
      <c r="C142" s="10">
        <v>6.5</v>
      </c>
      <c r="D142" s="10">
        <f t="shared" si="79"/>
        <v>6.5000000000000002E-2</v>
      </c>
      <c r="E142" s="10">
        <f t="shared" si="80"/>
        <v>0.25350000000000006</v>
      </c>
      <c r="F142" s="10">
        <f t="shared" si="81"/>
        <v>15.802500000000002</v>
      </c>
      <c r="G142" s="10">
        <f t="shared" si="82"/>
        <v>2.4553659999999997</v>
      </c>
      <c r="H142" s="10">
        <f t="shared" si="83"/>
        <v>19.959879000000001</v>
      </c>
      <c r="I142" s="10">
        <f t="shared" si="84"/>
        <v>2993.9818500000001</v>
      </c>
      <c r="J142" s="10">
        <f t="shared" si="85"/>
        <v>13.971915299999999</v>
      </c>
      <c r="K142" s="7"/>
      <c r="L142" s="7"/>
      <c r="M142" s="7"/>
      <c r="N142" s="7"/>
      <c r="O142" s="7"/>
      <c r="P142" s="7"/>
      <c r="Q142" s="7"/>
      <c r="R142" s="7"/>
    </row>
    <row r="143" spans="1:18" ht="18.75" customHeight="1" x14ac:dyDescent="0.25">
      <c r="A143" s="9">
        <v>700</v>
      </c>
      <c r="B143" s="9">
        <v>30</v>
      </c>
      <c r="C143" s="10">
        <v>6.5</v>
      </c>
      <c r="D143" s="10">
        <f t="shared" si="79"/>
        <v>6.5000000000000002E-2</v>
      </c>
      <c r="E143" s="10">
        <f t="shared" si="80"/>
        <v>0.25350000000000006</v>
      </c>
      <c r="F143" s="10">
        <f t="shared" si="81"/>
        <v>15.802500000000002</v>
      </c>
      <c r="G143" s="10">
        <f t="shared" si="82"/>
        <v>2.2618659999999999</v>
      </c>
      <c r="H143" s="10">
        <f t="shared" si="83"/>
        <v>19.833061999999998</v>
      </c>
      <c r="I143" s="10">
        <f t="shared" si="84"/>
        <v>2974.9592999999995</v>
      </c>
      <c r="J143" s="10">
        <f t="shared" si="85"/>
        <v>13.883143399999998</v>
      </c>
      <c r="K143" s="7"/>
      <c r="L143" s="7"/>
      <c r="M143" s="7"/>
      <c r="N143" s="7"/>
      <c r="O143" s="7"/>
      <c r="P143" s="7"/>
      <c r="Q143" s="7"/>
      <c r="R143" s="7"/>
    </row>
    <row r="144" spans="1:18" ht="18.75" customHeight="1" x14ac:dyDescent="0.25">
      <c r="A144" s="15"/>
      <c r="B144" s="15"/>
      <c r="C144" s="10">
        <v>6.5</v>
      </c>
      <c r="D144" s="16"/>
      <c r="E144" s="16"/>
      <c r="F144" s="16"/>
      <c r="G144" s="16"/>
      <c r="H144" s="16"/>
      <c r="I144" s="16"/>
      <c r="J144" s="16"/>
      <c r="K144" s="7"/>
      <c r="L144" s="7"/>
      <c r="M144" s="7"/>
      <c r="N144" s="7"/>
      <c r="O144" s="7"/>
      <c r="P144" s="7"/>
      <c r="Q144" s="7"/>
      <c r="R144" s="7"/>
    </row>
    <row r="145" spans="1:18" ht="18.75" customHeight="1" x14ac:dyDescent="0.25">
      <c r="A145" s="9">
        <v>300</v>
      </c>
      <c r="B145" s="9">
        <v>35</v>
      </c>
      <c r="C145" s="10">
        <v>6.5</v>
      </c>
      <c r="D145" s="10">
        <f t="shared" ref="D145:D153" si="86">C145/100</f>
        <v>6.5000000000000002E-2</v>
      </c>
      <c r="E145" s="10">
        <f t="shared" ref="E145:E153" si="87">B145*0.13*D145</f>
        <v>0.29575000000000001</v>
      </c>
      <c r="F145" s="10">
        <f t="shared" ref="F145:F153" si="88">0.4*B145+15*E145</f>
        <v>18.436250000000001</v>
      </c>
      <c r="G145" s="10">
        <f t="shared" ref="G145:G153" si="89">4.048-(0.00387*A145)+(0.0584*F145)</f>
        <v>3.9636770000000001</v>
      </c>
      <c r="H145" s="10">
        <f t="shared" ref="H145:H153" si="90">G145/100*A145+4</f>
        <v>15.891031</v>
      </c>
      <c r="I145" s="10">
        <f t="shared" ref="I145:I153" si="91">0.15*H145*1000</f>
        <v>2383.6546499999999</v>
      </c>
      <c r="J145" s="10">
        <f t="shared" ref="J145:J153" si="92">0.7*H145</f>
        <v>11.123721699999999</v>
      </c>
      <c r="K145" s="7"/>
      <c r="L145" s="7"/>
      <c r="M145" s="7"/>
      <c r="N145" s="7"/>
      <c r="O145" s="7"/>
      <c r="P145" s="7"/>
      <c r="Q145" s="7"/>
      <c r="R145" s="7"/>
    </row>
    <row r="146" spans="1:18" ht="18.75" customHeight="1" x14ac:dyDescent="0.25">
      <c r="A146" s="9">
        <v>350</v>
      </c>
      <c r="B146" s="9">
        <v>35</v>
      </c>
      <c r="C146" s="10">
        <v>6.5</v>
      </c>
      <c r="D146" s="10">
        <f t="shared" si="86"/>
        <v>6.5000000000000002E-2</v>
      </c>
      <c r="E146" s="10">
        <f t="shared" si="87"/>
        <v>0.29575000000000001</v>
      </c>
      <c r="F146" s="10">
        <f t="shared" si="88"/>
        <v>18.436250000000001</v>
      </c>
      <c r="G146" s="10">
        <f t="shared" si="89"/>
        <v>3.7701770000000003</v>
      </c>
      <c r="H146" s="10">
        <f t="shared" si="90"/>
        <v>17.195619499999999</v>
      </c>
      <c r="I146" s="10">
        <f t="shared" si="91"/>
        <v>2579.3429249999999</v>
      </c>
      <c r="J146" s="10">
        <f t="shared" si="92"/>
        <v>12.036933649999998</v>
      </c>
      <c r="K146" s="7"/>
      <c r="L146" s="7"/>
      <c r="M146" s="7"/>
      <c r="N146" s="7"/>
      <c r="O146" s="7"/>
      <c r="P146" s="7"/>
      <c r="Q146" s="7"/>
      <c r="R146" s="7"/>
    </row>
    <row r="147" spans="1:18" ht="18.75" customHeight="1" x14ac:dyDescent="0.25">
      <c r="A147" s="9">
        <v>400</v>
      </c>
      <c r="B147" s="9">
        <v>35</v>
      </c>
      <c r="C147" s="10">
        <v>6.5</v>
      </c>
      <c r="D147" s="10">
        <f t="shared" si="86"/>
        <v>6.5000000000000002E-2</v>
      </c>
      <c r="E147" s="10">
        <f t="shared" si="87"/>
        <v>0.29575000000000001</v>
      </c>
      <c r="F147" s="10">
        <f t="shared" si="88"/>
        <v>18.436250000000001</v>
      </c>
      <c r="G147" s="10">
        <f t="shared" si="89"/>
        <v>3.5766770000000001</v>
      </c>
      <c r="H147" s="10">
        <f t="shared" si="90"/>
        <v>18.306708</v>
      </c>
      <c r="I147" s="10">
        <f t="shared" si="91"/>
        <v>2746.0062000000003</v>
      </c>
      <c r="J147" s="10">
        <f t="shared" si="92"/>
        <v>12.8146956</v>
      </c>
      <c r="K147" s="7"/>
      <c r="L147" s="7"/>
      <c r="M147" s="7"/>
      <c r="N147" s="7"/>
      <c r="O147" s="7"/>
      <c r="P147" s="7"/>
      <c r="Q147" s="7"/>
      <c r="R147" s="7"/>
    </row>
    <row r="148" spans="1:18" ht="18.75" customHeight="1" x14ac:dyDescent="0.25">
      <c r="A148" s="9">
        <v>450</v>
      </c>
      <c r="B148" s="9">
        <v>35</v>
      </c>
      <c r="C148" s="10">
        <v>6.5</v>
      </c>
      <c r="D148" s="10">
        <f t="shared" si="86"/>
        <v>6.5000000000000002E-2</v>
      </c>
      <c r="E148" s="10">
        <f t="shared" si="87"/>
        <v>0.29575000000000001</v>
      </c>
      <c r="F148" s="10">
        <f t="shared" si="88"/>
        <v>18.436250000000001</v>
      </c>
      <c r="G148" s="10">
        <f t="shared" si="89"/>
        <v>3.3831769999999999</v>
      </c>
      <c r="H148" s="10">
        <f t="shared" si="90"/>
        <v>19.224296500000001</v>
      </c>
      <c r="I148" s="10">
        <f t="shared" si="91"/>
        <v>2883.6444750000001</v>
      </c>
      <c r="J148" s="10">
        <f t="shared" si="92"/>
        <v>13.45700755</v>
      </c>
      <c r="K148" s="7"/>
      <c r="L148" s="7"/>
      <c r="M148" s="7"/>
      <c r="N148" s="7"/>
      <c r="O148" s="7"/>
      <c r="P148" s="7"/>
      <c r="Q148" s="7"/>
      <c r="R148" s="7"/>
    </row>
    <row r="149" spans="1:18" ht="18.75" customHeight="1" x14ac:dyDescent="0.25">
      <c r="A149" s="9">
        <v>500</v>
      </c>
      <c r="B149" s="9">
        <v>35</v>
      </c>
      <c r="C149" s="10">
        <v>6.5</v>
      </c>
      <c r="D149" s="10">
        <f t="shared" si="86"/>
        <v>6.5000000000000002E-2</v>
      </c>
      <c r="E149" s="10">
        <f t="shared" si="87"/>
        <v>0.29575000000000001</v>
      </c>
      <c r="F149" s="10">
        <f t="shared" si="88"/>
        <v>18.436250000000001</v>
      </c>
      <c r="G149" s="10">
        <f t="shared" si="89"/>
        <v>3.1896770000000001</v>
      </c>
      <c r="H149" s="10">
        <f t="shared" si="90"/>
        <v>19.948384999999998</v>
      </c>
      <c r="I149" s="10">
        <f t="shared" si="91"/>
        <v>2992.2577499999998</v>
      </c>
      <c r="J149" s="10">
        <f t="shared" si="92"/>
        <v>13.963869499999998</v>
      </c>
      <c r="K149" s="7"/>
      <c r="L149" s="7"/>
      <c r="M149" s="7"/>
      <c r="N149" s="7"/>
      <c r="O149" s="7"/>
      <c r="P149" s="7"/>
      <c r="Q149" s="7"/>
      <c r="R149" s="7"/>
    </row>
    <row r="150" spans="1:18" ht="18.75" customHeight="1" x14ac:dyDescent="0.25">
      <c r="A150" s="9">
        <v>550</v>
      </c>
      <c r="B150" s="9">
        <v>35</v>
      </c>
      <c r="C150" s="10">
        <v>6.5</v>
      </c>
      <c r="D150" s="10">
        <f t="shared" si="86"/>
        <v>6.5000000000000002E-2</v>
      </c>
      <c r="E150" s="10">
        <f t="shared" si="87"/>
        <v>0.29575000000000001</v>
      </c>
      <c r="F150" s="10">
        <f t="shared" si="88"/>
        <v>18.436250000000001</v>
      </c>
      <c r="G150" s="10">
        <f t="shared" si="89"/>
        <v>2.9961769999999999</v>
      </c>
      <c r="H150" s="10">
        <f t="shared" si="90"/>
        <v>20.478973499999999</v>
      </c>
      <c r="I150" s="10">
        <f t="shared" si="91"/>
        <v>3071.8460249999998</v>
      </c>
      <c r="J150" s="10">
        <f t="shared" si="92"/>
        <v>14.335281449999998</v>
      </c>
      <c r="K150" s="7"/>
      <c r="L150" s="7"/>
      <c r="M150" s="7"/>
      <c r="N150" s="7"/>
      <c r="O150" s="7"/>
      <c r="P150" s="7"/>
      <c r="Q150" s="7"/>
      <c r="R150" s="7"/>
    </row>
    <row r="151" spans="1:18" ht="18.75" customHeight="1" x14ac:dyDescent="0.25">
      <c r="A151" s="9">
        <v>600</v>
      </c>
      <c r="B151" s="9">
        <v>35</v>
      </c>
      <c r="C151" s="10">
        <v>6.5</v>
      </c>
      <c r="D151" s="10">
        <f t="shared" si="86"/>
        <v>6.5000000000000002E-2</v>
      </c>
      <c r="E151" s="10">
        <f t="shared" si="87"/>
        <v>0.29575000000000001</v>
      </c>
      <c r="F151" s="10">
        <f t="shared" si="88"/>
        <v>18.436250000000001</v>
      </c>
      <c r="G151" s="10">
        <f t="shared" si="89"/>
        <v>2.8026770000000001</v>
      </c>
      <c r="H151" s="10">
        <f t="shared" si="90"/>
        <v>20.816061999999999</v>
      </c>
      <c r="I151" s="10">
        <f t="shared" si="91"/>
        <v>3122.4092999999998</v>
      </c>
      <c r="J151" s="10">
        <f t="shared" si="92"/>
        <v>14.571243399999998</v>
      </c>
      <c r="K151" s="7"/>
      <c r="L151" s="7"/>
      <c r="M151" s="7"/>
      <c r="N151" s="7"/>
      <c r="O151" s="7"/>
      <c r="P151" s="7"/>
      <c r="Q151" s="7"/>
      <c r="R151" s="7"/>
    </row>
    <row r="152" spans="1:18" ht="18.75" customHeight="1" x14ac:dyDescent="0.25">
      <c r="A152" s="9">
        <v>650</v>
      </c>
      <c r="B152" s="9">
        <v>35</v>
      </c>
      <c r="C152" s="10">
        <v>6.5</v>
      </c>
      <c r="D152" s="10">
        <f t="shared" si="86"/>
        <v>6.5000000000000002E-2</v>
      </c>
      <c r="E152" s="10">
        <f t="shared" si="87"/>
        <v>0.29575000000000001</v>
      </c>
      <c r="F152" s="10">
        <f t="shared" si="88"/>
        <v>18.436250000000001</v>
      </c>
      <c r="G152" s="10">
        <f t="shared" si="89"/>
        <v>2.6091769999999999</v>
      </c>
      <c r="H152" s="10">
        <f t="shared" si="90"/>
        <v>20.959650499999999</v>
      </c>
      <c r="I152" s="10">
        <f t="shared" si="91"/>
        <v>3143.9475749999997</v>
      </c>
      <c r="J152" s="10">
        <f t="shared" si="92"/>
        <v>14.671755349999998</v>
      </c>
      <c r="K152" s="7"/>
      <c r="L152" s="7"/>
      <c r="M152" s="7"/>
      <c r="N152" s="7"/>
      <c r="O152" s="7"/>
      <c r="P152" s="7"/>
      <c r="Q152" s="7"/>
      <c r="R152" s="7"/>
    </row>
    <row r="153" spans="1:18" ht="18.75" customHeight="1" x14ac:dyDescent="0.25">
      <c r="A153" s="9">
        <v>700</v>
      </c>
      <c r="B153" s="9">
        <v>35</v>
      </c>
      <c r="C153" s="10">
        <v>6.5</v>
      </c>
      <c r="D153" s="10">
        <f t="shared" si="86"/>
        <v>6.5000000000000002E-2</v>
      </c>
      <c r="E153" s="10">
        <f t="shared" si="87"/>
        <v>0.29575000000000001</v>
      </c>
      <c r="F153" s="10">
        <f t="shared" si="88"/>
        <v>18.436250000000001</v>
      </c>
      <c r="G153" s="10">
        <f t="shared" si="89"/>
        <v>2.4156770000000001</v>
      </c>
      <c r="H153" s="10">
        <f t="shared" si="90"/>
        <v>20.909739000000002</v>
      </c>
      <c r="I153" s="10">
        <f t="shared" si="91"/>
        <v>3136.4608500000004</v>
      </c>
      <c r="J153" s="10">
        <f t="shared" si="92"/>
        <v>14.636817300000001</v>
      </c>
      <c r="K153" s="7"/>
      <c r="L153" s="7"/>
      <c r="M153" s="7"/>
      <c r="N153" s="7"/>
      <c r="O153" s="7"/>
      <c r="P153" s="7"/>
      <c r="Q153" s="7"/>
      <c r="R153" s="7"/>
    </row>
    <row r="154" spans="1:18" ht="18.75" customHeight="1" x14ac:dyDescent="0.25">
      <c r="A154" s="15"/>
      <c r="B154" s="15"/>
      <c r="C154" s="10">
        <v>6.5</v>
      </c>
      <c r="D154" s="16"/>
      <c r="E154" s="16"/>
      <c r="F154" s="16"/>
      <c r="G154" s="16"/>
      <c r="H154" s="16"/>
      <c r="I154" s="16"/>
      <c r="J154" s="16"/>
      <c r="K154" s="7"/>
      <c r="L154" s="7"/>
      <c r="M154" s="7"/>
      <c r="N154" s="7"/>
      <c r="O154" s="7"/>
      <c r="P154" s="7"/>
      <c r="Q154" s="7"/>
      <c r="R154" s="7"/>
    </row>
    <row r="155" spans="1:18" ht="18.75" customHeight="1" x14ac:dyDescent="0.25">
      <c r="A155" s="9">
        <v>300</v>
      </c>
      <c r="B155" s="9">
        <v>40</v>
      </c>
      <c r="C155" s="10">
        <v>6.5</v>
      </c>
      <c r="D155" s="10">
        <f t="shared" ref="D155:D163" si="93">C155/100</f>
        <v>6.5000000000000002E-2</v>
      </c>
      <c r="E155" s="10">
        <f t="shared" ref="E155:E163" si="94">B155*0.13*D155</f>
        <v>0.33800000000000002</v>
      </c>
      <c r="F155" s="10">
        <f t="shared" ref="F155:F163" si="95">0.4*B155+15*E155</f>
        <v>21.07</v>
      </c>
      <c r="G155" s="10">
        <f t="shared" ref="G155:G163" si="96">4.048-(0.00387*A155)+(0.0584*F155)</f>
        <v>4.1174879999999998</v>
      </c>
      <c r="H155" s="10">
        <f t="shared" ref="H155:H163" si="97">G155/100*A155+4</f>
        <v>16.352463999999998</v>
      </c>
      <c r="I155" s="10">
        <f t="shared" ref="I155:I163" si="98">0.15*H155*1000</f>
        <v>2452.8695999999995</v>
      </c>
      <c r="J155" s="10">
        <f t="shared" ref="J155:J163" si="99">0.7*H155</f>
        <v>11.446724799999998</v>
      </c>
      <c r="K155" s="7"/>
      <c r="L155" s="7"/>
      <c r="M155" s="7"/>
      <c r="N155" s="7"/>
      <c r="O155" s="7"/>
      <c r="P155" s="7"/>
      <c r="Q155" s="7"/>
      <c r="R155" s="7"/>
    </row>
    <row r="156" spans="1:18" ht="18.75" customHeight="1" x14ac:dyDescent="0.25">
      <c r="A156" s="9">
        <v>350</v>
      </c>
      <c r="B156" s="9">
        <v>40</v>
      </c>
      <c r="C156" s="10">
        <v>6.5</v>
      </c>
      <c r="D156" s="10">
        <f t="shared" si="93"/>
        <v>6.5000000000000002E-2</v>
      </c>
      <c r="E156" s="10">
        <f t="shared" si="94"/>
        <v>0.33800000000000002</v>
      </c>
      <c r="F156" s="10">
        <f t="shared" si="95"/>
        <v>21.07</v>
      </c>
      <c r="G156" s="10">
        <f t="shared" si="96"/>
        <v>3.9239880000000005</v>
      </c>
      <c r="H156" s="10">
        <f t="shared" si="97"/>
        <v>17.733958000000001</v>
      </c>
      <c r="I156" s="10">
        <f t="shared" si="98"/>
        <v>2660.0936999999999</v>
      </c>
      <c r="J156" s="10">
        <f t="shared" si="99"/>
        <v>12.413770599999999</v>
      </c>
      <c r="K156" s="7"/>
      <c r="L156" s="7"/>
      <c r="M156" s="7"/>
      <c r="N156" s="7"/>
      <c r="O156" s="7"/>
      <c r="P156" s="7"/>
      <c r="Q156" s="7"/>
      <c r="R156" s="7"/>
    </row>
    <row r="157" spans="1:18" ht="18.75" customHeight="1" x14ac:dyDescent="0.25">
      <c r="A157" s="9">
        <v>400</v>
      </c>
      <c r="B157" s="9">
        <v>40</v>
      </c>
      <c r="C157" s="10">
        <v>6.5</v>
      </c>
      <c r="D157" s="10">
        <f t="shared" si="93"/>
        <v>6.5000000000000002E-2</v>
      </c>
      <c r="E157" s="10">
        <f t="shared" si="94"/>
        <v>0.33800000000000002</v>
      </c>
      <c r="F157" s="10">
        <f t="shared" si="95"/>
        <v>21.07</v>
      </c>
      <c r="G157" s="10">
        <f t="shared" si="96"/>
        <v>3.7304880000000002</v>
      </c>
      <c r="H157" s="10">
        <f t="shared" si="97"/>
        <v>18.921952000000005</v>
      </c>
      <c r="I157" s="10">
        <f t="shared" si="98"/>
        <v>2838.2928000000006</v>
      </c>
      <c r="J157" s="10">
        <f t="shared" si="99"/>
        <v>13.245366400000002</v>
      </c>
      <c r="K157" s="7"/>
      <c r="L157" s="7"/>
      <c r="M157" s="7"/>
      <c r="N157" s="7"/>
      <c r="O157" s="7"/>
      <c r="P157" s="7"/>
      <c r="Q157" s="7"/>
      <c r="R157" s="7"/>
    </row>
    <row r="158" spans="1:18" ht="18.75" customHeight="1" x14ac:dyDescent="0.25">
      <c r="A158" s="9">
        <v>450</v>
      </c>
      <c r="B158" s="9">
        <v>40</v>
      </c>
      <c r="C158" s="10">
        <v>6.5</v>
      </c>
      <c r="D158" s="10">
        <f t="shared" si="93"/>
        <v>6.5000000000000002E-2</v>
      </c>
      <c r="E158" s="10">
        <f t="shared" si="94"/>
        <v>0.33800000000000002</v>
      </c>
      <c r="F158" s="10">
        <f t="shared" si="95"/>
        <v>21.07</v>
      </c>
      <c r="G158" s="10">
        <f t="shared" si="96"/>
        <v>3.536988</v>
      </c>
      <c r="H158" s="10">
        <f t="shared" si="97"/>
        <v>19.916446000000001</v>
      </c>
      <c r="I158" s="10">
        <f t="shared" si="98"/>
        <v>2987.4668999999999</v>
      </c>
      <c r="J158" s="10">
        <f t="shared" si="99"/>
        <v>13.9415122</v>
      </c>
      <c r="K158" s="7"/>
      <c r="L158" s="7"/>
      <c r="M158" s="7"/>
      <c r="N158" s="7"/>
      <c r="O158" s="7"/>
      <c r="P158" s="7"/>
      <c r="Q158" s="7"/>
      <c r="R158" s="7"/>
    </row>
    <row r="159" spans="1:18" ht="18.75" customHeight="1" x14ac:dyDescent="0.25">
      <c r="A159" s="9">
        <v>500</v>
      </c>
      <c r="B159" s="9">
        <v>40</v>
      </c>
      <c r="C159" s="10">
        <v>6.5</v>
      </c>
      <c r="D159" s="10">
        <f t="shared" si="93"/>
        <v>6.5000000000000002E-2</v>
      </c>
      <c r="E159" s="10">
        <f t="shared" si="94"/>
        <v>0.33800000000000002</v>
      </c>
      <c r="F159" s="10">
        <f t="shared" si="95"/>
        <v>21.07</v>
      </c>
      <c r="G159" s="10">
        <f t="shared" si="96"/>
        <v>3.3434879999999998</v>
      </c>
      <c r="H159" s="10">
        <f t="shared" si="97"/>
        <v>20.71744</v>
      </c>
      <c r="I159" s="10">
        <f t="shared" si="98"/>
        <v>3107.6159999999995</v>
      </c>
      <c r="J159" s="10">
        <f t="shared" si="99"/>
        <v>14.502208</v>
      </c>
      <c r="K159" s="7"/>
      <c r="L159" s="7"/>
      <c r="M159" s="7"/>
      <c r="N159" s="7"/>
      <c r="O159" s="7"/>
      <c r="P159" s="7"/>
      <c r="Q159" s="7"/>
      <c r="R159" s="7"/>
    </row>
    <row r="160" spans="1:18" ht="18.75" customHeight="1" x14ac:dyDescent="0.25">
      <c r="A160" s="9">
        <v>550</v>
      </c>
      <c r="B160" s="9">
        <v>40</v>
      </c>
      <c r="C160" s="10">
        <v>6.5</v>
      </c>
      <c r="D160" s="10">
        <f t="shared" si="93"/>
        <v>6.5000000000000002E-2</v>
      </c>
      <c r="E160" s="10">
        <f t="shared" si="94"/>
        <v>0.33800000000000002</v>
      </c>
      <c r="F160" s="10">
        <f t="shared" si="95"/>
        <v>21.07</v>
      </c>
      <c r="G160" s="10">
        <f t="shared" si="96"/>
        <v>3.1499879999999996</v>
      </c>
      <c r="H160" s="10">
        <f t="shared" si="97"/>
        <v>21.324933999999995</v>
      </c>
      <c r="I160" s="10">
        <f t="shared" si="98"/>
        <v>3198.7400999999995</v>
      </c>
      <c r="J160" s="10">
        <f t="shared" si="99"/>
        <v>14.927453799999995</v>
      </c>
      <c r="K160" s="7"/>
      <c r="L160" s="7"/>
      <c r="M160" s="7"/>
      <c r="N160" s="7"/>
      <c r="O160" s="7"/>
      <c r="P160" s="7"/>
      <c r="Q160" s="7"/>
      <c r="R160" s="7"/>
    </row>
    <row r="161" spans="1:18" ht="18.75" customHeight="1" x14ac:dyDescent="0.25">
      <c r="A161" s="9">
        <v>600</v>
      </c>
      <c r="B161" s="9">
        <v>40</v>
      </c>
      <c r="C161" s="10">
        <v>6.5</v>
      </c>
      <c r="D161" s="10">
        <f t="shared" si="93"/>
        <v>6.5000000000000002E-2</v>
      </c>
      <c r="E161" s="10">
        <f t="shared" si="94"/>
        <v>0.33800000000000002</v>
      </c>
      <c r="F161" s="10">
        <f t="shared" si="95"/>
        <v>21.07</v>
      </c>
      <c r="G161" s="10">
        <f t="shared" si="96"/>
        <v>2.9564880000000002</v>
      </c>
      <c r="H161" s="10">
        <f t="shared" si="97"/>
        <v>21.738928000000001</v>
      </c>
      <c r="I161" s="10">
        <f t="shared" si="98"/>
        <v>3260.8391999999999</v>
      </c>
      <c r="J161" s="10">
        <f t="shared" si="99"/>
        <v>15.217249600000001</v>
      </c>
      <c r="K161" s="7"/>
      <c r="L161" s="7"/>
      <c r="M161" s="7"/>
      <c r="N161" s="7"/>
      <c r="O161" s="7"/>
      <c r="P161" s="7"/>
      <c r="Q161" s="7"/>
      <c r="R161" s="7"/>
    </row>
    <row r="162" spans="1:18" ht="18.75" customHeight="1" x14ac:dyDescent="0.25">
      <c r="A162" s="9">
        <v>650</v>
      </c>
      <c r="B162" s="9">
        <v>40</v>
      </c>
      <c r="C162" s="10">
        <v>6.5</v>
      </c>
      <c r="D162" s="10">
        <f t="shared" si="93"/>
        <v>6.5000000000000002E-2</v>
      </c>
      <c r="E162" s="10">
        <f t="shared" si="94"/>
        <v>0.33800000000000002</v>
      </c>
      <c r="F162" s="10">
        <f t="shared" si="95"/>
        <v>21.07</v>
      </c>
      <c r="G162" s="10">
        <f t="shared" si="96"/>
        <v>2.762988</v>
      </c>
      <c r="H162" s="10">
        <f t="shared" si="97"/>
        <v>21.959422</v>
      </c>
      <c r="I162" s="10">
        <f t="shared" si="98"/>
        <v>3293.9132999999997</v>
      </c>
      <c r="J162" s="10">
        <f t="shared" si="99"/>
        <v>15.371595399999999</v>
      </c>
      <c r="K162" s="7"/>
      <c r="L162" s="7"/>
      <c r="M162" s="7"/>
      <c r="N162" s="7"/>
      <c r="O162" s="7"/>
      <c r="P162" s="7"/>
      <c r="Q162" s="7"/>
      <c r="R162" s="7"/>
    </row>
    <row r="163" spans="1:18" ht="18.75" customHeight="1" x14ac:dyDescent="0.25">
      <c r="A163" s="9">
        <v>700</v>
      </c>
      <c r="B163" s="9">
        <v>40</v>
      </c>
      <c r="C163" s="10">
        <v>6.5</v>
      </c>
      <c r="D163" s="10">
        <f t="shared" si="93"/>
        <v>6.5000000000000002E-2</v>
      </c>
      <c r="E163" s="10">
        <f t="shared" si="94"/>
        <v>0.33800000000000002</v>
      </c>
      <c r="F163" s="10">
        <f t="shared" si="95"/>
        <v>21.07</v>
      </c>
      <c r="G163" s="10">
        <f t="shared" si="96"/>
        <v>2.5694879999999998</v>
      </c>
      <c r="H163" s="10">
        <f t="shared" si="97"/>
        <v>21.986415999999998</v>
      </c>
      <c r="I163" s="10">
        <f t="shared" si="98"/>
        <v>3297.9623999999999</v>
      </c>
      <c r="J163" s="10">
        <f t="shared" si="99"/>
        <v>15.390491199999998</v>
      </c>
      <c r="K163" s="7"/>
      <c r="L163" s="7"/>
      <c r="M163" s="7"/>
      <c r="N163" s="7"/>
      <c r="O163" s="7"/>
      <c r="P163" s="7"/>
      <c r="Q163" s="7"/>
      <c r="R16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3"/>
  <sheetViews>
    <sheetView tabSelected="1" topLeftCell="A21" workbookViewId="0">
      <selection activeCell="A38" sqref="A38:G73"/>
    </sheetView>
  </sheetViews>
  <sheetFormatPr defaultRowHeight="15" x14ac:dyDescent="0.25"/>
  <cols>
    <col min="1" max="1" width="13.140625" style="12" bestFit="1" customWidth="1"/>
    <col min="2" max="2" width="7.42578125" style="12" bestFit="1" customWidth="1"/>
    <col min="3" max="5" width="13.5703125" style="13" bestFit="1" customWidth="1"/>
    <col min="6" max="6" width="18.42578125" style="13" bestFit="1" customWidth="1"/>
    <col min="7" max="7" width="13.5703125" style="14" bestFit="1" customWidth="1"/>
  </cols>
  <sheetData>
    <row r="1" spans="1:7" ht="18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25">
      <c r="A2" s="5">
        <v>300</v>
      </c>
      <c r="B2" s="5">
        <v>5</v>
      </c>
      <c r="C2" s="6">
        <v>9.0797279999999994</v>
      </c>
      <c r="D2" s="6">
        <v>1361.9591999999998</v>
      </c>
      <c r="E2" s="6">
        <v>15196.6</v>
      </c>
      <c r="F2" s="6">
        <f t="shared" ref="F2:F33" si="0">0.28</f>
        <v>0.28000000000000003</v>
      </c>
      <c r="G2" s="7" t="s">
        <v>11</v>
      </c>
    </row>
    <row r="3" spans="1:7" ht="18.75" customHeight="1" x14ac:dyDescent="0.25">
      <c r="A3" s="5">
        <v>350</v>
      </c>
      <c r="B3" s="5">
        <v>5</v>
      </c>
      <c r="C3" s="6">
        <v>9.9157659999999996</v>
      </c>
      <c r="D3" s="6">
        <v>1487.3649</v>
      </c>
      <c r="E3" s="6">
        <v>16487.2</v>
      </c>
      <c r="F3" s="6">
        <f t="shared" si="0"/>
        <v>0.28000000000000003</v>
      </c>
      <c r="G3" s="7" t="s">
        <v>11</v>
      </c>
    </row>
    <row r="4" spans="1:7" ht="18.75" customHeight="1" x14ac:dyDescent="0.25">
      <c r="A4" s="5">
        <v>400</v>
      </c>
      <c r="B4" s="5">
        <v>5</v>
      </c>
      <c r="C4" s="6">
        <v>10.558304</v>
      </c>
      <c r="D4" s="6">
        <v>1583.7456</v>
      </c>
      <c r="E4" s="6">
        <v>17777.8</v>
      </c>
      <c r="F4" s="6">
        <f t="shared" si="0"/>
        <v>0.28000000000000003</v>
      </c>
      <c r="G4" s="7" t="s">
        <v>11</v>
      </c>
    </row>
    <row r="5" spans="1:7" ht="18.75" customHeight="1" x14ac:dyDescent="0.25">
      <c r="A5" s="5">
        <v>450</v>
      </c>
      <c r="B5" s="5">
        <v>5</v>
      </c>
      <c r="C5" s="6">
        <v>11.007342</v>
      </c>
      <c r="D5" s="6">
        <v>1651.1012999999998</v>
      </c>
      <c r="E5" s="6">
        <v>19068.400000000001</v>
      </c>
      <c r="F5" s="6">
        <f t="shared" si="0"/>
        <v>0.28000000000000003</v>
      </c>
      <c r="G5" s="7" t="s">
        <v>11</v>
      </c>
    </row>
    <row r="6" spans="1:7" ht="18.75" customHeight="1" x14ac:dyDescent="0.25">
      <c r="A6" s="5">
        <v>500</v>
      </c>
      <c r="B6" s="5">
        <v>5</v>
      </c>
      <c r="C6" s="6">
        <v>11.262879999999999</v>
      </c>
      <c r="D6" s="6">
        <v>1689.4319999999998</v>
      </c>
      <c r="E6" s="5">
        <v>20359</v>
      </c>
      <c r="F6" s="6">
        <f t="shared" si="0"/>
        <v>0.28000000000000003</v>
      </c>
      <c r="G6" s="7" t="s">
        <v>11</v>
      </c>
    </row>
    <row r="7" spans="1:7" ht="18.75" customHeight="1" x14ac:dyDescent="0.25">
      <c r="A7" s="5">
        <v>550</v>
      </c>
      <c r="B7" s="5">
        <v>5</v>
      </c>
      <c r="C7" s="6">
        <v>11.324917999999998</v>
      </c>
      <c r="D7" s="6">
        <v>1698.7376999999997</v>
      </c>
      <c r="E7" s="6">
        <v>21649.599999999999</v>
      </c>
      <c r="F7" s="6">
        <f t="shared" si="0"/>
        <v>0.28000000000000003</v>
      </c>
      <c r="G7" s="7" t="s">
        <v>11</v>
      </c>
    </row>
    <row r="8" spans="1:7" ht="18.75" customHeight="1" x14ac:dyDescent="0.25">
      <c r="A8" s="5">
        <v>600</v>
      </c>
      <c r="B8" s="5">
        <v>5</v>
      </c>
      <c r="C8" s="6">
        <v>11.193455999999999</v>
      </c>
      <c r="D8" s="6">
        <v>1679.0183999999999</v>
      </c>
      <c r="E8" s="6">
        <v>22940.2</v>
      </c>
      <c r="F8" s="6">
        <f t="shared" si="0"/>
        <v>0.28000000000000003</v>
      </c>
      <c r="G8" s="7" t="s">
        <v>11</v>
      </c>
    </row>
    <row r="9" spans="1:7" ht="18.75" customHeight="1" x14ac:dyDescent="0.25">
      <c r="A9" s="5">
        <v>650</v>
      </c>
      <c r="B9" s="5">
        <v>5</v>
      </c>
      <c r="C9" s="6">
        <v>10.868493999999998</v>
      </c>
      <c r="D9" s="6">
        <v>1630.2740999999996</v>
      </c>
      <c r="E9" s="6">
        <v>24230.799999999999</v>
      </c>
      <c r="F9" s="6">
        <f t="shared" si="0"/>
        <v>0.28000000000000003</v>
      </c>
      <c r="G9" s="7" t="s">
        <v>11</v>
      </c>
    </row>
    <row r="10" spans="1:7" ht="18.75" customHeight="1" x14ac:dyDescent="0.25">
      <c r="A10" s="5">
        <v>700</v>
      </c>
      <c r="B10" s="5">
        <v>5</v>
      </c>
      <c r="C10" s="6">
        <v>10.350031999999999</v>
      </c>
      <c r="D10" s="6">
        <v>1552.5047999999997</v>
      </c>
      <c r="E10" s="6">
        <v>25521.4</v>
      </c>
      <c r="F10" s="6">
        <f t="shared" si="0"/>
        <v>0.28000000000000003</v>
      </c>
      <c r="G10" s="7" t="s">
        <v>11</v>
      </c>
    </row>
    <row r="11" spans="1:7" ht="18.75" customHeight="1" x14ac:dyDescent="0.25">
      <c r="A11" s="9">
        <v>300</v>
      </c>
      <c r="B11" s="9">
        <v>10</v>
      </c>
      <c r="C11" s="10">
        <v>10.498455999999999</v>
      </c>
      <c r="D11" s="10">
        <v>1574.7683999999997</v>
      </c>
      <c r="E11" s="10">
        <v>21649.599999999999</v>
      </c>
      <c r="F11" s="6">
        <f t="shared" si="0"/>
        <v>0.28000000000000003</v>
      </c>
      <c r="G11" s="7" t="s">
        <v>11</v>
      </c>
    </row>
    <row r="12" spans="1:7" ht="18.75" customHeight="1" x14ac:dyDescent="0.25">
      <c r="A12" s="9">
        <v>350</v>
      </c>
      <c r="B12" s="9">
        <v>10</v>
      </c>
      <c r="C12" s="10">
        <v>11.404282</v>
      </c>
      <c r="D12" s="10">
        <v>1710.6423</v>
      </c>
      <c r="E12" s="10">
        <v>22940.2</v>
      </c>
      <c r="F12" s="6">
        <f t="shared" si="0"/>
        <v>0.28000000000000003</v>
      </c>
      <c r="G12" s="7" t="s">
        <v>11</v>
      </c>
    </row>
    <row r="13" spans="1:7" ht="18.75" customHeight="1" x14ac:dyDescent="0.25">
      <c r="A13" s="9">
        <v>400</v>
      </c>
      <c r="B13" s="9">
        <v>10</v>
      </c>
      <c r="C13" s="10">
        <v>12.116607999999999</v>
      </c>
      <c r="D13" s="10">
        <v>1817.4911999999999</v>
      </c>
      <c r="E13" s="10">
        <v>24230.799999999999</v>
      </c>
      <c r="F13" s="6">
        <f t="shared" si="0"/>
        <v>0.28000000000000003</v>
      </c>
      <c r="G13" s="7" t="s">
        <v>11</v>
      </c>
    </row>
    <row r="14" spans="1:7" ht="18.75" customHeight="1" x14ac:dyDescent="0.25">
      <c r="A14" s="9">
        <v>450</v>
      </c>
      <c r="B14" s="9">
        <v>10</v>
      </c>
      <c r="C14" s="10">
        <v>12.635433999999998</v>
      </c>
      <c r="D14" s="10">
        <v>1895.3150999999998</v>
      </c>
      <c r="E14" s="10">
        <v>25521.4</v>
      </c>
      <c r="F14" s="6">
        <f t="shared" si="0"/>
        <v>0.28000000000000003</v>
      </c>
      <c r="G14" s="7" t="s">
        <v>11</v>
      </c>
    </row>
    <row r="15" spans="1:7" ht="18.75" customHeight="1" x14ac:dyDescent="0.25">
      <c r="A15" s="9">
        <v>500</v>
      </c>
      <c r="B15" s="9">
        <v>10</v>
      </c>
      <c r="C15" s="10">
        <v>12.960759999999999</v>
      </c>
      <c r="D15" s="10">
        <v>1944.1139999999996</v>
      </c>
      <c r="E15" s="10">
        <v>26811.999999999996</v>
      </c>
      <c r="F15" s="6">
        <f t="shared" si="0"/>
        <v>0.28000000000000003</v>
      </c>
      <c r="G15" s="7" t="s">
        <v>11</v>
      </c>
    </row>
    <row r="16" spans="1:7" ht="18.75" customHeight="1" x14ac:dyDescent="0.25">
      <c r="A16" s="9">
        <v>550</v>
      </c>
      <c r="B16" s="9">
        <v>10</v>
      </c>
      <c r="C16" s="10">
        <v>13.092585999999997</v>
      </c>
      <c r="D16" s="10">
        <v>1963.8878999999995</v>
      </c>
      <c r="E16" s="10">
        <v>28102.6</v>
      </c>
      <c r="F16" s="6">
        <f t="shared" si="0"/>
        <v>0.28000000000000003</v>
      </c>
      <c r="G16" s="7" t="s">
        <v>11</v>
      </c>
    </row>
    <row r="17" spans="1:7" ht="18.75" customHeight="1" x14ac:dyDescent="0.25">
      <c r="A17" s="9">
        <v>600</v>
      </c>
      <c r="B17" s="9">
        <v>10</v>
      </c>
      <c r="C17" s="10">
        <v>13.030912000000001</v>
      </c>
      <c r="D17" s="10">
        <v>1954.6368</v>
      </c>
      <c r="E17" s="10">
        <v>29393.200000000001</v>
      </c>
      <c r="F17" s="6">
        <f t="shared" si="0"/>
        <v>0.28000000000000003</v>
      </c>
      <c r="G17" s="7" t="s">
        <v>11</v>
      </c>
    </row>
    <row r="18" spans="1:7" ht="18.75" customHeight="1" x14ac:dyDescent="0.25">
      <c r="A18" s="9">
        <v>650</v>
      </c>
      <c r="B18" s="9">
        <v>10</v>
      </c>
      <c r="C18" s="10">
        <v>12.775737999999999</v>
      </c>
      <c r="D18" s="10">
        <v>1916.3606999999997</v>
      </c>
      <c r="E18" s="10">
        <v>30683.8</v>
      </c>
      <c r="F18" s="6">
        <f t="shared" si="0"/>
        <v>0.28000000000000003</v>
      </c>
      <c r="G18" s="7" t="s">
        <v>11</v>
      </c>
    </row>
    <row r="19" spans="1:7" ht="18.75" customHeight="1" x14ac:dyDescent="0.25">
      <c r="A19" s="9">
        <v>700</v>
      </c>
      <c r="B19" s="9">
        <v>10</v>
      </c>
      <c r="C19" s="10">
        <v>12.327064000000002</v>
      </c>
      <c r="D19" s="10">
        <v>1849.0596</v>
      </c>
      <c r="E19" s="10">
        <v>31974.400000000001</v>
      </c>
      <c r="F19" s="6">
        <f t="shared" si="0"/>
        <v>0.28000000000000003</v>
      </c>
      <c r="G19" s="7" t="s">
        <v>11</v>
      </c>
    </row>
    <row r="20" spans="1:7" ht="18.75" customHeight="1" x14ac:dyDescent="0.25">
      <c r="A20" s="5">
        <v>300</v>
      </c>
      <c r="B20" s="5">
        <v>15</v>
      </c>
      <c r="C20" s="6">
        <v>12.917184000000001</v>
      </c>
      <c r="D20" s="6">
        <v>1937.5776000000001</v>
      </c>
      <c r="E20" s="6">
        <v>28102.6</v>
      </c>
      <c r="F20" s="6">
        <f t="shared" si="0"/>
        <v>0.28000000000000003</v>
      </c>
      <c r="G20" s="7" t="s">
        <v>11</v>
      </c>
    </row>
    <row r="21" spans="1:7" ht="18.75" customHeight="1" x14ac:dyDescent="0.25">
      <c r="A21" s="5">
        <v>350</v>
      </c>
      <c r="B21" s="5">
        <v>15</v>
      </c>
      <c r="C21" s="6">
        <v>13.892797999999999</v>
      </c>
      <c r="D21" s="6">
        <v>2083.9196999999995</v>
      </c>
      <c r="E21" s="6">
        <v>29393.200000000001</v>
      </c>
      <c r="F21" s="6">
        <f t="shared" si="0"/>
        <v>0.28000000000000003</v>
      </c>
      <c r="G21" s="7" t="s">
        <v>11</v>
      </c>
    </row>
    <row r="22" spans="1:7" ht="18.75" customHeight="1" x14ac:dyDescent="0.25">
      <c r="A22" s="5">
        <v>400</v>
      </c>
      <c r="B22" s="5">
        <v>15</v>
      </c>
      <c r="C22" s="6">
        <v>14.674911999999999</v>
      </c>
      <c r="D22" s="6">
        <v>2201.2367999999997</v>
      </c>
      <c r="E22" s="6">
        <v>30683.8</v>
      </c>
      <c r="F22" s="6">
        <f t="shared" si="0"/>
        <v>0.28000000000000003</v>
      </c>
      <c r="G22" s="7" t="s">
        <v>11</v>
      </c>
    </row>
    <row r="23" spans="1:7" ht="18.75" customHeight="1" x14ac:dyDescent="0.25">
      <c r="A23" s="5">
        <v>450</v>
      </c>
      <c r="B23" s="5">
        <v>15</v>
      </c>
      <c r="C23" s="6">
        <v>15.263525999999999</v>
      </c>
      <c r="D23" s="6">
        <v>2289.5288999999998</v>
      </c>
      <c r="E23" s="6">
        <v>31974.400000000001</v>
      </c>
      <c r="F23" s="6">
        <f t="shared" si="0"/>
        <v>0.28000000000000003</v>
      </c>
      <c r="G23" s="7" t="s">
        <v>11</v>
      </c>
    </row>
    <row r="24" spans="1:7" ht="18.75" customHeight="1" x14ac:dyDescent="0.25">
      <c r="A24" s="5">
        <v>500</v>
      </c>
      <c r="B24" s="5">
        <v>15</v>
      </c>
      <c r="C24" s="6">
        <v>15.65864</v>
      </c>
      <c r="D24" s="6">
        <v>2348.7960000000003</v>
      </c>
      <c r="E24" s="5">
        <v>33265</v>
      </c>
      <c r="F24" s="6">
        <f t="shared" si="0"/>
        <v>0.28000000000000003</v>
      </c>
      <c r="G24" s="7" t="s">
        <v>11</v>
      </c>
    </row>
    <row r="25" spans="1:7" ht="18.75" customHeight="1" x14ac:dyDescent="0.25">
      <c r="A25" s="5">
        <v>550</v>
      </c>
      <c r="B25" s="5">
        <v>15</v>
      </c>
      <c r="C25" s="6">
        <v>15.860253999999999</v>
      </c>
      <c r="D25" s="6">
        <v>2379.0380999999998</v>
      </c>
      <c r="E25" s="6">
        <v>34555.599999999999</v>
      </c>
      <c r="F25" s="6">
        <f t="shared" si="0"/>
        <v>0.28000000000000003</v>
      </c>
      <c r="G25" s="7" t="s">
        <v>11</v>
      </c>
    </row>
    <row r="26" spans="1:7" ht="18.75" customHeight="1" x14ac:dyDescent="0.25">
      <c r="A26" s="5">
        <v>600</v>
      </c>
      <c r="B26" s="5">
        <v>15</v>
      </c>
      <c r="C26" s="6">
        <v>15.868368</v>
      </c>
      <c r="D26" s="6">
        <v>2380.2552000000001</v>
      </c>
      <c r="E26" s="6">
        <v>35846.200000000004</v>
      </c>
      <c r="F26" s="6">
        <f t="shared" si="0"/>
        <v>0.28000000000000003</v>
      </c>
      <c r="G26" s="7" t="s">
        <v>11</v>
      </c>
    </row>
    <row r="27" spans="1:7" ht="18.75" customHeight="1" x14ac:dyDescent="0.25">
      <c r="A27" s="5">
        <v>650</v>
      </c>
      <c r="B27" s="5">
        <v>15</v>
      </c>
      <c r="C27" s="6">
        <v>15.682981999999997</v>
      </c>
      <c r="D27" s="6">
        <v>2352.4472999999998</v>
      </c>
      <c r="E27" s="6">
        <v>37136.799999999996</v>
      </c>
      <c r="F27" s="6">
        <f t="shared" si="0"/>
        <v>0.28000000000000003</v>
      </c>
      <c r="G27" s="7" t="s">
        <v>11</v>
      </c>
    </row>
    <row r="28" spans="1:7" ht="18.75" customHeight="1" x14ac:dyDescent="0.25">
      <c r="A28" s="5">
        <v>700</v>
      </c>
      <c r="B28" s="5">
        <v>15</v>
      </c>
      <c r="C28" s="6">
        <v>15.304096000000001</v>
      </c>
      <c r="D28" s="6">
        <v>2295.6144000000004</v>
      </c>
      <c r="E28" s="6">
        <v>38427.400000000009</v>
      </c>
      <c r="F28" s="6">
        <f t="shared" si="0"/>
        <v>0.28000000000000003</v>
      </c>
      <c r="G28" s="7" t="s">
        <v>11</v>
      </c>
    </row>
    <row r="29" spans="1:7" ht="18.75" customHeight="1" x14ac:dyDescent="0.25">
      <c r="A29" s="9">
        <v>300</v>
      </c>
      <c r="B29" s="9">
        <v>20</v>
      </c>
      <c r="C29" s="10">
        <v>13.335912</v>
      </c>
      <c r="D29" s="10">
        <v>2000.3867999999998</v>
      </c>
      <c r="E29" s="10">
        <v>34555.599999999999</v>
      </c>
      <c r="F29" s="6">
        <f t="shared" si="0"/>
        <v>0.28000000000000003</v>
      </c>
      <c r="G29" s="7" t="s">
        <v>11</v>
      </c>
    </row>
    <row r="30" spans="1:7" ht="18.75" customHeight="1" x14ac:dyDescent="0.25">
      <c r="A30" s="9">
        <v>350</v>
      </c>
      <c r="B30" s="9">
        <v>20</v>
      </c>
      <c r="C30" s="10">
        <v>14.381314000000001</v>
      </c>
      <c r="D30" s="10">
        <v>2157.1971000000003</v>
      </c>
      <c r="E30" s="10">
        <v>35846.200000000004</v>
      </c>
      <c r="F30" s="6">
        <f t="shared" si="0"/>
        <v>0.28000000000000003</v>
      </c>
      <c r="G30" s="7" t="s">
        <v>11</v>
      </c>
    </row>
    <row r="31" spans="1:7" ht="18.75" customHeight="1" x14ac:dyDescent="0.25">
      <c r="A31" s="9">
        <v>400</v>
      </c>
      <c r="B31" s="9">
        <v>20</v>
      </c>
      <c r="C31" s="10">
        <v>15.233216000000001</v>
      </c>
      <c r="D31" s="10">
        <v>2284.9823999999999</v>
      </c>
      <c r="E31" s="10">
        <v>37136.799999999996</v>
      </c>
      <c r="F31" s="6">
        <f t="shared" si="0"/>
        <v>0.28000000000000003</v>
      </c>
      <c r="G31" s="7" t="s">
        <v>11</v>
      </c>
    </row>
    <row r="32" spans="1:7" ht="18.75" customHeight="1" x14ac:dyDescent="0.25">
      <c r="A32" s="9">
        <v>450</v>
      </c>
      <c r="B32" s="9">
        <v>20</v>
      </c>
      <c r="C32" s="10">
        <v>15.891617999999999</v>
      </c>
      <c r="D32" s="10">
        <v>2383.7426999999998</v>
      </c>
      <c r="E32" s="10">
        <v>38427.400000000009</v>
      </c>
      <c r="F32" s="6">
        <f t="shared" si="0"/>
        <v>0.28000000000000003</v>
      </c>
      <c r="G32" s="7" t="s">
        <v>11</v>
      </c>
    </row>
    <row r="33" spans="1:7" ht="18.75" customHeight="1" x14ac:dyDescent="0.25">
      <c r="A33" s="9">
        <v>500</v>
      </c>
      <c r="B33" s="9">
        <v>20</v>
      </c>
      <c r="C33" s="10">
        <v>16.35652</v>
      </c>
      <c r="D33" s="10">
        <v>2453.4780000000001</v>
      </c>
      <c r="E33" s="9">
        <v>39718</v>
      </c>
      <c r="F33" s="6">
        <f t="shared" si="0"/>
        <v>0.28000000000000003</v>
      </c>
      <c r="G33" s="7" t="s">
        <v>11</v>
      </c>
    </row>
    <row r="34" spans="1:7" ht="18.75" customHeight="1" x14ac:dyDescent="0.25">
      <c r="A34" s="9">
        <v>550</v>
      </c>
      <c r="B34" s="9">
        <v>20</v>
      </c>
      <c r="C34" s="10">
        <v>16.627921999999998</v>
      </c>
      <c r="D34" s="10">
        <v>2494.1882999999998</v>
      </c>
      <c r="E34" s="10">
        <v>41008.6</v>
      </c>
      <c r="F34" s="6">
        <f t="shared" ref="F34:F65" si="1">0.28</f>
        <v>0.28000000000000003</v>
      </c>
      <c r="G34" s="7" t="s">
        <v>11</v>
      </c>
    </row>
    <row r="35" spans="1:7" ht="18.75" customHeight="1" x14ac:dyDescent="0.25">
      <c r="A35" s="9">
        <v>600</v>
      </c>
      <c r="B35" s="9">
        <v>20</v>
      </c>
      <c r="C35" s="10">
        <v>16.705824</v>
      </c>
      <c r="D35" s="10">
        <v>2505.8735999999999</v>
      </c>
      <c r="E35" s="10">
        <v>42299.199999999997</v>
      </c>
      <c r="F35" s="6">
        <f t="shared" si="1"/>
        <v>0.28000000000000003</v>
      </c>
      <c r="G35" s="7" t="s">
        <v>11</v>
      </c>
    </row>
    <row r="36" spans="1:7" ht="18.75" customHeight="1" x14ac:dyDescent="0.25">
      <c r="A36" s="9">
        <v>650</v>
      </c>
      <c r="B36" s="9">
        <v>20</v>
      </c>
      <c r="C36" s="10">
        <v>16.590226000000001</v>
      </c>
      <c r="D36" s="10">
        <v>2488.5339000000004</v>
      </c>
      <c r="E36" s="10">
        <v>43589.799999999996</v>
      </c>
      <c r="F36" s="6">
        <f t="shared" si="1"/>
        <v>0.28000000000000003</v>
      </c>
      <c r="G36" s="7" t="s">
        <v>11</v>
      </c>
    </row>
    <row r="37" spans="1:7" ht="18.75" customHeight="1" x14ac:dyDescent="0.25">
      <c r="A37" s="9">
        <v>700</v>
      </c>
      <c r="B37" s="9">
        <v>20</v>
      </c>
      <c r="C37" s="10">
        <v>16.281128000000002</v>
      </c>
      <c r="D37" s="10">
        <v>2442.1692000000003</v>
      </c>
      <c r="E37" s="10">
        <v>44880.4</v>
      </c>
      <c r="F37" s="6">
        <f t="shared" si="1"/>
        <v>0.28000000000000003</v>
      </c>
      <c r="G37" s="7" t="s">
        <v>11</v>
      </c>
    </row>
    <row r="38" spans="1:7" ht="18.75" customHeight="1" x14ac:dyDescent="0.25">
      <c r="A38" s="5">
        <v>300</v>
      </c>
      <c r="B38" s="5">
        <v>25</v>
      </c>
      <c r="C38" s="6">
        <v>13.75464</v>
      </c>
      <c r="D38" s="6">
        <v>2063.1959999999999</v>
      </c>
      <c r="E38" s="6">
        <v>41008.6</v>
      </c>
      <c r="F38" s="6">
        <f t="shared" si="1"/>
        <v>0.28000000000000003</v>
      </c>
      <c r="G38" s="7" t="s">
        <v>11</v>
      </c>
    </row>
    <row r="39" spans="1:7" ht="18.75" customHeight="1" x14ac:dyDescent="0.25">
      <c r="A39" s="5">
        <v>350</v>
      </c>
      <c r="B39" s="5">
        <v>25</v>
      </c>
      <c r="C39" s="6">
        <v>14.86983</v>
      </c>
      <c r="D39" s="6">
        <v>2230.4745000000003</v>
      </c>
      <c r="E39" s="6">
        <v>42299.199999999997</v>
      </c>
      <c r="F39" s="6">
        <f t="shared" si="1"/>
        <v>0.28000000000000003</v>
      </c>
      <c r="G39" s="7" t="s">
        <v>11</v>
      </c>
    </row>
    <row r="40" spans="1:7" ht="18.75" customHeight="1" x14ac:dyDescent="0.25">
      <c r="A40" s="5">
        <v>400</v>
      </c>
      <c r="B40" s="5">
        <v>25</v>
      </c>
      <c r="C40" s="6">
        <v>15.79152</v>
      </c>
      <c r="D40" s="6">
        <v>2368.7280000000001</v>
      </c>
      <c r="E40" s="6">
        <v>43589.799999999996</v>
      </c>
      <c r="F40" s="6">
        <f t="shared" si="1"/>
        <v>0.28000000000000003</v>
      </c>
      <c r="G40" s="7" t="s">
        <v>11</v>
      </c>
    </row>
    <row r="41" spans="1:7" ht="18.75" customHeight="1" x14ac:dyDescent="0.25">
      <c r="A41" s="5">
        <v>450</v>
      </c>
      <c r="B41" s="5">
        <v>25</v>
      </c>
      <c r="C41" s="6">
        <v>16.51971</v>
      </c>
      <c r="D41" s="6">
        <v>2477.9564999999998</v>
      </c>
      <c r="E41" s="6">
        <v>44880.4</v>
      </c>
      <c r="F41" s="6">
        <f t="shared" si="1"/>
        <v>0.28000000000000003</v>
      </c>
      <c r="G41" s="7" t="s">
        <v>11</v>
      </c>
    </row>
    <row r="42" spans="1:7" ht="18.75" customHeight="1" x14ac:dyDescent="0.25">
      <c r="A42" s="5">
        <v>500</v>
      </c>
      <c r="B42" s="5">
        <v>25</v>
      </c>
      <c r="C42" s="6">
        <v>17.054400000000001</v>
      </c>
      <c r="D42" s="6">
        <v>2558.16</v>
      </c>
      <c r="E42" s="5">
        <v>46171</v>
      </c>
      <c r="F42" s="6">
        <f t="shared" si="1"/>
        <v>0.28000000000000003</v>
      </c>
      <c r="G42" s="7" t="s">
        <v>11</v>
      </c>
    </row>
    <row r="43" spans="1:7" ht="18.75" customHeight="1" x14ac:dyDescent="0.25">
      <c r="A43" s="5">
        <v>550</v>
      </c>
      <c r="B43" s="5">
        <v>25</v>
      </c>
      <c r="C43" s="6">
        <v>17.395589999999999</v>
      </c>
      <c r="D43" s="6">
        <v>2609.3384999999998</v>
      </c>
      <c r="E43" s="6">
        <v>47461.599999999999</v>
      </c>
      <c r="F43" s="6">
        <f t="shared" si="1"/>
        <v>0.28000000000000003</v>
      </c>
      <c r="G43" s="7" t="s">
        <v>11</v>
      </c>
    </row>
    <row r="44" spans="1:7" ht="18.75" customHeight="1" x14ac:dyDescent="0.25">
      <c r="A44" s="5">
        <v>600</v>
      </c>
      <c r="B44" s="5">
        <v>25</v>
      </c>
      <c r="C44" s="6">
        <v>17.543280000000003</v>
      </c>
      <c r="D44" s="6">
        <v>2631.4920000000002</v>
      </c>
      <c r="E44" s="6">
        <v>48752.200000000004</v>
      </c>
      <c r="F44" s="6">
        <f t="shared" si="1"/>
        <v>0.28000000000000003</v>
      </c>
      <c r="G44" s="7" t="s">
        <v>11</v>
      </c>
    </row>
    <row r="45" spans="1:7" ht="18.75" customHeight="1" x14ac:dyDescent="0.25">
      <c r="A45" s="5">
        <v>650</v>
      </c>
      <c r="B45" s="5">
        <v>25</v>
      </c>
      <c r="C45" s="6">
        <v>17.49747</v>
      </c>
      <c r="D45" s="6">
        <v>2624.6205</v>
      </c>
      <c r="E45" s="6">
        <v>50042.799999999996</v>
      </c>
      <c r="F45" s="6">
        <f t="shared" si="1"/>
        <v>0.28000000000000003</v>
      </c>
      <c r="G45" s="7" t="s">
        <v>11</v>
      </c>
    </row>
    <row r="46" spans="1:7" ht="18.75" customHeight="1" x14ac:dyDescent="0.25">
      <c r="A46" s="5">
        <v>700</v>
      </c>
      <c r="B46" s="5">
        <v>25</v>
      </c>
      <c r="C46" s="6">
        <v>17.25816</v>
      </c>
      <c r="D46" s="6">
        <v>2588.7240000000002</v>
      </c>
      <c r="E46" s="6">
        <v>51333.4</v>
      </c>
      <c r="F46" s="6">
        <f t="shared" si="1"/>
        <v>0.28000000000000003</v>
      </c>
      <c r="G46" s="7" t="s">
        <v>11</v>
      </c>
    </row>
    <row r="47" spans="1:7" ht="18.75" customHeight="1" x14ac:dyDescent="0.25">
      <c r="A47" s="9">
        <v>300</v>
      </c>
      <c r="B47" s="9">
        <v>30</v>
      </c>
      <c r="C47" s="10">
        <v>15.173368000000002</v>
      </c>
      <c r="D47" s="10">
        <v>2276.0052000000001</v>
      </c>
      <c r="E47" s="10">
        <v>47461.599999999999</v>
      </c>
      <c r="F47" s="6">
        <f t="shared" si="1"/>
        <v>0.28000000000000003</v>
      </c>
      <c r="G47" s="7" t="s">
        <v>11</v>
      </c>
    </row>
    <row r="48" spans="1:7" ht="18.75" customHeight="1" x14ac:dyDescent="0.25">
      <c r="A48" s="9">
        <v>350</v>
      </c>
      <c r="B48" s="9">
        <v>30</v>
      </c>
      <c r="C48" s="10">
        <v>16.358346000000001</v>
      </c>
      <c r="D48" s="10">
        <v>2453.7518999999998</v>
      </c>
      <c r="E48" s="10">
        <v>48752.200000000004</v>
      </c>
      <c r="F48" s="6">
        <f t="shared" si="1"/>
        <v>0.28000000000000003</v>
      </c>
      <c r="G48" s="7" t="s">
        <v>11</v>
      </c>
    </row>
    <row r="49" spans="1:7" ht="18.75" customHeight="1" x14ac:dyDescent="0.25">
      <c r="A49" s="9">
        <v>400</v>
      </c>
      <c r="B49" s="9">
        <v>30</v>
      </c>
      <c r="C49" s="10">
        <v>17.349823999999998</v>
      </c>
      <c r="D49" s="10">
        <v>2602.4735999999998</v>
      </c>
      <c r="E49" s="10">
        <v>50042.799999999996</v>
      </c>
      <c r="F49" s="6">
        <f t="shared" si="1"/>
        <v>0.28000000000000003</v>
      </c>
      <c r="G49" s="7" t="s">
        <v>11</v>
      </c>
    </row>
    <row r="50" spans="1:7" ht="18.75" customHeight="1" x14ac:dyDescent="0.25">
      <c r="A50" s="9">
        <v>450</v>
      </c>
      <c r="B50" s="9">
        <v>30</v>
      </c>
      <c r="C50" s="10">
        <v>18.147801999999999</v>
      </c>
      <c r="D50" s="10">
        <v>2722.1702999999998</v>
      </c>
      <c r="E50" s="10">
        <v>51333.4</v>
      </c>
      <c r="F50" s="6">
        <f t="shared" si="1"/>
        <v>0.28000000000000003</v>
      </c>
      <c r="G50" s="7" t="s">
        <v>11</v>
      </c>
    </row>
    <row r="51" spans="1:7" ht="18.75" customHeight="1" x14ac:dyDescent="0.25">
      <c r="A51" s="9">
        <v>500</v>
      </c>
      <c r="B51" s="9">
        <v>30</v>
      </c>
      <c r="C51" s="10">
        <v>18.752279999999999</v>
      </c>
      <c r="D51" s="10">
        <v>2812.8419999999996</v>
      </c>
      <c r="E51" s="10">
        <v>52623.999999999993</v>
      </c>
      <c r="F51" s="6">
        <f t="shared" si="1"/>
        <v>0.28000000000000003</v>
      </c>
      <c r="G51" s="7" t="s">
        <v>11</v>
      </c>
    </row>
    <row r="52" spans="1:7" ht="18.75" customHeight="1" x14ac:dyDescent="0.25">
      <c r="A52" s="9">
        <v>550</v>
      </c>
      <c r="B52" s="9">
        <v>30</v>
      </c>
      <c r="C52" s="10">
        <v>19.163257999999999</v>
      </c>
      <c r="D52" s="10">
        <v>2874.4886999999999</v>
      </c>
      <c r="E52" s="10">
        <v>53914.6</v>
      </c>
      <c r="F52" s="6">
        <f t="shared" si="1"/>
        <v>0.28000000000000003</v>
      </c>
      <c r="G52" s="7" t="s">
        <v>11</v>
      </c>
    </row>
    <row r="53" spans="1:7" ht="18.75" customHeight="1" x14ac:dyDescent="0.25">
      <c r="A53" s="9">
        <v>600</v>
      </c>
      <c r="B53" s="9">
        <v>30</v>
      </c>
      <c r="C53" s="10">
        <v>19.380735999999999</v>
      </c>
      <c r="D53" s="10">
        <v>2907.1103999999996</v>
      </c>
      <c r="E53" s="10">
        <v>55205.2</v>
      </c>
      <c r="F53" s="6">
        <f t="shared" si="1"/>
        <v>0.28000000000000003</v>
      </c>
      <c r="G53" s="7" t="s">
        <v>11</v>
      </c>
    </row>
    <row r="54" spans="1:7" ht="18.75" customHeight="1" x14ac:dyDescent="0.25">
      <c r="A54" s="9">
        <v>650</v>
      </c>
      <c r="B54" s="9">
        <v>30</v>
      </c>
      <c r="C54" s="10">
        <v>19.404713999999998</v>
      </c>
      <c r="D54" s="10">
        <v>2910.7070999999996</v>
      </c>
      <c r="E54" s="10">
        <v>56495.799999999996</v>
      </c>
      <c r="F54" s="6">
        <f t="shared" si="1"/>
        <v>0.28000000000000003</v>
      </c>
      <c r="G54" s="7" t="s">
        <v>11</v>
      </c>
    </row>
    <row r="55" spans="1:7" ht="18.75" customHeight="1" x14ac:dyDescent="0.25">
      <c r="A55" s="9">
        <v>700</v>
      </c>
      <c r="B55" s="9">
        <v>30</v>
      </c>
      <c r="C55" s="10">
        <v>19.235191999999998</v>
      </c>
      <c r="D55" s="10">
        <v>2885.2787999999996</v>
      </c>
      <c r="E55" s="10">
        <v>57786.400000000001</v>
      </c>
      <c r="F55" s="6">
        <f t="shared" si="1"/>
        <v>0.28000000000000003</v>
      </c>
      <c r="G55" s="7" t="s">
        <v>11</v>
      </c>
    </row>
    <row r="56" spans="1:7" ht="18.75" customHeight="1" x14ac:dyDescent="0.25">
      <c r="A56" s="5">
        <v>300</v>
      </c>
      <c r="B56" s="5">
        <v>35</v>
      </c>
      <c r="C56" s="6">
        <v>15.592096</v>
      </c>
      <c r="D56" s="6">
        <v>2338.8143999999998</v>
      </c>
      <c r="E56" s="6">
        <v>53914.6</v>
      </c>
      <c r="F56" s="6">
        <f t="shared" si="1"/>
        <v>0.28000000000000003</v>
      </c>
      <c r="G56" s="7" t="s">
        <v>11</v>
      </c>
    </row>
    <row r="57" spans="1:7" ht="18.75" customHeight="1" x14ac:dyDescent="0.25">
      <c r="A57" s="5">
        <v>350</v>
      </c>
      <c r="B57" s="5">
        <v>35</v>
      </c>
      <c r="C57" s="6">
        <v>16.846862000000002</v>
      </c>
      <c r="D57" s="6">
        <v>2527.0293000000001</v>
      </c>
      <c r="E57" s="6">
        <v>55205.2</v>
      </c>
      <c r="F57" s="6">
        <f t="shared" si="1"/>
        <v>0.28000000000000003</v>
      </c>
      <c r="G57" s="7" t="s">
        <v>11</v>
      </c>
    </row>
    <row r="58" spans="1:7" ht="18.75" customHeight="1" x14ac:dyDescent="0.25">
      <c r="A58" s="5">
        <v>400</v>
      </c>
      <c r="B58" s="5">
        <v>35</v>
      </c>
      <c r="C58" s="6">
        <v>17.908127999999998</v>
      </c>
      <c r="D58" s="6">
        <v>2686.2191999999995</v>
      </c>
      <c r="E58" s="6">
        <v>56495.799999999996</v>
      </c>
      <c r="F58" s="6">
        <f t="shared" si="1"/>
        <v>0.28000000000000003</v>
      </c>
      <c r="G58" s="7" t="s">
        <v>11</v>
      </c>
    </row>
    <row r="59" spans="1:7" ht="18.75" customHeight="1" x14ac:dyDescent="0.25">
      <c r="A59" s="5">
        <v>450</v>
      </c>
      <c r="B59" s="5">
        <v>35</v>
      </c>
      <c r="C59" s="6">
        <v>18.775893999999997</v>
      </c>
      <c r="D59" s="6">
        <v>2816.3840999999998</v>
      </c>
      <c r="E59" s="6">
        <v>57786.400000000001</v>
      </c>
      <c r="F59" s="6">
        <f t="shared" si="1"/>
        <v>0.28000000000000003</v>
      </c>
      <c r="G59" s="7" t="s">
        <v>11</v>
      </c>
    </row>
    <row r="60" spans="1:7" ht="18.75" customHeight="1" x14ac:dyDescent="0.25">
      <c r="A60" s="5">
        <v>500</v>
      </c>
      <c r="B60" s="5">
        <v>35</v>
      </c>
      <c r="C60" s="6">
        <v>19.450159999999997</v>
      </c>
      <c r="D60" s="6">
        <v>2917.5239999999994</v>
      </c>
      <c r="E60" s="5">
        <v>59077</v>
      </c>
      <c r="F60" s="6">
        <f t="shared" si="1"/>
        <v>0.28000000000000003</v>
      </c>
      <c r="G60" s="7" t="s">
        <v>11</v>
      </c>
    </row>
    <row r="61" spans="1:7" ht="18.75" customHeight="1" x14ac:dyDescent="0.25">
      <c r="A61" s="5">
        <v>550</v>
      </c>
      <c r="B61" s="5">
        <v>35</v>
      </c>
      <c r="C61" s="6">
        <v>19.930925999999999</v>
      </c>
      <c r="D61" s="6">
        <v>2989.6388999999995</v>
      </c>
      <c r="E61" s="6">
        <v>60367.6</v>
      </c>
      <c r="F61" s="6">
        <f t="shared" si="1"/>
        <v>0.28000000000000003</v>
      </c>
      <c r="G61" s="7" t="s">
        <v>11</v>
      </c>
    </row>
    <row r="62" spans="1:7" ht="18.75" customHeight="1" x14ac:dyDescent="0.25">
      <c r="A62" s="5">
        <v>600</v>
      </c>
      <c r="B62" s="5">
        <v>35</v>
      </c>
      <c r="C62" s="6">
        <v>20.218191999999998</v>
      </c>
      <c r="D62" s="6">
        <v>3032.7287999999999</v>
      </c>
      <c r="E62" s="6">
        <v>61658.200000000004</v>
      </c>
      <c r="F62" s="6">
        <f t="shared" si="1"/>
        <v>0.28000000000000003</v>
      </c>
      <c r="G62" s="7" t="s">
        <v>11</v>
      </c>
    </row>
    <row r="63" spans="1:7" ht="18.75" customHeight="1" x14ac:dyDescent="0.25">
      <c r="A63" s="5">
        <v>650</v>
      </c>
      <c r="B63" s="5">
        <v>35</v>
      </c>
      <c r="C63" s="6">
        <v>20.311957999999997</v>
      </c>
      <c r="D63" s="6">
        <v>3046.7936999999993</v>
      </c>
      <c r="E63" s="6">
        <v>62948.799999999988</v>
      </c>
      <c r="F63" s="6">
        <f t="shared" si="1"/>
        <v>0.28000000000000003</v>
      </c>
      <c r="G63" s="7" t="s">
        <v>11</v>
      </c>
    </row>
    <row r="64" spans="1:7" ht="18.75" customHeight="1" x14ac:dyDescent="0.25">
      <c r="A64" s="5">
        <v>700</v>
      </c>
      <c r="B64" s="5">
        <v>35</v>
      </c>
      <c r="C64" s="6">
        <v>20.212223999999999</v>
      </c>
      <c r="D64" s="6">
        <v>3031.8335999999995</v>
      </c>
      <c r="E64" s="6">
        <v>64239.4</v>
      </c>
      <c r="F64" s="6">
        <f t="shared" si="1"/>
        <v>0.28000000000000003</v>
      </c>
      <c r="G64" s="7" t="s">
        <v>11</v>
      </c>
    </row>
    <row r="65" spans="1:7" ht="18.75" customHeight="1" x14ac:dyDescent="0.25">
      <c r="A65" s="9">
        <v>300</v>
      </c>
      <c r="B65" s="9">
        <v>40</v>
      </c>
      <c r="C65" s="10">
        <v>16.010824</v>
      </c>
      <c r="D65" s="10">
        <v>2401.6235999999999</v>
      </c>
      <c r="E65" s="10">
        <v>60367.6</v>
      </c>
      <c r="F65" s="6">
        <f t="shared" si="1"/>
        <v>0.28000000000000003</v>
      </c>
      <c r="G65" s="7" t="s">
        <v>11</v>
      </c>
    </row>
    <row r="66" spans="1:7" ht="18.75" customHeight="1" x14ac:dyDescent="0.25">
      <c r="A66" s="9">
        <v>350</v>
      </c>
      <c r="B66" s="9">
        <v>40</v>
      </c>
      <c r="C66" s="10">
        <v>17.335377999999999</v>
      </c>
      <c r="D66" s="10">
        <v>2600.3066999999996</v>
      </c>
      <c r="E66" s="10">
        <v>61658.200000000004</v>
      </c>
      <c r="F66" s="6">
        <f t="shared" ref="F66:F73" si="2">0.28</f>
        <v>0.28000000000000003</v>
      </c>
      <c r="G66" s="7" t="s">
        <v>11</v>
      </c>
    </row>
    <row r="67" spans="1:7" ht="18.75" customHeight="1" x14ac:dyDescent="0.25">
      <c r="A67" s="9">
        <v>400</v>
      </c>
      <c r="B67" s="9">
        <v>40</v>
      </c>
      <c r="C67" s="10">
        <v>18.466432000000001</v>
      </c>
      <c r="D67" s="10">
        <v>2769.9647999999997</v>
      </c>
      <c r="E67" s="10">
        <v>62948.799999999988</v>
      </c>
      <c r="F67" s="6">
        <f t="shared" si="2"/>
        <v>0.28000000000000003</v>
      </c>
      <c r="G67" s="7" t="s">
        <v>11</v>
      </c>
    </row>
    <row r="68" spans="1:7" ht="18.75" customHeight="1" x14ac:dyDescent="0.25">
      <c r="A68" s="9">
        <v>450</v>
      </c>
      <c r="B68" s="9">
        <v>40</v>
      </c>
      <c r="C68" s="10">
        <v>19.403985999999996</v>
      </c>
      <c r="D68" s="10">
        <v>2910.5978999999993</v>
      </c>
      <c r="E68" s="10">
        <v>64239.4</v>
      </c>
      <c r="F68" s="6">
        <f t="shared" si="2"/>
        <v>0.28000000000000003</v>
      </c>
      <c r="G68" s="7" t="s">
        <v>11</v>
      </c>
    </row>
    <row r="69" spans="1:7" ht="18.75" customHeight="1" x14ac:dyDescent="0.25">
      <c r="A69" s="9">
        <v>500</v>
      </c>
      <c r="B69" s="9">
        <v>40</v>
      </c>
      <c r="C69" s="10">
        <v>20.148039999999998</v>
      </c>
      <c r="D69" s="10">
        <v>3022.2059999999997</v>
      </c>
      <c r="E69" s="9">
        <v>65530</v>
      </c>
      <c r="F69" s="6">
        <f t="shared" si="2"/>
        <v>0.28000000000000003</v>
      </c>
      <c r="G69" s="7" t="s">
        <v>11</v>
      </c>
    </row>
    <row r="70" spans="1:7" ht="18.75" customHeight="1" x14ac:dyDescent="0.25">
      <c r="A70" s="9">
        <v>550</v>
      </c>
      <c r="B70" s="9">
        <v>40</v>
      </c>
      <c r="C70" s="10">
        <v>20.698593999999996</v>
      </c>
      <c r="D70" s="10">
        <v>3104.7890999999991</v>
      </c>
      <c r="E70" s="10">
        <v>66820.600000000006</v>
      </c>
      <c r="F70" s="6">
        <f t="shared" si="2"/>
        <v>0.28000000000000003</v>
      </c>
      <c r="G70" s="7" t="s">
        <v>11</v>
      </c>
    </row>
    <row r="71" spans="1:7" ht="18.75" customHeight="1" x14ac:dyDescent="0.25">
      <c r="A71" s="9">
        <v>600</v>
      </c>
      <c r="B71" s="9">
        <v>40</v>
      </c>
      <c r="C71" s="10">
        <v>21.055648000000001</v>
      </c>
      <c r="D71" s="10">
        <v>3158.3472000000002</v>
      </c>
      <c r="E71" s="10">
        <v>68111.199999999997</v>
      </c>
      <c r="F71" s="6">
        <f t="shared" si="2"/>
        <v>0.28000000000000003</v>
      </c>
      <c r="G71" s="7" t="s">
        <v>11</v>
      </c>
    </row>
    <row r="72" spans="1:7" ht="18.75" customHeight="1" x14ac:dyDescent="0.25">
      <c r="A72" s="9">
        <v>650</v>
      </c>
      <c r="B72" s="9">
        <v>40</v>
      </c>
      <c r="C72" s="10">
        <v>21.219201999999999</v>
      </c>
      <c r="D72" s="10">
        <v>3182.8802999999998</v>
      </c>
      <c r="E72" s="10">
        <v>69401.799999999988</v>
      </c>
      <c r="F72" s="6">
        <f t="shared" si="2"/>
        <v>0.28000000000000003</v>
      </c>
      <c r="G72" s="7" t="s">
        <v>11</v>
      </c>
    </row>
    <row r="73" spans="1:7" ht="18.75" customHeight="1" x14ac:dyDescent="0.25">
      <c r="A73" s="9">
        <v>700</v>
      </c>
      <c r="B73" s="9">
        <v>40</v>
      </c>
      <c r="C73" s="10">
        <v>21.189255999999997</v>
      </c>
      <c r="D73" s="10">
        <v>3178.3883999999994</v>
      </c>
      <c r="E73" s="10">
        <v>70692.400000000009</v>
      </c>
      <c r="F73" s="6">
        <f t="shared" si="2"/>
        <v>0.28000000000000003</v>
      </c>
      <c r="G73" s="7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3"/>
  <sheetViews>
    <sheetView topLeftCell="A24" workbookViewId="0">
      <selection activeCell="A38" sqref="A38:G73"/>
    </sheetView>
  </sheetViews>
  <sheetFormatPr defaultRowHeight="15" x14ac:dyDescent="0.25"/>
  <cols>
    <col min="1" max="1" width="12.85546875" style="12" bestFit="1" customWidth="1"/>
    <col min="2" max="2" width="13.5703125" style="12" bestFit="1" customWidth="1"/>
    <col min="3" max="5" width="13.5703125" style="13" bestFit="1" customWidth="1"/>
    <col min="6" max="6" width="18.28515625" style="13" bestFit="1" customWidth="1"/>
    <col min="7" max="7" width="13.5703125" style="14" bestFit="1" customWidth="1"/>
  </cols>
  <sheetData>
    <row r="1" spans="1:7" ht="19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25">
      <c r="A2" s="5">
        <v>300</v>
      </c>
      <c r="B2" s="5">
        <v>5</v>
      </c>
      <c r="C2" s="6">
        <v>9.1224330000000009</v>
      </c>
      <c r="D2" s="6">
        <v>1368.3649500000001</v>
      </c>
      <c r="E2" s="6">
        <v>16196.6</v>
      </c>
      <c r="F2" s="6">
        <f t="shared" ref="F2:F33" si="0">0.28</f>
        <v>0.28000000000000003</v>
      </c>
      <c r="G2" s="7" t="s">
        <v>10</v>
      </c>
    </row>
    <row r="3" spans="1:7" ht="18.75" customHeight="1" x14ac:dyDescent="0.25">
      <c r="A3" s="5">
        <v>350</v>
      </c>
      <c r="B3" s="5">
        <v>5</v>
      </c>
      <c r="C3" s="6">
        <v>9.9655885000000008</v>
      </c>
      <c r="D3" s="6">
        <v>1494.8382750000001</v>
      </c>
      <c r="E3" s="6">
        <v>17487.2</v>
      </c>
      <c r="F3" s="6">
        <f t="shared" si="0"/>
        <v>0.28000000000000003</v>
      </c>
      <c r="G3" s="7" t="s">
        <v>10</v>
      </c>
    </row>
    <row r="4" spans="1:7" ht="18.75" customHeight="1" x14ac:dyDescent="0.25">
      <c r="A4" s="5">
        <v>400</v>
      </c>
      <c r="B4" s="5">
        <v>5</v>
      </c>
      <c r="C4" s="6">
        <v>10.615244000000001</v>
      </c>
      <c r="D4" s="6">
        <v>1592.2865999999999</v>
      </c>
      <c r="E4" s="6">
        <v>18777.8</v>
      </c>
      <c r="F4" s="6">
        <f t="shared" si="0"/>
        <v>0.28000000000000003</v>
      </c>
      <c r="G4" s="7" t="s">
        <v>10</v>
      </c>
    </row>
    <row r="5" spans="1:7" ht="18.75" customHeight="1" x14ac:dyDescent="0.25">
      <c r="A5" s="5">
        <v>450</v>
      </c>
      <c r="B5" s="5">
        <v>5</v>
      </c>
      <c r="C5" s="6">
        <v>11.071399499999998</v>
      </c>
      <c r="D5" s="6">
        <v>1660.7099249999997</v>
      </c>
      <c r="E5" s="6">
        <v>20068.400000000001</v>
      </c>
      <c r="F5" s="6">
        <f t="shared" si="0"/>
        <v>0.28000000000000003</v>
      </c>
      <c r="G5" s="7" t="s">
        <v>10</v>
      </c>
    </row>
    <row r="6" spans="1:7" ht="18.75" customHeight="1" x14ac:dyDescent="0.25">
      <c r="A6" s="5">
        <v>500</v>
      </c>
      <c r="B6" s="5">
        <v>5</v>
      </c>
      <c r="C6" s="6">
        <v>11.334055000000001</v>
      </c>
      <c r="D6" s="6">
        <v>1700.1082500000002</v>
      </c>
      <c r="E6" s="5">
        <v>21359</v>
      </c>
      <c r="F6" s="6">
        <f t="shared" si="0"/>
        <v>0.28000000000000003</v>
      </c>
      <c r="G6" s="7" t="s">
        <v>10</v>
      </c>
    </row>
    <row r="7" spans="1:7" ht="18.75" customHeight="1" x14ac:dyDescent="0.25">
      <c r="A7" s="5">
        <v>550</v>
      </c>
      <c r="B7" s="5">
        <v>5</v>
      </c>
      <c r="C7" s="6">
        <v>11.4032105</v>
      </c>
      <c r="D7" s="6">
        <v>1710.481575</v>
      </c>
      <c r="E7" s="6">
        <v>22649.599999999999</v>
      </c>
      <c r="F7" s="6">
        <f t="shared" si="0"/>
        <v>0.28000000000000003</v>
      </c>
      <c r="G7" s="7" t="s">
        <v>10</v>
      </c>
    </row>
    <row r="8" spans="1:7" ht="18.75" customHeight="1" x14ac:dyDescent="0.25">
      <c r="A8" s="5">
        <v>600</v>
      </c>
      <c r="B8" s="5">
        <v>5</v>
      </c>
      <c r="C8" s="6">
        <v>11.278866000000001</v>
      </c>
      <c r="D8" s="6">
        <v>1691.8299000000002</v>
      </c>
      <c r="E8" s="6">
        <v>23940.2</v>
      </c>
      <c r="F8" s="6">
        <f t="shared" si="0"/>
        <v>0.28000000000000003</v>
      </c>
      <c r="G8" s="7" t="s">
        <v>10</v>
      </c>
    </row>
    <row r="9" spans="1:7" ht="18.75" customHeight="1" x14ac:dyDescent="0.25">
      <c r="A9" s="5">
        <v>650</v>
      </c>
      <c r="B9" s="5">
        <v>5</v>
      </c>
      <c r="C9" s="6">
        <v>10.961021499999998</v>
      </c>
      <c r="D9" s="6">
        <v>1644.1532249999996</v>
      </c>
      <c r="E9" s="6">
        <v>25230.799999999999</v>
      </c>
      <c r="F9" s="6">
        <f t="shared" si="0"/>
        <v>0.28000000000000003</v>
      </c>
      <c r="G9" s="7" t="s">
        <v>10</v>
      </c>
    </row>
    <row r="10" spans="1:7" ht="18.75" customHeight="1" x14ac:dyDescent="0.25">
      <c r="A10" s="5">
        <v>700</v>
      </c>
      <c r="B10" s="5">
        <v>5</v>
      </c>
      <c r="C10" s="6">
        <v>10.449676999999999</v>
      </c>
      <c r="D10" s="6">
        <v>1567.45155</v>
      </c>
      <c r="E10" s="6">
        <v>26521.4</v>
      </c>
      <c r="F10" s="6">
        <f t="shared" si="0"/>
        <v>0.28000000000000003</v>
      </c>
      <c r="G10" s="7" t="s">
        <v>10</v>
      </c>
    </row>
    <row r="11" spans="1:7" ht="18.75" customHeight="1" x14ac:dyDescent="0.25">
      <c r="A11" s="9">
        <v>300</v>
      </c>
      <c r="B11" s="9">
        <v>10</v>
      </c>
      <c r="C11" s="10">
        <v>10.583865999999999</v>
      </c>
      <c r="D11" s="10">
        <v>1587.5798999999997</v>
      </c>
      <c r="E11" s="10">
        <v>22649.599999999999</v>
      </c>
      <c r="F11" s="6">
        <f t="shared" si="0"/>
        <v>0.28000000000000003</v>
      </c>
      <c r="G11" s="7" t="s">
        <v>10</v>
      </c>
    </row>
    <row r="12" spans="1:7" ht="18.75" customHeight="1" x14ac:dyDescent="0.25">
      <c r="A12" s="9">
        <v>350</v>
      </c>
      <c r="B12" s="9">
        <v>10</v>
      </c>
      <c r="C12" s="10">
        <v>11.503927000000001</v>
      </c>
      <c r="D12" s="10">
        <v>1725.5890500000003</v>
      </c>
      <c r="E12" s="10">
        <v>23940.2</v>
      </c>
      <c r="F12" s="6">
        <f t="shared" si="0"/>
        <v>0.28000000000000003</v>
      </c>
      <c r="G12" s="7" t="s">
        <v>10</v>
      </c>
    </row>
    <row r="13" spans="1:7" ht="18.75" customHeight="1" x14ac:dyDescent="0.25">
      <c r="A13" s="9">
        <v>400</v>
      </c>
      <c r="B13" s="9">
        <v>10</v>
      </c>
      <c r="C13" s="10">
        <v>12.230487999999999</v>
      </c>
      <c r="D13" s="10">
        <v>1834.5731999999998</v>
      </c>
      <c r="E13" s="10">
        <v>25230.799999999999</v>
      </c>
      <c r="F13" s="6">
        <f t="shared" si="0"/>
        <v>0.28000000000000003</v>
      </c>
      <c r="G13" s="7" t="s">
        <v>10</v>
      </c>
    </row>
    <row r="14" spans="1:7" ht="18.75" customHeight="1" x14ac:dyDescent="0.25">
      <c r="A14" s="9">
        <v>450</v>
      </c>
      <c r="B14" s="9">
        <v>10</v>
      </c>
      <c r="C14" s="10">
        <v>12.763548999999998</v>
      </c>
      <c r="D14" s="10">
        <v>1914.5323499999995</v>
      </c>
      <c r="E14" s="10">
        <v>26521.4</v>
      </c>
      <c r="F14" s="6">
        <f t="shared" si="0"/>
        <v>0.28000000000000003</v>
      </c>
      <c r="G14" s="7" t="s">
        <v>10</v>
      </c>
    </row>
    <row r="15" spans="1:7" ht="18.75" customHeight="1" x14ac:dyDescent="0.25">
      <c r="A15" s="9">
        <v>500</v>
      </c>
      <c r="B15" s="9">
        <v>10</v>
      </c>
      <c r="C15" s="10">
        <v>13.103109999999999</v>
      </c>
      <c r="D15" s="10">
        <v>1965.4664999999998</v>
      </c>
      <c r="E15" s="10">
        <v>27811.999999999996</v>
      </c>
      <c r="F15" s="6">
        <f t="shared" si="0"/>
        <v>0.28000000000000003</v>
      </c>
      <c r="G15" s="7" t="s">
        <v>10</v>
      </c>
    </row>
    <row r="16" spans="1:7" ht="18.75" customHeight="1" x14ac:dyDescent="0.25">
      <c r="A16" s="9">
        <v>550</v>
      </c>
      <c r="B16" s="9">
        <v>10</v>
      </c>
      <c r="C16" s="10">
        <v>13.249170999999997</v>
      </c>
      <c r="D16" s="10">
        <v>1987.3756499999995</v>
      </c>
      <c r="E16" s="10">
        <v>29102.6</v>
      </c>
      <c r="F16" s="6">
        <f t="shared" si="0"/>
        <v>0.28000000000000003</v>
      </c>
      <c r="G16" s="7" t="s">
        <v>10</v>
      </c>
    </row>
    <row r="17" spans="1:7" ht="18.75" customHeight="1" x14ac:dyDescent="0.25">
      <c r="A17" s="9">
        <v>600</v>
      </c>
      <c r="B17" s="9">
        <v>10</v>
      </c>
      <c r="C17" s="10">
        <v>13.201732</v>
      </c>
      <c r="D17" s="10">
        <v>1980.2597999999998</v>
      </c>
      <c r="E17" s="10">
        <v>30393.200000000001</v>
      </c>
      <c r="F17" s="6">
        <f t="shared" si="0"/>
        <v>0.28000000000000003</v>
      </c>
      <c r="G17" s="7" t="s">
        <v>10</v>
      </c>
    </row>
    <row r="18" spans="1:7" ht="18.75" customHeight="1" x14ac:dyDescent="0.25">
      <c r="A18" s="9">
        <v>650</v>
      </c>
      <c r="B18" s="9">
        <v>10</v>
      </c>
      <c r="C18" s="10">
        <v>12.960792999999999</v>
      </c>
      <c r="D18" s="10">
        <v>1944.1189499999998</v>
      </c>
      <c r="E18" s="10">
        <v>31683.8</v>
      </c>
      <c r="F18" s="6">
        <f t="shared" si="0"/>
        <v>0.28000000000000003</v>
      </c>
      <c r="G18" s="7" t="s">
        <v>10</v>
      </c>
    </row>
    <row r="19" spans="1:7" ht="18.75" customHeight="1" x14ac:dyDescent="0.25">
      <c r="A19" s="9">
        <v>700</v>
      </c>
      <c r="B19" s="9">
        <v>10</v>
      </c>
      <c r="C19" s="10">
        <v>12.526354</v>
      </c>
      <c r="D19" s="10">
        <v>1878.9530999999999</v>
      </c>
      <c r="E19" s="10">
        <v>32974.400000000001</v>
      </c>
      <c r="F19" s="6">
        <f t="shared" si="0"/>
        <v>0.28000000000000003</v>
      </c>
      <c r="G19" s="7" t="s">
        <v>10</v>
      </c>
    </row>
    <row r="20" spans="1:7" ht="18.75" customHeight="1" x14ac:dyDescent="0.25">
      <c r="A20" s="5">
        <v>300</v>
      </c>
      <c r="B20" s="5">
        <v>15</v>
      </c>
      <c r="C20" s="6">
        <v>13.045299</v>
      </c>
      <c r="D20" s="6">
        <v>1956.7948499999998</v>
      </c>
      <c r="E20" s="6">
        <v>29102.6</v>
      </c>
      <c r="F20" s="6">
        <f t="shared" si="0"/>
        <v>0.28000000000000003</v>
      </c>
      <c r="G20" s="7" t="s">
        <v>10</v>
      </c>
    </row>
    <row r="21" spans="1:7" ht="18.75" customHeight="1" x14ac:dyDescent="0.25">
      <c r="A21" s="5">
        <v>350</v>
      </c>
      <c r="B21" s="5">
        <v>15</v>
      </c>
      <c r="C21" s="6">
        <v>14.042265500000001</v>
      </c>
      <c r="D21" s="6">
        <v>2106.339825</v>
      </c>
      <c r="E21" s="6">
        <v>30393.200000000001</v>
      </c>
      <c r="F21" s="6">
        <f t="shared" si="0"/>
        <v>0.28000000000000003</v>
      </c>
      <c r="G21" s="7" t="s">
        <v>10</v>
      </c>
    </row>
    <row r="22" spans="1:7" ht="18.75" customHeight="1" x14ac:dyDescent="0.25">
      <c r="A22" s="5">
        <v>400</v>
      </c>
      <c r="B22" s="5">
        <v>15</v>
      </c>
      <c r="C22" s="6">
        <v>14.845732</v>
      </c>
      <c r="D22" s="6">
        <v>2226.8597999999997</v>
      </c>
      <c r="E22" s="6">
        <v>31683.8</v>
      </c>
      <c r="F22" s="6">
        <f t="shared" si="0"/>
        <v>0.28000000000000003</v>
      </c>
      <c r="G22" s="7" t="s">
        <v>10</v>
      </c>
    </row>
    <row r="23" spans="1:7" ht="18.75" customHeight="1" x14ac:dyDescent="0.25">
      <c r="A23" s="5">
        <v>450</v>
      </c>
      <c r="B23" s="5">
        <v>15</v>
      </c>
      <c r="C23" s="6">
        <v>15.455698499999999</v>
      </c>
      <c r="D23" s="6">
        <v>2318.3547749999993</v>
      </c>
      <c r="E23" s="6">
        <v>32974.400000000001</v>
      </c>
      <c r="F23" s="6">
        <f t="shared" si="0"/>
        <v>0.28000000000000003</v>
      </c>
      <c r="G23" s="7" t="s">
        <v>10</v>
      </c>
    </row>
    <row r="24" spans="1:7" ht="18.75" customHeight="1" x14ac:dyDescent="0.25">
      <c r="A24" s="5">
        <v>500</v>
      </c>
      <c r="B24" s="5">
        <v>15</v>
      </c>
      <c r="C24" s="6">
        <v>15.872164999999999</v>
      </c>
      <c r="D24" s="6">
        <v>2380.8247499999998</v>
      </c>
      <c r="E24" s="5">
        <v>34265</v>
      </c>
      <c r="F24" s="6">
        <f t="shared" si="0"/>
        <v>0.28000000000000003</v>
      </c>
      <c r="G24" s="7" t="s">
        <v>10</v>
      </c>
    </row>
    <row r="25" spans="1:7" ht="18.75" customHeight="1" x14ac:dyDescent="0.25">
      <c r="A25" s="5">
        <v>550</v>
      </c>
      <c r="B25" s="5">
        <v>15</v>
      </c>
      <c r="C25" s="6">
        <v>16.095131499999997</v>
      </c>
      <c r="D25" s="6">
        <v>2414.2697249999997</v>
      </c>
      <c r="E25" s="6">
        <v>35555.599999999999</v>
      </c>
      <c r="F25" s="6">
        <f t="shared" si="0"/>
        <v>0.28000000000000003</v>
      </c>
      <c r="G25" s="7" t="s">
        <v>10</v>
      </c>
    </row>
    <row r="26" spans="1:7" ht="18.75" customHeight="1" x14ac:dyDescent="0.25">
      <c r="A26" s="5">
        <v>600</v>
      </c>
      <c r="B26" s="5">
        <v>15</v>
      </c>
      <c r="C26" s="6">
        <v>16.124597999999999</v>
      </c>
      <c r="D26" s="6">
        <v>2418.6896999999999</v>
      </c>
      <c r="E26" s="6">
        <v>36846.200000000004</v>
      </c>
      <c r="F26" s="6">
        <f t="shared" si="0"/>
        <v>0.28000000000000003</v>
      </c>
      <c r="G26" s="7" t="s">
        <v>10</v>
      </c>
    </row>
    <row r="27" spans="1:7" ht="18.75" customHeight="1" x14ac:dyDescent="0.25">
      <c r="A27" s="5">
        <v>650</v>
      </c>
      <c r="B27" s="5">
        <v>15</v>
      </c>
      <c r="C27" s="6">
        <v>15.960564499999998</v>
      </c>
      <c r="D27" s="6">
        <v>2394.0846749999996</v>
      </c>
      <c r="E27" s="6">
        <v>38136.799999999996</v>
      </c>
      <c r="F27" s="6">
        <f t="shared" si="0"/>
        <v>0.28000000000000003</v>
      </c>
      <c r="G27" s="7" t="s">
        <v>10</v>
      </c>
    </row>
    <row r="28" spans="1:7" ht="18.75" customHeight="1" x14ac:dyDescent="0.25">
      <c r="A28" s="5">
        <v>700</v>
      </c>
      <c r="B28" s="5">
        <v>15</v>
      </c>
      <c r="C28" s="6">
        <v>15.603031</v>
      </c>
      <c r="D28" s="6">
        <v>2340.4546499999997</v>
      </c>
      <c r="E28" s="6">
        <v>39427.400000000009</v>
      </c>
      <c r="F28" s="6">
        <f t="shared" si="0"/>
        <v>0.28000000000000003</v>
      </c>
      <c r="G28" s="7" t="s">
        <v>10</v>
      </c>
    </row>
    <row r="29" spans="1:7" ht="18.75" customHeight="1" x14ac:dyDescent="0.25">
      <c r="A29" s="9">
        <v>300</v>
      </c>
      <c r="B29" s="9">
        <v>20</v>
      </c>
      <c r="C29" s="10">
        <v>13.506732000000001</v>
      </c>
      <c r="D29" s="10">
        <v>2026.0098000000003</v>
      </c>
      <c r="E29" s="10">
        <v>35555.599999999999</v>
      </c>
      <c r="F29" s="6">
        <f t="shared" si="0"/>
        <v>0.28000000000000003</v>
      </c>
      <c r="G29" s="7" t="s">
        <v>10</v>
      </c>
    </row>
    <row r="30" spans="1:7" ht="18.75" customHeight="1" x14ac:dyDescent="0.25">
      <c r="A30" s="9">
        <v>350</v>
      </c>
      <c r="B30" s="9">
        <v>20</v>
      </c>
      <c r="C30" s="10">
        <v>14.580604000000001</v>
      </c>
      <c r="D30" s="10">
        <v>2187.0906</v>
      </c>
      <c r="E30" s="10">
        <v>36846.200000000004</v>
      </c>
      <c r="F30" s="6">
        <f t="shared" si="0"/>
        <v>0.28000000000000003</v>
      </c>
      <c r="G30" s="7" t="s">
        <v>10</v>
      </c>
    </row>
    <row r="31" spans="1:7" ht="18.75" customHeight="1" x14ac:dyDescent="0.25">
      <c r="A31" s="9">
        <v>400</v>
      </c>
      <c r="B31" s="9">
        <v>20</v>
      </c>
      <c r="C31" s="10">
        <v>15.460976</v>
      </c>
      <c r="D31" s="10">
        <v>2319.1464000000001</v>
      </c>
      <c r="E31" s="10">
        <v>38136.799999999996</v>
      </c>
      <c r="F31" s="6">
        <f t="shared" si="0"/>
        <v>0.28000000000000003</v>
      </c>
      <c r="G31" s="7" t="s">
        <v>10</v>
      </c>
    </row>
    <row r="32" spans="1:7" ht="18.75" customHeight="1" x14ac:dyDescent="0.25">
      <c r="A32" s="9">
        <v>450</v>
      </c>
      <c r="B32" s="9">
        <v>20</v>
      </c>
      <c r="C32" s="10">
        <v>16.147847999999996</v>
      </c>
      <c r="D32" s="10">
        <v>2422.1771999999992</v>
      </c>
      <c r="E32" s="10">
        <v>39427.400000000009</v>
      </c>
      <c r="F32" s="6">
        <f t="shared" si="0"/>
        <v>0.28000000000000003</v>
      </c>
      <c r="G32" s="7" t="s">
        <v>10</v>
      </c>
    </row>
    <row r="33" spans="1:7" ht="18.75" customHeight="1" x14ac:dyDescent="0.25">
      <c r="A33" s="9">
        <v>500</v>
      </c>
      <c r="B33" s="9">
        <v>20</v>
      </c>
      <c r="C33" s="10">
        <v>16.641220000000001</v>
      </c>
      <c r="D33" s="10">
        <v>2496.183</v>
      </c>
      <c r="E33" s="9">
        <v>40718</v>
      </c>
      <c r="F33" s="6">
        <f t="shared" si="0"/>
        <v>0.28000000000000003</v>
      </c>
      <c r="G33" s="7" t="s">
        <v>10</v>
      </c>
    </row>
    <row r="34" spans="1:7" ht="18.75" customHeight="1" x14ac:dyDescent="0.25">
      <c r="A34" s="9">
        <v>550</v>
      </c>
      <c r="B34" s="9">
        <v>20</v>
      </c>
      <c r="C34" s="10">
        <v>16.941091999999998</v>
      </c>
      <c r="D34" s="10">
        <v>2541.1637999999998</v>
      </c>
      <c r="E34" s="10">
        <v>42008.6</v>
      </c>
      <c r="F34" s="6">
        <f t="shared" ref="F34:F65" si="1">0.28</f>
        <v>0.28000000000000003</v>
      </c>
      <c r="G34" s="7" t="s">
        <v>10</v>
      </c>
    </row>
    <row r="35" spans="1:7" ht="18.75" customHeight="1" x14ac:dyDescent="0.25">
      <c r="A35" s="9">
        <v>600</v>
      </c>
      <c r="B35" s="9">
        <v>20</v>
      </c>
      <c r="C35" s="10">
        <v>17.047463999999998</v>
      </c>
      <c r="D35" s="10">
        <v>2557.1195999999995</v>
      </c>
      <c r="E35" s="10">
        <v>43299.199999999997</v>
      </c>
      <c r="F35" s="6">
        <f t="shared" si="1"/>
        <v>0.28000000000000003</v>
      </c>
      <c r="G35" s="7" t="s">
        <v>10</v>
      </c>
    </row>
    <row r="36" spans="1:7" ht="18.75" customHeight="1" x14ac:dyDescent="0.25">
      <c r="A36" s="9">
        <v>650</v>
      </c>
      <c r="B36" s="9">
        <v>20</v>
      </c>
      <c r="C36" s="10">
        <v>16.960335999999998</v>
      </c>
      <c r="D36" s="10">
        <v>2544.0503999999996</v>
      </c>
      <c r="E36" s="10">
        <v>44589.799999999996</v>
      </c>
      <c r="F36" s="6">
        <f t="shared" si="1"/>
        <v>0.28000000000000003</v>
      </c>
      <c r="G36" s="7" t="s">
        <v>10</v>
      </c>
    </row>
    <row r="37" spans="1:7" ht="18.75" customHeight="1" x14ac:dyDescent="0.25">
      <c r="A37" s="9">
        <v>700</v>
      </c>
      <c r="B37" s="9">
        <v>20</v>
      </c>
      <c r="C37" s="10">
        <v>16.679708000000002</v>
      </c>
      <c r="D37" s="10">
        <v>2501.9562000000001</v>
      </c>
      <c r="E37" s="10">
        <v>45880.4</v>
      </c>
      <c r="F37" s="6">
        <f t="shared" si="1"/>
        <v>0.28000000000000003</v>
      </c>
      <c r="G37" s="7" t="s">
        <v>10</v>
      </c>
    </row>
    <row r="38" spans="1:7" ht="18.75" customHeight="1" x14ac:dyDescent="0.25">
      <c r="A38" s="5">
        <v>300</v>
      </c>
      <c r="B38" s="5">
        <v>25</v>
      </c>
      <c r="C38" s="6">
        <v>13.968164999999999</v>
      </c>
      <c r="D38" s="6">
        <v>2095.2247499999999</v>
      </c>
      <c r="E38" s="6">
        <v>42008.6</v>
      </c>
      <c r="F38" s="6">
        <f t="shared" si="1"/>
        <v>0.28000000000000003</v>
      </c>
      <c r="G38" s="7" t="s">
        <v>10</v>
      </c>
    </row>
    <row r="39" spans="1:7" ht="18.75" customHeight="1" x14ac:dyDescent="0.25">
      <c r="A39" s="5">
        <v>350</v>
      </c>
      <c r="B39" s="5">
        <v>25</v>
      </c>
      <c r="C39" s="6">
        <v>15.118942499999999</v>
      </c>
      <c r="D39" s="6">
        <v>2267.8413749999995</v>
      </c>
      <c r="E39" s="6">
        <v>43299.199999999997</v>
      </c>
      <c r="F39" s="6">
        <f t="shared" si="1"/>
        <v>0.28000000000000003</v>
      </c>
      <c r="G39" s="7" t="s">
        <v>10</v>
      </c>
    </row>
    <row r="40" spans="1:7" ht="18.75" customHeight="1" x14ac:dyDescent="0.25">
      <c r="A40" s="5">
        <v>400</v>
      </c>
      <c r="B40" s="5">
        <v>25</v>
      </c>
      <c r="C40" s="6">
        <v>16.076219999999999</v>
      </c>
      <c r="D40" s="6">
        <v>2411.4329999999995</v>
      </c>
      <c r="E40" s="6">
        <v>44589.799999999996</v>
      </c>
      <c r="F40" s="6">
        <f t="shared" si="1"/>
        <v>0.28000000000000003</v>
      </c>
      <c r="G40" s="7" t="s">
        <v>10</v>
      </c>
    </row>
    <row r="41" spans="1:7" ht="18.75" customHeight="1" x14ac:dyDescent="0.25">
      <c r="A41" s="5">
        <v>450</v>
      </c>
      <c r="B41" s="5">
        <v>25</v>
      </c>
      <c r="C41" s="6">
        <v>16.839997499999999</v>
      </c>
      <c r="D41" s="6">
        <v>2525.9996249999999</v>
      </c>
      <c r="E41" s="6">
        <v>45880.4</v>
      </c>
      <c r="F41" s="6">
        <f t="shared" si="1"/>
        <v>0.28000000000000003</v>
      </c>
      <c r="G41" s="7" t="s">
        <v>10</v>
      </c>
    </row>
    <row r="42" spans="1:7" ht="18.75" customHeight="1" x14ac:dyDescent="0.25">
      <c r="A42" s="5">
        <v>500</v>
      </c>
      <c r="B42" s="5">
        <v>25</v>
      </c>
      <c r="C42" s="6">
        <v>17.410274999999999</v>
      </c>
      <c r="D42" s="6">
        <v>2611.5412499999998</v>
      </c>
      <c r="E42" s="5">
        <v>47171</v>
      </c>
      <c r="F42" s="6">
        <f t="shared" si="1"/>
        <v>0.28000000000000003</v>
      </c>
      <c r="G42" s="7" t="s">
        <v>10</v>
      </c>
    </row>
    <row r="43" spans="1:7" ht="18.75" customHeight="1" x14ac:dyDescent="0.25">
      <c r="A43" s="5">
        <v>550</v>
      </c>
      <c r="B43" s="5">
        <v>25</v>
      </c>
      <c r="C43" s="6">
        <v>17.787052499999994</v>
      </c>
      <c r="D43" s="6">
        <v>2668.0578749999991</v>
      </c>
      <c r="E43" s="6">
        <v>48461.599999999999</v>
      </c>
      <c r="F43" s="6">
        <f t="shared" si="1"/>
        <v>0.28000000000000003</v>
      </c>
      <c r="G43" s="7" t="s">
        <v>10</v>
      </c>
    </row>
    <row r="44" spans="1:7" ht="18.75" customHeight="1" x14ac:dyDescent="0.25">
      <c r="A44" s="5">
        <v>600</v>
      </c>
      <c r="B44" s="5">
        <v>25</v>
      </c>
      <c r="C44" s="6">
        <v>17.970329999999997</v>
      </c>
      <c r="D44" s="6">
        <v>2695.5494999999992</v>
      </c>
      <c r="E44" s="6">
        <v>49752.200000000004</v>
      </c>
      <c r="F44" s="6">
        <f t="shared" si="1"/>
        <v>0.28000000000000003</v>
      </c>
      <c r="G44" s="7" t="s">
        <v>10</v>
      </c>
    </row>
    <row r="45" spans="1:7" ht="18.75" customHeight="1" x14ac:dyDescent="0.25">
      <c r="A45" s="5">
        <v>650</v>
      </c>
      <c r="B45" s="5">
        <v>25</v>
      </c>
      <c r="C45" s="6">
        <v>17.960107499999999</v>
      </c>
      <c r="D45" s="6">
        <v>2694.0161249999996</v>
      </c>
      <c r="E45" s="6">
        <v>51042.799999999996</v>
      </c>
      <c r="F45" s="6">
        <f t="shared" si="1"/>
        <v>0.28000000000000003</v>
      </c>
      <c r="G45" s="7" t="s">
        <v>10</v>
      </c>
    </row>
    <row r="46" spans="1:7" ht="18.75" customHeight="1" x14ac:dyDescent="0.25">
      <c r="A46" s="5">
        <v>700</v>
      </c>
      <c r="B46" s="5">
        <v>25</v>
      </c>
      <c r="C46" s="6">
        <v>17.756384999999998</v>
      </c>
      <c r="D46" s="6">
        <v>2663.4577499999996</v>
      </c>
      <c r="E46" s="6">
        <v>52333.4</v>
      </c>
      <c r="F46" s="6">
        <f t="shared" si="1"/>
        <v>0.28000000000000003</v>
      </c>
      <c r="G46" s="7" t="s">
        <v>10</v>
      </c>
    </row>
    <row r="47" spans="1:7" ht="18.75" customHeight="1" x14ac:dyDescent="0.25">
      <c r="A47" s="9">
        <v>300</v>
      </c>
      <c r="B47" s="9">
        <v>30</v>
      </c>
      <c r="C47" s="10">
        <v>15.429598</v>
      </c>
      <c r="D47" s="10">
        <v>2314.4396999999999</v>
      </c>
      <c r="E47" s="10">
        <v>48461.599999999999</v>
      </c>
      <c r="F47" s="6">
        <f t="shared" si="1"/>
        <v>0.28000000000000003</v>
      </c>
      <c r="G47" s="7" t="s">
        <v>10</v>
      </c>
    </row>
    <row r="48" spans="1:7" ht="18.75" customHeight="1" x14ac:dyDescent="0.25">
      <c r="A48" s="9">
        <v>350</v>
      </c>
      <c r="B48" s="9">
        <v>30</v>
      </c>
      <c r="C48" s="10">
        <v>16.657280999999998</v>
      </c>
      <c r="D48" s="10">
        <v>2498.5921499999995</v>
      </c>
      <c r="E48" s="10">
        <v>49752.200000000004</v>
      </c>
      <c r="F48" s="6">
        <f t="shared" si="1"/>
        <v>0.28000000000000003</v>
      </c>
      <c r="G48" s="7" t="s">
        <v>10</v>
      </c>
    </row>
    <row r="49" spans="1:7" ht="18.75" customHeight="1" x14ac:dyDescent="0.25">
      <c r="A49" s="9">
        <v>400</v>
      </c>
      <c r="B49" s="9">
        <v>30</v>
      </c>
      <c r="C49" s="10">
        <v>17.691464</v>
      </c>
      <c r="D49" s="10">
        <v>2653.7195999999999</v>
      </c>
      <c r="E49" s="10">
        <v>51042.799999999996</v>
      </c>
      <c r="F49" s="6">
        <f t="shared" si="1"/>
        <v>0.28000000000000003</v>
      </c>
      <c r="G49" s="7" t="s">
        <v>10</v>
      </c>
    </row>
    <row r="50" spans="1:7" ht="18.75" customHeight="1" x14ac:dyDescent="0.25">
      <c r="A50" s="9">
        <v>450</v>
      </c>
      <c r="B50" s="9">
        <v>30</v>
      </c>
      <c r="C50" s="10">
        <v>18.532146999999998</v>
      </c>
      <c r="D50" s="10">
        <v>2779.8220499999993</v>
      </c>
      <c r="E50" s="10">
        <v>52333.4</v>
      </c>
      <c r="F50" s="6">
        <f t="shared" si="1"/>
        <v>0.28000000000000003</v>
      </c>
      <c r="G50" s="7" t="s">
        <v>10</v>
      </c>
    </row>
    <row r="51" spans="1:7" ht="18.75" customHeight="1" x14ac:dyDescent="0.25">
      <c r="A51" s="9">
        <v>500</v>
      </c>
      <c r="B51" s="9">
        <v>30</v>
      </c>
      <c r="C51" s="10">
        <v>19.17933</v>
      </c>
      <c r="D51" s="10">
        <v>2876.8995</v>
      </c>
      <c r="E51" s="10">
        <v>53623.999999999993</v>
      </c>
      <c r="F51" s="6">
        <f t="shared" si="1"/>
        <v>0.28000000000000003</v>
      </c>
      <c r="G51" s="7" t="s">
        <v>10</v>
      </c>
    </row>
    <row r="52" spans="1:7" ht="18.75" customHeight="1" x14ac:dyDescent="0.25">
      <c r="A52" s="9">
        <v>550</v>
      </c>
      <c r="B52" s="9">
        <v>30</v>
      </c>
      <c r="C52" s="10">
        <v>19.633012999999998</v>
      </c>
      <c r="D52" s="10">
        <v>2944.9519499999997</v>
      </c>
      <c r="E52" s="10">
        <v>54914.6</v>
      </c>
      <c r="F52" s="6">
        <f t="shared" si="1"/>
        <v>0.28000000000000003</v>
      </c>
      <c r="G52" s="7" t="s">
        <v>10</v>
      </c>
    </row>
    <row r="53" spans="1:7" ht="18.75" customHeight="1" x14ac:dyDescent="0.25">
      <c r="A53" s="9">
        <v>600</v>
      </c>
      <c r="B53" s="9">
        <v>30</v>
      </c>
      <c r="C53" s="10">
        <v>19.893196</v>
      </c>
      <c r="D53" s="10">
        <v>2983.9794000000002</v>
      </c>
      <c r="E53" s="10">
        <v>56205.2</v>
      </c>
      <c r="F53" s="6">
        <f t="shared" si="1"/>
        <v>0.28000000000000003</v>
      </c>
      <c r="G53" s="7" t="s">
        <v>10</v>
      </c>
    </row>
    <row r="54" spans="1:7" ht="18.75" customHeight="1" x14ac:dyDescent="0.25">
      <c r="A54" s="9">
        <v>650</v>
      </c>
      <c r="B54" s="9">
        <v>30</v>
      </c>
      <c r="C54" s="10">
        <v>19.959879000000001</v>
      </c>
      <c r="D54" s="10">
        <v>2993.9818500000001</v>
      </c>
      <c r="E54" s="10">
        <v>57495.799999999996</v>
      </c>
      <c r="F54" s="6">
        <f t="shared" si="1"/>
        <v>0.28000000000000003</v>
      </c>
      <c r="G54" s="7" t="s">
        <v>10</v>
      </c>
    </row>
    <row r="55" spans="1:7" ht="18.75" customHeight="1" x14ac:dyDescent="0.25">
      <c r="A55" s="9">
        <v>700</v>
      </c>
      <c r="B55" s="9">
        <v>30</v>
      </c>
      <c r="C55" s="10">
        <v>19.833061999999998</v>
      </c>
      <c r="D55" s="10">
        <v>2974.9592999999995</v>
      </c>
      <c r="E55" s="10">
        <v>58786.400000000001</v>
      </c>
      <c r="F55" s="6">
        <f t="shared" si="1"/>
        <v>0.28000000000000003</v>
      </c>
      <c r="G55" s="7" t="s">
        <v>10</v>
      </c>
    </row>
    <row r="56" spans="1:7" ht="18.75" customHeight="1" x14ac:dyDescent="0.25">
      <c r="A56" s="5">
        <v>300</v>
      </c>
      <c r="B56" s="5">
        <v>35</v>
      </c>
      <c r="C56" s="6">
        <v>15.891031</v>
      </c>
      <c r="D56" s="6">
        <v>2383.6546499999999</v>
      </c>
      <c r="E56" s="6">
        <v>54914.6</v>
      </c>
      <c r="F56" s="6">
        <f t="shared" si="1"/>
        <v>0.28000000000000003</v>
      </c>
      <c r="G56" s="7" t="s">
        <v>10</v>
      </c>
    </row>
    <row r="57" spans="1:7" ht="18.75" customHeight="1" x14ac:dyDescent="0.25">
      <c r="A57" s="5">
        <v>350</v>
      </c>
      <c r="B57" s="5">
        <v>35</v>
      </c>
      <c r="C57" s="6">
        <v>17.195619499999999</v>
      </c>
      <c r="D57" s="6">
        <v>2579.3429249999999</v>
      </c>
      <c r="E57" s="6">
        <v>56205.2</v>
      </c>
      <c r="F57" s="6">
        <f t="shared" si="1"/>
        <v>0.28000000000000003</v>
      </c>
      <c r="G57" s="7" t="s">
        <v>10</v>
      </c>
    </row>
    <row r="58" spans="1:7" ht="18.75" customHeight="1" x14ac:dyDescent="0.25">
      <c r="A58" s="5">
        <v>400</v>
      </c>
      <c r="B58" s="5">
        <v>35</v>
      </c>
      <c r="C58" s="6">
        <v>18.306708</v>
      </c>
      <c r="D58" s="6">
        <v>2746.0062000000003</v>
      </c>
      <c r="E58" s="6">
        <v>57495.799999999996</v>
      </c>
      <c r="F58" s="6">
        <f t="shared" si="1"/>
        <v>0.28000000000000003</v>
      </c>
      <c r="G58" s="7" t="s">
        <v>10</v>
      </c>
    </row>
    <row r="59" spans="1:7" ht="18.75" customHeight="1" x14ac:dyDescent="0.25">
      <c r="A59" s="5">
        <v>450</v>
      </c>
      <c r="B59" s="5">
        <v>35</v>
      </c>
      <c r="C59" s="6">
        <v>19.224296500000001</v>
      </c>
      <c r="D59" s="6">
        <v>2883.6444750000001</v>
      </c>
      <c r="E59" s="6">
        <v>58786.400000000001</v>
      </c>
      <c r="F59" s="6">
        <f t="shared" si="1"/>
        <v>0.28000000000000003</v>
      </c>
      <c r="G59" s="7" t="s">
        <v>10</v>
      </c>
    </row>
    <row r="60" spans="1:7" ht="18.75" customHeight="1" x14ac:dyDescent="0.25">
      <c r="A60" s="5">
        <v>500</v>
      </c>
      <c r="B60" s="5">
        <v>35</v>
      </c>
      <c r="C60" s="6">
        <v>19.948384999999998</v>
      </c>
      <c r="D60" s="6">
        <v>2992.2577499999998</v>
      </c>
      <c r="E60" s="5">
        <v>60077</v>
      </c>
      <c r="F60" s="6">
        <f t="shared" si="1"/>
        <v>0.28000000000000003</v>
      </c>
      <c r="G60" s="7" t="s">
        <v>10</v>
      </c>
    </row>
    <row r="61" spans="1:7" ht="18.75" customHeight="1" x14ac:dyDescent="0.25">
      <c r="A61" s="5">
        <v>550</v>
      </c>
      <c r="B61" s="5">
        <v>35</v>
      </c>
      <c r="C61" s="6">
        <v>20.478973499999999</v>
      </c>
      <c r="D61" s="6">
        <v>3071.8460249999998</v>
      </c>
      <c r="E61" s="6">
        <v>61367.6</v>
      </c>
      <c r="F61" s="6">
        <f t="shared" si="1"/>
        <v>0.28000000000000003</v>
      </c>
      <c r="G61" s="7" t="s">
        <v>10</v>
      </c>
    </row>
    <row r="62" spans="1:7" ht="18.75" customHeight="1" x14ac:dyDescent="0.25">
      <c r="A62" s="5">
        <v>600</v>
      </c>
      <c r="B62" s="5">
        <v>35</v>
      </c>
      <c r="C62" s="6">
        <v>20.816061999999999</v>
      </c>
      <c r="D62" s="6">
        <v>3122.4092999999998</v>
      </c>
      <c r="E62" s="6">
        <v>62658.200000000004</v>
      </c>
      <c r="F62" s="6">
        <f t="shared" si="1"/>
        <v>0.28000000000000003</v>
      </c>
      <c r="G62" s="7" t="s">
        <v>10</v>
      </c>
    </row>
    <row r="63" spans="1:7" ht="18.75" customHeight="1" x14ac:dyDescent="0.25">
      <c r="A63" s="5">
        <v>650</v>
      </c>
      <c r="B63" s="5">
        <v>35</v>
      </c>
      <c r="C63" s="6">
        <v>20.959650499999999</v>
      </c>
      <c r="D63" s="6">
        <v>3143.9475749999997</v>
      </c>
      <c r="E63" s="6">
        <v>63948.799999999988</v>
      </c>
      <c r="F63" s="6">
        <f t="shared" si="1"/>
        <v>0.28000000000000003</v>
      </c>
      <c r="G63" s="7" t="s">
        <v>10</v>
      </c>
    </row>
    <row r="64" spans="1:7" ht="18.75" customHeight="1" x14ac:dyDescent="0.25">
      <c r="A64" s="5">
        <v>700</v>
      </c>
      <c r="B64" s="5">
        <v>35</v>
      </c>
      <c r="C64" s="6">
        <v>20.909739000000002</v>
      </c>
      <c r="D64" s="6">
        <v>3136.4608500000004</v>
      </c>
      <c r="E64" s="6">
        <v>65239.4</v>
      </c>
      <c r="F64" s="6">
        <f t="shared" si="1"/>
        <v>0.28000000000000003</v>
      </c>
      <c r="G64" s="7" t="s">
        <v>10</v>
      </c>
    </row>
    <row r="65" spans="1:7" ht="18.75" customHeight="1" x14ac:dyDescent="0.25">
      <c r="A65" s="9">
        <v>300</v>
      </c>
      <c r="B65" s="9">
        <v>40</v>
      </c>
      <c r="C65" s="10">
        <v>16.352463999999998</v>
      </c>
      <c r="D65" s="10">
        <v>2452.8695999999995</v>
      </c>
      <c r="E65" s="10">
        <v>61367.6</v>
      </c>
      <c r="F65" s="6">
        <f t="shared" si="1"/>
        <v>0.28000000000000003</v>
      </c>
      <c r="G65" s="7" t="s">
        <v>10</v>
      </c>
    </row>
    <row r="66" spans="1:7" ht="18.75" customHeight="1" x14ac:dyDescent="0.25">
      <c r="A66" s="9">
        <v>350</v>
      </c>
      <c r="B66" s="9">
        <v>40</v>
      </c>
      <c r="C66" s="10">
        <v>17.733958000000001</v>
      </c>
      <c r="D66" s="10">
        <v>2660.0936999999999</v>
      </c>
      <c r="E66" s="10">
        <v>62658.200000000004</v>
      </c>
      <c r="F66" s="6">
        <f t="shared" ref="F66:F73" si="2">0.28</f>
        <v>0.28000000000000003</v>
      </c>
      <c r="G66" s="7" t="s">
        <v>10</v>
      </c>
    </row>
    <row r="67" spans="1:7" ht="18.75" customHeight="1" x14ac:dyDescent="0.25">
      <c r="A67" s="9">
        <v>400</v>
      </c>
      <c r="B67" s="9">
        <v>40</v>
      </c>
      <c r="C67" s="10">
        <v>18.921952000000005</v>
      </c>
      <c r="D67" s="10">
        <v>2838.2928000000006</v>
      </c>
      <c r="E67" s="10">
        <v>63948.799999999988</v>
      </c>
      <c r="F67" s="6">
        <f t="shared" si="2"/>
        <v>0.28000000000000003</v>
      </c>
      <c r="G67" s="7" t="s">
        <v>10</v>
      </c>
    </row>
    <row r="68" spans="1:7" ht="18.75" customHeight="1" x14ac:dyDescent="0.25">
      <c r="A68" s="9">
        <v>450</v>
      </c>
      <c r="B68" s="9">
        <v>40</v>
      </c>
      <c r="C68" s="10">
        <v>19.916446000000001</v>
      </c>
      <c r="D68" s="10">
        <v>2987.4668999999999</v>
      </c>
      <c r="E68" s="10">
        <v>65239.4</v>
      </c>
      <c r="F68" s="6">
        <f t="shared" si="2"/>
        <v>0.28000000000000003</v>
      </c>
      <c r="G68" s="7" t="s">
        <v>10</v>
      </c>
    </row>
    <row r="69" spans="1:7" ht="18.75" customHeight="1" x14ac:dyDescent="0.25">
      <c r="A69" s="9">
        <v>500</v>
      </c>
      <c r="B69" s="9">
        <v>40</v>
      </c>
      <c r="C69" s="10">
        <v>20.71744</v>
      </c>
      <c r="D69" s="10">
        <v>3107.6159999999995</v>
      </c>
      <c r="E69" s="9">
        <v>66530</v>
      </c>
      <c r="F69" s="6">
        <f t="shared" si="2"/>
        <v>0.28000000000000003</v>
      </c>
      <c r="G69" s="7" t="s">
        <v>10</v>
      </c>
    </row>
    <row r="70" spans="1:7" ht="18.75" customHeight="1" x14ac:dyDescent="0.25">
      <c r="A70" s="9">
        <v>550</v>
      </c>
      <c r="B70" s="9">
        <v>40</v>
      </c>
      <c r="C70" s="10">
        <v>21.324933999999995</v>
      </c>
      <c r="D70" s="10">
        <v>3198.7400999999995</v>
      </c>
      <c r="E70" s="10">
        <v>67820.600000000006</v>
      </c>
      <c r="F70" s="6">
        <f t="shared" si="2"/>
        <v>0.28000000000000003</v>
      </c>
      <c r="G70" s="7" t="s">
        <v>10</v>
      </c>
    </row>
    <row r="71" spans="1:7" ht="18.75" customHeight="1" x14ac:dyDescent="0.25">
      <c r="A71" s="9">
        <v>600</v>
      </c>
      <c r="B71" s="9">
        <v>40</v>
      </c>
      <c r="C71" s="10">
        <v>21.738928000000001</v>
      </c>
      <c r="D71" s="10">
        <v>3260.8391999999999</v>
      </c>
      <c r="E71" s="10">
        <v>69111.199999999997</v>
      </c>
      <c r="F71" s="6">
        <f t="shared" si="2"/>
        <v>0.28000000000000003</v>
      </c>
      <c r="G71" s="7" t="s">
        <v>10</v>
      </c>
    </row>
    <row r="72" spans="1:7" ht="18.75" customHeight="1" x14ac:dyDescent="0.25">
      <c r="A72" s="9">
        <v>650</v>
      </c>
      <c r="B72" s="9">
        <v>40</v>
      </c>
      <c r="C72" s="10">
        <v>21.959422</v>
      </c>
      <c r="D72" s="10">
        <v>3293.9132999999997</v>
      </c>
      <c r="E72" s="10">
        <v>70401.799999999988</v>
      </c>
      <c r="F72" s="6">
        <f t="shared" si="2"/>
        <v>0.28000000000000003</v>
      </c>
      <c r="G72" s="7" t="s">
        <v>10</v>
      </c>
    </row>
    <row r="73" spans="1:7" ht="18.75" customHeight="1" x14ac:dyDescent="0.25">
      <c r="A73" s="9">
        <v>700</v>
      </c>
      <c r="B73" s="9">
        <v>40</v>
      </c>
      <c r="C73" s="10">
        <v>21.986415999999998</v>
      </c>
      <c r="D73" s="10">
        <v>3297.9623999999999</v>
      </c>
      <c r="E73" s="10">
        <v>71692.400000000009</v>
      </c>
      <c r="F73" s="6">
        <f t="shared" si="2"/>
        <v>0.28000000000000003</v>
      </c>
      <c r="G73" s="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/>
  </sheetViews>
  <sheetFormatPr defaultRowHeight="15" x14ac:dyDescent="0.25"/>
  <cols>
    <col min="1" max="1" width="13.140625" style="12" bestFit="1" customWidth="1"/>
    <col min="2" max="2" width="13.5703125" style="12" bestFit="1" customWidth="1"/>
    <col min="3" max="3" width="13.5703125" style="13" bestFit="1" customWidth="1"/>
    <col min="4" max="5" width="13.5703125" style="12" bestFit="1" customWidth="1"/>
    <col min="6" max="6" width="16.7109375" style="13" bestFit="1" customWidth="1"/>
    <col min="7" max="7" width="13.5703125" style="14" bestFit="1" customWidth="1"/>
  </cols>
  <sheetData>
    <row r="1" spans="1:7" ht="18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r="2" spans="1:7" ht="18.75" customHeight="1" x14ac:dyDescent="0.25">
      <c r="A2" s="5">
        <v>10</v>
      </c>
      <c r="B2" s="5">
        <v>0</v>
      </c>
      <c r="C2" s="6">
        <v>0.24</v>
      </c>
      <c r="D2" s="5">
        <v>78</v>
      </c>
      <c r="E2" s="6">
        <v>596.96</v>
      </c>
      <c r="F2" s="6">
        <f t="shared" ref="F2:F33" si="0">0.41</f>
        <v>0.41</v>
      </c>
      <c r="G2" s="7" t="s">
        <v>9</v>
      </c>
    </row>
    <row r="3" spans="1:7" ht="18.75" customHeight="1" x14ac:dyDescent="0.25">
      <c r="A3" s="5">
        <v>20</v>
      </c>
      <c r="B3" s="5">
        <v>0</v>
      </c>
      <c r="C3" s="6">
        <v>0.45999999999999996</v>
      </c>
      <c r="D3" s="5">
        <v>93</v>
      </c>
      <c r="E3" s="6">
        <v>671.57999999999993</v>
      </c>
      <c r="F3" s="6">
        <f t="shared" si="0"/>
        <v>0.41</v>
      </c>
      <c r="G3" s="7" t="s">
        <v>9</v>
      </c>
    </row>
    <row r="4" spans="1:7" ht="18.75" customHeight="1" x14ac:dyDescent="0.25">
      <c r="A4" s="5">
        <v>30</v>
      </c>
      <c r="B4" s="5">
        <v>0</v>
      </c>
      <c r="C4" s="6">
        <v>0.66</v>
      </c>
      <c r="D4" s="5">
        <v>107</v>
      </c>
      <c r="E4" s="6">
        <v>746.19999999999993</v>
      </c>
      <c r="F4" s="6">
        <f t="shared" si="0"/>
        <v>0.41</v>
      </c>
      <c r="G4" s="7" t="s">
        <v>9</v>
      </c>
    </row>
    <row r="5" spans="1:7" ht="18.75" customHeight="1" x14ac:dyDescent="0.25">
      <c r="A5" s="5">
        <v>40</v>
      </c>
      <c r="B5" s="5">
        <v>0</v>
      </c>
      <c r="C5" s="6">
        <v>0.84000000000000008</v>
      </c>
      <c r="D5" s="5">
        <v>119</v>
      </c>
      <c r="E5" s="6">
        <v>820.82</v>
      </c>
      <c r="F5" s="6">
        <f t="shared" si="0"/>
        <v>0.41</v>
      </c>
      <c r="G5" s="7" t="s">
        <v>9</v>
      </c>
    </row>
    <row r="6" spans="1:7" ht="18.75" customHeight="1" x14ac:dyDescent="0.25">
      <c r="A6" s="5">
        <v>50</v>
      </c>
      <c r="B6" s="5">
        <v>0</v>
      </c>
      <c r="C6" s="5">
        <v>1</v>
      </c>
      <c r="D6" s="5">
        <v>131</v>
      </c>
      <c r="E6" s="6">
        <v>895.44</v>
      </c>
      <c r="F6" s="6">
        <f t="shared" si="0"/>
        <v>0.41</v>
      </c>
      <c r="G6" s="7" t="s">
        <v>9</v>
      </c>
    </row>
    <row r="7" spans="1:7" ht="18.75" customHeight="1" x14ac:dyDescent="0.25">
      <c r="A7" s="5">
        <v>60</v>
      </c>
      <c r="B7" s="5">
        <v>0</v>
      </c>
      <c r="C7" s="6">
        <v>1.08</v>
      </c>
      <c r="D7" s="5">
        <v>142</v>
      </c>
      <c r="E7" s="6">
        <v>970.06000000000006</v>
      </c>
      <c r="F7" s="6">
        <f t="shared" si="0"/>
        <v>0.41</v>
      </c>
      <c r="G7" s="7" t="s">
        <v>9</v>
      </c>
    </row>
    <row r="8" spans="1:7" ht="18.75" customHeight="1" x14ac:dyDescent="0.25">
      <c r="A8" s="5">
        <v>70</v>
      </c>
      <c r="B8" s="5">
        <v>0</v>
      </c>
      <c r="C8" s="6">
        <v>1.1900000000000002</v>
      </c>
      <c r="D8" s="5">
        <v>153</v>
      </c>
      <c r="E8" s="6">
        <v>1119.3</v>
      </c>
      <c r="F8" s="6">
        <f t="shared" si="0"/>
        <v>0.41</v>
      </c>
      <c r="G8" s="7" t="s">
        <v>9</v>
      </c>
    </row>
    <row r="9" spans="1:7" ht="18.75" customHeight="1" x14ac:dyDescent="0.25">
      <c r="A9" s="5">
        <v>80</v>
      </c>
      <c r="B9" s="5">
        <v>0</v>
      </c>
      <c r="C9" s="6">
        <v>1.28</v>
      </c>
      <c r="D9" s="5">
        <v>163</v>
      </c>
      <c r="E9" s="6">
        <v>1193.92</v>
      </c>
      <c r="F9" s="6">
        <f t="shared" si="0"/>
        <v>0.41</v>
      </c>
      <c r="G9" s="7" t="s">
        <v>9</v>
      </c>
    </row>
    <row r="10" spans="1:7" ht="18.75" customHeight="1" x14ac:dyDescent="0.25">
      <c r="A10" s="5">
        <v>90</v>
      </c>
      <c r="B10" s="5">
        <v>0</v>
      </c>
      <c r="C10" s="6">
        <v>1.3499999999999999</v>
      </c>
      <c r="D10" s="5">
        <v>173</v>
      </c>
      <c r="E10" s="6">
        <v>1268.5399999999997</v>
      </c>
      <c r="F10" s="6">
        <f t="shared" si="0"/>
        <v>0.41</v>
      </c>
      <c r="G10" s="7" t="s">
        <v>9</v>
      </c>
    </row>
    <row r="11" spans="1:7" ht="18.75" customHeight="1" x14ac:dyDescent="0.25">
      <c r="A11" s="5">
        <v>100</v>
      </c>
      <c r="B11" s="5">
        <v>0</v>
      </c>
      <c r="C11" s="6">
        <v>1.44</v>
      </c>
      <c r="D11" s="5">
        <v>183</v>
      </c>
      <c r="E11" s="6">
        <v>1343.1599999999999</v>
      </c>
      <c r="F11" s="6">
        <f t="shared" si="0"/>
        <v>0.41</v>
      </c>
      <c r="G11" s="7" t="s">
        <v>9</v>
      </c>
    </row>
    <row r="12" spans="1:7" ht="18.75" customHeight="1" x14ac:dyDescent="0.25">
      <c r="A12" s="8" t="s">
        <v>8</v>
      </c>
      <c r="B12" s="9">
        <v>1</v>
      </c>
      <c r="C12" s="10">
        <v>0.43</v>
      </c>
      <c r="D12" s="9">
        <v>78</v>
      </c>
      <c r="E12" s="9">
        <v>2140</v>
      </c>
      <c r="F12" s="6">
        <f t="shared" si="0"/>
        <v>0.41</v>
      </c>
      <c r="G12" s="7" t="s">
        <v>9</v>
      </c>
    </row>
    <row r="13" spans="1:7" ht="18.75" customHeight="1" x14ac:dyDescent="0.25">
      <c r="A13" s="11">
        <v>20</v>
      </c>
      <c r="B13" s="9">
        <v>1</v>
      </c>
      <c r="C13" s="10">
        <v>0.72</v>
      </c>
      <c r="D13" s="9">
        <v>93</v>
      </c>
      <c r="E13" s="9">
        <v>2720</v>
      </c>
      <c r="F13" s="6">
        <f t="shared" si="0"/>
        <v>0.41</v>
      </c>
      <c r="G13" s="7" t="s">
        <v>9</v>
      </c>
    </row>
    <row r="14" spans="1:7" ht="18.75" customHeight="1" x14ac:dyDescent="0.25">
      <c r="A14" s="9">
        <v>30</v>
      </c>
      <c r="B14" s="9">
        <v>1</v>
      </c>
      <c r="C14" s="10">
        <v>0.98</v>
      </c>
      <c r="D14" s="9">
        <v>107</v>
      </c>
      <c r="E14" s="9">
        <v>3230</v>
      </c>
      <c r="F14" s="6">
        <f t="shared" si="0"/>
        <v>0.41</v>
      </c>
      <c r="G14" s="7" t="s">
        <v>9</v>
      </c>
    </row>
    <row r="15" spans="1:7" ht="18.75" customHeight="1" x14ac:dyDescent="0.25">
      <c r="A15" s="9">
        <v>40</v>
      </c>
      <c r="B15" s="9">
        <v>1</v>
      </c>
      <c r="C15" s="10">
        <v>1.21</v>
      </c>
      <c r="D15" s="9">
        <v>119</v>
      </c>
      <c r="E15" s="9">
        <v>3700</v>
      </c>
      <c r="F15" s="6">
        <f t="shared" si="0"/>
        <v>0.41</v>
      </c>
      <c r="G15" s="7" t="s">
        <v>9</v>
      </c>
    </row>
    <row r="16" spans="1:7" ht="18.75" customHeight="1" x14ac:dyDescent="0.25">
      <c r="A16" s="9">
        <v>50</v>
      </c>
      <c r="B16" s="9">
        <v>1</v>
      </c>
      <c r="C16" s="10">
        <v>1.43</v>
      </c>
      <c r="D16" s="9">
        <v>131</v>
      </c>
      <c r="E16" s="9">
        <v>4140</v>
      </c>
      <c r="F16" s="6">
        <f t="shared" si="0"/>
        <v>0.41</v>
      </c>
      <c r="G16" s="7" t="s">
        <v>9</v>
      </c>
    </row>
    <row r="17" spans="1:7" ht="18.75" customHeight="1" x14ac:dyDescent="0.25">
      <c r="A17" s="9">
        <v>60</v>
      </c>
      <c r="B17" s="9">
        <v>1</v>
      </c>
      <c r="C17" s="10">
        <v>1.64</v>
      </c>
      <c r="D17" s="9">
        <v>142</v>
      </c>
      <c r="E17" s="9">
        <v>4560</v>
      </c>
      <c r="F17" s="6">
        <f t="shared" si="0"/>
        <v>0.41</v>
      </c>
      <c r="G17" s="7" t="s">
        <v>9</v>
      </c>
    </row>
    <row r="18" spans="1:7" ht="18.75" customHeight="1" x14ac:dyDescent="0.25">
      <c r="A18" s="9">
        <v>70</v>
      </c>
      <c r="B18" s="9">
        <v>1</v>
      </c>
      <c r="C18" s="10">
        <v>1.84</v>
      </c>
      <c r="D18" s="9">
        <v>153</v>
      </c>
      <c r="E18" s="9">
        <v>4960</v>
      </c>
      <c r="F18" s="6">
        <f t="shared" si="0"/>
        <v>0.41</v>
      </c>
      <c r="G18" s="7" t="s">
        <v>9</v>
      </c>
    </row>
    <row r="19" spans="1:7" ht="18.75" customHeight="1" x14ac:dyDescent="0.25">
      <c r="A19" s="9">
        <v>80</v>
      </c>
      <c r="B19" s="9">
        <v>1</v>
      </c>
      <c r="C19" s="10">
        <v>2.0299999999999998</v>
      </c>
      <c r="D19" s="9">
        <v>163</v>
      </c>
      <c r="E19" s="9">
        <v>5340</v>
      </c>
      <c r="F19" s="6">
        <f t="shared" si="0"/>
        <v>0.41</v>
      </c>
      <c r="G19" s="7" t="s">
        <v>9</v>
      </c>
    </row>
    <row r="20" spans="1:7" ht="18.75" customHeight="1" x14ac:dyDescent="0.25">
      <c r="A20" s="9">
        <v>90</v>
      </c>
      <c r="B20" s="9">
        <v>1</v>
      </c>
      <c r="C20" s="10">
        <v>2.2200000000000002</v>
      </c>
      <c r="D20" s="9">
        <v>173</v>
      </c>
      <c r="E20" s="9">
        <v>5720</v>
      </c>
      <c r="F20" s="6">
        <f t="shared" si="0"/>
        <v>0.41</v>
      </c>
      <c r="G20" s="7" t="s">
        <v>9</v>
      </c>
    </row>
    <row r="21" spans="1:7" ht="18.75" customHeight="1" x14ac:dyDescent="0.25">
      <c r="A21" s="9">
        <v>100</v>
      </c>
      <c r="B21" s="9">
        <v>1</v>
      </c>
      <c r="C21" s="10">
        <v>2.41</v>
      </c>
      <c r="D21" s="9">
        <v>183</v>
      </c>
      <c r="E21" s="9">
        <v>6100</v>
      </c>
      <c r="F21" s="6">
        <f t="shared" si="0"/>
        <v>0.41</v>
      </c>
      <c r="G21" s="7" t="s">
        <v>9</v>
      </c>
    </row>
    <row r="22" spans="1:7" ht="18.75" customHeight="1" x14ac:dyDescent="0.25">
      <c r="A22" s="5">
        <v>10</v>
      </c>
      <c r="B22" s="5">
        <v>2</v>
      </c>
      <c r="C22" s="6">
        <v>0.5</v>
      </c>
      <c r="D22" s="5">
        <v>133</v>
      </c>
      <c r="E22" s="5">
        <v>3420</v>
      </c>
      <c r="F22" s="6">
        <f t="shared" si="0"/>
        <v>0.41</v>
      </c>
      <c r="G22" s="7" t="s">
        <v>9</v>
      </c>
    </row>
    <row r="23" spans="1:7" ht="18.75" customHeight="1" x14ac:dyDescent="0.25">
      <c r="A23" s="5">
        <v>20</v>
      </c>
      <c r="B23" s="5">
        <v>2</v>
      </c>
      <c r="C23" s="5">
        <v>1</v>
      </c>
      <c r="D23" s="5">
        <v>148</v>
      </c>
      <c r="E23" s="5">
        <v>4000</v>
      </c>
      <c r="F23" s="6">
        <f t="shared" si="0"/>
        <v>0.41</v>
      </c>
      <c r="G23" s="7" t="s">
        <v>9</v>
      </c>
    </row>
    <row r="24" spans="1:7" ht="18.75" customHeight="1" x14ac:dyDescent="0.25">
      <c r="A24" s="5">
        <v>30</v>
      </c>
      <c r="B24" s="5">
        <v>2</v>
      </c>
      <c r="C24" s="6">
        <v>1.5</v>
      </c>
      <c r="D24" s="5">
        <v>162</v>
      </c>
      <c r="E24" s="5">
        <v>4510</v>
      </c>
      <c r="F24" s="6">
        <f t="shared" si="0"/>
        <v>0.41</v>
      </c>
      <c r="G24" s="7" t="s">
        <v>9</v>
      </c>
    </row>
    <row r="25" spans="1:7" ht="18.75" customHeight="1" x14ac:dyDescent="0.25">
      <c r="A25" s="5">
        <v>40</v>
      </c>
      <c r="B25" s="5">
        <v>2</v>
      </c>
      <c r="C25" s="5">
        <v>2</v>
      </c>
      <c r="D25" s="5">
        <v>174</v>
      </c>
      <c r="E25" s="5">
        <v>4980</v>
      </c>
      <c r="F25" s="6">
        <f t="shared" si="0"/>
        <v>0.41</v>
      </c>
      <c r="G25" s="7" t="s">
        <v>9</v>
      </c>
    </row>
    <row r="26" spans="1:7" ht="18.75" customHeight="1" x14ac:dyDescent="0.25">
      <c r="A26" s="5">
        <v>50</v>
      </c>
      <c r="B26" s="5">
        <v>2</v>
      </c>
      <c r="C26" s="6">
        <v>2.5</v>
      </c>
      <c r="D26" s="5">
        <v>186</v>
      </c>
      <c r="E26" s="5">
        <v>5420</v>
      </c>
      <c r="F26" s="6">
        <f t="shared" si="0"/>
        <v>0.41</v>
      </c>
      <c r="G26" s="7" t="s">
        <v>9</v>
      </c>
    </row>
    <row r="27" spans="1:7" ht="18.75" customHeight="1" x14ac:dyDescent="0.25">
      <c r="A27" s="5">
        <v>60</v>
      </c>
      <c r="B27" s="5">
        <v>2</v>
      </c>
      <c r="C27" s="5">
        <v>3</v>
      </c>
      <c r="D27" s="5">
        <v>197</v>
      </c>
      <c r="E27" s="5">
        <v>5840</v>
      </c>
      <c r="F27" s="6">
        <f t="shared" si="0"/>
        <v>0.41</v>
      </c>
      <c r="G27" s="7" t="s">
        <v>9</v>
      </c>
    </row>
    <row r="28" spans="1:7" ht="18.75" customHeight="1" x14ac:dyDescent="0.25">
      <c r="A28" s="5">
        <v>70</v>
      </c>
      <c r="B28" s="5">
        <v>2</v>
      </c>
      <c r="C28" s="6">
        <v>3.5</v>
      </c>
      <c r="D28" s="5">
        <v>208</v>
      </c>
      <c r="E28" s="5">
        <v>6240</v>
      </c>
      <c r="F28" s="6">
        <f t="shared" si="0"/>
        <v>0.41</v>
      </c>
      <c r="G28" s="7" t="s">
        <v>9</v>
      </c>
    </row>
    <row r="29" spans="1:7" ht="18.75" customHeight="1" x14ac:dyDescent="0.25">
      <c r="A29" s="5">
        <v>80</v>
      </c>
      <c r="B29" s="5">
        <v>2</v>
      </c>
      <c r="C29" s="5">
        <v>4</v>
      </c>
      <c r="D29" s="5">
        <v>218</v>
      </c>
      <c r="E29" s="5">
        <v>6620</v>
      </c>
      <c r="F29" s="6">
        <f t="shared" si="0"/>
        <v>0.41</v>
      </c>
      <c r="G29" s="7" t="s">
        <v>9</v>
      </c>
    </row>
    <row r="30" spans="1:7" ht="18.75" customHeight="1" x14ac:dyDescent="0.25">
      <c r="A30" s="5">
        <v>90</v>
      </c>
      <c r="B30" s="5">
        <v>2</v>
      </c>
      <c r="C30" s="6">
        <v>4.5</v>
      </c>
      <c r="D30" s="5">
        <v>228</v>
      </c>
      <c r="E30" s="5">
        <v>7000</v>
      </c>
      <c r="F30" s="6">
        <f t="shared" si="0"/>
        <v>0.41</v>
      </c>
      <c r="G30" s="7" t="s">
        <v>9</v>
      </c>
    </row>
    <row r="31" spans="1:7" ht="18.75" customHeight="1" x14ac:dyDescent="0.25">
      <c r="A31" s="5">
        <v>100</v>
      </c>
      <c r="B31" s="5">
        <v>2</v>
      </c>
      <c r="C31" s="5">
        <v>5</v>
      </c>
      <c r="D31" s="5">
        <v>238</v>
      </c>
      <c r="E31" s="5">
        <v>7380</v>
      </c>
      <c r="F31" s="6">
        <f t="shared" si="0"/>
        <v>0.41</v>
      </c>
      <c r="G31" s="7" t="s">
        <v>9</v>
      </c>
    </row>
    <row r="32" spans="1:7" ht="18.75" customHeight="1" x14ac:dyDescent="0.25">
      <c r="A32" s="11">
        <v>10</v>
      </c>
      <c r="B32" s="9">
        <v>3</v>
      </c>
      <c r="C32" s="10">
        <v>0.5</v>
      </c>
      <c r="D32" s="9">
        <v>188</v>
      </c>
      <c r="E32" s="9">
        <v>4700</v>
      </c>
      <c r="F32" s="6">
        <f t="shared" si="0"/>
        <v>0.41</v>
      </c>
      <c r="G32" s="7" t="s">
        <v>9</v>
      </c>
    </row>
    <row r="33" spans="1:7" ht="18.75" customHeight="1" x14ac:dyDescent="0.25">
      <c r="A33" s="11">
        <v>20</v>
      </c>
      <c r="B33" s="9">
        <v>3</v>
      </c>
      <c r="C33" s="9">
        <v>1</v>
      </c>
      <c r="D33" s="9">
        <v>203</v>
      </c>
      <c r="E33" s="9">
        <v>5280</v>
      </c>
      <c r="F33" s="6">
        <f t="shared" si="0"/>
        <v>0.41</v>
      </c>
      <c r="G33" s="7" t="s">
        <v>9</v>
      </c>
    </row>
    <row r="34" spans="1:7" ht="18.75" customHeight="1" x14ac:dyDescent="0.25">
      <c r="A34" s="9">
        <v>30</v>
      </c>
      <c r="B34" s="9">
        <v>3</v>
      </c>
      <c r="C34" s="10">
        <v>1.5</v>
      </c>
      <c r="D34" s="9">
        <v>217</v>
      </c>
      <c r="E34" s="9">
        <v>5790</v>
      </c>
      <c r="F34" s="6">
        <f t="shared" ref="F34:F61" si="1">0.41</f>
        <v>0.41</v>
      </c>
      <c r="G34" s="7" t="s">
        <v>9</v>
      </c>
    </row>
    <row r="35" spans="1:7" ht="18.75" customHeight="1" x14ac:dyDescent="0.25">
      <c r="A35" s="9">
        <v>40</v>
      </c>
      <c r="B35" s="9">
        <v>3</v>
      </c>
      <c r="C35" s="9">
        <v>2</v>
      </c>
      <c r="D35" s="9">
        <v>229</v>
      </c>
      <c r="E35" s="9">
        <v>6260</v>
      </c>
      <c r="F35" s="6">
        <f t="shared" si="1"/>
        <v>0.41</v>
      </c>
      <c r="G35" s="7" t="s">
        <v>9</v>
      </c>
    </row>
    <row r="36" spans="1:7" ht="18.75" customHeight="1" x14ac:dyDescent="0.25">
      <c r="A36" s="9">
        <v>50</v>
      </c>
      <c r="B36" s="9">
        <v>3</v>
      </c>
      <c r="C36" s="10">
        <v>2.5</v>
      </c>
      <c r="D36" s="9">
        <v>241</v>
      </c>
      <c r="E36" s="9">
        <v>6700</v>
      </c>
      <c r="F36" s="6">
        <f t="shared" si="1"/>
        <v>0.41</v>
      </c>
      <c r="G36" s="7" t="s">
        <v>9</v>
      </c>
    </row>
    <row r="37" spans="1:7" ht="18.75" customHeight="1" x14ac:dyDescent="0.25">
      <c r="A37" s="9">
        <v>60</v>
      </c>
      <c r="B37" s="9">
        <v>3</v>
      </c>
      <c r="C37" s="9">
        <v>3</v>
      </c>
      <c r="D37" s="9">
        <v>252</v>
      </c>
      <c r="E37" s="9">
        <v>7120</v>
      </c>
      <c r="F37" s="6">
        <f t="shared" si="1"/>
        <v>0.41</v>
      </c>
      <c r="G37" s="7" t="s">
        <v>9</v>
      </c>
    </row>
    <row r="38" spans="1:7" ht="18.75" customHeight="1" x14ac:dyDescent="0.25">
      <c r="A38" s="9">
        <v>70</v>
      </c>
      <c r="B38" s="9">
        <v>3</v>
      </c>
      <c r="C38" s="10">
        <v>3.5</v>
      </c>
      <c r="D38" s="9">
        <v>263</v>
      </c>
      <c r="E38" s="9">
        <v>7520</v>
      </c>
      <c r="F38" s="6">
        <f t="shared" si="1"/>
        <v>0.41</v>
      </c>
      <c r="G38" s="7" t="s">
        <v>9</v>
      </c>
    </row>
    <row r="39" spans="1:7" ht="18.75" customHeight="1" x14ac:dyDescent="0.25">
      <c r="A39" s="9">
        <v>80</v>
      </c>
      <c r="B39" s="9">
        <v>3</v>
      </c>
      <c r="C39" s="9">
        <v>4</v>
      </c>
      <c r="D39" s="9">
        <v>273</v>
      </c>
      <c r="E39" s="9">
        <v>7900</v>
      </c>
      <c r="F39" s="6">
        <f t="shared" si="1"/>
        <v>0.41</v>
      </c>
      <c r="G39" s="7" t="s">
        <v>9</v>
      </c>
    </row>
    <row r="40" spans="1:7" ht="18.75" customHeight="1" x14ac:dyDescent="0.25">
      <c r="A40" s="9">
        <v>90</v>
      </c>
      <c r="B40" s="9">
        <v>3</v>
      </c>
      <c r="C40" s="10">
        <v>4.5</v>
      </c>
      <c r="D40" s="9">
        <v>283</v>
      </c>
      <c r="E40" s="9">
        <v>8280</v>
      </c>
      <c r="F40" s="6">
        <f t="shared" si="1"/>
        <v>0.41</v>
      </c>
      <c r="G40" s="7" t="s">
        <v>9</v>
      </c>
    </row>
    <row r="41" spans="1:7" ht="18.75" customHeight="1" x14ac:dyDescent="0.25">
      <c r="A41" s="9">
        <v>100</v>
      </c>
      <c r="B41" s="9">
        <v>3</v>
      </c>
      <c r="C41" s="9">
        <v>5</v>
      </c>
      <c r="D41" s="9">
        <v>293</v>
      </c>
      <c r="E41" s="9">
        <v>8660</v>
      </c>
      <c r="F41" s="6">
        <f t="shared" si="1"/>
        <v>0.41</v>
      </c>
      <c r="G41" s="7" t="s">
        <v>9</v>
      </c>
    </row>
    <row r="42" spans="1:7" ht="18.75" customHeight="1" x14ac:dyDescent="0.25">
      <c r="A42" s="5">
        <v>10</v>
      </c>
      <c r="B42" s="5">
        <v>4</v>
      </c>
      <c r="C42" s="6">
        <v>0.6</v>
      </c>
      <c r="D42" s="5">
        <v>243</v>
      </c>
      <c r="E42" s="5">
        <v>5980</v>
      </c>
      <c r="F42" s="6">
        <f t="shared" si="1"/>
        <v>0.41</v>
      </c>
      <c r="G42" s="7" t="s">
        <v>9</v>
      </c>
    </row>
    <row r="43" spans="1:7" ht="18.75" customHeight="1" x14ac:dyDescent="0.25">
      <c r="A43" s="5">
        <v>20</v>
      </c>
      <c r="B43" s="5">
        <v>4</v>
      </c>
      <c r="C43" s="6">
        <v>1.2</v>
      </c>
      <c r="D43" s="5">
        <v>258</v>
      </c>
      <c r="E43" s="5">
        <v>6560</v>
      </c>
      <c r="F43" s="6">
        <f t="shared" si="1"/>
        <v>0.41</v>
      </c>
      <c r="G43" s="7" t="s">
        <v>9</v>
      </c>
    </row>
    <row r="44" spans="1:7" ht="18.75" customHeight="1" x14ac:dyDescent="0.25">
      <c r="A44" s="5">
        <v>30</v>
      </c>
      <c r="B44" s="5">
        <v>4</v>
      </c>
      <c r="C44" s="6">
        <v>1.7999999999999998</v>
      </c>
      <c r="D44" s="5">
        <v>272</v>
      </c>
      <c r="E44" s="5">
        <v>7070</v>
      </c>
      <c r="F44" s="6">
        <f t="shared" si="1"/>
        <v>0.41</v>
      </c>
      <c r="G44" s="7" t="s">
        <v>9</v>
      </c>
    </row>
    <row r="45" spans="1:7" ht="18.75" customHeight="1" x14ac:dyDescent="0.25">
      <c r="A45" s="5">
        <v>40</v>
      </c>
      <c r="B45" s="5">
        <v>4</v>
      </c>
      <c r="C45" s="6">
        <v>2.4</v>
      </c>
      <c r="D45" s="5">
        <v>284</v>
      </c>
      <c r="E45" s="5">
        <v>7540</v>
      </c>
      <c r="F45" s="6">
        <f t="shared" si="1"/>
        <v>0.41</v>
      </c>
      <c r="G45" s="7" t="s">
        <v>9</v>
      </c>
    </row>
    <row r="46" spans="1:7" ht="18.75" customHeight="1" x14ac:dyDescent="0.25">
      <c r="A46" s="5">
        <v>50</v>
      </c>
      <c r="B46" s="5">
        <v>4</v>
      </c>
      <c r="C46" s="5">
        <v>3</v>
      </c>
      <c r="D46" s="5">
        <v>296</v>
      </c>
      <c r="E46" s="5">
        <v>7980</v>
      </c>
      <c r="F46" s="6">
        <f t="shared" si="1"/>
        <v>0.41</v>
      </c>
      <c r="G46" s="7" t="s">
        <v>9</v>
      </c>
    </row>
    <row r="47" spans="1:7" ht="18.75" customHeight="1" x14ac:dyDescent="0.25">
      <c r="A47" s="5">
        <v>60</v>
      </c>
      <c r="B47" s="5">
        <v>4</v>
      </c>
      <c r="C47" s="6">
        <v>3.5999999999999996</v>
      </c>
      <c r="D47" s="5">
        <v>307</v>
      </c>
      <c r="E47" s="5">
        <v>8400</v>
      </c>
      <c r="F47" s="6">
        <f t="shared" si="1"/>
        <v>0.41</v>
      </c>
      <c r="G47" s="7" t="s">
        <v>9</v>
      </c>
    </row>
    <row r="48" spans="1:7" ht="18.75" customHeight="1" x14ac:dyDescent="0.25">
      <c r="A48" s="5">
        <v>70</v>
      </c>
      <c r="B48" s="5">
        <v>4</v>
      </c>
      <c r="C48" s="6">
        <v>4.2</v>
      </c>
      <c r="D48" s="5">
        <v>318</v>
      </c>
      <c r="E48" s="5">
        <v>8800</v>
      </c>
      <c r="F48" s="6">
        <f t="shared" si="1"/>
        <v>0.41</v>
      </c>
      <c r="G48" s="7" t="s">
        <v>9</v>
      </c>
    </row>
    <row r="49" spans="1:7" ht="18.75" customHeight="1" x14ac:dyDescent="0.25">
      <c r="A49" s="5">
        <v>80</v>
      </c>
      <c r="B49" s="5">
        <v>4</v>
      </c>
      <c r="C49" s="6">
        <v>4.8</v>
      </c>
      <c r="D49" s="5">
        <v>328</v>
      </c>
      <c r="E49" s="5">
        <v>9180</v>
      </c>
      <c r="F49" s="6">
        <f t="shared" si="1"/>
        <v>0.41</v>
      </c>
      <c r="G49" s="7" t="s">
        <v>9</v>
      </c>
    </row>
    <row r="50" spans="1:7" ht="18.75" customHeight="1" x14ac:dyDescent="0.25">
      <c r="A50" s="5">
        <v>90</v>
      </c>
      <c r="B50" s="5">
        <v>4</v>
      </c>
      <c r="C50" s="6">
        <v>5.3999999999999995</v>
      </c>
      <c r="D50" s="5">
        <v>338</v>
      </c>
      <c r="E50" s="5">
        <v>9560</v>
      </c>
      <c r="F50" s="6">
        <f t="shared" si="1"/>
        <v>0.41</v>
      </c>
      <c r="G50" s="7" t="s">
        <v>9</v>
      </c>
    </row>
    <row r="51" spans="1:7" ht="18.75" customHeight="1" x14ac:dyDescent="0.25">
      <c r="A51" s="5">
        <v>100</v>
      </c>
      <c r="B51" s="5">
        <v>4</v>
      </c>
      <c r="C51" s="5">
        <v>6</v>
      </c>
      <c r="D51" s="5">
        <v>348</v>
      </c>
      <c r="E51" s="5">
        <v>9940</v>
      </c>
      <c r="F51" s="6">
        <f t="shared" si="1"/>
        <v>0.41</v>
      </c>
      <c r="G51" s="7" t="s">
        <v>9</v>
      </c>
    </row>
    <row r="52" spans="1:7" ht="18.75" customHeight="1" x14ac:dyDescent="0.25">
      <c r="A52" s="11">
        <v>10</v>
      </c>
      <c r="B52" s="9">
        <v>5</v>
      </c>
      <c r="C52" s="10">
        <v>0.70000000000000007</v>
      </c>
      <c r="D52" s="9">
        <v>298</v>
      </c>
      <c r="E52" s="9">
        <v>7260</v>
      </c>
      <c r="F52" s="6">
        <f t="shared" si="1"/>
        <v>0.41</v>
      </c>
      <c r="G52" s="7" t="s">
        <v>9</v>
      </c>
    </row>
    <row r="53" spans="1:7" ht="18.75" customHeight="1" x14ac:dyDescent="0.25">
      <c r="A53" s="11">
        <v>20</v>
      </c>
      <c r="B53" s="9">
        <v>5</v>
      </c>
      <c r="C53" s="10">
        <v>1.4000000000000001</v>
      </c>
      <c r="D53" s="9">
        <v>313</v>
      </c>
      <c r="E53" s="9">
        <v>7840</v>
      </c>
      <c r="F53" s="6">
        <f t="shared" si="1"/>
        <v>0.41</v>
      </c>
      <c r="G53" s="7" t="s">
        <v>9</v>
      </c>
    </row>
    <row r="54" spans="1:7" ht="18.75" customHeight="1" x14ac:dyDescent="0.25">
      <c r="A54" s="9">
        <v>30</v>
      </c>
      <c r="B54" s="9">
        <v>5</v>
      </c>
      <c r="C54" s="10">
        <v>2.1</v>
      </c>
      <c r="D54" s="9">
        <v>327</v>
      </c>
      <c r="E54" s="9">
        <v>8350</v>
      </c>
      <c r="F54" s="6">
        <f t="shared" si="1"/>
        <v>0.41</v>
      </c>
      <c r="G54" s="7" t="s">
        <v>9</v>
      </c>
    </row>
    <row r="55" spans="1:7" ht="18.75" customHeight="1" x14ac:dyDescent="0.25">
      <c r="A55" s="9">
        <v>40</v>
      </c>
      <c r="B55" s="9">
        <v>5</v>
      </c>
      <c r="C55" s="10">
        <v>2.8000000000000003</v>
      </c>
      <c r="D55" s="9">
        <v>339</v>
      </c>
      <c r="E55" s="9">
        <v>8820</v>
      </c>
      <c r="F55" s="6">
        <f t="shared" si="1"/>
        <v>0.41</v>
      </c>
      <c r="G55" s="7" t="s">
        <v>9</v>
      </c>
    </row>
    <row r="56" spans="1:7" ht="18.75" customHeight="1" x14ac:dyDescent="0.25">
      <c r="A56" s="9">
        <v>50</v>
      </c>
      <c r="B56" s="9">
        <v>5</v>
      </c>
      <c r="C56" s="10">
        <v>3.5000000000000004</v>
      </c>
      <c r="D56" s="9">
        <v>351</v>
      </c>
      <c r="E56" s="9">
        <v>9260</v>
      </c>
      <c r="F56" s="6">
        <f t="shared" si="1"/>
        <v>0.41</v>
      </c>
      <c r="G56" s="7" t="s">
        <v>9</v>
      </c>
    </row>
    <row r="57" spans="1:7" ht="18.75" customHeight="1" x14ac:dyDescent="0.25">
      <c r="A57" s="9">
        <v>60</v>
      </c>
      <c r="B57" s="9">
        <v>5</v>
      </c>
      <c r="C57" s="10">
        <v>4.2</v>
      </c>
      <c r="D57" s="9">
        <v>362</v>
      </c>
      <c r="E57" s="9">
        <v>9680</v>
      </c>
      <c r="F57" s="6">
        <f t="shared" si="1"/>
        <v>0.41</v>
      </c>
      <c r="G57" s="7" t="s">
        <v>9</v>
      </c>
    </row>
    <row r="58" spans="1:7" ht="18.75" customHeight="1" x14ac:dyDescent="0.25">
      <c r="A58" s="9">
        <v>70</v>
      </c>
      <c r="B58" s="9">
        <v>5</v>
      </c>
      <c r="C58" s="10">
        <v>4.9000000000000004</v>
      </c>
      <c r="D58" s="9">
        <v>373</v>
      </c>
      <c r="E58" s="9">
        <v>10080</v>
      </c>
      <c r="F58" s="6">
        <f t="shared" si="1"/>
        <v>0.41</v>
      </c>
      <c r="G58" s="7" t="s">
        <v>9</v>
      </c>
    </row>
    <row r="59" spans="1:7" ht="18.75" customHeight="1" x14ac:dyDescent="0.25">
      <c r="A59" s="9">
        <v>80</v>
      </c>
      <c r="B59" s="9">
        <v>5</v>
      </c>
      <c r="C59" s="10">
        <v>5.6000000000000005</v>
      </c>
      <c r="D59" s="9">
        <v>383</v>
      </c>
      <c r="E59" s="9">
        <v>10460</v>
      </c>
      <c r="F59" s="6">
        <f t="shared" si="1"/>
        <v>0.41</v>
      </c>
      <c r="G59" s="7" t="s">
        <v>9</v>
      </c>
    </row>
    <row r="60" spans="1:7" ht="18.75" customHeight="1" x14ac:dyDescent="0.25">
      <c r="A60" s="9">
        <v>90</v>
      </c>
      <c r="B60" s="9">
        <v>5</v>
      </c>
      <c r="C60" s="10">
        <v>6.3000000000000007</v>
      </c>
      <c r="D60" s="9">
        <v>393</v>
      </c>
      <c r="E60" s="9">
        <v>10840</v>
      </c>
      <c r="F60" s="6">
        <f t="shared" si="1"/>
        <v>0.41</v>
      </c>
      <c r="G60" s="7" t="s">
        <v>9</v>
      </c>
    </row>
    <row r="61" spans="1:7" ht="18.75" customHeight="1" x14ac:dyDescent="0.25">
      <c r="A61" s="9">
        <v>100</v>
      </c>
      <c r="B61" s="9">
        <v>5</v>
      </c>
      <c r="C61" s="10">
        <v>7.0000000000000009</v>
      </c>
      <c r="D61" s="9">
        <v>403</v>
      </c>
      <c r="E61" s="9">
        <v>11220</v>
      </c>
      <c r="F61" s="6">
        <f t="shared" si="1"/>
        <v>0.41</v>
      </c>
      <c r="G61" s="7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/>
  </sheetViews>
  <sheetFormatPr defaultRowHeight="15" x14ac:dyDescent="0.25"/>
  <cols>
    <col min="1" max="1" width="13.42578125" style="12" bestFit="1" customWidth="1"/>
    <col min="2" max="2" width="13.5703125" style="12" bestFit="1" customWidth="1"/>
    <col min="3" max="3" width="13.5703125" style="13" bestFit="1" customWidth="1"/>
    <col min="4" max="5" width="13.5703125" style="12" bestFit="1" customWidth="1"/>
    <col min="6" max="6" width="13.5703125" style="13" bestFit="1" customWidth="1"/>
    <col min="7" max="7" width="18.28515625" style="14" bestFit="1" customWidth="1"/>
  </cols>
  <sheetData>
    <row r="1" spans="1:7" ht="18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r="2" spans="1:7" ht="18.75" customHeight="1" x14ac:dyDescent="0.25">
      <c r="A2" s="5">
        <v>10</v>
      </c>
      <c r="B2" s="5">
        <v>0</v>
      </c>
      <c r="C2" s="6">
        <v>0.24</v>
      </c>
      <c r="D2" s="5">
        <v>78</v>
      </c>
      <c r="E2" s="6">
        <v>596.96</v>
      </c>
      <c r="F2" s="6">
        <f t="shared" ref="F2:F33" si="0">0.41</f>
        <v>0.41</v>
      </c>
      <c r="G2" s="7" t="s">
        <v>7</v>
      </c>
    </row>
    <row r="3" spans="1:7" ht="18.75" customHeight="1" x14ac:dyDescent="0.25">
      <c r="A3" s="5">
        <v>20</v>
      </c>
      <c r="B3" s="5">
        <v>0</v>
      </c>
      <c r="C3" s="6">
        <v>0.45999999999999996</v>
      </c>
      <c r="D3" s="5">
        <v>93</v>
      </c>
      <c r="E3" s="6">
        <v>671.57999999999993</v>
      </c>
      <c r="F3" s="6">
        <f t="shared" si="0"/>
        <v>0.41</v>
      </c>
      <c r="G3" s="7" t="s">
        <v>7</v>
      </c>
    </row>
    <row r="4" spans="1:7" ht="18.75" customHeight="1" x14ac:dyDescent="0.25">
      <c r="A4" s="5">
        <v>30</v>
      </c>
      <c r="B4" s="5">
        <v>0</v>
      </c>
      <c r="C4" s="6">
        <v>0.66</v>
      </c>
      <c r="D4" s="5">
        <v>107</v>
      </c>
      <c r="E4" s="6">
        <v>746.19999999999993</v>
      </c>
      <c r="F4" s="6">
        <f t="shared" si="0"/>
        <v>0.41</v>
      </c>
      <c r="G4" s="7" t="s">
        <v>7</v>
      </c>
    </row>
    <row r="5" spans="1:7" ht="18.75" customHeight="1" x14ac:dyDescent="0.25">
      <c r="A5" s="5">
        <v>40</v>
      </c>
      <c r="B5" s="5">
        <v>0</v>
      </c>
      <c r="C5" s="6">
        <v>0.84000000000000008</v>
      </c>
      <c r="D5" s="5">
        <v>119</v>
      </c>
      <c r="E5" s="6">
        <v>820.82</v>
      </c>
      <c r="F5" s="6">
        <f t="shared" si="0"/>
        <v>0.41</v>
      </c>
      <c r="G5" s="7" t="s">
        <v>7</v>
      </c>
    </row>
    <row r="6" spans="1:7" ht="18.75" customHeight="1" x14ac:dyDescent="0.25">
      <c r="A6" s="5">
        <v>50</v>
      </c>
      <c r="B6" s="5">
        <v>0</v>
      </c>
      <c r="C6" s="5">
        <v>1</v>
      </c>
      <c r="D6" s="5">
        <v>131</v>
      </c>
      <c r="E6" s="6">
        <v>895.44</v>
      </c>
      <c r="F6" s="6">
        <f t="shared" si="0"/>
        <v>0.41</v>
      </c>
      <c r="G6" s="7" t="s">
        <v>7</v>
      </c>
    </row>
    <row r="7" spans="1:7" ht="18.75" customHeight="1" x14ac:dyDescent="0.25">
      <c r="A7" s="5">
        <v>60</v>
      </c>
      <c r="B7" s="5">
        <v>0</v>
      </c>
      <c r="C7" s="6">
        <v>1.08</v>
      </c>
      <c r="D7" s="5">
        <v>142</v>
      </c>
      <c r="E7" s="6">
        <v>970.06000000000006</v>
      </c>
      <c r="F7" s="6">
        <f t="shared" si="0"/>
        <v>0.41</v>
      </c>
      <c r="G7" s="7" t="s">
        <v>7</v>
      </c>
    </row>
    <row r="8" spans="1:7" ht="18.75" customHeight="1" x14ac:dyDescent="0.25">
      <c r="A8" s="5">
        <v>70</v>
      </c>
      <c r="B8" s="5">
        <v>0</v>
      </c>
      <c r="C8" s="6">
        <v>1.1900000000000002</v>
      </c>
      <c r="D8" s="5">
        <v>153</v>
      </c>
      <c r="E8" s="6">
        <v>1119.3</v>
      </c>
      <c r="F8" s="6">
        <f t="shared" si="0"/>
        <v>0.41</v>
      </c>
      <c r="G8" s="7" t="s">
        <v>7</v>
      </c>
    </row>
    <row r="9" spans="1:7" ht="18.75" customHeight="1" x14ac:dyDescent="0.25">
      <c r="A9" s="5">
        <v>80</v>
      </c>
      <c r="B9" s="5">
        <v>0</v>
      </c>
      <c r="C9" s="6">
        <v>1.28</v>
      </c>
      <c r="D9" s="5">
        <v>163</v>
      </c>
      <c r="E9" s="6">
        <v>1193.92</v>
      </c>
      <c r="F9" s="6">
        <f t="shared" si="0"/>
        <v>0.41</v>
      </c>
      <c r="G9" s="7" t="s">
        <v>7</v>
      </c>
    </row>
    <row r="10" spans="1:7" ht="18.75" customHeight="1" x14ac:dyDescent="0.25">
      <c r="A10" s="5">
        <v>90</v>
      </c>
      <c r="B10" s="5">
        <v>0</v>
      </c>
      <c r="C10" s="6">
        <v>1.3499999999999999</v>
      </c>
      <c r="D10" s="5">
        <v>173</v>
      </c>
      <c r="E10" s="6">
        <v>1268.5399999999997</v>
      </c>
      <c r="F10" s="6">
        <f t="shared" si="0"/>
        <v>0.41</v>
      </c>
      <c r="G10" s="7" t="s">
        <v>7</v>
      </c>
    </row>
    <row r="11" spans="1:7" ht="18.75" customHeight="1" x14ac:dyDescent="0.25">
      <c r="A11" s="5">
        <v>100</v>
      </c>
      <c r="B11" s="5">
        <v>0</v>
      </c>
      <c r="C11" s="6">
        <v>1.44</v>
      </c>
      <c r="D11" s="5">
        <v>183</v>
      </c>
      <c r="E11" s="6">
        <v>1343.1599999999999</v>
      </c>
      <c r="F11" s="6">
        <f t="shared" si="0"/>
        <v>0.41</v>
      </c>
      <c r="G11" s="7" t="s">
        <v>7</v>
      </c>
    </row>
    <row r="12" spans="1:7" ht="18.75" customHeight="1" x14ac:dyDescent="0.25">
      <c r="A12" s="8" t="s">
        <v>8</v>
      </c>
      <c r="B12" s="9">
        <v>1</v>
      </c>
      <c r="C12" s="10">
        <v>0.43</v>
      </c>
      <c r="D12" s="9">
        <v>78</v>
      </c>
      <c r="E12" s="9">
        <v>2140</v>
      </c>
      <c r="F12" s="6">
        <f t="shared" si="0"/>
        <v>0.41</v>
      </c>
      <c r="G12" s="7" t="s">
        <v>7</v>
      </c>
    </row>
    <row r="13" spans="1:7" ht="18.75" customHeight="1" x14ac:dyDescent="0.25">
      <c r="A13" s="11">
        <v>20</v>
      </c>
      <c r="B13" s="9">
        <v>1</v>
      </c>
      <c r="C13" s="10">
        <v>0.72</v>
      </c>
      <c r="D13" s="9">
        <v>93</v>
      </c>
      <c r="E13" s="9">
        <v>2720</v>
      </c>
      <c r="F13" s="6">
        <f t="shared" si="0"/>
        <v>0.41</v>
      </c>
      <c r="G13" s="7" t="s">
        <v>7</v>
      </c>
    </row>
    <row r="14" spans="1:7" ht="18.75" customHeight="1" x14ac:dyDescent="0.25">
      <c r="A14" s="9">
        <v>30</v>
      </c>
      <c r="B14" s="9">
        <v>1</v>
      </c>
      <c r="C14" s="10">
        <v>0.98</v>
      </c>
      <c r="D14" s="9">
        <v>107</v>
      </c>
      <c r="E14" s="9">
        <v>3230</v>
      </c>
      <c r="F14" s="6">
        <f t="shared" si="0"/>
        <v>0.41</v>
      </c>
      <c r="G14" s="7" t="s">
        <v>7</v>
      </c>
    </row>
    <row r="15" spans="1:7" ht="18.75" customHeight="1" x14ac:dyDescent="0.25">
      <c r="A15" s="9">
        <v>40</v>
      </c>
      <c r="B15" s="9">
        <v>1</v>
      </c>
      <c r="C15" s="10">
        <v>1.21</v>
      </c>
      <c r="D15" s="9">
        <v>119</v>
      </c>
      <c r="E15" s="9">
        <v>3700</v>
      </c>
      <c r="F15" s="6">
        <f t="shared" si="0"/>
        <v>0.41</v>
      </c>
      <c r="G15" s="7" t="s">
        <v>7</v>
      </c>
    </row>
    <row r="16" spans="1:7" ht="18.75" customHeight="1" x14ac:dyDescent="0.25">
      <c r="A16" s="9">
        <v>50</v>
      </c>
      <c r="B16" s="9">
        <v>1</v>
      </c>
      <c r="C16" s="10">
        <v>1.43</v>
      </c>
      <c r="D16" s="9">
        <v>131</v>
      </c>
      <c r="E16" s="9">
        <v>4140</v>
      </c>
      <c r="F16" s="6">
        <f t="shared" si="0"/>
        <v>0.41</v>
      </c>
      <c r="G16" s="7" t="s">
        <v>7</v>
      </c>
    </row>
    <row r="17" spans="1:7" ht="18.75" customHeight="1" x14ac:dyDescent="0.25">
      <c r="A17" s="9">
        <v>60</v>
      </c>
      <c r="B17" s="9">
        <v>1</v>
      </c>
      <c r="C17" s="10">
        <v>1.64</v>
      </c>
      <c r="D17" s="9">
        <v>142</v>
      </c>
      <c r="E17" s="9">
        <v>4560</v>
      </c>
      <c r="F17" s="6">
        <f t="shared" si="0"/>
        <v>0.41</v>
      </c>
      <c r="G17" s="7" t="s">
        <v>7</v>
      </c>
    </row>
    <row r="18" spans="1:7" ht="18.75" customHeight="1" x14ac:dyDescent="0.25">
      <c r="A18" s="9">
        <v>70</v>
      </c>
      <c r="B18" s="9">
        <v>1</v>
      </c>
      <c r="C18" s="10">
        <v>1.84</v>
      </c>
      <c r="D18" s="9">
        <v>153</v>
      </c>
      <c r="E18" s="9">
        <v>4960</v>
      </c>
      <c r="F18" s="6">
        <f t="shared" si="0"/>
        <v>0.41</v>
      </c>
      <c r="G18" s="7" t="s">
        <v>7</v>
      </c>
    </row>
    <row r="19" spans="1:7" ht="18.75" customHeight="1" x14ac:dyDescent="0.25">
      <c r="A19" s="9">
        <v>80</v>
      </c>
      <c r="B19" s="9">
        <v>1</v>
      </c>
      <c r="C19" s="10">
        <v>2.0299999999999998</v>
      </c>
      <c r="D19" s="9">
        <v>163</v>
      </c>
      <c r="E19" s="9">
        <v>5340</v>
      </c>
      <c r="F19" s="6">
        <f t="shared" si="0"/>
        <v>0.41</v>
      </c>
      <c r="G19" s="7" t="s">
        <v>7</v>
      </c>
    </row>
    <row r="20" spans="1:7" ht="18.75" customHeight="1" x14ac:dyDescent="0.25">
      <c r="A20" s="9">
        <v>90</v>
      </c>
      <c r="B20" s="9">
        <v>1</v>
      </c>
      <c r="C20" s="10">
        <v>2.2200000000000002</v>
      </c>
      <c r="D20" s="9">
        <v>173</v>
      </c>
      <c r="E20" s="9">
        <v>5720</v>
      </c>
      <c r="F20" s="6">
        <f t="shared" si="0"/>
        <v>0.41</v>
      </c>
      <c r="G20" s="7" t="s">
        <v>7</v>
      </c>
    </row>
    <row r="21" spans="1:7" ht="18.75" customHeight="1" x14ac:dyDescent="0.25">
      <c r="A21" s="9">
        <v>100</v>
      </c>
      <c r="B21" s="9">
        <v>1</v>
      </c>
      <c r="C21" s="10">
        <v>2.41</v>
      </c>
      <c r="D21" s="9">
        <v>183</v>
      </c>
      <c r="E21" s="9">
        <v>6100</v>
      </c>
      <c r="F21" s="6">
        <f t="shared" si="0"/>
        <v>0.41</v>
      </c>
      <c r="G21" s="7" t="s">
        <v>7</v>
      </c>
    </row>
    <row r="22" spans="1:7" ht="18.75" customHeight="1" x14ac:dyDescent="0.25">
      <c r="A22" s="5">
        <v>10</v>
      </c>
      <c r="B22" s="5">
        <v>2</v>
      </c>
      <c r="C22" s="6">
        <v>0.5</v>
      </c>
      <c r="D22" s="5">
        <v>133</v>
      </c>
      <c r="E22" s="5">
        <v>3420</v>
      </c>
      <c r="F22" s="6">
        <f t="shared" si="0"/>
        <v>0.41</v>
      </c>
      <c r="G22" s="7" t="s">
        <v>7</v>
      </c>
    </row>
    <row r="23" spans="1:7" ht="18.75" customHeight="1" x14ac:dyDescent="0.25">
      <c r="A23" s="5">
        <v>20</v>
      </c>
      <c r="B23" s="5">
        <v>2</v>
      </c>
      <c r="C23" s="5">
        <v>1</v>
      </c>
      <c r="D23" s="5">
        <v>148</v>
      </c>
      <c r="E23" s="5">
        <v>4000</v>
      </c>
      <c r="F23" s="6">
        <f t="shared" si="0"/>
        <v>0.41</v>
      </c>
      <c r="G23" s="7" t="s">
        <v>7</v>
      </c>
    </row>
    <row r="24" spans="1:7" ht="18.75" customHeight="1" x14ac:dyDescent="0.25">
      <c r="A24" s="5">
        <v>30</v>
      </c>
      <c r="B24" s="5">
        <v>2</v>
      </c>
      <c r="C24" s="6">
        <v>1.5</v>
      </c>
      <c r="D24" s="5">
        <v>162</v>
      </c>
      <c r="E24" s="5">
        <v>4510</v>
      </c>
      <c r="F24" s="6">
        <f t="shared" si="0"/>
        <v>0.41</v>
      </c>
      <c r="G24" s="7" t="s">
        <v>7</v>
      </c>
    </row>
    <row r="25" spans="1:7" ht="18.75" customHeight="1" x14ac:dyDescent="0.25">
      <c r="A25" s="5">
        <v>40</v>
      </c>
      <c r="B25" s="5">
        <v>2</v>
      </c>
      <c r="C25" s="5">
        <v>2</v>
      </c>
      <c r="D25" s="5">
        <v>174</v>
      </c>
      <c r="E25" s="5">
        <v>4980</v>
      </c>
      <c r="F25" s="6">
        <f t="shared" si="0"/>
        <v>0.41</v>
      </c>
      <c r="G25" s="7" t="s">
        <v>7</v>
      </c>
    </row>
    <row r="26" spans="1:7" ht="18.75" customHeight="1" x14ac:dyDescent="0.25">
      <c r="A26" s="5">
        <v>50</v>
      </c>
      <c r="B26" s="5">
        <v>2</v>
      </c>
      <c r="C26" s="6">
        <v>2.5</v>
      </c>
      <c r="D26" s="5">
        <v>186</v>
      </c>
      <c r="E26" s="5">
        <v>5420</v>
      </c>
      <c r="F26" s="6">
        <f t="shared" si="0"/>
        <v>0.41</v>
      </c>
      <c r="G26" s="7" t="s">
        <v>7</v>
      </c>
    </row>
    <row r="27" spans="1:7" ht="18.75" customHeight="1" x14ac:dyDescent="0.25">
      <c r="A27" s="5">
        <v>60</v>
      </c>
      <c r="B27" s="5">
        <v>2</v>
      </c>
      <c r="C27" s="5">
        <v>3</v>
      </c>
      <c r="D27" s="5">
        <v>197</v>
      </c>
      <c r="E27" s="5">
        <v>5840</v>
      </c>
      <c r="F27" s="6">
        <f t="shared" si="0"/>
        <v>0.41</v>
      </c>
      <c r="G27" s="7" t="s">
        <v>7</v>
      </c>
    </row>
    <row r="28" spans="1:7" ht="18.75" customHeight="1" x14ac:dyDescent="0.25">
      <c r="A28" s="5">
        <v>70</v>
      </c>
      <c r="B28" s="5">
        <v>2</v>
      </c>
      <c r="C28" s="6">
        <v>3.5</v>
      </c>
      <c r="D28" s="5">
        <v>208</v>
      </c>
      <c r="E28" s="5">
        <v>6240</v>
      </c>
      <c r="F28" s="6">
        <f t="shared" si="0"/>
        <v>0.41</v>
      </c>
      <c r="G28" s="7" t="s">
        <v>7</v>
      </c>
    </row>
    <row r="29" spans="1:7" ht="18.75" customHeight="1" x14ac:dyDescent="0.25">
      <c r="A29" s="5">
        <v>80</v>
      </c>
      <c r="B29" s="5">
        <v>2</v>
      </c>
      <c r="C29" s="5">
        <v>4</v>
      </c>
      <c r="D29" s="5">
        <v>218</v>
      </c>
      <c r="E29" s="5">
        <v>6620</v>
      </c>
      <c r="F29" s="6">
        <f t="shared" si="0"/>
        <v>0.41</v>
      </c>
      <c r="G29" s="7" t="s">
        <v>7</v>
      </c>
    </row>
    <row r="30" spans="1:7" ht="18.75" customHeight="1" x14ac:dyDescent="0.25">
      <c r="A30" s="5">
        <v>90</v>
      </c>
      <c r="B30" s="5">
        <v>2</v>
      </c>
      <c r="C30" s="6">
        <v>4.5</v>
      </c>
      <c r="D30" s="5">
        <v>228</v>
      </c>
      <c r="E30" s="5">
        <v>7000</v>
      </c>
      <c r="F30" s="6">
        <f t="shared" si="0"/>
        <v>0.41</v>
      </c>
      <c r="G30" s="7" t="s">
        <v>7</v>
      </c>
    </row>
    <row r="31" spans="1:7" ht="18.75" customHeight="1" x14ac:dyDescent="0.25">
      <c r="A31" s="5">
        <v>100</v>
      </c>
      <c r="B31" s="5">
        <v>2</v>
      </c>
      <c r="C31" s="5">
        <v>5</v>
      </c>
      <c r="D31" s="5">
        <v>238</v>
      </c>
      <c r="E31" s="5">
        <v>7380</v>
      </c>
      <c r="F31" s="6">
        <f t="shared" si="0"/>
        <v>0.41</v>
      </c>
      <c r="G31" s="7" t="s">
        <v>7</v>
      </c>
    </row>
    <row r="32" spans="1:7" ht="18.75" customHeight="1" x14ac:dyDescent="0.25">
      <c r="A32" s="11">
        <v>10</v>
      </c>
      <c r="B32" s="9">
        <v>3</v>
      </c>
      <c r="C32" s="10">
        <v>0.5</v>
      </c>
      <c r="D32" s="9">
        <v>188</v>
      </c>
      <c r="E32" s="9">
        <v>4700</v>
      </c>
      <c r="F32" s="6">
        <f t="shared" si="0"/>
        <v>0.41</v>
      </c>
      <c r="G32" s="7" t="s">
        <v>7</v>
      </c>
    </row>
    <row r="33" spans="1:7" ht="18.75" customHeight="1" x14ac:dyDescent="0.25">
      <c r="A33" s="11">
        <v>20</v>
      </c>
      <c r="B33" s="9">
        <v>3</v>
      </c>
      <c r="C33" s="9">
        <v>1</v>
      </c>
      <c r="D33" s="9">
        <v>203</v>
      </c>
      <c r="E33" s="9">
        <v>5280</v>
      </c>
      <c r="F33" s="6">
        <f t="shared" si="0"/>
        <v>0.41</v>
      </c>
      <c r="G33" s="7" t="s">
        <v>7</v>
      </c>
    </row>
    <row r="34" spans="1:7" ht="18.75" customHeight="1" x14ac:dyDescent="0.25">
      <c r="A34" s="9">
        <v>30</v>
      </c>
      <c r="B34" s="9">
        <v>3</v>
      </c>
      <c r="C34" s="10">
        <v>1.5</v>
      </c>
      <c r="D34" s="9">
        <v>217</v>
      </c>
      <c r="E34" s="9">
        <v>5790</v>
      </c>
      <c r="F34" s="6">
        <f t="shared" ref="F34:F61" si="1">0.41</f>
        <v>0.41</v>
      </c>
      <c r="G34" s="7" t="s">
        <v>7</v>
      </c>
    </row>
    <row r="35" spans="1:7" ht="18.75" customHeight="1" x14ac:dyDescent="0.25">
      <c r="A35" s="9">
        <v>40</v>
      </c>
      <c r="B35" s="9">
        <v>3</v>
      </c>
      <c r="C35" s="9">
        <v>2</v>
      </c>
      <c r="D35" s="9">
        <v>229</v>
      </c>
      <c r="E35" s="9">
        <v>6260</v>
      </c>
      <c r="F35" s="6">
        <f t="shared" si="1"/>
        <v>0.41</v>
      </c>
      <c r="G35" s="7" t="s">
        <v>7</v>
      </c>
    </row>
    <row r="36" spans="1:7" ht="18.75" customHeight="1" x14ac:dyDescent="0.25">
      <c r="A36" s="9">
        <v>50</v>
      </c>
      <c r="B36" s="9">
        <v>3</v>
      </c>
      <c r="C36" s="10">
        <v>2.5</v>
      </c>
      <c r="D36" s="9">
        <v>241</v>
      </c>
      <c r="E36" s="9">
        <v>6700</v>
      </c>
      <c r="F36" s="6">
        <f t="shared" si="1"/>
        <v>0.41</v>
      </c>
      <c r="G36" s="7" t="s">
        <v>7</v>
      </c>
    </row>
    <row r="37" spans="1:7" ht="18.75" customHeight="1" x14ac:dyDescent="0.25">
      <c r="A37" s="9">
        <v>60</v>
      </c>
      <c r="B37" s="9">
        <v>3</v>
      </c>
      <c r="C37" s="9">
        <v>3</v>
      </c>
      <c r="D37" s="9">
        <v>252</v>
      </c>
      <c r="E37" s="9">
        <v>7120</v>
      </c>
      <c r="F37" s="6">
        <f t="shared" si="1"/>
        <v>0.41</v>
      </c>
      <c r="G37" s="7" t="s">
        <v>7</v>
      </c>
    </row>
    <row r="38" spans="1:7" ht="18.75" customHeight="1" x14ac:dyDescent="0.25">
      <c r="A38" s="9">
        <v>70</v>
      </c>
      <c r="B38" s="9">
        <v>3</v>
      </c>
      <c r="C38" s="10">
        <v>3.5</v>
      </c>
      <c r="D38" s="9">
        <v>263</v>
      </c>
      <c r="E38" s="9">
        <v>7520</v>
      </c>
      <c r="F38" s="6">
        <f t="shared" si="1"/>
        <v>0.41</v>
      </c>
      <c r="G38" s="7" t="s">
        <v>7</v>
      </c>
    </row>
    <row r="39" spans="1:7" ht="18.75" customHeight="1" x14ac:dyDescent="0.25">
      <c r="A39" s="9">
        <v>80</v>
      </c>
      <c r="B39" s="9">
        <v>3</v>
      </c>
      <c r="C39" s="9">
        <v>4</v>
      </c>
      <c r="D39" s="9">
        <v>273</v>
      </c>
      <c r="E39" s="9">
        <v>7900</v>
      </c>
      <c r="F39" s="6">
        <f t="shared" si="1"/>
        <v>0.41</v>
      </c>
      <c r="G39" s="7" t="s">
        <v>7</v>
      </c>
    </row>
    <row r="40" spans="1:7" ht="18.75" customHeight="1" x14ac:dyDescent="0.25">
      <c r="A40" s="9">
        <v>90</v>
      </c>
      <c r="B40" s="9">
        <v>3</v>
      </c>
      <c r="C40" s="10">
        <v>4.5</v>
      </c>
      <c r="D40" s="9">
        <v>283</v>
      </c>
      <c r="E40" s="9">
        <v>8280</v>
      </c>
      <c r="F40" s="6">
        <f t="shared" si="1"/>
        <v>0.41</v>
      </c>
      <c r="G40" s="7" t="s">
        <v>7</v>
      </c>
    </row>
    <row r="41" spans="1:7" ht="18.75" customHeight="1" x14ac:dyDescent="0.25">
      <c r="A41" s="9">
        <v>100</v>
      </c>
      <c r="B41" s="9">
        <v>3</v>
      </c>
      <c r="C41" s="9">
        <v>5</v>
      </c>
      <c r="D41" s="9">
        <v>293</v>
      </c>
      <c r="E41" s="9">
        <v>8660</v>
      </c>
      <c r="F41" s="6">
        <f t="shared" si="1"/>
        <v>0.41</v>
      </c>
      <c r="G41" s="7" t="s">
        <v>7</v>
      </c>
    </row>
    <row r="42" spans="1:7" ht="18.75" customHeight="1" x14ac:dyDescent="0.25">
      <c r="A42" s="5">
        <v>10</v>
      </c>
      <c r="B42" s="5">
        <v>4</v>
      </c>
      <c r="C42" s="6">
        <v>0.6</v>
      </c>
      <c r="D42" s="5">
        <v>243</v>
      </c>
      <c r="E42" s="5">
        <v>5980</v>
      </c>
      <c r="F42" s="6">
        <f t="shared" si="1"/>
        <v>0.41</v>
      </c>
      <c r="G42" s="7" t="s">
        <v>7</v>
      </c>
    </row>
    <row r="43" spans="1:7" ht="18.75" customHeight="1" x14ac:dyDescent="0.25">
      <c r="A43" s="5">
        <v>20</v>
      </c>
      <c r="B43" s="5">
        <v>4</v>
      </c>
      <c r="C43" s="6">
        <v>1.2</v>
      </c>
      <c r="D43" s="5">
        <v>258</v>
      </c>
      <c r="E43" s="5">
        <v>6560</v>
      </c>
      <c r="F43" s="6">
        <f t="shared" si="1"/>
        <v>0.41</v>
      </c>
      <c r="G43" s="7" t="s">
        <v>7</v>
      </c>
    </row>
    <row r="44" spans="1:7" ht="18.75" customHeight="1" x14ac:dyDescent="0.25">
      <c r="A44" s="5">
        <v>30</v>
      </c>
      <c r="B44" s="5">
        <v>4</v>
      </c>
      <c r="C44" s="6">
        <v>1.7999999999999998</v>
      </c>
      <c r="D44" s="5">
        <v>272</v>
      </c>
      <c r="E44" s="5">
        <v>7070</v>
      </c>
      <c r="F44" s="6">
        <f t="shared" si="1"/>
        <v>0.41</v>
      </c>
      <c r="G44" s="7" t="s">
        <v>7</v>
      </c>
    </row>
    <row r="45" spans="1:7" ht="18.75" customHeight="1" x14ac:dyDescent="0.25">
      <c r="A45" s="5">
        <v>40</v>
      </c>
      <c r="B45" s="5">
        <v>4</v>
      </c>
      <c r="C45" s="6">
        <v>2.4</v>
      </c>
      <c r="D45" s="5">
        <v>284</v>
      </c>
      <c r="E45" s="5">
        <v>7540</v>
      </c>
      <c r="F45" s="6">
        <f t="shared" si="1"/>
        <v>0.41</v>
      </c>
      <c r="G45" s="7" t="s">
        <v>7</v>
      </c>
    </row>
    <row r="46" spans="1:7" ht="18.75" customHeight="1" x14ac:dyDescent="0.25">
      <c r="A46" s="5">
        <v>50</v>
      </c>
      <c r="B46" s="5">
        <v>4</v>
      </c>
      <c r="C46" s="5">
        <v>3</v>
      </c>
      <c r="D46" s="5">
        <v>296</v>
      </c>
      <c r="E46" s="5">
        <v>7980</v>
      </c>
      <c r="F46" s="6">
        <f t="shared" si="1"/>
        <v>0.41</v>
      </c>
      <c r="G46" s="7" t="s">
        <v>7</v>
      </c>
    </row>
    <row r="47" spans="1:7" ht="18.75" customHeight="1" x14ac:dyDescent="0.25">
      <c r="A47" s="5">
        <v>60</v>
      </c>
      <c r="B47" s="5">
        <v>4</v>
      </c>
      <c r="C47" s="6">
        <v>3.5999999999999996</v>
      </c>
      <c r="D47" s="5">
        <v>307</v>
      </c>
      <c r="E47" s="5">
        <v>8400</v>
      </c>
      <c r="F47" s="6">
        <f t="shared" si="1"/>
        <v>0.41</v>
      </c>
      <c r="G47" s="7" t="s">
        <v>7</v>
      </c>
    </row>
    <row r="48" spans="1:7" ht="18.75" customHeight="1" x14ac:dyDescent="0.25">
      <c r="A48" s="5">
        <v>70</v>
      </c>
      <c r="B48" s="5">
        <v>4</v>
      </c>
      <c r="C48" s="6">
        <v>4.2</v>
      </c>
      <c r="D48" s="5">
        <v>318</v>
      </c>
      <c r="E48" s="5">
        <v>8800</v>
      </c>
      <c r="F48" s="6">
        <f t="shared" si="1"/>
        <v>0.41</v>
      </c>
      <c r="G48" s="7" t="s">
        <v>7</v>
      </c>
    </row>
    <row r="49" spans="1:7" ht="18.75" customHeight="1" x14ac:dyDescent="0.25">
      <c r="A49" s="5">
        <v>80</v>
      </c>
      <c r="B49" s="5">
        <v>4</v>
      </c>
      <c r="C49" s="6">
        <v>4.8</v>
      </c>
      <c r="D49" s="5">
        <v>328</v>
      </c>
      <c r="E49" s="5">
        <v>9180</v>
      </c>
      <c r="F49" s="6">
        <f t="shared" si="1"/>
        <v>0.41</v>
      </c>
      <c r="G49" s="7" t="s">
        <v>7</v>
      </c>
    </row>
    <row r="50" spans="1:7" ht="18.75" customHeight="1" x14ac:dyDescent="0.25">
      <c r="A50" s="5">
        <v>90</v>
      </c>
      <c r="B50" s="5">
        <v>4</v>
      </c>
      <c r="C50" s="6">
        <v>5.3999999999999995</v>
      </c>
      <c r="D50" s="5">
        <v>338</v>
      </c>
      <c r="E50" s="5">
        <v>9560</v>
      </c>
      <c r="F50" s="6">
        <f t="shared" si="1"/>
        <v>0.41</v>
      </c>
      <c r="G50" s="7" t="s">
        <v>7</v>
      </c>
    </row>
    <row r="51" spans="1:7" ht="18.75" customHeight="1" x14ac:dyDescent="0.25">
      <c r="A51" s="5">
        <v>100</v>
      </c>
      <c r="B51" s="5">
        <v>4</v>
      </c>
      <c r="C51" s="5">
        <v>6</v>
      </c>
      <c r="D51" s="5">
        <v>348</v>
      </c>
      <c r="E51" s="5">
        <v>9940</v>
      </c>
      <c r="F51" s="6">
        <f t="shared" si="1"/>
        <v>0.41</v>
      </c>
      <c r="G51" s="7" t="s">
        <v>7</v>
      </c>
    </row>
    <row r="52" spans="1:7" ht="18.75" customHeight="1" x14ac:dyDescent="0.25">
      <c r="A52" s="11">
        <v>10</v>
      </c>
      <c r="B52" s="9">
        <v>5</v>
      </c>
      <c r="C52" s="10">
        <v>0.70000000000000007</v>
      </c>
      <c r="D52" s="9">
        <v>298</v>
      </c>
      <c r="E52" s="9">
        <v>7260</v>
      </c>
      <c r="F52" s="6">
        <f t="shared" si="1"/>
        <v>0.41</v>
      </c>
      <c r="G52" s="7" t="s">
        <v>7</v>
      </c>
    </row>
    <row r="53" spans="1:7" ht="18.75" customHeight="1" x14ac:dyDescent="0.25">
      <c r="A53" s="11">
        <v>20</v>
      </c>
      <c r="B53" s="9">
        <v>5</v>
      </c>
      <c r="C53" s="10">
        <v>1.4000000000000001</v>
      </c>
      <c r="D53" s="9">
        <v>313</v>
      </c>
      <c r="E53" s="9">
        <v>7840</v>
      </c>
      <c r="F53" s="6">
        <f t="shared" si="1"/>
        <v>0.41</v>
      </c>
      <c r="G53" s="7" t="s">
        <v>7</v>
      </c>
    </row>
    <row r="54" spans="1:7" ht="18.75" customHeight="1" x14ac:dyDescent="0.25">
      <c r="A54" s="9">
        <v>30</v>
      </c>
      <c r="B54" s="9">
        <v>5</v>
      </c>
      <c r="C54" s="10">
        <v>2.1</v>
      </c>
      <c r="D54" s="9">
        <v>327</v>
      </c>
      <c r="E54" s="9">
        <v>8350</v>
      </c>
      <c r="F54" s="6">
        <f t="shared" si="1"/>
        <v>0.41</v>
      </c>
      <c r="G54" s="7" t="s">
        <v>7</v>
      </c>
    </row>
    <row r="55" spans="1:7" ht="18.75" customHeight="1" x14ac:dyDescent="0.25">
      <c r="A55" s="9">
        <v>40</v>
      </c>
      <c r="B55" s="9">
        <v>5</v>
      </c>
      <c r="C55" s="10">
        <v>2.8000000000000003</v>
      </c>
      <c r="D55" s="9">
        <v>339</v>
      </c>
      <c r="E55" s="9">
        <v>8820</v>
      </c>
      <c r="F55" s="6">
        <f t="shared" si="1"/>
        <v>0.41</v>
      </c>
      <c r="G55" s="7" t="s">
        <v>7</v>
      </c>
    </row>
    <row r="56" spans="1:7" ht="18.75" customHeight="1" x14ac:dyDescent="0.25">
      <c r="A56" s="9">
        <v>50</v>
      </c>
      <c r="B56" s="9">
        <v>5</v>
      </c>
      <c r="C56" s="10">
        <v>3.5000000000000004</v>
      </c>
      <c r="D56" s="9">
        <v>351</v>
      </c>
      <c r="E56" s="9">
        <v>9260</v>
      </c>
      <c r="F56" s="6">
        <f t="shared" si="1"/>
        <v>0.41</v>
      </c>
      <c r="G56" s="7" t="s">
        <v>7</v>
      </c>
    </row>
    <row r="57" spans="1:7" ht="18.75" customHeight="1" x14ac:dyDescent="0.25">
      <c r="A57" s="9">
        <v>60</v>
      </c>
      <c r="B57" s="9">
        <v>5</v>
      </c>
      <c r="C57" s="10">
        <v>4.2</v>
      </c>
      <c r="D57" s="9">
        <v>362</v>
      </c>
      <c r="E57" s="9">
        <v>9680</v>
      </c>
      <c r="F57" s="6">
        <f t="shared" si="1"/>
        <v>0.41</v>
      </c>
      <c r="G57" s="7" t="s">
        <v>7</v>
      </c>
    </row>
    <row r="58" spans="1:7" ht="18.75" customHeight="1" x14ac:dyDescent="0.25">
      <c r="A58" s="9">
        <v>70</v>
      </c>
      <c r="B58" s="9">
        <v>5</v>
      </c>
      <c r="C58" s="10">
        <v>4.9000000000000004</v>
      </c>
      <c r="D58" s="9">
        <v>373</v>
      </c>
      <c r="E58" s="9">
        <v>10080</v>
      </c>
      <c r="F58" s="6">
        <f t="shared" si="1"/>
        <v>0.41</v>
      </c>
      <c r="G58" s="7" t="s">
        <v>7</v>
      </c>
    </row>
    <row r="59" spans="1:7" ht="18.75" customHeight="1" x14ac:dyDescent="0.25">
      <c r="A59" s="9">
        <v>80</v>
      </c>
      <c r="B59" s="9">
        <v>5</v>
      </c>
      <c r="C59" s="10">
        <v>5.6000000000000005</v>
      </c>
      <c r="D59" s="9">
        <v>383</v>
      </c>
      <c r="E59" s="9">
        <v>10460</v>
      </c>
      <c r="F59" s="6">
        <f t="shared" si="1"/>
        <v>0.41</v>
      </c>
      <c r="G59" s="7" t="s">
        <v>7</v>
      </c>
    </row>
    <row r="60" spans="1:7" ht="18.75" customHeight="1" x14ac:dyDescent="0.25">
      <c r="A60" s="9">
        <v>90</v>
      </c>
      <c r="B60" s="9">
        <v>5</v>
      </c>
      <c r="C60" s="10">
        <v>6.3000000000000007</v>
      </c>
      <c r="D60" s="9">
        <v>393</v>
      </c>
      <c r="E60" s="9">
        <v>10840</v>
      </c>
      <c r="F60" s="6">
        <f t="shared" si="1"/>
        <v>0.41</v>
      </c>
      <c r="G60" s="7" t="s">
        <v>7</v>
      </c>
    </row>
    <row r="61" spans="1:7" ht="18.75" customHeight="1" x14ac:dyDescent="0.25">
      <c r="A61" s="9">
        <v>100</v>
      </c>
      <c r="B61" s="9">
        <v>5</v>
      </c>
      <c r="C61" s="10">
        <v>7.0000000000000009</v>
      </c>
      <c r="D61" s="9">
        <v>403</v>
      </c>
      <c r="E61" s="9">
        <v>11220</v>
      </c>
      <c r="F61" s="6">
        <f t="shared" si="1"/>
        <v>0.41</v>
      </c>
      <c r="G61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Cattle</vt:lpstr>
      <vt:lpstr>Buffalo</vt:lpstr>
      <vt:lpstr>Goat</vt:lpstr>
      <vt:lpstr>Sheep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Abdullah Nabeel</cp:lastModifiedBy>
  <dcterms:created xsi:type="dcterms:W3CDTF">2023-02-27T14:58:45Z</dcterms:created>
  <dcterms:modified xsi:type="dcterms:W3CDTF">2023-02-28T07:22:56Z</dcterms:modified>
</cp:coreProperties>
</file>