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kayl\Documents\environmental_data\data\"/>
    </mc:Choice>
  </mc:AlternateContent>
  <xr:revisionPtr revIDLastSave="0" documentId="13_ncr:1_{7BBECC93-C685-450B-8F2B-51947E6DD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rait2" sheetId="2" r:id="rId1"/>
    <sheet name="Horiz1" sheetId="5" r:id="rId2"/>
    <sheet name="Horiz2" sheetId="4" r:id="rId3"/>
  </sheets>
  <definedNames>
    <definedName name="_xlnm._FilterDatabase" localSheetId="0" hidden="1">Portrait2!$A$2:$F$80</definedName>
    <definedName name="_xlchart.v1.0" hidden="1">Portrait2!$F$24:$F$38</definedName>
    <definedName name="_xlchart.v1.1" hidden="1">Portrait2!$F$39:$F$52</definedName>
    <definedName name="_xlchart.v1.2" hidden="1">Portrait2!$F$3:$F$23</definedName>
    <definedName name="_xlchart.v1.3" hidden="1">Portrait2!$F$53:$F$66</definedName>
    <definedName name="_xlchart.v1.4" hidden="1">Portrait2!$F$67:$F$80</definedName>
    <definedName name="_xlchart.v1.5" hidden="1">Portrait2!$F$24:$F$38</definedName>
    <definedName name="_xlchart.v1.6" hidden="1">Portrait2!$F$39:$F$52</definedName>
    <definedName name="_xlchart.v1.7" hidden="1">Portrait2!$F$3:$F$23</definedName>
    <definedName name="_xlchart.v1.8" hidden="1">Portrait2!$F$53:$F$66</definedName>
    <definedName name="_xlchart.v1.9" hidden="1">Portrait2!$F$67:$F$80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K12" i="2"/>
  <c r="K11" i="2"/>
  <c r="J13" i="2"/>
  <c r="J12" i="2"/>
  <c r="J11" i="2"/>
  <c r="I11" i="2"/>
  <c r="I13" i="2"/>
  <c r="I12" i="2"/>
  <c r="M7" i="2"/>
  <c r="L7" i="2"/>
  <c r="K7" i="2"/>
  <c r="J7" i="2"/>
  <c r="I7" i="2"/>
  <c r="I6" i="2"/>
  <c r="I5" i="2"/>
  <c r="F58" i="2"/>
  <c r="F16" i="2"/>
  <c r="F17" i="2"/>
  <c r="F64" i="2"/>
  <c r="F34" i="2"/>
  <c r="F35" i="2"/>
  <c r="F18" i="2"/>
  <c r="F65" i="2"/>
  <c r="F19" i="2"/>
  <c r="F20" i="2"/>
  <c r="F49" i="2"/>
  <c r="F21" i="2"/>
  <c r="F50" i="2"/>
  <c r="F36" i="2"/>
  <c r="F77" i="2"/>
  <c r="M6" i="2" s="1"/>
  <c r="F66" i="2"/>
  <c r="F51" i="2"/>
  <c r="F37" i="2"/>
  <c r="F38" i="2"/>
  <c r="F78" i="2"/>
  <c r="F79" i="2"/>
  <c r="F80" i="2"/>
  <c r="F52" i="2"/>
  <c r="F22" i="2"/>
  <c r="F23" i="2"/>
  <c r="F40" i="2"/>
  <c r="F3" i="2"/>
  <c r="F4" i="2"/>
  <c r="F53" i="2"/>
  <c r="F41" i="2"/>
  <c r="F67" i="2"/>
  <c r="F68" i="2"/>
  <c r="F69" i="2"/>
  <c r="F5" i="2"/>
  <c r="F6" i="2"/>
  <c r="F54" i="2"/>
  <c r="F24" i="2"/>
  <c r="F25" i="2"/>
  <c r="F26" i="2"/>
  <c r="F27" i="2"/>
  <c r="F7" i="2"/>
  <c r="F8" i="2"/>
  <c r="F28" i="2"/>
  <c r="F9" i="2"/>
  <c r="F55" i="2"/>
  <c r="F56" i="2"/>
  <c r="F42" i="2"/>
  <c r="F70" i="2"/>
  <c r="F71" i="2"/>
  <c r="F10" i="2"/>
  <c r="F57" i="2"/>
  <c r="F59" i="2"/>
  <c r="F60" i="2"/>
  <c r="F72" i="2"/>
  <c r="F43" i="2"/>
  <c r="F73" i="2"/>
  <c r="F74" i="2"/>
  <c r="F11" i="2"/>
  <c r="F44" i="2"/>
  <c r="F12" i="2"/>
  <c r="F61" i="2"/>
  <c r="F45" i="2"/>
  <c r="F29" i="2"/>
  <c r="F75" i="2"/>
  <c r="F30" i="2"/>
  <c r="F46" i="2"/>
  <c r="F62" i="2"/>
  <c r="F13" i="2"/>
  <c r="F31" i="2"/>
  <c r="F32" i="2"/>
  <c r="F33" i="2"/>
  <c r="F14" i="2"/>
  <c r="F76" i="2"/>
  <c r="F47" i="2"/>
  <c r="F48" i="2"/>
  <c r="F15" i="2"/>
  <c r="F63" i="2"/>
  <c r="F39" i="2"/>
  <c r="K6" i="2" s="1"/>
  <c r="J6" i="2" l="1"/>
  <c r="L6" i="2"/>
  <c r="J5" i="2"/>
  <c r="K5" i="2"/>
  <c r="L5" i="2"/>
  <c r="M5" i="2"/>
</calcChain>
</file>

<file path=xl/sharedStrings.xml><?xml version="1.0" encoding="utf-8"?>
<sst xmlns="http://schemas.openxmlformats.org/spreadsheetml/2006/main" count="254" uniqueCount="96">
  <si>
    <t xml:space="preserve">Table #.#  Title </t>
  </si>
  <si>
    <t>Location</t>
  </si>
  <si>
    <t>Result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</si>
  <si>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</si>
  <si>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</si>
  <si>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</si>
  <si>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</si>
  <si>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</si>
  <si>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</si>
  <si>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</si>
  <si>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</si>
  <si>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</si>
  <si>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</si>
  <si>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</si>
  <si>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</si>
  <si>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</si>
  <si>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</si>
  <si>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</si>
  <si>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</si>
  <si>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</si>
  <si>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</si>
  <si>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</si>
  <si>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</si>
  <si>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</si>
  <si>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</si>
  <si>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</si>
  <si>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</si>
  <si>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</si>
  <si>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</si>
  <si>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</si>
  <si>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</si>
  <si>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</si>
  <si>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</si>
  <si>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</si>
  <si>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</si>
  <si>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</si>
  <si>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</si>
  <si>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</si>
  <si>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</si>
  <si>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</si>
  <si>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</si>
  <si>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</si>
  <si>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</si>
  <si>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</si>
  <si>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</si>
  <si>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</si>
  <si>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</si>
  <si>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</si>
  <si>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</si>
  <si>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</si>
  <si>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</si>
  <si>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</si>
  <si>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</si>
  <si>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</si>
  <si>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</si>
  <si>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</si>
  <si>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</si>
  <si>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</si>
  <si>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</si>
  <si>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</si>
  <si>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</si>
  <si>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</si>
  <si>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</si>
  <si>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</si>
  <si>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</si>
  <si>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</si>
  <si>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</si>
  <si>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</si>
  <si>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</si>
  <si>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</si>
  <si>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</si>
  <si>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</si>
  <si>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</si>
  <si>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</si>
  <si>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</si>
  <si>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</si>
  <si>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</si>
  <si>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</si>
  <si>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</si>
  <si>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</si>
  <si>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</si>
  <si>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Sample ID</t>
  </si>
  <si>
    <t>Sample Year</t>
  </si>
  <si>
    <t>0.5-1 miles</t>
  </si>
  <si>
    <t>Units</t>
  </si>
  <si>
    <t>ug/kg</t>
  </si>
  <si>
    <t>mg/kg</t>
  </si>
  <si>
    <t>Chemical X Results</t>
  </si>
  <si>
    <t>0-0.5 miles</t>
  </si>
  <si>
    <t>1+ miles</t>
  </si>
  <si>
    <t>Result ug/kg</t>
  </si>
  <si>
    <t>Minimum</t>
  </si>
  <si>
    <t>Maximum</t>
  </si>
  <si>
    <t>Mean</t>
  </si>
  <si>
    <t>Sample Staistics, By Year</t>
  </si>
  <si>
    <t>Sample Staistics,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</si>
</sst>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4" fillId="0" borderId="0" xfId="3" applyFont="1"/>
    <xf numFmtId="0" fontId="5" fillId="0" borderId="0" xfId="3" applyFont="1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2" applyFont="1" applyAlignment="1">
      <alignment vertical="top"/>
    </xf>
    <xf numFmtId="0" fontId="4" fillId="2" borderId="0" xfId="3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2" borderId="0" xfId="2" applyFont="1" applyFill="1" applyAlignment="1">
      <alignment horizontal="center" vertic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7" fillId="0" borderId="0" xfId="5" applyFont="1" applyAlignment="1">
      <alignment horizontal="center"/>
    </xf>
    <xf numFmtId="49" fontId="3" fillId="0" borderId="0" xfId="2" applyNumberFormat="1" applyFont="1" applyAlignment="1">
      <alignment vertical="top"/>
    </xf>
    <xf numFmtId="49" fontId="4" fillId="2" borderId="0" xfId="2" applyNumberFormat="1" applyFont="1" applyFill="1" applyAlignment="1">
      <alignment horizontal="center" vertical="center"/>
    </xf>
    <xf numFmtId="49" fontId="5" fillId="0" borderId="0" xfId="2" applyNumberFormat="1" applyFont="1" applyAlignment="1">
      <alignment horizontal="center"/>
    </xf>
    <xf numFmtId="49" fontId="5" fillId="0" borderId="0" xfId="3" applyNumberFormat="1" applyFont="1"/>
  </cellXfs>
  <cellStyles count="6">
    <cellStyle name="Normal" xfId="0" builtinId="0"/>
    <cellStyle name="Normal 2" xfId="4" xr:uid="{00000000-0005-0000-0000-000001000000}"/>
    <cellStyle name="Normal_SOall" xfId="5" xr:uid="{00000000-0005-0000-0000-000002000000}"/>
    <cellStyle name="Normal_TMPLTH" xfId="1" xr:uid="{00000000-0005-0000-0000-000003000000}"/>
    <cellStyle name="Normal_TMPLTS" xfId="2" xr:uid="{00000000-0005-0000-0000-000004000000}"/>
    <cellStyle name="Normal_TMPLTS (2)" xfId="3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Sampling Result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Portrait2!$I$4:$M$4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xVal>
          <c:yVal>
            <c:numRef>
              <c:f>Portrait2!$I$7:$M$7</c:f>
              <c:numCache>
                <c:formatCode>General</c:formatCode>
                <c:ptCount val="5"/>
                <c:pt idx="0">
                  <c:v>193.27052446460945</c:v>
                </c:pt>
                <c:pt idx="1">
                  <c:v>72.175088569098591</c:v>
                </c:pt>
                <c:pt idx="2">
                  <c:v>95.576970058635567</c:v>
                </c:pt>
                <c:pt idx="3">
                  <c:v>42.349066786988388</c:v>
                </c:pt>
                <c:pt idx="4">
                  <c:v>28.647459851555631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A-4FCC-B7CB-5CCEDECE5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517552"/>
        <c:axId val="1171517968"/>
      </c:scatterChart>
      <c:valAx>
        <c:axId val="1171517552"/>
        <c:scaling>
          <c:orientation val="minMax"/>
          <c:max val="2019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Sampled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17968"/>
        <c:crosses val="autoZero"/>
        <c:crossBetween val="midCat"/>
        <c:majorUnit val="1"/>
      </c:valAx>
      <c:valAx>
        <c:axId val="11715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 Result (ug/kg)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1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Sampling</a:t>
            </a:r>
            <a:r>
              <a:rPr lang="en-US" baseline="0"/>
              <a:t> Result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Portrait2!$I$10:$K$10</c:f>
              <c:strCache>
                <c:ptCount val="3"/>
                <c:pt idx="0">
                  <c:v>0-0.5 miles</c:v>
                </c:pt>
                <c:pt idx="1">
                  <c:v>0.5-1 miles</c:v>
                </c:pt>
                <c:pt idx="2">
                  <c:v>1+ miles</c:v>
                </c:pt>
              </c:strCache>
            </c:strRef>
          </c:cat>
          <c:val>
            <c:numRef>
              <c:f>Portrait2!$I$13:$K$13</c:f>
              <c:numCache>
                <c:formatCode>General</c:formatCode>
                <c:ptCount val="3"/>
                <c:pt idx="0">
                  <c:v>178.36661253773502</c:v>
                </c:pt>
                <c:pt idx="1">
                  <c:v>67.633379882369127</c:v>
                </c:pt>
                <c:pt idx="2">
                  <c:v>39.252905556931047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9-4C00-843E-63F37E99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153392"/>
        <c:axId val="1256154224"/>
      </c:barChart>
      <c:catAx>
        <c:axId val="125615339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4224"/>
        <c:crosses val="autoZero"/>
        <c:auto val="1"/>
        <c:lblAlgn val="ctr"/>
        <c:lblOffset val="100"/>
        <c:tickMarkSkip val="1"/>
        <c:noMultiLvlLbl val="0"/>
      </c:catAx>
      <c:valAx>
        <c:axId val="12561542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</a:t>
                </a:r>
                <a:r>
                  <a:rPr lang="en-US" baseline="0"/>
                  <a:t> Result (ug/kg)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Sampling Result Distribution by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Sampling Result Distribution by Year</a:t>
          </a:r>
        </a:p>
      </cx:txPr>
    </cx:title>
    <cx:plotArea>
      <cx:plotAreaRegion>
        <cx:series layoutId="boxWhisker" uniqueId="{00000007-7E34-4AE2-A6D6-1196C7D1316E}">
          <cx:tx>
            <cx:txData>
              <cx:f/>
              <cx:v>2015</cx:v>
            </cx:txData>
          </cx:tx>
          <cx:dataId val="0"/>
          <cx:layoutPr>
            <cx:statistics quartileMethod="exclusive"/>
          </cx:layoutPr>
        </cx:series>
        <cx:series layoutId="boxWhisker" uniqueId="{00000008-7E34-4AE2-A6D6-1196C7D1316E}">
          <cx:tx>
            <cx:txData>
              <cx:f/>
              <cx:v>2016</cx:v>
            </cx:txData>
          </cx:tx>
          <cx:dataId val="1"/>
          <cx:layoutPr>
            <cx:statistics quartileMethod="exclusive"/>
          </cx:layoutPr>
        </cx:series>
        <cx:series layoutId="boxWhisker" uniqueId="{00000009-7E34-4AE2-A6D6-1196C7D1316E}">
          <cx:tx>
            <cx:txData>
              <cx:f/>
              <cx:v>2017</cx:v>
            </cx:txData>
          </cx:tx>
          <cx:dataId val="2"/>
          <cx:layoutPr>
            <cx:statistics quartileMethod="exclusive"/>
          </cx:layoutPr>
        </cx:series>
        <cx:series layoutId="boxWhisker" uniqueId="{0000000A-7E34-4AE2-A6D6-1196C7D1316E}">
          <cx:tx>
            <cx:txData>
              <cx:f/>
              <cx:v>2018</cx:v>
            </cx:txData>
          </cx:tx>
          <cx:dataId val="3"/>
          <cx:layoutPr>
            <cx:statistics quartileMethod="exclusive"/>
          </cx:layoutPr>
        </cx:series>
        <cx:series layoutId="boxWhisker" uniqueId="{0000000B-7E34-4AE2-A6D6-1196C7D1316E}">
          <cx:tx>
            <cx:txData>
              <cx:f/>
              <cx:v>2019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US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 max="450"/>
        <cx:title>
          <cx:tx>
            <cx:txData>
              <cx:v>Sampling Result (ug/kg)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Sampling Result (ug/kg)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</xdr:colOff>
      <xdr:row>3</xdr:row>
      <xdr:rowOff>38100</xdr:rowOff>
    </xdr:from>
    <xdr:to>
      <xdr:col>22</xdr:col>
      <xdr:colOff>347662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9C0306-435B-5DF5-17A0-651EEA78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80962</xdr:colOff>
      <xdr:row>21</xdr:row>
      <xdr:rowOff>0</xdr:rowOff>
    </xdr:from>
    <xdr:to>
      <xdr:col>22</xdr:col>
      <xdr:colOff>385762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D4AF0-3A63-63D5-25C8-4283C0361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347662</xdr:colOff>
      <xdr:row>15</xdr:row>
      <xdr:rowOff>95250</xdr:rowOff>
    </xdr:from>
    <xdr:to>
      <xdr:col>14</xdr:col>
      <xdr:colOff>42862</xdr:colOff>
      <xdr:row>32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621DFBF-D457-5F95-F413-53211085069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9537" y="255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zoomScaleNormal="100" workbookViewId="0">
      <selection activeCell="J13" sqref="J13"/>
    </sheetView>
  </sheetViews>
  <sheetFormatPr defaultColWidth="9.140625" defaultRowHeight="12.75" x14ac:dyDescent="0.2"/>
  <cols>
    <col min="1" max="1" width="9.140625" style="2"/>
    <col min="2" max="2" width="10.7109375" style="17" bestFit="1" customWidth="1"/>
    <col min="3" max="3" width="9.140625" style="2"/>
    <col min="4" max="4" width="9.7109375" style="2" bestFit="1" customWidth="1"/>
    <col min="5" max="5" width="5.7109375" style="2" bestFit="1" customWidth="1"/>
    <col min="6" max="16384" width="9.140625" style="2"/>
  </cols>
  <sheetData>
    <row r="1" spans="1:13" s="1" customFormat="1" ht="15" x14ac:dyDescent="0.2">
      <c r="A1" s="6" t="s">
        <v>87</v>
      </c>
      <c r="B1" s="14"/>
      <c r="C1" s="9"/>
      <c r="D1" s="9"/>
      <c r="E1" s="9"/>
    </row>
    <row r="2" spans="1:13" s="7" customFormat="1" x14ac:dyDescent="0.2">
      <c r="A2" s="10" t="s">
        <v>81</v>
      </c>
      <c r="B2" s="15" t="s">
        <v>82</v>
      </c>
      <c r="C2" s="10" t="s">
        <v>2</v>
      </c>
      <c r="D2" s="10" t="s">
        <v>1</v>
      </c>
      <c r="E2" s="10" t="s">
        <v>84</v>
      </c>
      <c r="F2" s="7" t="s">
        <v>90</v>
      </c>
    </row>
    <row r="3" spans="1:13" x14ac:dyDescent="0.2">
      <c r="A3" s="11" t="s">
        <v>30</v>
      </c>
      <c r="B3" s="16">
        <v>2015</v>
      </c>
      <c r="C3" s="13">
        <v>4.2129032258064497E-2</v>
      </c>
      <c r="D3" s="12" t="s">
        <v>89</v>
      </c>
      <c r="E3" s="12" t="s">
        <v>86</v>
      </c>
      <c r="F3" s="2">
        <f t="shared" ref="F3:F34" si="0">IF(E3="mg/kg",C3*1000,C3)</f>
        <v>42.129032258064498</v>
      </c>
      <c r="I3" s="1" t="s">
        <v>94</v>
      </c>
    </row>
    <row r="4" spans="1:13" x14ac:dyDescent="0.2">
      <c r="A4" s="11" t="s">
        <v>31</v>
      </c>
      <c r="B4" s="16">
        <v>2015</v>
      </c>
      <c r="C4" s="13">
        <v>38.580459770113997</v>
      </c>
      <c r="D4" s="12" t="s">
        <v>89</v>
      </c>
      <c r="E4" s="12" t="s">
        <v>85</v>
      </c>
      <c r="F4" s="2">
        <f t="shared" si="0"/>
        <v>38.580459770113997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1:13" x14ac:dyDescent="0.2">
      <c r="A5" s="11" t="s">
        <v>37</v>
      </c>
      <c r="B5" s="16">
        <v>2015</v>
      </c>
      <c r="C5" s="13">
        <v>47.727564102564102</v>
      </c>
      <c r="D5" s="12" t="s">
        <v>83</v>
      </c>
      <c r="E5" s="12" t="s">
        <v>85</v>
      </c>
      <c r="F5" s="2">
        <f t="shared" si="0"/>
        <v>47.727564102564102</v>
      </c>
      <c r="H5" s="2" t="s">
        <v>91</v>
      </c>
      <c r="I5" s="2">
        <f>_xlfn.MINIFS(F3:F80,B3:B80,I4)</f>
        <v>15.372727272727273</v>
      </c>
      <c r="J5" s="2">
        <f>_xlfn.MINIFS(F3:F80,B3:B80,J4)</f>
        <v>3.3609540636042401</v>
      </c>
      <c r="K5" s="2">
        <f>_xlfn.MINIFS(F3:F80,B3:B80,K4)</f>
        <v>6.7101562500000007</v>
      </c>
      <c r="L5" s="2">
        <f>_xlfn.MINIFS(F3:F80,B3:B80,L4)</f>
        <v>2.6598341232227498</v>
      </c>
      <c r="M5" s="2">
        <f>_xlfn.MINIFS(F3:F80,B3:B80,M4)</f>
        <v>1.3436974789916001</v>
      </c>
    </row>
    <row r="6" spans="1:13" x14ac:dyDescent="0.2">
      <c r="A6" s="11" t="s">
        <v>38</v>
      </c>
      <c r="B6" s="16">
        <v>2015</v>
      </c>
      <c r="C6" s="13">
        <v>47.833333333333336</v>
      </c>
      <c r="D6" s="12" t="s">
        <v>89</v>
      </c>
      <c r="E6" s="12" t="s">
        <v>85</v>
      </c>
      <c r="F6" s="2">
        <f t="shared" si="0"/>
        <v>47.833333333333336</v>
      </c>
      <c r="H6" s="2" t="s">
        <v>92</v>
      </c>
      <c r="I6" s="2">
        <f>_xlfn.MAXIFS(F3:F80,B3:B80,I4)</f>
        <v>904.042654028436</v>
      </c>
      <c r="J6" s="2">
        <f>_xlfn.MAXIFS(F3:F80,B3:B80,J4)</f>
        <v>328.78091872791498</v>
      </c>
      <c r="K6" s="2">
        <f>_xlfn.MAXIFS(F3:F80,B3:B80,K4)</f>
        <v>381.433333333333</v>
      </c>
      <c r="L6" s="2">
        <f>_xlfn.MAXIFS(F3:F80,B3:B80,L4)</f>
        <v>188.44262295081967</v>
      </c>
      <c r="M6" s="2">
        <f>_xlfn.MAXIFS(F3:F80,B3:B80,M4)</f>
        <v>128.44262295082001</v>
      </c>
    </row>
    <row r="7" spans="1:13" x14ac:dyDescent="0.2">
      <c r="A7" s="11" t="s">
        <v>44</v>
      </c>
      <c r="B7" s="16">
        <v>2015</v>
      </c>
      <c r="C7" s="13">
        <v>0.32886524822695001</v>
      </c>
      <c r="D7" s="12" t="s">
        <v>88</v>
      </c>
      <c r="E7" s="12" t="s">
        <v>86</v>
      </c>
      <c r="F7" s="2">
        <f t="shared" si="0"/>
        <v>328.86524822695003</v>
      </c>
      <c r="H7" s="2" t="s">
        <v>93</v>
      </c>
      <c r="I7" s="2">
        <f>AVERAGEIFS(F3:F80,B3:B80,I4)</f>
        <v>193.27052446460945</v>
      </c>
      <c r="J7" s="2">
        <f>AVERAGEIFS(F3:F80,B3:B80,J4)</f>
        <v>72.175088569098591</v>
      </c>
      <c r="K7" s="2">
        <f>AVERAGEIFS(F3:F80,B3:B80,K4)</f>
        <v>95.576970058635567</v>
      </c>
      <c r="L7" s="2">
        <f>AVERAGEIFS(F3:F80,B3:B80,L4)</f>
        <v>42.349066786988388</v>
      </c>
      <c r="M7" s="2">
        <f>AVERAGEIFS(F3:F80,B3:B80,M4)</f>
        <v>28.647459851555631</v>
      </c>
    </row>
    <row r="8" spans="1:13" x14ac:dyDescent="0.2">
      <c r="A8" s="11" t="s">
        <v>45</v>
      </c>
      <c r="B8" s="16">
        <v>2015</v>
      </c>
      <c r="C8" s="13">
        <v>410.59414893616997</v>
      </c>
      <c r="D8" s="12" t="s">
        <v>88</v>
      </c>
      <c r="E8" s="12" t="s">
        <v>85</v>
      </c>
      <c r="F8" s="2">
        <f t="shared" si="0"/>
        <v>410.59414893616997</v>
      </c>
    </row>
    <row r="9" spans="1:13" x14ac:dyDescent="0.2">
      <c r="A9" s="11" t="s">
        <v>47</v>
      </c>
      <c r="B9" s="16">
        <v>2015</v>
      </c>
      <c r="C9" s="13">
        <v>436.625</v>
      </c>
      <c r="D9" s="12" t="s">
        <v>88</v>
      </c>
      <c r="E9" s="12" t="s">
        <v>85</v>
      </c>
      <c r="F9" s="2">
        <f t="shared" si="0"/>
        <v>436.625</v>
      </c>
      <c r="I9" s="1" t="s">
        <v>95</v>
      </c>
    </row>
    <row r="10" spans="1:13" x14ac:dyDescent="0.2">
      <c r="A10" s="11" t="s">
        <v>53</v>
      </c>
      <c r="B10" s="16">
        <v>2015</v>
      </c>
      <c r="C10" s="13">
        <v>324.61554770318003</v>
      </c>
      <c r="D10" s="12" t="s">
        <v>83</v>
      </c>
      <c r="E10" s="12" t="s">
        <v>85</v>
      </c>
      <c r="F10" s="2">
        <f t="shared" si="0"/>
        <v>324.61554770318003</v>
      </c>
      <c r="I10" s="2" t="s">
        <v>88</v>
      </c>
      <c r="J10" s="2" t="s">
        <v>83</v>
      </c>
      <c r="K10" s="2" t="s">
        <v>89</v>
      </c>
    </row>
    <row r="11" spans="1:13" x14ac:dyDescent="0.2">
      <c r="A11" s="11" t="s">
        <v>61</v>
      </c>
      <c r="B11" s="16">
        <v>2015</v>
      </c>
      <c r="C11" s="13">
        <v>185.40983606557376</v>
      </c>
      <c r="D11" s="12" t="s">
        <v>83</v>
      </c>
      <c r="E11" s="12" t="s">
        <v>85</v>
      </c>
      <c r="F11" s="2">
        <f t="shared" si="0"/>
        <v>185.40983606557376</v>
      </c>
      <c r="H11" s="2" t="s">
        <v>91</v>
      </c>
      <c r="I11" s="2">
        <f>_xlfn.MINIFS(F3:F86,D3:D86,I10)</f>
        <v>3.3609540636042401</v>
      </c>
      <c r="J11" s="2">
        <f>_xlfn.MINIFS(F3:F86,D3:D86,J10)</f>
        <v>1.3436974789916001</v>
      </c>
      <c r="K11" s="2">
        <f>_xlfn.MINIFS(F3:F86,D3:D86,K10)</f>
        <v>2.6598341232227498</v>
      </c>
    </row>
    <row r="12" spans="1:13" x14ac:dyDescent="0.2">
      <c r="A12" s="11" t="s">
        <v>63</v>
      </c>
      <c r="B12" s="16">
        <v>2015</v>
      </c>
      <c r="C12" s="13">
        <v>904.042654028436</v>
      </c>
      <c r="D12" s="12" t="s">
        <v>88</v>
      </c>
      <c r="E12" s="12" t="s">
        <v>85</v>
      </c>
      <c r="F12" s="2">
        <f t="shared" si="0"/>
        <v>904.042654028436</v>
      </c>
      <c r="H12" s="2" t="s">
        <v>92</v>
      </c>
      <c r="I12" s="2">
        <f>_xlfn.MAXIFS(F3:F86,D3:D86,I10)</f>
        <v>904.042654028436</v>
      </c>
      <c r="J12" s="2">
        <f>_xlfn.MAXIFS(F3:F86,D3:D86,J10)</f>
        <v>324.61554770318003</v>
      </c>
      <c r="K12" s="2">
        <f>_xlfn.MAXIFS(F3:F86,D3:D86,K10)</f>
        <v>168.44262295082001</v>
      </c>
    </row>
    <row r="13" spans="1:13" x14ac:dyDescent="0.2">
      <c r="A13" s="11" t="s">
        <v>71</v>
      </c>
      <c r="B13" s="16">
        <v>2015</v>
      </c>
      <c r="C13" s="13">
        <v>188.44262295081967</v>
      </c>
      <c r="D13" s="12" t="s">
        <v>83</v>
      </c>
      <c r="E13" s="12" t="s">
        <v>85</v>
      </c>
      <c r="F13" s="2">
        <f t="shared" si="0"/>
        <v>188.44262295081967</v>
      </c>
      <c r="H13" s="2" t="s">
        <v>93</v>
      </c>
      <c r="I13" s="2">
        <f>AVERAGEIFS(F3:F86,D3:D86,I10)</f>
        <v>178.36661253773502</v>
      </c>
      <c r="J13" s="2">
        <f>AVERAGEIFS(F3:F86,D3:D86,J10)</f>
        <v>67.633379882369127</v>
      </c>
      <c r="K13" s="2">
        <f>AVERAGEIFS(F3:F86,D3:D86,K10)</f>
        <v>39.252905556931047</v>
      </c>
    </row>
    <row r="14" spans="1:13" x14ac:dyDescent="0.2">
      <c r="A14" s="11" t="s">
        <v>75</v>
      </c>
      <c r="B14" s="16">
        <v>2015</v>
      </c>
      <c r="C14" s="13">
        <v>98.303571428571004</v>
      </c>
      <c r="D14" s="12" t="s">
        <v>88</v>
      </c>
      <c r="E14" s="12" t="s">
        <v>85</v>
      </c>
      <c r="F14" s="2">
        <f t="shared" si="0"/>
        <v>98.303571428571004</v>
      </c>
    </row>
    <row r="15" spans="1:13" x14ac:dyDescent="0.2">
      <c r="A15" s="11" t="s">
        <v>79</v>
      </c>
      <c r="B15" s="16">
        <v>2015</v>
      </c>
      <c r="C15" s="13">
        <v>168.44262295082001</v>
      </c>
      <c r="D15" s="12" t="s">
        <v>89</v>
      </c>
      <c r="E15" s="12" t="s">
        <v>85</v>
      </c>
      <c r="F15" s="2">
        <f t="shared" si="0"/>
        <v>168.44262295082001</v>
      </c>
    </row>
    <row r="16" spans="1:13" x14ac:dyDescent="0.2">
      <c r="A16" s="11" t="s">
        <v>5</v>
      </c>
      <c r="B16" s="16">
        <v>2015</v>
      </c>
      <c r="C16" s="13">
        <v>41.394754901960802</v>
      </c>
      <c r="D16" s="12" t="s">
        <v>83</v>
      </c>
      <c r="E16" s="12" t="s">
        <v>85</v>
      </c>
      <c r="F16" s="2">
        <f t="shared" si="0"/>
        <v>41.394754901960802</v>
      </c>
    </row>
    <row r="17" spans="1:6" x14ac:dyDescent="0.2">
      <c r="A17" s="11" t="s">
        <v>6</v>
      </c>
      <c r="B17" s="16">
        <v>2015</v>
      </c>
      <c r="C17" s="13">
        <v>15.372727272727273</v>
      </c>
      <c r="D17" s="12" t="s">
        <v>89</v>
      </c>
      <c r="E17" s="12" t="s">
        <v>85</v>
      </c>
      <c r="F17" s="2">
        <f t="shared" si="0"/>
        <v>15.372727272727273</v>
      </c>
    </row>
    <row r="18" spans="1:6" x14ac:dyDescent="0.2">
      <c r="A18" s="11" t="s">
        <v>10</v>
      </c>
      <c r="B18" s="16">
        <v>2015</v>
      </c>
      <c r="C18" s="13">
        <v>215.86</v>
      </c>
      <c r="D18" s="12" t="s">
        <v>88</v>
      </c>
      <c r="E18" s="12" t="s">
        <v>85</v>
      </c>
      <c r="F18" s="2">
        <f t="shared" si="0"/>
        <v>215.86</v>
      </c>
    </row>
    <row r="19" spans="1:6" x14ac:dyDescent="0.2">
      <c r="A19" s="11" t="s">
        <v>12</v>
      </c>
      <c r="B19" s="16">
        <v>2015</v>
      </c>
      <c r="C19" s="13">
        <v>158.49199999999999</v>
      </c>
      <c r="D19" s="12" t="s">
        <v>88</v>
      </c>
      <c r="E19" s="12" t="s">
        <v>85</v>
      </c>
      <c r="F19" s="2">
        <f t="shared" si="0"/>
        <v>158.49199999999999</v>
      </c>
    </row>
    <row r="20" spans="1:6" x14ac:dyDescent="0.2">
      <c r="A20" s="11" t="s">
        <v>13</v>
      </c>
      <c r="B20" s="16">
        <v>2015</v>
      </c>
      <c r="C20" s="13">
        <v>216.23364467408501</v>
      </c>
      <c r="D20" s="12" t="s">
        <v>88</v>
      </c>
      <c r="E20" s="12" t="s">
        <v>85</v>
      </c>
      <c r="F20" s="2">
        <f t="shared" si="0"/>
        <v>216.23364467408501</v>
      </c>
    </row>
    <row r="21" spans="1:6" x14ac:dyDescent="0.2">
      <c r="A21" s="11" t="s">
        <v>15</v>
      </c>
      <c r="B21" s="16">
        <v>2015</v>
      </c>
      <c r="C21" s="13">
        <v>58.647500000000015</v>
      </c>
      <c r="D21" s="12" t="s">
        <v>83</v>
      </c>
      <c r="E21" s="12" t="s">
        <v>85</v>
      </c>
      <c r="F21" s="2">
        <f t="shared" si="0"/>
        <v>58.647500000000015</v>
      </c>
    </row>
    <row r="22" spans="1:6" x14ac:dyDescent="0.2">
      <c r="A22" s="11" t="s">
        <v>26</v>
      </c>
      <c r="B22" s="16">
        <v>2015</v>
      </c>
      <c r="C22" s="13">
        <v>86.082516339869201</v>
      </c>
      <c r="D22" s="12" t="s">
        <v>83</v>
      </c>
      <c r="E22" s="12" t="s">
        <v>85</v>
      </c>
      <c r="F22" s="2">
        <f t="shared" si="0"/>
        <v>86.082516339869201</v>
      </c>
    </row>
    <row r="23" spans="1:6" x14ac:dyDescent="0.2">
      <c r="A23" s="11" t="s">
        <v>27</v>
      </c>
      <c r="B23" s="16">
        <v>2015</v>
      </c>
      <c r="C23" s="13">
        <v>44.9862288135593</v>
      </c>
      <c r="D23" s="12" t="s">
        <v>83</v>
      </c>
      <c r="E23" s="12" t="s">
        <v>85</v>
      </c>
      <c r="F23" s="2">
        <f t="shared" si="0"/>
        <v>44.9862288135593</v>
      </c>
    </row>
    <row r="24" spans="1:6" x14ac:dyDescent="0.2">
      <c r="A24" s="11" t="s">
        <v>40</v>
      </c>
      <c r="B24" s="16">
        <v>2016</v>
      </c>
      <c r="C24" s="13">
        <v>8.6111111111111107</v>
      </c>
      <c r="D24" s="12" t="s">
        <v>89</v>
      </c>
      <c r="E24" s="12" t="s">
        <v>85</v>
      </c>
      <c r="F24" s="2">
        <f t="shared" si="0"/>
        <v>8.6111111111111107</v>
      </c>
    </row>
    <row r="25" spans="1:6" x14ac:dyDescent="0.2">
      <c r="A25" s="11" t="s">
        <v>41</v>
      </c>
      <c r="B25" s="16">
        <v>2016</v>
      </c>
      <c r="C25" s="13">
        <v>35.580459770114899</v>
      </c>
      <c r="D25" s="12" t="s">
        <v>83</v>
      </c>
      <c r="E25" s="12" t="s">
        <v>85</v>
      </c>
      <c r="F25" s="2">
        <f t="shared" si="0"/>
        <v>35.580459770114899</v>
      </c>
    </row>
    <row r="26" spans="1:6" x14ac:dyDescent="0.2">
      <c r="A26" s="11" t="s">
        <v>42</v>
      </c>
      <c r="B26" s="16">
        <v>2016</v>
      </c>
      <c r="C26" s="13">
        <v>8.4920000000000009</v>
      </c>
      <c r="D26" s="12" t="s">
        <v>83</v>
      </c>
      <c r="E26" s="12" t="s">
        <v>85</v>
      </c>
      <c r="F26" s="2">
        <f t="shared" si="0"/>
        <v>8.4920000000000009</v>
      </c>
    </row>
    <row r="27" spans="1:6" x14ac:dyDescent="0.2">
      <c r="A27" s="11" t="s">
        <v>43</v>
      </c>
      <c r="B27" s="16">
        <v>2016</v>
      </c>
      <c r="C27" s="13">
        <v>0.32878091872791498</v>
      </c>
      <c r="D27" s="12" t="s">
        <v>88</v>
      </c>
      <c r="E27" s="12" t="s">
        <v>86</v>
      </c>
      <c r="F27" s="2">
        <f t="shared" si="0"/>
        <v>328.78091872791498</v>
      </c>
    </row>
    <row r="28" spans="1:6" x14ac:dyDescent="0.2">
      <c r="A28" s="11" t="s">
        <v>46</v>
      </c>
      <c r="B28" s="16">
        <v>2016</v>
      </c>
      <c r="C28" s="13">
        <v>3.3609540636042401</v>
      </c>
      <c r="D28" s="12" t="s">
        <v>88</v>
      </c>
      <c r="E28" s="12" t="s">
        <v>85</v>
      </c>
      <c r="F28" s="2">
        <f t="shared" si="0"/>
        <v>3.3609540636042401</v>
      </c>
    </row>
    <row r="29" spans="1:6" x14ac:dyDescent="0.2">
      <c r="A29" s="11" t="s">
        <v>66</v>
      </c>
      <c r="B29" s="16">
        <v>2016</v>
      </c>
      <c r="C29" s="13">
        <v>28.442622950819999</v>
      </c>
      <c r="D29" s="12" t="s">
        <v>88</v>
      </c>
      <c r="E29" s="12" t="s">
        <v>85</v>
      </c>
      <c r="F29" s="2">
        <f t="shared" si="0"/>
        <v>28.442622950819999</v>
      </c>
    </row>
    <row r="30" spans="1:6" x14ac:dyDescent="0.2">
      <c r="A30" s="11" t="s">
        <v>68</v>
      </c>
      <c r="B30" s="16">
        <v>2016</v>
      </c>
      <c r="C30" s="13">
        <v>98.303571428571004</v>
      </c>
      <c r="D30" s="12" t="s">
        <v>89</v>
      </c>
      <c r="E30" s="12" t="s">
        <v>85</v>
      </c>
      <c r="F30" s="2">
        <f t="shared" si="0"/>
        <v>98.303571428571004</v>
      </c>
    </row>
    <row r="31" spans="1:6" x14ac:dyDescent="0.2">
      <c r="A31" s="11" t="s">
        <v>72</v>
      </c>
      <c r="B31" s="16">
        <v>2016</v>
      </c>
      <c r="C31" s="13">
        <v>30.310426540283999</v>
      </c>
      <c r="D31" s="12" t="s">
        <v>83</v>
      </c>
      <c r="E31" s="12" t="s">
        <v>85</v>
      </c>
      <c r="F31" s="2">
        <f t="shared" si="0"/>
        <v>30.310426540283999</v>
      </c>
    </row>
    <row r="32" spans="1:6" x14ac:dyDescent="0.2">
      <c r="A32" s="11" t="s">
        <v>73</v>
      </c>
      <c r="B32" s="16">
        <v>2016</v>
      </c>
      <c r="C32" s="13">
        <v>105.82722513089</v>
      </c>
      <c r="D32" s="12" t="s">
        <v>89</v>
      </c>
      <c r="E32" s="12" t="s">
        <v>85</v>
      </c>
      <c r="F32" s="2">
        <f t="shared" si="0"/>
        <v>105.82722513089</v>
      </c>
    </row>
    <row r="33" spans="1:6" x14ac:dyDescent="0.2">
      <c r="A33" s="11" t="s">
        <v>74</v>
      </c>
      <c r="B33" s="16">
        <v>2016</v>
      </c>
      <c r="C33" s="13">
        <v>198.30357142857142</v>
      </c>
      <c r="D33" s="12" t="s">
        <v>83</v>
      </c>
      <c r="E33" s="12" t="s">
        <v>85</v>
      </c>
      <c r="F33" s="2">
        <f t="shared" si="0"/>
        <v>198.30357142857142</v>
      </c>
    </row>
    <row r="34" spans="1:6" x14ac:dyDescent="0.2">
      <c r="A34" s="11" t="s">
        <v>8</v>
      </c>
      <c r="B34" s="16">
        <v>2016</v>
      </c>
      <c r="C34" s="13">
        <v>85.492000000000004</v>
      </c>
      <c r="D34" s="12" t="s">
        <v>88</v>
      </c>
      <c r="E34" s="12" t="s">
        <v>85</v>
      </c>
      <c r="F34" s="2">
        <f t="shared" si="0"/>
        <v>85.492000000000004</v>
      </c>
    </row>
    <row r="35" spans="1:6" x14ac:dyDescent="0.2">
      <c r="A35" s="11" t="s">
        <v>9</v>
      </c>
      <c r="B35" s="16">
        <v>2016</v>
      </c>
      <c r="C35" s="13">
        <v>105.306007067137</v>
      </c>
      <c r="D35" s="12" t="s">
        <v>88</v>
      </c>
      <c r="E35" s="12" t="s">
        <v>85</v>
      </c>
      <c r="F35" s="2">
        <f t="shared" ref="F35:F66" si="1">IF(E35="mg/kg",C35*1000,C35)</f>
        <v>105.306007067137</v>
      </c>
    </row>
    <row r="36" spans="1:6" x14ac:dyDescent="0.2">
      <c r="A36" s="11" t="s">
        <v>17</v>
      </c>
      <c r="B36" s="16">
        <v>2016</v>
      </c>
      <c r="C36" s="13">
        <v>8.6111111111111107</v>
      </c>
      <c r="D36" s="12" t="s">
        <v>83</v>
      </c>
      <c r="E36" s="12" t="s">
        <v>85</v>
      </c>
      <c r="F36" s="2">
        <f t="shared" si="1"/>
        <v>8.6111111111111107</v>
      </c>
    </row>
    <row r="37" spans="1:6" x14ac:dyDescent="0.2">
      <c r="A37" s="11" t="s">
        <v>28</v>
      </c>
      <c r="B37" s="16">
        <v>2016</v>
      </c>
      <c r="C37" s="13">
        <v>28.426571428571357</v>
      </c>
      <c r="D37" s="12" t="s">
        <v>89</v>
      </c>
      <c r="E37" s="12" t="s">
        <v>85</v>
      </c>
      <c r="F37" s="2">
        <f t="shared" si="1"/>
        <v>28.426571428571357</v>
      </c>
    </row>
    <row r="38" spans="1:6" x14ac:dyDescent="0.2">
      <c r="A38" s="11" t="s">
        <v>21</v>
      </c>
      <c r="B38" s="16">
        <v>2016</v>
      </c>
      <c r="C38" s="13">
        <v>8.7777777777777786</v>
      </c>
      <c r="D38" s="12" t="s">
        <v>89</v>
      </c>
      <c r="E38" s="12" t="s">
        <v>85</v>
      </c>
      <c r="F38" s="2">
        <f t="shared" si="1"/>
        <v>8.7777777777777786</v>
      </c>
    </row>
    <row r="39" spans="1:6" x14ac:dyDescent="0.2">
      <c r="A39" s="11" t="s">
        <v>3</v>
      </c>
      <c r="B39" s="16">
        <v>2017</v>
      </c>
      <c r="C39" s="13">
        <v>83.453999999999994</v>
      </c>
      <c r="D39" s="12" t="s">
        <v>83</v>
      </c>
      <c r="E39" s="12" t="s">
        <v>85</v>
      </c>
      <c r="F39" s="2">
        <f t="shared" si="1"/>
        <v>83.453999999999994</v>
      </c>
    </row>
    <row r="40" spans="1:6" x14ac:dyDescent="0.2">
      <c r="A40" s="11" t="s">
        <v>29</v>
      </c>
      <c r="B40" s="16">
        <v>2017</v>
      </c>
      <c r="C40" s="13">
        <v>115.833333333333</v>
      </c>
      <c r="D40" s="12" t="s">
        <v>88</v>
      </c>
      <c r="E40" s="12" t="s">
        <v>85</v>
      </c>
      <c r="F40" s="2">
        <f t="shared" si="1"/>
        <v>115.833333333333</v>
      </c>
    </row>
    <row r="41" spans="1:6" x14ac:dyDescent="0.2">
      <c r="A41" s="11" t="s">
        <v>33</v>
      </c>
      <c r="B41" s="16">
        <v>2017</v>
      </c>
      <c r="C41" s="13">
        <v>64.492000000000004</v>
      </c>
      <c r="D41" s="12" t="s">
        <v>83</v>
      </c>
      <c r="E41" s="12" t="s">
        <v>85</v>
      </c>
      <c r="F41" s="2">
        <f t="shared" si="1"/>
        <v>64.492000000000004</v>
      </c>
    </row>
    <row r="42" spans="1:6" x14ac:dyDescent="0.2">
      <c r="A42" s="11" t="s">
        <v>50</v>
      </c>
      <c r="B42" s="16">
        <v>2017</v>
      </c>
      <c r="C42" s="13">
        <v>7</v>
      </c>
      <c r="D42" s="12" t="s">
        <v>89</v>
      </c>
      <c r="E42" s="12" t="s">
        <v>85</v>
      </c>
      <c r="F42" s="2">
        <f t="shared" si="1"/>
        <v>7</v>
      </c>
    </row>
    <row r="43" spans="1:6" x14ac:dyDescent="0.2">
      <c r="A43" s="11" t="s">
        <v>58</v>
      </c>
      <c r="B43" s="16">
        <v>2017</v>
      </c>
      <c r="C43" s="13">
        <v>3.2878091872791504E-2</v>
      </c>
      <c r="D43" s="12" t="s">
        <v>88</v>
      </c>
      <c r="E43" s="12" t="s">
        <v>86</v>
      </c>
      <c r="F43" s="2">
        <f t="shared" si="1"/>
        <v>32.878091872791501</v>
      </c>
    </row>
    <row r="44" spans="1:6" x14ac:dyDescent="0.2">
      <c r="A44" s="11" t="s">
        <v>62</v>
      </c>
      <c r="B44" s="16">
        <v>2017</v>
      </c>
      <c r="C44" s="13">
        <v>185.40983606557401</v>
      </c>
      <c r="D44" s="12" t="s">
        <v>88</v>
      </c>
      <c r="E44" s="12" t="s">
        <v>85</v>
      </c>
      <c r="F44" s="2">
        <f t="shared" si="1"/>
        <v>185.40983606557401</v>
      </c>
    </row>
    <row r="45" spans="1:6" x14ac:dyDescent="0.2">
      <c r="A45" s="11" t="s">
        <v>65</v>
      </c>
      <c r="B45" s="16">
        <v>2017</v>
      </c>
      <c r="C45" s="13">
        <v>97.131147540984003</v>
      </c>
      <c r="D45" s="12" t="s">
        <v>83</v>
      </c>
      <c r="E45" s="12" t="s">
        <v>85</v>
      </c>
      <c r="F45" s="2">
        <f t="shared" si="1"/>
        <v>97.131147540984003</v>
      </c>
    </row>
    <row r="46" spans="1:6" x14ac:dyDescent="0.2">
      <c r="A46" s="11" t="s">
        <v>69</v>
      </c>
      <c r="B46" s="16">
        <v>2017</v>
      </c>
      <c r="C46" s="13">
        <v>77.131147540984003</v>
      </c>
      <c r="D46" s="12" t="s">
        <v>88</v>
      </c>
      <c r="E46" s="12" t="s">
        <v>85</v>
      </c>
      <c r="F46" s="2">
        <f t="shared" si="1"/>
        <v>77.131147540984003</v>
      </c>
    </row>
    <row r="47" spans="1:6" x14ac:dyDescent="0.2">
      <c r="A47" s="11" t="s">
        <v>77</v>
      </c>
      <c r="B47" s="16">
        <v>2017</v>
      </c>
      <c r="C47" s="13">
        <v>381.433333333333</v>
      </c>
      <c r="D47" s="12" t="s">
        <v>88</v>
      </c>
      <c r="E47" s="12" t="s">
        <v>85</v>
      </c>
      <c r="F47" s="2">
        <f t="shared" si="1"/>
        <v>381.433333333333</v>
      </c>
    </row>
    <row r="48" spans="1:6" x14ac:dyDescent="0.2">
      <c r="A48" s="11" t="s">
        <v>78</v>
      </c>
      <c r="B48" s="16">
        <v>2017</v>
      </c>
      <c r="C48" s="13">
        <v>121.885245901639</v>
      </c>
      <c r="D48" s="12" t="s">
        <v>83</v>
      </c>
      <c r="E48" s="12" t="s">
        <v>85</v>
      </c>
      <c r="F48" s="2">
        <f t="shared" si="1"/>
        <v>121.885245901639</v>
      </c>
    </row>
    <row r="49" spans="1:6" x14ac:dyDescent="0.2">
      <c r="A49" s="11" t="s">
        <v>14</v>
      </c>
      <c r="B49" s="16">
        <v>2017</v>
      </c>
      <c r="C49" s="13">
        <v>78.8333333333333</v>
      </c>
      <c r="D49" s="12" t="s">
        <v>89</v>
      </c>
      <c r="E49" s="12" t="s">
        <v>85</v>
      </c>
      <c r="F49" s="2">
        <f t="shared" si="1"/>
        <v>78.8333333333333</v>
      </c>
    </row>
    <row r="50" spans="1:6" x14ac:dyDescent="0.2">
      <c r="A50" s="11" t="s">
        <v>16</v>
      </c>
      <c r="B50" s="16">
        <v>2017</v>
      </c>
      <c r="C50" s="13">
        <v>56.401396825396802</v>
      </c>
      <c r="D50" s="12" t="s">
        <v>89</v>
      </c>
      <c r="E50" s="12" t="s">
        <v>85</v>
      </c>
      <c r="F50" s="2">
        <f t="shared" si="1"/>
        <v>56.401396825396802</v>
      </c>
    </row>
    <row r="51" spans="1:6" x14ac:dyDescent="0.2">
      <c r="A51" s="11" t="s">
        <v>20</v>
      </c>
      <c r="B51" s="16">
        <v>2017</v>
      </c>
      <c r="C51" s="13">
        <v>6.7101562500000007</v>
      </c>
      <c r="D51" s="12" t="s">
        <v>83</v>
      </c>
      <c r="E51" s="12" t="s">
        <v>85</v>
      </c>
      <c r="F51" s="2">
        <f t="shared" si="1"/>
        <v>6.7101562500000007</v>
      </c>
    </row>
    <row r="52" spans="1:6" x14ac:dyDescent="0.2">
      <c r="A52" s="11" t="s">
        <v>25</v>
      </c>
      <c r="B52" s="16">
        <v>2017</v>
      </c>
      <c r="C52" s="13">
        <v>29.484558823529401</v>
      </c>
      <c r="D52" s="12" t="s">
        <v>89</v>
      </c>
      <c r="E52" s="12" t="s">
        <v>85</v>
      </c>
      <c r="F52" s="2">
        <f t="shared" si="1"/>
        <v>29.484558823529401</v>
      </c>
    </row>
    <row r="53" spans="1:6" x14ac:dyDescent="0.2">
      <c r="A53" s="11" t="s">
        <v>32</v>
      </c>
      <c r="B53" s="16">
        <v>2018</v>
      </c>
      <c r="C53" s="13">
        <v>3.5804597701149445</v>
      </c>
      <c r="D53" s="12" t="s">
        <v>83</v>
      </c>
      <c r="E53" s="12" t="s">
        <v>85</v>
      </c>
      <c r="F53" s="2">
        <f t="shared" si="1"/>
        <v>3.5804597701149445</v>
      </c>
    </row>
    <row r="54" spans="1:6" x14ac:dyDescent="0.2">
      <c r="A54" s="11" t="s">
        <v>39</v>
      </c>
      <c r="B54" s="16">
        <v>2018</v>
      </c>
      <c r="C54" s="13">
        <v>5.7343333333333311</v>
      </c>
      <c r="D54" s="12" t="s">
        <v>89</v>
      </c>
      <c r="E54" s="12" t="s">
        <v>85</v>
      </c>
      <c r="F54" s="2">
        <f t="shared" si="1"/>
        <v>5.7343333333333311</v>
      </c>
    </row>
    <row r="55" spans="1:6" x14ac:dyDescent="0.2">
      <c r="A55" s="11" t="s">
        <v>48</v>
      </c>
      <c r="B55" s="16">
        <v>2018</v>
      </c>
      <c r="C55" s="13">
        <v>6.2878091872791503E-2</v>
      </c>
      <c r="D55" s="12" t="s">
        <v>89</v>
      </c>
      <c r="E55" s="12" t="s">
        <v>86</v>
      </c>
      <c r="F55" s="2">
        <f t="shared" si="1"/>
        <v>62.878091872791501</v>
      </c>
    </row>
    <row r="56" spans="1:6" x14ac:dyDescent="0.2">
      <c r="A56" s="11" t="s">
        <v>49</v>
      </c>
      <c r="B56" s="16">
        <v>2018</v>
      </c>
      <c r="C56" s="13">
        <v>15.97720848056538</v>
      </c>
      <c r="D56" s="12" t="s">
        <v>89</v>
      </c>
      <c r="E56" s="12" t="s">
        <v>85</v>
      </c>
      <c r="F56" s="2">
        <f t="shared" si="1"/>
        <v>15.97720848056538</v>
      </c>
    </row>
    <row r="57" spans="1:6" x14ac:dyDescent="0.2">
      <c r="A57" s="11" t="s">
        <v>54</v>
      </c>
      <c r="B57" s="16">
        <v>2018</v>
      </c>
      <c r="C57" s="13">
        <v>2.7804687499999998E-2</v>
      </c>
      <c r="D57" s="12" t="s">
        <v>88</v>
      </c>
      <c r="E57" s="12" t="s">
        <v>86</v>
      </c>
      <c r="F57" s="2">
        <f t="shared" si="1"/>
        <v>27.804687499999996</v>
      </c>
    </row>
    <row r="58" spans="1:6" x14ac:dyDescent="0.2">
      <c r="A58" s="11" t="s">
        <v>4</v>
      </c>
      <c r="B58" s="16">
        <v>2018</v>
      </c>
      <c r="C58" s="13">
        <v>7.5813432835820898</v>
      </c>
      <c r="D58" s="12" t="s">
        <v>83</v>
      </c>
      <c r="E58" s="12" t="s">
        <v>85</v>
      </c>
      <c r="F58" s="2">
        <f t="shared" si="1"/>
        <v>7.5813432835820898</v>
      </c>
    </row>
    <row r="59" spans="1:6" x14ac:dyDescent="0.2">
      <c r="A59" s="11" t="s">
        <v>55</v>
      </c>
      <c r="B59" s="16">
        <v>2018</v>
      </c>
      <c r="C59" s="13">
        <v>3.304078014184396</v>
      </c>
      <c r="D59" s="12" t="s">
        <v>83</v>
      </c>
      <c r="E59" s="12" t="s">
        <v>85</v>
      </c>
      <c r="F59" s="2">
        <f t="shared" si="1"/>
        <v>3.304078014184396</v>
      </c>
    </row>
    <row r="60" spans="1:6" x14ac:dyDescent="0.2">
      <c r="A60" s="11" t="s">
        <v>56</v>
      </c>
      <c r="B60" s="16">
        <v>2018</v>
      </c>
      <c r="C60" s="13">
        <v>21.5</v>
      </c>
      <c r="D60" s="12" t="s">
        <v>89</v>
      </c>
      <c r="E60" s="12" t="s">
        <v>85</v>
      </c>
      <c r="F60" s="2">
        <f t="shared" si="1"/>
        <v>21.5</v>
      </c>
    </row>
    <row r="61" spans="1:6" x14ac:dyDescent="0.2">
      <c r="A61" s="11" t="s">
        <v>64</v>
      </c>
      <c r="B61" s="16">
        <v>2018</v>
      </c>
      <c r="C61" s="13">
        <v>188.44262295081967</v>
      </c>
      <c r="D61" s="12" t="s">
        <v>88</v>
      </c>
      <c r="E61" s="12" t="s">
        <v>85</v>
      </c>
      <c r="F61" s="2">
        <f t="shared" si="1"/>
        <v>188.44262295081967</v>
      </c>
    </row>
    <row r="62" spans="1:6" x14ac:dyDescent="0.2">
      <c r="A62" s="11" t="s">
        <v>70</v>
      </c>
      <c r="B62" s="16">
        <v>2018</v>
      </c>
      <c r="C62" s="13">
        <v>76.719047619047998</v>
      </c>
      <c r="D62" s="12" t="s">
        <v>83</v>
      </c>
      <c r="E62" s="12" t="s">
        <v>85</v>
      </c>
      <c r="F62" s="2">
        <f t="shared" si="1"/>
        <v>76.719047619047998</v>
      </c>
    </row>
    <row r="63" spans="1:6" x14ac:dyDescent="0.2">
      <c r="A63" s="11" t="s">
        <v>80</v>
      </c>
      <c r="B63" s="16">
        <v>2018</v>
      </c>
      <c r="C63" s="13">
        <v>2.6598341232227498</v>
      </c>
      <c r="D63" s="12" t="s">
        <v>89</v>
      </c>
      <c r="E63" s="12" t="s">
        <v>85</v>
      </c>
      <c r="F63" s="2">
        <f t="shared" si="1"/>
        <v>2.6598341232227498</v>
      </c>
    </row>
    <row r="64" spans="1:6" x14ac:dyDescent="0.2">
      <c r="A64" s="11" t="s">
        <v>7</v>
      </c>
      <c r="B64" s="16">
        <v>2018</v>
      </c>
      <c r="C64" s="13">
        <v>83.674000000000007</v>
      </c>
      <c r="D64" s="12" t="s">
        <v>83</v>
      </c>
      <c r="E64" s="12" t="s">
        <v>85</v>
      </c>
      <c r="F64" s="2">
        <f t="shared" si="1"/>
        <v>83.674000000000007</v>
      </c>
    </row>
    <row r="65" spans="1:6" x14ac:dyDescent="0.2">
      <c r="A65" s="11" t="s">
        <v>11</v>
      </c>
      <c r="B65" s="16">
        <v>2018</v>
      </c>
      <c r="C65" s="13">
        <v>86.627499999999998</v>
      </c>
      <c r="D65" s="12" t="s">
        <v>88</v>
      </c>
      <c r="E65" s="12" t="s">
        <v>85</v>
      </c>
      <c r="F65" s="2">
        <f t="shared" si="1"/>
        <v>86.627499999999998</v>
      </c>
    </row>
    <row r="66" spans="1:6" x14ac:dyDescent="0.2">
      <c r="A66" s="11" t="s">
        <v>19</v>
      </c>
      <c r="B66" s="16">
        <v>2018</v>
      </c>
      <c r="C66" s="13">
        <v>6.4037280701754398</v>
      </c>
      <c r="D66" s="12" t="s">
        <v>88</v>
      </c>
      <c r="E66" s="12" t="s">
        <v>85</v>
      </c>
      <c r="F66" s="2">
        <f t="shared" si="1"/>
        <v>6.4037280701754398</v>
      </c>
    </row>
    <row r="67" spans="1:6" x14ac:dyDescent="0.2">
      <c r="A67" s="11" t="s">
        <v>34</v>
      </c>
      <c r="B67" s="16">
        <v>2019</v>
      </c>
      <c r="C67" s="13">
        <v>49.380851449275397</v>
      </c>
      <c r="D67" s="12" t="s">
        <v>88</v>
      </c>
      <c r="E67" s="12" t="s">
        <v>85</v>
      </c>
      <c r="F67" s="2">
        <f t="shared" ref="F67:F98" si="2">IF(E67="mg/kg",C67*1000,C67)</f>
        <v>49.380851449275397</v>
      </c>
    </row>
    <row r="68" spans="1:6" x14ac:dyDescent="0.2">
      <c r="A68" s="11" t="s">
        <v>35</v>
      </c>
      <c r="B68" s="16">
        <v>2019</v>
      </c>
      <c r="C68" s="13">
        <v>33.033333333333339</v>
      </c>
      <c r="D68" s="12" t="s">
        <v>89</v>
      </c>
      <c r="E68" s="12" t="s">
        <v>85</v>
      </c>
      <c r="F68" s="2">
        <f t="shared" si="2"/>
        <v>33.033333333333339</v>
      </c>
    </row>
    <row r="69" spans="1:6" x14ac:dyDescent="0.2">
      <c r="A69" s="11" t="s">
        <v>36</v>
      </c>
      <c r="B69" s="16">
        <v>2019</v>
      </c>
      <c r="C69" s="13">
        <v>1.4986931818181799</v>
      </c>
      <c r="D69" s="12" t="s">
        <v>83</v>
      </c>
      <c r="E69" s="12" t="s">
        <v>85</v>
      </c>
      <c r="F69" s="2">
        <f t="shared" si="2"/>
        <v>1.4986931818181799</v>
      </c>
    </row>
    <row r="70" spans="1:6" x14ac:dyDescent="0.2">
      <c r="A70" s="11" t="s">
        <v>51</v>
      </c>
      <c r="B70" s="16">
        <v>2019</v>
      </c>
      <c r="C70" s="13">
        <v>4.6155477031802086</v>
      </c>
      <c r="D70" s="12" t="s">
        <v>89</v>
      </c>
      <c r="E70" s="12" t="s">
        <v>85</v>
      </c>
      <c r="F70" s="2">
        <f t="shared" si="2"/>
        <v>4.6155477031802086</v>
      </c>
    </row>
    <row r="71" spans="1:6" x14ac:dyDescent="0.2">
      <c r="A71" s="11" t="s">
        <v>52</v>
      </c>
      <c r="B71" s="16">
        <v>2019</v>
      </c>
      <c r="C71" s="13">
        <v>3.2878091872791504E-2</v>
      </c>
      <c r="D71" s="12" t="s">
        <v>83</v>
      </c>
      <c r="E71" s="12" t="s">
        <v>86</v>
      </c>
      <c r="F71" s="2">
        <f t="shared" si="2"/>
        <v>32.878091872791501</v>
      </c>
    </row>
    <row r="72" spans="1:6" x14ac:dyDescent="0.2">
      <c r="A72" s="11" t="s">
        <v>57</v>
      </c>
      <c r="B72" s="16">
        <v>2019</v>
      </c>
      <c r="C72" s="13">
        <v>3.4037280701754384</v>
      </c>
      <c r="D72" s="12" t="s">
        <v>89</v>
      </c>
      <c r="E72" s="12" t="s">
        <v>85</v>
      </c>
      <c r="F72" s="2">
        <f t="shared" si="2"/>
        <v>3.4037280701754384</v>
      </c>
    </row>
    <row r="73" spans="1:6" x14ac:dyDescent="0.2">
      <c r="A73" s="11" t="s">
        <v>59</v>
      </c>
      <c r="B73" s="16">
        <v>2019</v>
      </c>
      <c r="C73" s="13">
        <v>15.4687</v>
      </c>
      <c r="D73" s="12" t="s">
        <v>83</v>
      </c>
      <c r="E73" s="12" t="s">
        <v>85</v>
      </c>
      <c r="F73" s="2">
        <f t="shared" si="2"/>
        <v>15.4687</v>
      </c>
    </row>
    <row r="74" spans="1:6" x14ac:dyDescent="0.2">
      <c r="A74" s="11" t="s">
        <v>60</v>
      </c>
      <c r="B74" s="16">
        <v>2019</v>
      </c>
      <c r="C74" s="13">
        <v>35.409836065573998</v>
      </c>
      <c r="D74" s="12" t="s">
        <v>83</v>
      </c>
      <c r="E74" s="12" t="s">
        <v>85</v>
      </c>
      <c r="F74" s="2">
        <f t="shared" si="2"/>
        <v>35.409836065573998</v>
      </c>
    </row>
    <row r="75" spans="1:6" x14ac:dyDescent="0.2">
      <c r="A75" s="11" t="s">
        <v>67</v>
      </c>
      <c r="B75" s="16">
        <v>2019</v>
      </c>
      <c r="C75" s="13">
        <v>55.409836065573998</v>
      </c>
      <c r="D75" s="12" t="s">
        <v>89</v>
      </c>
      <c r="E75" s="12" t="s">
        <v>85</v>
      </c>
      <c r="F75" s="2">
        <f t="shared" si="2"/>
        <v>55.409836065573998</v>
      </c>
    </row>
    <row r="76" spans="1:6" x14ac:dyDescent="0.2">
      <c r="A76" s="11" t="s">
        <v>76</v>
      </c>
      <c r="B76" s="16">
        <v>2019</v>
      </c>
      <c r="C76" s="13">
        <v>128.44262295082001</v>
      </c>
      <c r="D76" s="12" t="s">
        <v>88</v>
      </c>
      <c r="E76" s="12" t="s">
        <v>85</v>
      </c>
      <c r="F76" s="2">
        <f t="shared" si="2"/>
        <v>128.44262295082001</v>
      </c>
    </row>
    <row r="77" spans="1:6" x14ac:dyDescent="0.2">
      <c r="A77" s="11" t="s">
        <v>18</v>
      </c>
      <c r="B77" s="16">
        <v>2019</v>
      </c>
      <c r="C77" s="13">
        <v>5.2878091872791497E-3</v>
      </c>
      <c r="D77" s="12" t="s">
        <v>88</v>
      </c>
      <c r="E77" s="12" t="s">
        <v>86</v>
      </c>
      <c r="F77" s="2">
        <f t="shared" si="2"/>
        <v>5.2878091872791497</v>
      </c>
    </row>
    <row r="78" spans="1:6" x14ac:dyDescent="0.2">
      <c r="A78" s="11" t="s">
        <v>22</v>
      </c>
      <c r="B78" s="16">
        <v>2019</v>
      </c>
      <c r="C78" s="13">
        <v>1.3436974789916001</v>
      </c>
      <c r="D78" s="12" t="s">
        <v>83</v>
      </c>
      <c r="E78" s="12" t="s">
        <v>85</v>
      </c>
      <c r="F78" s="2">
        <f t="shared" si="2"/>
        <v>1.3436974789916001</v>
      </c>
    </row>
    <row r="79" spans="1:6" x14ac:dyDescent="0.2">
      <c r="A79" s="11" t="s">
        <v>23</v>
      </c>
      <c r="B79" s="16">
        <v>2019</v>
      </c>
      <c r="C79" s="13">
        <v>3.2057591623036702E-2</v>
      </c>
      <c r="D79" s="12" t="s">
        <v>88</v>
      </c>
      <c r="E79" s="12" t="s">
        <v>86</v>
      </c>
      <c r="F79" s="2">
        <f t="shared" si="2"/>
        <v>32.0575916230367</v>
      </c>
    </row>
    <row r="80" spans="1:6" x14ac:dyDescent="0.2">
      <c r="A80" s="11" t="s">
        <v>24</v>
      </c>
      <c r="B80" s="16">
        <v>2019</v>
      </c>
      <c r="C80" s="13">
        <v>2.8340989399293299</v>
      </c>
      <c r="D80" s="12" t="s">
        <v>89</v>
      </c>
      <c r="E80" s="12" t="s">
        <v>85</v>
      </c>
      <c r="F80" s="2">
        <f t="shared" si="2"/>
        <v>2.8340989399293299</v>
      </c>
    </row>
  </sheetData>
  <autoFilter ref="A2:F80" xr:uid="{00000000-0001-0000-0000-000000000000}">
    <sortState xmlns:xlrd2="http://schemas.microsoft.com/office/spreadsheetml/2017/richdata2" ref="A3:F80">
      <sortCondition ref="B2:B80"/>
    </sortState>
  </autoFilter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&amp;L&amp;"Calibi,Regular"&amp;9Draft&amp;C&amp;"Times New Roman,Bold"&amp;11 </oddHeader>
    <oddFooter>&amp;L&amp;K4D4D4DG&amp;8RADIENT&amp;"-,Regular"&amp;6
&amp;K4D4D4D
&amp;Z&amp;F\&amp;A&amp;R&amp;"-,Regular"&amp;9Page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9.140625" defaultRowHeight="12.75" x14ac:dyDescent="0.2"/>
  <cols>
    <col min="1" max="16384" width="9.140625" style="4"/>
  </cols>
  <sheetData>
    <row r="1" spans="1:1" s="3" customFormat="1" ht="15" x14ac:dyDescent="0.2">
      <c r="A1" s="6" t="s">
        <v>0</v>
      </c>
    </row>
    <row r="2" spans="1:1" s="8" customFormat="1" x14ac:dyDescent="0.2">
      <c r="A2" s="5"/>
    </row>
  </sheetData>
  <printOptions horizontalCentered="1"/>
  <pageMargins left="0.75" right="0.75" top="1" bottom="0.75" header="0.5" footer="0.3"/>
  <pageSetup orientation="landscape" horizontalDpi="4294967292" verticalDpi="4294967292" r:id="rId1"/>
  <headerFooter>
    <oddHeader xml:space="preserve">&amp;L&amp;"-,Regular"&amp;9Draft&amp;C&amp;"Times New Roman,Bold"&amp;11 </oddHeader>
    <oddFooter>&amp;L&amp;K4D4D4DG&amp;8RADIENT&amp;"Times New Roman,Regular"&amp;6
&amp;"-,Regular"&amp;K4D4D4D
&amp;Z&amp;F\&amp;A&amp;R&amp;"-,Regular"&amp;9Page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/>
  </sheetViews>
  <sheetFormatPr defaultColWidth="9.140625" defaultRowHeight="12.75" x14ac:dyDescent="0.2"/>
  <cols>
    <col min="1" max="16384" width="9.140625" style="4"/>
  </cols>
  <sheetData>
    <row r="1" spans="1:1" s="3" customFormat="1" ht="15" x14ac:dyDescent="0.2">
      <c r="A1" s="6" t="s">
        <v>0</v>
      </c>
    </row>
    <row r="2" spans="1:1" s="8" customFormat="1" x14ac:dyDescent="0.2">
      <c r="A2" s="5"/>
    </row>
  </sheetData>
  <phoneticPr fontId="0" type="noConversion"/>
  <printOptions horizontalCentered="1"/>
  <pageMargins left="0.75" right="0.75" top="1" bottom="0.75" header="0.5" footer="0.3"/>
  <pageSetup orientation="landscape" horizontalDpi="4294967292" verticalDpi="4294967292" r:id="rId1"/>
  <headerFooter>
    <oddHeader xml:space="preserve">&amp;L&amp;"-,Regular"&amp;9Draft&amp;C&amp;"Times New Roman,Bold"&amp;11 </oddHeader>
    <oddFooter>&amp;L&amp;K4D4D4DG&amp;8RADIENT&amp;"Times New Roman,Regular"&amp;6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Portrait2</vt:lpstr>
      <vt:lpstr>Horiz1</vt:lpstr>
      <vt:lpstr>Horiz2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Greenberg</dc:creator>
  <cp:lastModifiedBy>Alex Low</cp:lastModifiedBy>
  <cp:lastPrinted>2012-11-15T20:07:12Z</cp:lastPrinted>
  <dcterms:created xsi:type="dcterms:W3CDTF">2000-05-22T20:31:36Z</dcterms:created>
  <dcterms:modified xsi:type="dcterms:W3CDTF">2022-10-24T20:45:22Z</dcterms:modified>
</cp:coreProperties>
</file>