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2E47380-271F-4D10-B5CB-70A8E2914997}" xr6:coauthVersionLast="47" xr6:coauthVersionMax="47" xr10:uidLastSave="{00000000-0000-0000-0000-000000000000}"/>
  <bookViews>
    <workbookView xWindow="-120" yWindow="-120" windowWidth="29040" windowHeight="15720" xr2:uid="{4963478F-4842-409A-879D-A4469909AB11}"/>
  </bookViews>
  <sheets>
    <sheet name="August" sheetId="1" r:id="rId1"/>
    <sheet name="Septe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4" i="1"/>
  <c r="J4" i="2"/>
  <c r="J5" i="2"/>
  <c r="J6" i="2"/>
  <c r="J7" i="2"/>
  <c r="J8" i="2"/>
  <c r="J9" i="2"/>
  <c r="I10" i="2"/>
  <c r="I13" i="2" s="1"/>
  <c r="I9" i="2"/>
  <c r="I8" i="2"/>
  <c r="I7" i="2"/>
  <c r="I6" i="2"/>
  <c r="I5" i="2"/>
  <c r="Q4" i="2"/>
  <c r="P4" i="2"/>
  <c r="I4" i="2"/>
  <c r="Q3" i="2"/>
  <c r="P3" i="2"/>
  <c r="Q4" i="1"/>
  <c r="Q3" i="1"/>
  <c r="P4" i="1"/>
  <c r="P3" i="1"/>
  <c r="J15" i="1" a="1"/>
  <c r="J15" i="1" s="1"/>
  <c r="I15" i="1"/>
  <c r="I14" i="1"/>
  <c r="I13" i="1"/>
  <c r="I5" i="1"/>
  <c r="I6" i="1"/>
  <c r="I7" i="1"/>
  <c r="I8" i="1"/>
  <c r="I9" i="1"/>
  <c r="I10" i="1"/>
  <c r="I4" i="1"/>
  <c r="I14" i="2" l="1"/>
  <c r="I15" i="2" l="1"/>
  <c r="J15" i="2" s="1" a="1"/>
  <c r="J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<sst xmlns="http://schemas.openxmlformats.org/spreadsheetml/2006/main" count="191" uniqueCount="59">
  <si>
    <t xml:space="preserve">Daily Transaction </t>
  </si>
  <si>
    <t>Date</t>
  </si>
  <si>
    <t>Bank</t>
  </si>
  <si>
    <t>Category</t>
  </si>
  <si>
    <t>Description</t>
  </si>
  <si>
    <t>Amount</t>
  </si>
  <si>
    <t>Monthly Total</t>
  </si>
  <si>
    <t>Total</t>
  </si>
  <si>
    <t>Liabilities</t>
  </si>
  <si>
    <t>Insurance</t>
  </si>
  <si>
    <t>Utilities</t>
  </si>
  <si>
    <t>Loan</t>
  </si>
  <si>
    <t>Daily Expenses</t>
  </si>
  <si>
    <t>Other Expenses</t>
  </si>
  <si>
    <t>Salary/Other income</t>
  </si>
  <si>
    <t>Maybank</t>
  </si>
  <si>
    <t>CIMB</t>
  </si>
  <si>
    <t>Salary</t>
  </si>
  <si>
    <t>Dinner</t>
  </si>
  <si>
    <t>Lunch and bike petrol</t>
  </si>
  <si>
    <t>Claim</t>
  </si>
  <si>
    <t>Lunch</t>
  </si>
  <si>
    <t xml:space="preserve">Bike bulb </t>
  </si>
  <si>
    <t>Case Airpod</t>
  </si>
  <si>
    <t>Spray bottle</t>
  </si>
  <si>
    <t>Futsal</t>
  </si>
  <si>
    <t>Late dinner</t>
  </si>
  <si>
    <t>Breakfast</t>
  </si>
  <si>
    <t>Parking</t>
  </si>
  <si>
    <t>Dinner Bhai Jim Jum</t>
  </si>
  <si>
    <t>TnG</t>
  </si>
  <si>
    <t>Grab</t>
  </si>
  <si>
    <t>PTPTN</t>
  </si>
  <si>
    <t>Other income</t>
  </si>
  <si>
    <t>House Insurance</t>
  </si>
  <si>
    <t>Car Loan</t>
  </si>
  <si>
    <t>Phone bill</t>
  </si>
  <si>
    <t>Payback to Ali</t>
  </si>
  <si>
    <t>Facial Cream</t>
  </si>
  <si>
    <t>Annual Car Insurance</t>
  </si>
  <si>
    <t>Payback to Kamal</t>
  </si>
  <si>
    <t>Hand Cream</t>
  </si>
  <si>
    <t>Car Roadtax</t>
  </si>
  <si>
    <t>Phone Casing</t>
  </si>
  <si>
    <t>Car Petrol</t>
  </si>
  <si>
    <t>Facial Treatment (1/3 Paid)</t>
  </si>
  <si>
    <t>Coffee Bean Drink</t>
  </si>
  <si>
    <t>Health Insurance</t>
  </si>
  <si>
    <t>Treatment for Scar</t>
  </si>
  <si>
    <t>Motor Petrol</t>
  </si>
  <si>
    <t>Ice Cream</t>
  </si>
  <si>
    <t>Hotel Payment</t>
  </si>
  <si>
    <t>Snacks</t>
  </si>
  <si>
    <t>Total Income</t>
  </si>
  <si>
    <t>Total Expenses</t>
  </si>
  <si>
    <t>Positive/(Negative) Cashflow</t>
  </si>
  <si>
    <t>Percentage</t>
  </si>
  <si>
    <t>Money received</t>
  </si>
  <si>
    <t>Money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</si>
</sst>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1" applyFont="1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9" fontId="0" fillId="0" borderId="1" xfId="2" applyFont="1" applyBorder="1"/>
    <xf numFmtId="0" fontId="0" fillId="6" borderId="1" xfId="0" applyFill="1" applyBorder="1"/>
    <xf numFmtId="43" fontId="0" fillId="0" borderId="1" xfId="0" applyNumberFormat="1" applyBorder="1"/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% of Monthly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August!$H$4:$H$9</c:f>
              <c:strCache>
                <c:ptCount val="6"/>
                <c:pt idx="0">
                  <c:v>Liabilities</c:v>
                </c:pt>
                <c:pt idx="1">
                  <c:v>Insurance</c:v>
                </c:pt>
                <c:pt idx="2">
                  <c:v>Utilities</c:v>
                </c:pt>
                <c:pt idx="3">
                  <c:v>Loan</c:v>
                </c:pt>
                <c:pt idx="4">
                  <c:v>Daily Expenses</c:v>
                </c:pt>
                <c:pt idx="5">
                  <c:v>Other Expenses</c:v>
                </c:pt>
              </c:strCache>
            </c:strRef>
          </c:cat>
          <c:val>
            <c:numRef>
              <c:f>August!$I$4:$I$9</c:f>
              <c:numCache>
                <c:formatCode>_(* #,##0.00_);_(* \(#,##0.00\);_(* "-"??_);_(@_)</c:formatCode>
                <c:ptCount val="6"/>
                <c:pt idx="0">
                  <c:v>100</c:v>
                </c:pt>
                <c:pt idx="1">
                  <c:v>1350</c:v>
                </c:pt>
                <c:pt idx="2">
                  <c:v>120</c:v>
                </c:pt>
                <c:pt idx="3">
                  <c:v>500</c:v>
                </c:pt>
                <c:pt idx="4">
                  <c:v>470</c:v>
                </c:pt>
                <c:pt idx="5">
                  <c:v>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E-4C36-9D1A-D1C2C487025F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August!$H$4:$H$9</c:f>
              <c:strCache>
                <c:ptCount val="6"/>
                <c:pt idx="0">
                  <c:v>Liabilities</c:v>
                </c:pt>
                <c:pt idx="1">
                  <c:v>Insurance</c:v>
                </c:pt>
                <c:pt idx="2">
                  <c:v>Utilities</c:v>
                </c:pt>
                <c:pt idx="3">
                  <c:v>Loan</c:v>
                </c:pt>
                <c:pt idx="4">
                  <c:v>Daily Expenses</c:v>
                </c:pt>
                <c:pt idx="5">
                  <c:v>Other Expenses</c:v>
                </c:pt>
              </c:strCache>
            </c:strRef>
          </c:cat>
          <c:val>
            <c:numRef>
              <c:f>August!$J$4:$J$9</c:f>
              <c:numCache>
                <c:formatCode>0%</c:formatCode>
                <c:ptCount val="6"/>
                <c:pt idx="0">
                  <c:v>2.7056277056277056E-2</c:v>
                </c:pt>
                <c:pt idx="1">
                  <c:v>0.36525974025974028</c:v>
                </c:pt>
                <c:pt idx="2">
                  <c:v>3.2467532467532464E-2</c:v>
                </c:pt>
                <c:pt idx="3">
                  <c:v>0.13528138528138528</c:v>
                </c:pt>
                <c:pt idx="4">
                  <c:v>0.12716450216450217</c:v>
                </c:pt>
                <c:pt idx="5">
                  <c:v>0.31277056277056275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8E-4C36-9D1A-D1C2C48702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% of Monthly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774-4F1E-9AAD-B69FB71C5C0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74-4F1E-9AAD-B69FB71C5C0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774-4F1E-9AAD-B69FB71C5C0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774-4F1E-9AAD-B69FB71C5C0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774-4F1E-9AAD-B69FB71C5C0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774-4F1E-9AAD-B69FB71C5C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September!$H$4:$H$9</c:f>
              <c:strCache>
                <c:ptCount val="6"/>
                <c:pt idx="0">
                  <c:v>Liabilities</c:v>
                </c:pt>
                <c:pt idx="1">
                  <c:v>Insurance</c:v>
                </c:pt>
                <c:pt idx="2">
                  <c:v>Utilities</c:v>
                </c:pt>
                <c:pt idx="3">
                  <c:v>Loan</c:v>
                </c:pt>
                <c:pt idx="4">
                  <c:v>Daily Expenses</c:v>
                </c:pt>
                <c:pt idx="5">
                  <c:v>Other Expenses</c:v>
                </c:pt>
              </c:strCache>
            </c:strRef>
          </c:cat>
          <c:val>
            <c:numRef>
              <c:f>September!$I$4:$I$9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74-4F1E-9AAD-B69FB71C5C03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9774-4F1E-9AAD-B69FB71C5C0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9774-4F1E-9AAD-B69FB71C5C0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9774-4F1E-9AAD-B69FB71C5C0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9774-4F1E-9AAD-B69FB71C5C0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9774-4F1E-9AAD-B69FB71C5C0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9774-4F1E-9AAD-B69FB71C5C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September!$H$4:$H$9</c:f>
              <c:strCache>
                <c:ptCount val="6"/>
                <c:pt idx="0">
                  <c:v>Liabilities</c:v>
                </c:pt>
                <c:pt idx="1">
                  <c:v>Insurance</c:v>
                </c:pt>
                <c:pt idx="2">
                  <c:v>Utilities</c:v>
                </c:pt>
                <c:pt idx="3">
                  <c:v>Loan</c:v>
                </c:pt>
                <c:pt idx="4">
                  <c:v>Daily Expenses</c:v>
                </c:pt>
                <c:pt idx="5">
                  <c:v>Other Expenses</c:v>
                </c:pt>
              </c:strCache>
            </c:strRef>
          </c:cat>
          <c:val>
            <c:numRef>
              <c:f>September!$J$4:$J$9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774-4F1E-9AAD-B69FB71C5C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17</xdr:row>
      <xdr:rowOff>147637</xdr:rowOff>
    </xdr:from>
    <xdr:to>
      <xdr:col>11</xdr:col>
      <xdr:colOff>323850</xdr:colOff>
      <xdr:row>32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7E92D-659E-4BE0-BC8E-B803F5323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17</xdr:row>
      <xdr:rowOff>147637</xdr:rowOff>
    </xdr:from>
    <xdr:to>
      <xdr:col>11</xdr:col>
      <xdr:colOff>323850</xdr:colOff>
      <xdr:row>32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4C716-0441-4005-8B9A-E40745CDC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ADB3-9717-42AE-AA8C-2B2A3F263E7C}">
  <dimension ref="A2:Q50"/>
  <sheetViews>
    <sheetView showGridLines="0" tabSelected="1" workbookViewId="0">
      <selection activeCell="K9" sqref="K9"/>
    </sheetView>
  </sheetViews>
  <sheetFormatPr defaultRowHeight="15" x14ac:dyDescent="0.25"/>
  <cols>
    <col min="1" max="1" width="11.85546875" bestFit="1" customWidth="1"/>
    <col min="2" max="2" width="5.5703125" bestFit="1" customWidth="1"/>
    <col min="3" max="3" width="19.5703125" bestFit="1" customWidth="1"/>
    <col min="4" max="4" width="25.140625" bestFit="1" customWidth="1"/>
    <col min="5" max="5" width="9.5703125" bestFit="1" customWidth="1"/>
    <col min="8" max="8" width="27.5703125" bestFit="1" customWidth="1"/>
    <col min="9" max="9" width="9.5703125" bestFit="1" customWidth="1"/>
    <col min="10" max="10" width="17.42578125" bestFit="1" customWidth="1"/>
    <col min="11" max="11" width="10.42578125" bestFit="1" customWidth="1"/>
    <col min="15" max="15" width="9" bestFit="1" customWidth="1"/>
    <col min="16" max="16" width="22.140625" bestFit="1" customWidth="1"/>
    <col min="17" max="17" width="14.28515625" bestFit="1" customWidth="1"/>
  </cols>
  <sheetData>
    <row r="2" spans="1:17" ht="23.25" x14ac:dyDescent="0.35">
      <c r="A2" s="1" t="s">
        <v>0</v>
      </c>
      <c r="B2" s="1"/>
      <c r="C2" s="1"/>
      <c r="D2" s="1"/>
      <c r="E2" s="1"/>
      <c r="H2" s="9" t="s">
        <v>6</v>
      </c>
      <c r="I2" s="9"/>
      <c r="J2" s="9"/>
      <c r="K2" s="7"/>
      <c r="O2" s="13" t="s">
        <v>2</v>
      </c>
      <c r="P2" s="13" t="s">
        <v>57</v>
      </c>
      <c r="Q2" s="13" t="s">
        <v>58</v>
      </c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H3" s="3" t="s">
        <v>3</v>
      </c>
      <c r="I3" s="3" t="s">
        <v>7</v>
      </c>
      <c r="J3" s="3" t="s">
        <v>56</v>
      </c>
      <c r="K3" s="8"/>
      <c r="O3" s="13" t="s">
        <v>15</v>
      </c>
      <c r="P3" s="14">
        <f>SUMIFS($E$4:$E$200,$B$4:$B$200,O3,$C$4:$C$200,$H$10)</f>
        <v>0</v>
      </c>
      <c r="Q3" s="15">
        <f>SUMIFS($E$4:$E$200,$B$4:$B$200,O3,$C$4:$C$200,$H$4)+SUMIFS($E$4:$E$200,$B$4:$B$200,O3,$C$4:$C$200,$H$5)+SUMIFS($E$4:$E$200,$B$4:$B$200,O3,$C$4:$C$200,$H$6)+SUMIFS($E$4:$E$200,$B$4:$B$200,O3,$C$4:$C$200,$H$7)+SUMIFS($E$4:$E$200,$B$4:$B$200,O3,$C$4:$C$200,$H$8)+SUMIFS($E$4:$E$200,$B$4:$B$200,O3,$C$4:$C$200,$H$9)</f>
        <v>0</v>
      </c>
    </row>
    <row r="4" spans="1:17" x14ac:dyDescent="0.25">
      <c r="A4" s="4">
        <v>45159</v>
      </c>
      <c r="B4" s="5" t="s">
        <v>16</v>
      </c>
      <c r="C4" s="5" t="s">
        <v>14</v>
      </c>
      <c r="D4" s="5" t="s">
        <v>17</v>
      </c>
      <c r="E4" s="6">
        <v>4000</v>
      </c>
      <c r="H4" s="5" t="s">
        <v>8</v>
      </c>
      <c r="I4" s="6">
        <f>SUMIF($C$4:$C$200,H4,$E$4:$E$200)</f>
        <v>100</v>
      </c>
      <c r="J4" s="10">
        <f>IFERROR(I4/$I$14,"-")</f>
        <v>2.7056277056277056E-2</v>
      </c>
      <c r="O4" s="13" t="s">
        <v>16</v>
      </c>
      <c r="P4" s="14">
        <f>SUMIFS($E$4:$E$200,$B$4:$B$200,O4,$C$4:$C$200,$H$10)</f>
        <v>4415</v>
      </c>
      <c r="Q4" s="15">
        <f>SUMIFS($E$4:$E$200,$B$4:$B$200,O4,$C$4:$C$200,$H$4)+SUMIFS($E$4:$E$200,$B$4:$B$200,O4,$C$4:$C$200,$H$5)+SUMIFS($E$4:$E$200,$B$4:$B$200,O4,$C$4:$C$200,$H$6)+SUMIFS($E$4:$E$200,$B$4:$B$200,O4,$C$4:$C$200,$H$7)+SUMIFS($E$4:$E$200,$B$4:$B$200,O4,$C$4:$C$200,$H$8)+SUMIFS($E$4:$E$200,$B$4:$B$200,O4,$C$4:$C$200,$H$9)</f>
        <v>3696</v>
      </c>
    </row>
    <row r="5" spans="1:17" x14ac:dyDescent="0.25">
      <c r="A5" s="4">
        <v>45159</v>
      </c>
      <c r="B5" s="5" t="s">
        <v>16</v>
      </c>
      <c r="C5" s="5" t="s">
        <v>14</v>
      </c>
      <c r="D5" s="5" t="s">
        <v>33</v>
      </c>
      <c r="E5" s="6">
        <v>15</v>
      </c>
      <c r="H5" s="5" t="s">
        <v>9</v>
      </c>
      <c r="I5" s="6">
        <f t="shared" ref="I5:I10" si="0">SUMIF($C$4:$C$200,H5,$E$4:$E$200)</f>
        <v>1350</v>
      </c>
      <c r="J5" s="10">
        <f t="shared" ref="J5:J9" si="1">IFERROR(I5/$I$14,"-")</f>
        <v>0.36525974025974028</v>
      </c>
    </row>
    <row r="6" spans="1:17" x14ac:dyDescent="0.25">
      <c r="A6" s="4">
        <v>45159</v>
      </c>
      <c r="B6" s="5" t="s">
        <v>16</v>
      </c>
      <c r="C6" s="5" t="s">
        <v>12</v>
      </c>
      <c r="D6" s="5" t="s">
        <v>18</v>
      </c>
      <c r="E6" s="6">
        <v>20</v>
      </c>
      <c r="H6" s="5" t="s">
        <v>10</v>
      </c>
      <c r="I6" s="6">
        <f t="shared" si="0"/>
        <v>120</v>
      </c>
      <c r="J6" s="10">
        <f t="shared" si="1"/>
        <v>3.2467532467532464E-2</v>
      </c>
    </row>
    <row r="7" spans="1:17" x14ac:dyDescent="0.25">
      <c r="A7" s="4">
        <v>45159</v>
      </c>
      <c r="B7" s="5" t="s">
        <v>16</v>
      </c>
      <c r="C7" s="5" t="s">
        <v>12</v>
      </c>
      <c r="D7" s="5" t="s">
        <v>19</v>
      </c>
      <c r="E7" s="6">
        <v>25</v>
      </c>
      <c r="H7" s="5" t="s">
        <v>11</v>
      </c>
      <c r="I7" s="6">
        <f t="shared" si="0"/>
        <v>500</v>
      </c>
      <c r="J7" s="10">
        <f t="shared" si="1"/>
        <v>0.13528138528138528</v>
      </c>
    </row>
    <row r="8" spans="1:17" x14ac:dyDescent="0.25">
      <c r="A8" s="4">
        <v>45160</v>
      </c>
      <c r="B8" s="5" t="s">
        <v>16</v>
      </c>
      <c r="C8" s="5" t="s">
        <v>14</v>
      </c>
      <c r="D8" s="5" t="s">
        <v>20</v>
      </c>
      <c r="E8" s="6">
        <v>400</v>
      </c>
      <c r="H8" s="5" t="s">
        <v>12</v>
      </c>
      <c r="I8" s="6">
        <f t="shared" si="0"/>
        <v>470</v>
      </c>
      <c r="J8" s="10">
        <f t="shared" si="1"/>
        <v>0.12716450216450217</v>
      </c>
    </row>
    <row r="9" spans="1:17" x14ac:dyDescent="0.25">
      <c r="A9" s="4">
        <v>45160</v>
      </c>
      <c r="B9" s="5" t="s">
        <v>16</v>
      </c>
      <c r="C9" s="5" t="s">
        <v>12</v>
      </c>
      <c r="D9" s="5" t="s">
        <v>21</v>
      </c>
      <c r="E9" s="6">
        <v>20</v>
      </c>
      <c r="H9" s="5" t="s">
        <v>13</v>
      </c>
      <c r="I9" s="6">
        <f t="shared" si="0"/>
        <v>1156</v>
      </c>
      <c r="J9" s="10">
        <f t="shared" si="1"/>
        <v>0.31277056277056275</v>
      </c>
    </row>
    <row r="10" spans="1:17" x14ac:dyDescent="0.25">
      <c r="A10" s="4">
        <v>45160</v>
      </c>
      <c r="B10" s="5" t="s">
        <v>16</v>
      </c>
      <c r="C10" s="5" t="s">
        <v>13</v>
      </c>
      <c r="D10" s="5" t="s">
        <v>22</v>
      </c>
      <c r="E10" s="6">
        <v>15</v>
      </c>
      <c r="H10" s="5" t="s">
        <v>14</v>
      </c>
      <c r="I10" s="6">
        <f t="shared" si="0"/>
        <v>4415</v>
      </c>
      <c r="J10" s="11"/>
    </row>
    <row r="11" spans="1:17" x14ac:dyDescent="0.25">
      <c r="A11" s="4">
        <v>45160</v>
      </c>
      <c r="B11" s="5" t="s">
        <v>16</v>
      </c>
      <c r="C11" s="5" t="s">
        <v>12</v>
      </c>
      <c r="D11" s="5" t="s">
        <v>18</v>
      </c>
      <c r="E11" s="6">
        <v>30</v>
      </c>
    </row>
    <row r="12" spans="1:17" x14ac:dyDescent="0.25">
      <c r="A12" s="4">
        <v>45160</v>
      </c>
      <c r="B12" s="5" t="s">
        <v>16</v>
      </c>
      <c r="C12" s="5" t="s">
        <v>11</v>
      </c>
      <c r="D12" s="5" t="s">
        <v>35</v>
      </c>
      <c r="E12" s="6">
        <v>500</v>
      </c>
    </row>
    <row r="13" spans="1:17" x14ac:dyDescent="0.25">
      <c r="A13" s="4">
        <v>45160</v>
      </c>
      <c r="B13" s="5" t="s">
        <v>16</v>
      </c>
      <c r="C13" s="5" t="s">
        <v>9</v>
      </c>
      <c r="D13" s="5" t="s">
        <v>34</v>
      </c>
      <c r="E13" s="6">
        <v>250</v>
      </c>
      <c r="H13" s="5" t="s">
        <v>53</v>
      </c>
      <c r="I13" s="12">
        <f>I10</f>
        <v>4415</v>
      </c>
    </row>
    <row r="14" spans="1:17" x14ac:dyDescent="0.25">
      <c r="A14" s="4">
        <v>45160</v>
      </c>
      <c r="B14" s="5" t="s">
        <v>16</v>
      </c>
      <c r="C14" s="5" t="s">
        <v>10</v>
      </c>
      <c r="D14" s="5" t="s">
        <v>36</v>
      </c>
      <c r="E14" s="6">
        <v>120</v>
      </c>
      <c r="H14" s="5" t="s">
        <v>54</v>
      </c>
      <c r="I14" s="12">
        <f>SUM(I4:I9)</f>
        <v>3696</v>
      </c>
    </row>
    <row r="15" spans="1:17" x14ac:dyDescent="0.25">
      <c r="A15" s="4">
        <v>45160</v>
      </c>
      <c r="B15" s="5" t="s">
        <v>16</v>
      </c>
      <c r="C15" s="5" t="s">
        <v>13</v>
      </c>
      <c r="D15" s="5" t="s">
        <v>37</v>
      </c>
      <c r="E15" s="6">
        <v>20</v>
      </c>
      <c r="H15" s="5" t="s">
        <v>55</v>
      </c>
      <c r="I15" s="12">
        <f>I13-I14</f>
        <v>719</v>
      </c>
      <c r="J15" t="str" cm="1">
        <f t="array" ref="J15">_xlfn.IFS(I15&gt;0,"Positive Cashflow",I15&lt;0,"Negative Cashflow",I15=0,"Perfect")</f>
        <v>Positive Cashflow</v>
      </c>
    </row>
    <row r="16" spans="1:17" x14ac:dyDescent="0.25">
      <c r="A16" s="4">
        <v>45160</v>
      </c>
      <c r="B16" s="5" t="s">
        <v>16</v>
      </c>
      <c r="C16" s="5" t="s">
        <v>13</v>
      </c>
      <c r="D16" s="5" t="s">
        <v>38</v>
      </c>
      <c r="E16" s="6">
        <v>50</v>
      </c>
    </row>
    <row r="17" spans="1:5" x14ac:dyDescent="0.25">
      <c r="A17" s="4">
        <v>45160</v>
      </c>
      <c r="B17" s="5" t="s">
        <v>16</v>
      </c>
      <c r="C17" s="5" t="s">
        <v>9</v>
      </c>
      <c r="D17" s="5" t="s">
        <v>39</v>
      </c>
      <c r="E17" s="6">
        <v>900</v>
      </c>
    </row>
    <row r="18" spans="1:5" x14ac:dyDescent="0.25">
      <c r="A18" s="4">
        <v>45160</v>
      </c>
      <c r="B18" s="5" t="s">
        <v>16</v>
      </c>
      <c r="C18" s="5" t="s">
        <v>13</v>
      </c>
      <c r="D18" s="5" t="s">
        <v>40</v>
      </c>
      <c r="E18" s="6">
        <v>20</v>
      </c>
    </row>
    <row r="19" spans="1:5" x14ac:dyDescent="0.25">
      <c r="A19" s="4">
        <v>45161</v>
      </c>
      <c r="B19" s="5" t="s">
        <v>16</v>
      </c>
      <c r="C19" s="5" t="s">
        <v>13</v>
      </c>
      <c r="D19" s="5" t="s">
        <v>41</v>
      </c>
      <c r="E19" s="6">
        <v>30</v>
      </c>
    </row>
    <row r="20" spans="1:5" x14ac:dyDescent="0.25">
      <c r="A20" s="4">
        <v>45161</v>
      </c>
      <c r="B20" s="5" t="s">
        <v>16</v>
      </c>
      <c r="C20" s="5" t="s">
        <v>8</v>
      </c>
      <c r="D20" s="5" t="s">
        <v>42</v>
      </c>
      <c r="E20" s="6">
        <v>100</v>
      </c>
    </row>
    <row r="21" spans="1:5" x14ac:dyDescent="0.25">
      <c r="A21" s="4">
        <v>45161</v>
      </c>
      <c r="B21" s="5" t="s">
        <v>16</v>
      </c>
      <c r="C21" s="5" t="s">
        <v>12</v>
      </c>
      <c r="D21" s="5" t="s">
        <v>18</v>
      </c>
      <c r="E21" s="6">
        <v>20</v>
      </c>
    </row>
    <row r="22" spans="1:5" x14ac:dyDescent="0.25">
      <c r="A22" s="4">
        <v>45162</v>
      </c>
      <c r="B22" s="5" t="s">
        <v>16</v>
      </c>
      <c r="C22" s="5" t="s">
        <v>13</v>
      </c>
      <c r="D22" s="5" t="s">
        <v>23</v>
      </c>
      <c r="E22" s="6">
        <v>25</v>
      </c>
    </row>
    <row r="23" spans="1:5" x14ac:dyDescent="0.25">
      <c r="A23" s="4">
        <v>45162</v>
      </c>
      <c r="B23" s="5" t="s">
        <v>16</v>
      </c>
      <c r="C23" s="5" t="s">
        <v>12</v>
      </c>
      <c r="D23" s="5" t="s">
        <v>21</v>
      </c>
      <c r="E23" s="6">
        <v>15</v>
      </c>
    </row>
    <row r="24" spans="1:5" x14ac:dyDescent="0.25">
      <c r="A24" s="4">
        <v>45162</v>
      </c>
      <c r="B24" s="5" t="s">
        <v>16</v>
      </c>
      <c r="C24" s="5" t="s">
        <v>13</v>
      </c>
      <c r="D24" s="5" t="s">
        <v>24</v>
      </c>
      <c r="E24" s="6">
        <v>10</v>
      </c>
    </row>
    <row r="25" spans="1:5" x14ac:dyDescent="0.25">
      <c r="A25" s="4">
        <v>45162</v>
      </c>
      <c r="B25" s="5" t="s">
        <v>16</v>
      </c>
      <c r="C25" s="5" t="s">
        <v>12</v>
      </c>
      <c r="D25" s="5" t="s">
        <v>18</v>
      </c>
      <c r="E25" s="6">
        <v>25</v>
      </c>
    </row>
    <row r="26" spans="1:5" x14ac:dyDescent="0.25">
      <c r="A26" s="4">
        <v>45162</v>
      </c>
      <c r="B26" s="5" t="s">
        <v>16</v>
      </c>
      <c r="C26" s="5" t="s">
        <v>13</v>
      </c>
      <c r="D26" s="5" t="s">
        <v>25</v>
      </c>
      <c r="E26" s="6">
        <v>10</v>
      </c>
    </row>
    <row r="27" spans="1:5" x14ac:dyDescent="0.25">
      <c r="A27" s="4">
        <v>45162</v>
      </c>
      <c r="B27" s="5" t="s">
        <v>16</v>
      </c>
      <c r="C27" s="5" t="s">
        <v>12</v>
      </c>
      <c r="D27" s="5" t="s">
        <v>26</v>
      </c>
      <c r="E27" s="6">
        <v>10</v>
      </c>
    </row>
    <row r="28" spans="1:5" x14ac:dyDescent="0.25">
      <c r="A28" s="4">
        <v>45163</v>
      </c>
      <c r="B28" s="5" t="s">
        <v>16</v>
      </c>
      <c r="C28" s="5" t="s">
        <v>12</v>
      </c>
      <c r="D28" s="5" t="s">
        <v>21</v>
      </c>
      <c r="E28" s="6">
        <v>15</v>
      </c>
    </row>
    <row r="29" spans="1:5" x14ac:dyDescent="0.25">
      <c r="A29" s="4">
        <v>45163</v>
      </c>
      <c r="B29" s="5" t="s">
        <v>16</v>
      </c>
      <c r="C29" s="5" t="s">
        <v>13</v>
      </c>
      <c r="D29" s="5" t="s">
        <v>43</v>
      </c>
      <c r="E29" s="6">
        <v>20</v>
      </c>
    </row>
    <row r="30" spans="1:5" x14ac:dyDescent="0.25">
      <c r="A30" s="4">
        <v>45164</v>
      </c>
      <c r="B30" s="5" t="s">
        <v>16</v>
      </c>
      <c r="C30" s="5" t="s">
        <v>12</v>
      </c>
      <c r="D30" s="5" t="s">
        <v>27</v>
      </c>
      <c r="E30" s="6">
        <v>10</v>
      </c>
    </row>
    <row r="31" spans="1:5" x14ac:dyDescent="0.25">
      <c r="A31" s="4">
        <v>45164</v>
      </c>
      <c r="B31" s="5" t="s">
        <v>16</v>
      </c>
      <c r="C31" s="5" t="s">
        <v>12</v>
      </c>
      <c r="D31" s="5" t="s">
        <v>44</v>
      </c>
      <c r="E31" s="6">
        <v>50</v>
      </c>
    </row>
    <row r="32" spans="1:5" x14ac:dyDescent="0.25">
      <c r="A32" s="4">
        <v>45164</v>
      </c>
      <c r="B32" s="5" t="s">
        <v>16</v>
      </c>
      <c r="C32" s="5" t="s">
        <v>13</v>
      </c>
      <c r="D32" s="5" t="s">
        <v>45</v>
      </c>
      <c r="E32" s="6">
        <v>280</v>
      </c>
    </row>
    <row r="33" spans="1:5" x14ac:dyDescent="0.25">
      <c r="A33" s="4">
        <v>45164</v>
      </c>
      <c r="B33" s="5" t="s">
        <v>16</v>
      </c>
      <c r="C33" s="5" t="s">
        <v>12</v>
      </c>
      <c r="D33" s="5" t="s">
        <v>46</v>
      </c>
      <c r="E33" s="6">
        <v>40</v>
      </c>
    </row>
    <row r="34" spans="1:5" x14ac:dyDescent="0.25">
      <c r="A34" s="4">
        <v>45164</v>
      </c>
      <c r="B34" s="5" t="s">
        <v>16</v>
      </c>
      <c r="C34" s="5" t="s">
        <v>13</v>
      </c>
      <c r="D34" s="5" t="s">
        <v>28</v>
      </c>
      <c r="E34" s="6">
        <v>10</v>
      </c>
    </row>
    <row r="35" spans="1:5" x14ac:dyDescent="0.25">
      <c r="A35" s="4">
        <v>45164</v>
      </c>
      <c r="B35" s="5" t="s">
        <v>16</v>
      </c>
      <c r="C35" s="5" t="s">
        <v>12</v>
      </c>
      <c r="D35" s="5" t="s">
        <v>29</v>
      </c>
      <c r="E35" s="6">
        <v>60</v>
      </c>
    </row>
    <row r="36" spans="1:5" x14ac:dyDescent="0.25">
      <c r="A36" s="4">
        <v>45164</v>
      </c>
      <c r="B36" s="5" t="s">
        <v>16</v>
      </c>
      <c r="C36" s="5" t="s">
        <v>13</v>
      </c>
      <c r="D36" s="5" t="s">
        <v>30</v>
      </c>
      <c r="E36" s="6">
        <v>50</v>
      </c>
    </row>
    <row r="37" spans="1:5" x14ac:dyDescent="0.25">
      <c r="A37" s="4">
        <v>45165</v>
      </c>
      <c r="B37" s="5" t="s">
        <v>16</v>
      </c>
      <c r="C37" s="5" t="s">
        <v>12</v>
      </c>
      <c r="D37" s="5" t="s">
        <v>18</v>
      </c>
      <c r="E37" s="6">
        <v>20</v>
      </c>
    </row>
    <row r="38" spans="1:5" x14ac:dyDescent="0.25">
      <c r="A38" s="4">
        <v>45165</v>
      </c>
      <c r="B38" s="5" t="s">
        <v>16</v>
      </c>
      <c r="C38" s="5" t="s">
        <v>13</v>
      </c>
      <c r="D38" s="5" t="s">
        <v>31</v>
      </c>
      <c r="E38" s="6">
        <v>11</v>
      </c>
    </row>
    <row r="39" spans="1:5" x14ac:dyDescent="0.25">
      <c r="A39" s="4">
        <v>45165</v>
      </c>
      <c r="B39" s="5" t="s">
        <v>16</v>
      </c>
      <c r="C39" s="5" t="s">
        <v>9</v>
      </c>
      <c r="D39" s="5" t="s">
        <v>47</v>
      </c>
      <c r="E39" s="6">
        <v>200</v>
      </c>
    </row>
    <row r="40" spans="1:5" x14ac:dyDescent="0.25">
      <c r="A40" s="4">
        <v>45165</v>
      </c>
      <c r="B40" s="5" t="s">
        <v>16</v>
      </c>
      <c r="C40" s="5" t="s">
        <v>13</v>
      </c>
      <c r="D40" s="5" t="s">
        <v>48</v>
      </c>
      <c r="E40" s="6">
        <v>50</v>
      </c>
    </row>
    <row r="41" spans="1:5" x14ac:dyDescent="0.25">
      <c r="A41" s="4">
        <v>45166</v>
      </c>
      <c r="B41" s="5" t="s">
        <v>16</v>
      </c>
      <c r="C41" s="5" t="s">
        <v>12</v>
      </c>
      <c r="D41" s="5" t="s">
        <v>21</v>
      </c>
      <c r="E41" s="6">
        <v>25</v>
      </c>
    </row>
    <row r="42" spans="1:5" x14ac:dyDescent="0.25">
      <c r="A42" s="4">
        <v>45166</v>
      </c>
      <c r="B42" s="5" t="s">
        <v>16</v>
      </c>
      <c r="C42" s="5" t="s">
        <v>12</v>
      </c>
      <c r="D42" s="5" t="s">
        <v>28</v>
      </c>
      <c r="E42" s="6">
        <v>10</v>
      </c>
    </row>
    <row r="43" spans="1:5" x14ac:dyDescent="0.25">
      <c r="A43" s="4">
        <v>45166</v>
      </c>
      <c r="B43" s="5" t="s">
        <v>16</v>
      </c>
      <c r="C43" s="5" t="s">
        <v>12</v>
      </c>
      <c r="D43" s="5" t="s">
        <v>49</v>
      </c>
      <c r="E43" s="6">
        <v>5</v>
      </c>
    </row>
    <row r="44" spans="1:5" x14ac:dyDescent="0.25">
      <c r="A44" s="4">
        <v>45166</v>
      </c>
      <c r="B44" s="5" t="s">
        <v>16</v>
      </c>
      <c r="C44" s="5" t="s">
        <v>12</v>
      </c>
      <c r="D44" s="5" t="s">
        <v>18</v>
      </c>
      <c r="E44" s="6">
        <v>15</v>
      </c>
    </row>
    <row r="45" spans="1:5" x14ac:dyDescent="0.25">
      <c r="A45" s="4">
        <v>45167</v>
      </c>
      <c r="B45" s="5" t="s">
        <v>16</v>
      </c>
      <c r="C45" s="5" t="s">
        <v>12</v>
      </c>
      <c r="D45" s="5" t="s">
        <v>50</v>
      </c>
      <c r="E45" s="6">
        <v>30</v>
      </c>
    </row>
    <row r="46" spans="1:5" x14ac:dyDescent="0.25">
      <c r="A46" s="4">
        <v>45167</v>
      </c>
      <c r="B46" s="5" t="s">
        <v>16</v>
      </c>
      <c r="C46" s="5" t="s">
        <v>13</v>
      </c>
      <c r="D46" s="5" t="s">
        <v>32</v>
      </c>
      <c r="E46" s="6">
        <v>150</v>
      </c>
    </row>
    <row r="47" spans="1:5" x14ac:dyDescent="0.25">
      <c r="A47" s="4">
        <v>45167</v>
      </c>
      <c r="B47" s="5" t="s">
        <v>16</v>
      </c>
      <c r="C47" s="5" t="s">
        <v>13</v>
      </c>
      <c r="D47" s="5" t="s">
        <v>51</v>
      </c>
      <c r="E47" s="6">
        <v>400</v>
      </c>
    </row>
    <row r="48" spans="1:5" x14ac:dyDescent="0.25">
      <c r="A48" s="4">
        <v>45167</v>
      </c>
      <c r="B48" s="5" t="s">
        <v>16</v>
      </c>
      <c r="C48" s="5" t="s">
        <v>12</v>
      </c>
      <c r="D48" s="5" t="s">
        <v>49</v>
      </c>
      <c r="E48" s="6">
        <v>5</v>
      </c>
    </row>
    <row r="49" spans="1:5" x14ac:dyDescent="0.25">
      <c r="A49" s="4">
        <v>45167</v>
      </c>
      <c r="B49" s="5" t="s">
        <v>16</v>
      </c>
      <c r="C49" s="5" t="s">
        <v>13</v>
      </c>
      <c r="D49" s="5" t="s">
        <v>52</v>
      </c>
      <c r="E49" s="6">
        <v>5</v>
      </c>
    </row>
    <row r="50" spans="1:5" x14ac:dyDescent="0.25">
      <c r="A50" s="4">
        <v>45167</v>
      </c>
      <c r="B50" s="5" t="s">
        <v>16</v>
      </c>
      <c r="C50" s="5" t="s">
        <v>12</v>
      </c>
      <c r="D50" s="5" t="s">
        <v>18</v>
      </c>
      <c r="E50" s="6">
        <v>20</v>
      </c>
    </row>
  </sheetData>
  <mergeCells count="2">
    <mergeCell ref="A2:E2"/>
    <mergeCell ref="H2:J2"/>
  </mergeCells>
  <dataValidations count="2">
    <dataValidation type="list" allowBlank="1" showInputMessage="1" showErrorMessage="1" sqref="B4:B50" xr:uid="{E565F79E-ED08-4D5F-ABB0-8179FF9A076F}">
      <formula1>$O$3:$O$4</formula1>
    </dataValidation>
    <dataValidation type="list" allowBlank="1" showInputMessage="1" showErrorMessage="1" sqref="C4:C50" xr:uid="{F645A642-60C3-435F-AEBF-AD7780B7D223}">
      <formula1>$H$4:$H$10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41C8-DDDE-4BC2-AAC1-24633775A014}">
  <dimension ref="A2:Q50"/>
  <sheetViews>
    <sheetView showGridLines="0" workbookViewId="0">
      <selection activeCell="J5" sqref="J5"/>
    </sheetView>
  </sheetViews>
  <sheetFormatPr defaultRowHeight="15" x14ac:dyDescent="0.25"/>
  <cols>
    <col min="1" max="1" width="11.85546875" bestFit="1" customWidth="1"/>
    <col min="2" max="2" width="5.5703125" bestFit="1" customWidth="1"/>
    <col min="3" max="3" width="19.5703125" bestFit="1" customWidth="1"/>
    <col min="4" max="4" width="25.140625" bestFit="1" customWidth="1"/>
    <col min="5" max="5" width="9.5703125" bestFit="1" customWidth="1"/>
    <col min="8" max="8" width="27.5703125" bestFit="1" customWidth="1"/>
    <col min="9" max="9" width="9.5703125" bestFit="1" customWidth="1"/>
    <col min="10" max="10" width="17.42578125" bestFit="1" customWidth="1"/>
    <col min="11" max="11" width="10.42578125" bestFit="1" customWidth="1"/>
    <col min="15" max="15" width="9" bestFit="1" customWidth="1"/>
    <col min="16" max="16" width="22.140625" bestFit="1" customWidth="1"/>
    <col min="17" max="17" width="14.28515625" bestFit="1" customWidth="1"/>
  </cols>
  <sheetData>
    <row r="2" spans="1:17" ht="23.25" x14ac:dyDescent="0.35">
      <c r="A2" s="1" t="s">
        <v>0</v>
      </c>
      <c r="B2" s="1"/>
      <c r="C2" s="1"/>
      <c r="D2" s="1"/>
      <c r="E2" s="1"/>
      <c r="H2" s="9" t="s">
        <v>6</v>
      </c>
      <c r="I2" s="9"/>
      <c r="J2" s="9"/>
      <c r="K2" s="7"/>
      <c r="O2" s="13" t="s">
        <v>2</v>
      </c>
      <c r="P2" s="13" t="s">
        <v>57</v>
      </c>
      <c r="Q2" s="13" t="s">
        <v>58</v>
      </c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H3" s="3" t="s">
        <v>3</v>
      </c>
      <c r="I3" s="3" t="s">
        <v>7</v>
      </c>
      <c r="J3" s="3" t="s">
        <v>56</v>
      </c>
      <c r="K3" s="8"/>
      <c r="O3" s="13" t="s">
        <v>15</v>
      </c>
      <c r="P3" s="14">
        <f>SUMIFS($E$4:$E$200,$B$4:$B$200,O3,$C$4:$C$200,$H$10)</f>
        <v>0</v>
      </c>
      <c r="Q3" s="15">
        <f>SUMIFS($E$4:$E$200,$B$4:$B$200,O3,$C$4:$C$200,$H$4)+SUMIFS($E$4:$E$200,$B$4:$B$200,O3,$C$4:$C$200,$H$5)+SUMIFS($E$4:$E$200,$B$4:$B$200,O3,$C$4:$C$200,$H$6)+SUMIFS($E$4:$E$200,$B$4:$B$200,O3,$C$4:$C$200,$H$7)+SUMIFS($E$4:$E$200,$B$4:$B$200,O3,$C$4:$C$200,$H$8)+SUMIFS($E$4:$E$200,$B$4:$B$200,O3,$C$4:$C$200,$H$9)</f>
        <v>0</v>
      </c>
    </row>
    <row r="4" spans="1:17" x14ac:dyDescent="0.25">
      <c r="A4" s="4"/>
      <c r="B4" s="5"/>
      <c r="C4" s="5"/>
      <c r="D4" s="5"/>
      <c r="E4" s="6"/>
      <c r="H4" s="5" t="s">
        <v>8</v>
      </c>
      <c r="I4" s="6">
        <f>SUMIF($C$4:$C$200,H4,$E$4:$E$200)</f>
        <v>0</v>
      </c>
      <c r="J4" s="10" t="str">
        <f>IFERROR(I4/$I$14,"-")</f>
        <v>-</v>
      </c>
      <c r="O4" s="13" t="s">
        <v>16</v>
      </c>
      <c r="P4" s="14">
        <f>SUMIFS($E$4:$E$200,$B$4:$B$200,O4,$C$4:$C$200,$H$10)</f>
        <v>0</v>
      </c>
      <c r="Q4" s="15">
        <f>SUMIFS($E$4:$E$200,$B$4:$B$200,O4,$C$4:$C$200,$H$4)+SUMIFS($E$4:$E$200,$B$4:$B$200,O4,$C$4:$C$200,$H$5)+SUMIFS($E$4:$E$200,$B$4:$B$200,O4,$C$4:$C$200,$H$6)+SUMIFS($E$4:$E$200,$B$4:$B$200,O4,$C$4:$C$200,$H$7)+SUMIFS($E$4:$E$200,$B$4:$B$200,O4,$C$4:$C$200,$H$8)+SUMIFS($E$4:$E$200,$B$4:$B$200,O4,$C$4:$C$200,$H$9)</f>
        <v>0</v>
      </c>
    </row>
    <row r="5" spans="1:17" x14ac:dyDescent="0.25">
      <c r="A5" s="4"/>
      <c r="B5" s="5"/>
      <c r="C5" s="5"/>
      <c r="D5" s="5"/>
      <c r="E5" s="6"/>
      <c r="H5" s="5" t="s">
        <v>9</v>
      </c>
      <c r="I5" s="6">
        <f t="shared" ref="I5:I10" si="0">SUMIF($C$4:$C$200,H5,$E$4:$E$200)</f>
        <v>0</v>
      </c>
      <c r="J5" s="10" t="str">
        <f t="shared" ref="J5:J9" si="1">IFERROR(I5/$I$14,"-")</f>
        <v>-</v>
      </c>
    </row>
    <row r="6" spans="1:17" x14ac:dyDescent="0.25">
      <c r="A6" s="4"/>
      <c r="B6" s="5"/>
      <c r="C6" s="5"/>
      <c r="D6" s="5"/>
      <c r="E6" s="6"/>
      <c r="H6" s="5" t="s">
        <v>10</v>
      </c>
      <c r="I6" s="6">
        <f t="shared" si="0"/>
        <v>0</v>
      </c>
      <c r="J6" s="10" t="str">
        <f t="shared" si="1"/>
        <v>-</v>
      </c>
    </row>
    <row r="7" spans="1:17" x14ac:dyDescent="0.25">
      <c r="A7" s="4"/>
      <c r="B7" s="5"/>
      <c r="C7" s="5"/>
      <c r="D7" s="5"/>
      <c r="E7" s="6"/>
      <c r="H7" s="5" t="s">
        <v>11</v>
      </c>
      <c r="I7" s="6">
        <f t="shared" si="0"/>
        <v>0</v>
      </c>
      <c r="J7" s="10" t="str">
        <f t="shared" si="1"/>
        <v>-</v>
      </c>
    </row>
    <row r="8" spans="1:17" x14ac:dyDescent="0.25">
      <c r="A8" s="4"/>
      <c r="B8" s="5"/>
      <c r="C8" s="5"/>
      <c r="D8" s="5"/>
      <c r="E8" s="6"/>
      <c r="H8" s="5" t="s">
        <v>12</v>
      </c>
      <c r="I8" s="6">
        <f t="shared" si="0"/>
        <v>0</v>
      </c>
      <c r="J8" s="10" t="str">
        <f t="shared" si="1"/>
        <v>-</v>
      </c>
    </row>
    <row r="9" spans="1:17" x14ac:dyDescent="0.25">
      <c r="A9" s="4"/>
      <c r="B9" s="5"/>
      <c r="C9" s="5"/>
      <c r="D9" s="5"/>
      <c r="E9" s="6"/>
      <c r="H9" s="5" t="s">
        <v>13</v>
      </c>
      <c r="I9" s="6">
        <f t="shared" si="0"/>
        <v>0</v>
      </c>
      <c r="J9" s="10" t="str">
        <f t="shared" si="1"/>
        <v>-</v>
      </c>
    </row>
    <row r="10" spans="1:17" x14ac:dyDescent="0.25">
      <c r="A10" s="4"/>
      <c r="B10" s="5"/>
      <c r="C10" s="5"/>
      <c r="D10" s="5"/>
      <c r="E10" s="6"/>
      <c r="H10" s="5" t="s">
        <v>14</v>
      </c>
      <c r="I10" s="6">
        <f t="shared" si="0"/>
        <v>0</v>
      </c>
      <c r="J10" s="11"/>
    </row>
    <row r="11" spans="1:17" x14ac:dyDescent="0.25">
      <c r="A11" s="4"/>
      <c r="B11" s="5"/>
      <c r="C11" s="5"/>
      <c r="D11" s="5"/>
      <c r="E11" s="6"/>
    </row>
    <row r="12" spans="1:17" x14ac:dyDescent="0.25">
      <c r="A12" s="4"/>
      <c r="B12" s="5"/>
      <c r="C12" s="5"/>
      <c r="D12" s="5"/>
      <c r="E12" s="6"/>
    </row>
    <row r="13" spans="1:17" x14ac:dyDescent="0.25">
      <c r="A13" s="4"/>
      <c r="B13" s="5"/>
      <c r="C13" s="5"/>
      <c r="D13" s="5"/>
      <c r="E13" s="6"/>
      <c r="H13" s="5" t="s">
        <v>53</v>
      </c>
      <c r="I13" s="12">
        <f>I10</f>
        <v>0</v>
      </c>
    </row>
    <row r="14" spans="1:17" x14ac:dyDescent="0.25">
      <c r="A14" s="4"/>
      <c r="B14" s="5"/>
      <c r="C14" s="5"/>
      <c r="D14" s="5"/>
      <c r="E14" s="6"/>
      <c r="H14" s="5" t="s">
        <v>54</v>
      </c>
      <c r="I14" s="12">
        <f>SUM(I4:I9)</f>
        <v>0</v>
      </c>
    </row>
    <row r="15" spans="1:17" x14ac:dyDescent="0.25">
      <c r="A15" s="4"/>
      <c r="B15" s="5"/>
      <c r="C15" s="5"/>
      <c r="D15" s="5"/>
      <c r="E15" s="6"/>
      <c r="H15" s="5" t="s">
        <v>55</v>
      </c>
      <c r="I15" s="12">
        <f>I13-I14</f>
        <v>0</v>
      </c>
      <c r="J15" t="str" cm="1">
        <f t="array" ref="J15">_xlfn.IFS(I15&gt;0,"Positive Cashflow",I15&lt;0,"Negative Cashflow",I15=0,"Perfect")</f>
        <v>Perfect</v>
      </c>
    </row>
    <row r="16" spans="1:17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4"/>
      <c r="B33" s="5"/>
      <c r="C33" s="5"/>
      <c r="D33" s="5"/>
      <c r="E33" s="6"/>
    </row>
    <row r="34" spans="1:5" x14ac:dyDescent="0.25">
      <c r="A34" s="4"/>
      <c r="B34" s="5"/>
      <c r="C34" s="5"/>
      <c r="D34" s="5"/>
      <c r="E34" s="6"/>
    </row>
    <row r="35" spans="1:5" x14ac:dyDescent="0.25">
      <c r="A35" s="4"/>
      <c r="B35" s="5"/>
      <c r="C35" s="5"/>
      <c r="D35" s="5"/>
      <c r="E35" s="6"/>
    </row>
    <row r="36" spans="1:5" x14ac:dyDescent="0.25">
      <c r="A36" s="4"/>
      <c r="B36" s="5"/>
      <c r="C36" s="5"/>
      <c r="D36" s="5"/>
      <c r="E36" s="6"/>
    </row>
    <row r="37" spans="1:5" x14ac:dyDescent="0.25">
      <c r="A37" s="4"/>
      <c r="B37" s="5"/>
      <c r="C37" s="5"/>
      <c r="D37" s="5"/>
      <c r="E37" s="6"/>
    </row>
    <row r="38" spans="1:5" x14ac:dyDescent="0.25">
      <c r="A38" s="4"/>
      <c r="B38" s="5"/>
      <c r="C38" s="5"/>
      <c r="D38" s="5"/>
      <c r="E38" s="6"/>
    </row>
    <row r="39" spans="1:5" x14ac:dyDescent="0.25">
      <c r="A39" s="4"/>
      <c r="B39" s="5"/>
      <c r="C39" s="5"/>
      <c r="D39" s="5"/>
      <c r="E39" s="6"/>
    </row>
    <row r="40" spans="1:5" x14ac:dyDescent="0.25">
      <c r="A40" s="4"/>
      <c r="B40" s="5"/>
      <c r="C40" s="5"/>
      <c r="D40" s="5"/>
      <c r="E40" s="6"/>
    </row>
    <row r="41" spans="1:5" x14ac:dyDescent="0.25">
      <c r="A41" s="4"/>
      <c r="B41" s="5"/>
      <c r="C41" s="5"/>
      <c r="D41" s="5"/>
      <c r="E41" s="6"/>
    </row>
    <row r="42" spans="1:5" x14ac:dyDescent="0.25">
      <c r="A42" s="4"/>
      <c r="B42" s="5"/>
      <c r="C42" s="5"/>
      <c r="D42" s="5"/>
      <c r="E42" s="6"/>
    </row>
    <row r="43" spans="1:5" x14ac:dyDescent="0.25">
      <c r="A43" s="4"/>
      <c r="B43" s="5"/>
      <c r="C43" s="5"/>
      <c r="D43" s="5"/>
      <c r="E43" s="6"/>
    </row>
    <row r="44" spans="1:5" x14ac:dyDescent="0.25">
      <c r="A44" s="4"/>
      <c r="B44" s="5"/>
      <c r="C44" s="5"/>
      <c r="D44" s="5"/>
      <c r="E44" s="6"/>
    </row>
    <row r="45" spans="1:5" x14ac:dyDescent="0.25">
      <c r="A45" s="4"/>
      <c r="B45" s="5"/>
      <c r="C45" s="5"/>
      <c r="D45" s="5"/>
      <c r="E45" s="6"/>
    </row>
    <row r="46" spans="1:5" x14ac:dyDescent="0.25">
      <c r="A46" s="4"/>
      <c r="B46" s="5"/>
      <c r="C46" s="5"/>
      <c r="D46" s="5"/>
      <c r="E46" s="6"/>
    </row>
    <row r="47" spans="1:5" x14ac:dyDescent="0.25">
      <c r="A47" s="4"/>
      <c r="B47" s="5"/>
      <c r="C47" s="5"/>
      <c r="D47" s="5"/>
      <c r="E47" s="6"/>
    </row>
    <row r="48" spans="1:5" x14ac:dyDescent="0.25">
      <c r="A48" s="4"/>
      <c r="B48" s="5"/>
      <c r="C48" s="5"/>
      <c r="D48" s="5"/>
      <c r="E48" s="6"/>
    </row>
    <row r="49" spans="1:5" x14ac:dyDescent="0.25">
      <c r="A49" s="4"/>
      <c r="B49" s="5"/>
      <c r="C49" s="5"/>
      <c r="D49" s="5"/>
      <c r="E49" s="6"/>
    </row>
    <row r="50" spans="1:5" x14ac:dyDescent="0.25">
      <c r="A50" s="4"/>
      <c r="B50" s="5"/>
      <c r="C50" s="5"/>
      <c r="D50" s="5"/>
      <c r="E50" s="6"/>
    </row>
  </sheetData>
  <mergeCells count="2">
    <mergeCell ref="A2:E2"/>
    <mergeCell ref="H2:J2"/>
  </mergeCells>
  <dataValidations count="2">
    <dataValidation type="list" allowBlank="1" showInputMessage="1" showErrorMessage="1" sqref="C4:C50" xr:uid="{EB3E17A3-B8DE-401C-8067-070011A0D0F1}">
      <formula1>$H$4:$H$10</formula1>
    </dataValidation>
    <dataValidation type="list" allowBlank="1" showInputMessage="1" showErrorMessage="1" sqref="B4:B50" xr:uid="{32EEBF13-37FD-43AE-90A4-6804B5F4598A}">
      <formula1>$O$3:$O$4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2023-10-02T14:08:57Z</dcterms:created>
  <dcterms:modified xsi:type="dcterms:W3CDTF">2023-10-02T15:00:41Z</dcterms:modified>
</cp:coreProperties>
</file>