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sis" sheetId="2" r:id="rId5"/>
  </sheets>
  <definedNames>
    <definedName hidden="1" localSheetId="1" name="_xlnm._FilterDatabase">Analysis!$A$1:$AD$1003</definedName>
  </definedNames>
  <calcPr/>
  <extLst>
    <ext uri="GoogleSheetsCustomDataVersion1">
      <go:sheetsCustomData xmlns:go="http://customooxmlschemas.google.com/" r:id="rId6" roundtripDataSignature="AMtx7miZBw97xT9nzpyIUHLJ3A3q1FPmzA=="/>
    </ext>
  </extLst>
</workbook>
</file>

<file path=xl/sharedStrings.xml><?xml version="1.0" encoding="utf-8"?>
<sst xmlns="http://schemas.openxmlformats.org/spreadsheetml/2006/main" count="103" uniqueCount="62">
  <si>
    <t>Report Date</t>
  </si>
  <si>
    <t># Orders Completed</t>
  </si>
  <si>
    <t>% Fail Rate</t>
  </si>
  <si>
    <t>Logistics Index</t>
  </si>
  <si>
    <t xml:space="preserve">UTR </t>
  </si>
  <si>
    <t>Delivery Time (min)</t>
  </si>
  <si>
    <t>Promised Delivery Time (min)</t>
  </si>
  <si>
    <t>% Order Late &gt; 10</t>
  </si>
  <si>
    <t>% Stacked Deliveries</t>
  </si>
  <si>
    <t>% Acceptance Rate</t>
  </si>
  <si>
    <t>Working Hours (h)</t>
  </si>
  <si>
    <t>% Break Hours</t>
  </si>
  <si>
    <t>% Vendor Late &gt; 10 mins</t>
  </si>
  <si>
    <t>% Rider Late &gt; 10 mins</t>
  </si>
  <si>
    <t xml:space="preserve">Pickup Distance Mnhattan (km) </t>
  </si>
  <si>
    <t>P-D Distance (km)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</si>
  <si>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</si>
  <si>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</si>
  <si>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</si>
  <si>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</si>
  <si>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</si>
  <si>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</si>
  <si>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</si>
  <si>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</si>
  <si>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</si>
  <si>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</si>
  <si>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</si>
  <si>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</si>
  <si>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</si>
  <si>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</si>
  <si>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</si>
  <si>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</si>
  <si>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</si>
  <si>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</si>
  <si>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Delivery Time / UTR</t>
  </si>
  <si>
    <t>UTR</t>
  </si>
  <si>
    <t>Number of Orders / Working Hours (Rider Hours)</t>
  </si>
  <si>
    <t>Acceptance Rate</t>
  </si>
  <si>
    <t>Acceptance rate of the orders by the fleet</t>
  </si>
  <si>
    <t>Question</t>
  </si>
  <si>
    <t xml:space="preserve">Summarize the performance trends, identify the issues and the possible solutions to each issue based on the above outlook. </t>
  </si>
  <si>
    <t>Total Orders</t>
  </si>
  <si>
    <t>Failed Orders</t>
  </si>
  <si>
    <t>Actual Delivery Time (min)</t>
  </si>
  <si>
    <t>Delivery Time Variance</t>
  </si>
  <si>
    <t>AVERAGE</t>
  </si>
  <si>
    <t># of Days Data</t>
  </si>
  <si>
    <t>Find Standard Deviation</t>
  </si>
  <si>
    <t>Late</t>
  </si>
  <si>
    <t>On-time</t>
  </si>
  <si>
    <t>[mins/(Orders/Hrs)]</t>
  </si>
  <si>
    <t>Average UTR / No. of Orders</t>
  </si>
  <si>
    <t>Earlier</t>
  </si>
  <si>
    <t>[Orders/Hrs]</t>
  </si>
  <si>
    <t>Delivered by Drivers</t>
  </si>
  <si>
    <t>Average Logistics Index</t>
  </si>
  <si>
    <t>Stacked Deliveries</t>
  </si>
  <si>
    <t>i.e. about 36 mins for 1 order</t>
  </si>
  <si>
    <t>When 2 or more orders</t>
  </si>
  <si>
    <t>Are ready from same vendor</t>
  </si>
  <si>
    <t>are near each other</t>
  </si>
  <si>
    <t>and customer addresses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</si>
</sst>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2">
    <font>
      <sz val="11.0"/>
      <color rgb="FF000000"/>
      <name val="Calibri"/>
    </font>
    <font>
      <b/>
      <sz val="9.0"/>
      <color theme="1"/>
      <name val="Tableau bold"/>
    </font>
    <font>
      <sz val="9.0"/>
      <color theme="1"/>
      <name val="Arial"/>
    </font>
    <font>
      <color theme="1"/>
      <name val="Calibri"/>
    </font>
    <font>
      <sz val="9.0"/>
      <color rgb="FF666666"/>
      <name val="Arial"/>
    </font>
    <font>
      <sz val="9.0"/>
      <color rgb="FF333333"/>
      <name val="Arial"/>
    </font>
    <font>
      <b/>
      <sz val="9.0"/>
      <color theme="1"/>
      <name val="Arial"/>
    </font>
    <font>
      <b/>
      <sz val="9.0"/>
      <color rgb="FF333333"/>
      <name val="Arial"/>
    </font>
    <font>
      <b/>
      <sz val="9.0"/>
      <color rgb="FF666666"/>
      <name val="Arial"/>
    </font>
    <font>
      <i/>
      <sz val="9.0"/>
      <color rgb="FF333333"/>
      <name val="Arial"/>
    </font>
    <font>
      <b/>
      <color theme="1"/>
      <name val="Calibri"/>
    </font>
    <font>
      <b/>
      <i/>
      <sz val="9.0"/>
      <color rgb="FF33333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/>
    </xf>
    <xf borderId="1" fillId="2" fontId="2" numFmtId="164" xfId="0" applyAlignment="1" applyBorder="1" applyFont="1" applyNumberFormat="1">
      <alignment horizontal="center"/>
    </xf>
    <xf borderId="0" fillId="0" fontId="3" numFmtId="164" xfId="0" applyFont="1" applyNumberFormat="1"/>
    <xf borderId="1" fillId="0" fontId="4" numFmtId="164" xfId="0" applyAlignment="1" applyBorder="1" applyFont="1" applyNumberFormat="1">
      <alignment horizontal="left" vertical="top"/>
    </xf>
    <xf borderId="1" fillId="0" fontId="5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left" vertical="top"/>
    </xf>
    <xf borderId="0" fillId="0" fontId="5" numFmtId="164" xfId="0" applyAlignment="1" applyFont="1" applyNumberFormat="1">
      <alignment horizontal="center" vertical="center"/>
    </xf>
    <xf borderId="2" fillId="2" fontId="6" numFmtId="164" xfId="0" applyAlignment="1" applyBorder="1" applyFont="1" applyNumberFormat="1">
      <alignment horizontal="center" vertical="center"/>
    </xf>
    <xf borderId="0" fillId="0" fontId="7" numFmtId="164" xfId="0" applyAlignment="1" applyFont="1" applyNumberForma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/>
    </xf>
    <xf borderId="1" fillId="4" fontId="2" numFmtId="164" xfId="0" applyAlignment="1" applyBorder="1" applyFill="1" applyFont="1" applyNumberFormat="1">
      <alignment horizontal="center"/>
    </xf>
    <xf borderId="1" fillId="5" fontId="2" numFmtId="164" xfId="0" applyAlignment="1" applyBorder="1" applyFill="1" applyFont="1" applyNumberFormat="1">
      <alignment horizontal="center"/>
    </xf>
    <xf borderId="1" fillId="0" fontId="4" numFmtId="49" xfId="0" applyAlignment="1" applyBorder="1" applyFont="1" applyNumberFormat="1">
      <alignment horizontal="left" vertical="top"/>
    </xf>
    <xf borderId="1" fillId="6" fontId="5" numFmtId="164" xfId="0" applyAlignment="1" applyBorder="1" applyFill="1" applyFont="1" applyNumberFormat="1">
      <alignment horizontal="center" vertical="center"/>
    </xf>
    <xf borderId="1" fillId="7" fontId="5" numFmtId="164" xfId="0" applyAlignment="1" applyBorder="1" applyFill="1" applyFont="1" applyNumberFormat="1">
      <alignment horizontal="center" vertical="center"/>
    </xf>
    <xf borderId="0" fillId="0" fontId="8" numFmtId="164" xfId="0" applyAlignment="1" applyFont="1" applyNumberFormat="1">
      <alignment horizontal="left" vertical="top"/>
    </xf>
    <xf borderId="0" fillId="0" fontId="9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10" numFmtId="0" xfId="0" applyFont="1"/>
    <xf borderId="0" fillId="0" fontId="10" numFmtId="164" xfId="0" applyFont="1" applyNumberFormat="1"/>
    <xf borderId="0" fillId="0" fontId="11" numFmtId="164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Orders vs Orders Completed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Analysis!$B$1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Analysis!$A$2:$A$20</c:f>
            </c:strRef>
          </c:cat>
          <c:val>
            <c:numRef>
              <c:f>Analysis!$B$2:$B$20</c:f>
              <c:numCache/>
            </c:numRef>
          </c:val>
        </c:ser>
        <c:ser>
          <c:idx val="1"/>
          <c:order val="1"/>
          <c:tx>
            <c:strRef>
              <c:f>Analysis!$C$1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Analysis!$A$2:$A$20</c:f>
            </c:strRef>
          </c:cat>
          <c:val>
            <c:numRef>
              <c:f>Analysis!$C$2:$C$20</c:f>
              <c:numCache/>
            </c:numRef>
          </c:val>
        </c:ser>
        <c:axId val="904813872"/>
        <c:axId val="1526721875"/>
      </c:areaChart>
      <c:catAx>
        <c:axId val="90481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Report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6721875"/>
      </c:catAx>
      <c:valAx>
        <c:axId val="152672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48138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9525</xdr:rowOff>
    </xdr:from>
    <xdr:ext cx="5715000" cy="3533775"/>
    <xdr:graphicFrame>
      <xdr:nvGraphicFramePr>
        <xdr:cNvPr id="134033573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8.43"/>
    <col customWidth="1" min="3" max="3" width="10.0"/>
    <col customWidth="1" min="4" max="4" width="12.43"/>
    <col customWidth="1" min="5" max="5" width="7.29"/>
    <col customWidth="1" min="6" max="6" width="16.0"/>
    <col customWidth="1" min="7" max="7" width="23.71"/>
    <col customWidth="1" min="8" max="8" width="15.14"/>
    <col customWidth="1" min="9" max="9" width="17.29"/>
    <col customWidth="1" min="10" max="10" width="16.14"/>
    <col customWidth="1" min="11" max="11" width="15.0"/>
    <col customWidth="1" min="12" max="12" width="12.71"/>
    <col customWidth="1" min="13" max="13" width="20.29"/>
    <col customWidth="1" min="14" max="14" width="19.0"/>
    <col customWidth="1" min="15" max="15" width="25.43"/>
    <col customWidth="1" min="16" max="16" width="15.14"/>
    <col customWidth="1" min="1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16</v>
      </c>
      <c r="B2" s="5">
        <v>6881.0</v>
      </c>
      <c r="C2" s="5">
        <v>0.06077772279761803</v>
      </c>
      <c r="D2" s="5">
        <f t="shared" ref="D2:D19" si="1">F2/E2</f>
        <v>39.35823281</v>
      </c>
      <c r="E2" s="5">
        <f t="shared" ref="E2:E19" si="2">B2/K2</f>
        <v>1.232270774</v>
      </c>
      <c r="F2" s="5">
        <v>48.5</v>
      </c>
      <c r="G2" s="5">
        <v>43.0</v>
      </c>
      <c r="H2" s="5">
        <v>0.389</v>
      </c>
      <c r="I2" s="5">
        <v>0.3046706630204466</v>
      </c>
      <c r="J2" s="5">
        <v>0.9218908470889128</v>
      </c>
      <c r="K2" s="5">
        <v>5584.0</v>
      </c>
      <c r="L2" s="5">
        <v>0.091649827633894</v>
      </c>
      <c r="M2" s="5">
        <v>0.30741804496385067</v>
      </c>
      <c r="N2" s="5">
        <v>0.06922730141556217</v>
      </c>
      <c r="O2" s="5">
        <v>1.4965455538363515</v>
      </c>
      <c r="P2" s="5">
        <v>4.148630507058117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17</v>
      </c>
      <c r="B3" s="5">
        <v>7001.0</v>
      </c>
      <c r="C3" s="5">
        <v>0.044544151767435515</v>
      </c>
      <c r="D3" s="5">
        <f t="shared" si="1"/>
        <v>36.68444508</v>
      </c>
      <c r="E3" s="5">
        <f t="shared" si="2"/>
        <v>1.237581757</v>
      </c>
      <c r="F3" s="5">
        <v>45.4</v>
      </c>
      <c r="G3" s="5">
        <v>42.3</v>
      </c>
      <c r="H3" s="5">
        <v>0.331</v>
      </c>
      <c r="I3" s="5">
        <v>0.12336298932384342</v>
      </c>
      <c r="J3" s="5">
        <v>0.9226562841769106</v>
      </c>
      <c r="K3" s="5">
        <v>5657.0</v>
      </c>
      <c r="L3" s="5">
        <v>0.09790939472422533</v>
      </c>
      <c r="M3" s="5">
        <v>0.27182698894216656</v>
      </c>
      <c r="N3" s="5">
        <v>0.0707215865203255</v>
      </c>
      <c r="O3" s="5">
        <v>1.9859166830488777</v>
      </c>
      <c r="P3" s="5">
        <v>4.009586243839727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18</v>
      </c>
      <c r="B4" s="5">
        <v>6606.0</v>
      </c>
      <c r="C4" s="5">
        <v>0.03695671981776765</v>
      </c>
      <c r="D4" s="5">
        <f t="shared" si="1"/>
        <v>35.00835604</v>
      </c>
      <c r="E4" s="5">
        <f t="shared" si="2"/>
        <v>1.253986333</v>
      </c>
      <c r="F4" s="5">
        <v>43.9</v>
      </c>
      <c r="G4" s="5">
        <v>41.6</v>
      </c>
      <c r="H4" s="5">
        <v>0.311</v>
      </c>
      <c r="I4" s="5">
        <v>0.11209350551418606</v>
      </c>
      <c r="J4" s="5">
        <v>0.9197457718409997</v>
      </c>
      <c r="K4" s="5">
        <v>5268.0</v>
      </c>
      <c r="L4" s="5">
        <v>0.10721069565660006</v>
      </c>
      <c r="M4" s="5">
        <v>0.24688445882475732</v>
      </c>
      <c r="N4" s="5">
        <v>0.07402443227511202</v>
      </c>
      <c r="O4" s="5">
        <v>2.107923242997558</v>
      </c>
      <c r="P4" s="5">
        <v>3.922209980508298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19</v>
      </c>
      <c r="B5" s="5">
        <v>6687.0</v>
      </c>
      <c r="C5" s="5">
        <v>0.026709848801877694</v>
      </c>
      <c r="D5" s="5">
        <f t="shared" si="1"/>
        <v>34.08009571</v>
      </c>
      <c r="E5" s="5">
        <f t="shared" si="2"/>
        <v>1.226522377</v>
      </c>
      <c r="F5" s="5">
        <v>41.8</v>
      </c>
      <c r="G5" s="5">
        <v>40.2</v>
      </c>
      <c r="H5" s="5">
        <v>0.282</v>
      </c>
      <c r="I5" s="5">
        <v>0.08111328306804431</v>
      </c>
      <c r="J5" s="5">
        <v>0.9163000289250537</v>
      </c>
      <c r="K5" s="5">
        <v>5452.0</v>
      </c>
      <c r="L5" s="5">
        <v>0.10887506161334261</v>
      </c>
      <c r="M5" s="5">
        <v>0.23184848856710435</v>
      </c>
      <c r="N5" s="5">
        <v>0.06305621054232904</v>
      </c>
      <c r="O5" s="5">
        <v>2.1180871761294537</v>
      </c>
      <c r="P5" s="5">
        <v>3.9827117592073256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 t="s">
        <v>20</v>
      </c>
      <c r="B6" s="5">
        <v>6633.0</v>
      </c>
      <c r="C6" s="5">
        <v>0.029855930963873043</v>
      </c>
      <c r="D6" s="5">
        <f t="shared" si="1"/>
        <v>34.94524348</v>
      </c>
      <c r="E6" s="5">
        <f t="shared" si="2"/>
        <v>1.233358126</v>
      </c>
      <c r="F6" s="5">
        <v>43.1</v>
      </c>
      <c r="G6" s="5">
        <v>41.0</v>
      </c>
      <c r="H6" s="5">
        <v>0.298</v>
      </c>
      <c r="I6" s="5">
        <v>0.09631744004807422</v>
      </c>
      <c r="J6" s="5">
        <v>0.9171952078928823</v>
      </c>
      <c r="K6" s="5">
        <v>5378.0</v>
      </c>
      <c r="L6" s="5">
        <v>0.09851704091974472</v>
      </c>
      <c r="M6" s="5">
        <v>0.25847387566137564</v>
      </c>
      <c r="N6" s="5">
        <v>0.06346010010931477</v>
      </c>
      <c r="O6" s="5">
        <v>2.176353320633003</v>
      </c>
      <c r="P6" s="5">
        <v>3.9175631148467853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">
        <v>21</v>
      </c>
      <c r="B7" s="5">
        <v>6871.0</v>
      </c>
      <c r="C7" s="5">
        <v>0.030170968823332214</v>
      </c>
      <c r="D7" s="5">
        <f t="shared" si="1"/>
        <v>35.18745452</v>
      </c>
      <c r="E7" s="5">
        <f t="shared" si="2"/>
        <v>1.236236056</v>
      </c>
      <c r="F7" s="5">
        <v>43.5</v>
      </c>
      <c r="G7" s="5">
        <v>41.1</v>
      </c>
      <c r="H7" s="5">
        <v>0.307</v>
      </c>
      <c r="I7" s="5">
        <v>0.10251668117203365</v>
      </c>
      <c r="J7" s="5">
        <v>0.9112904413388899</v>
      </c>
      <c r="K7" s="5">
        <v>5558.0</v>
      </c>
      <c r="L7" s="5">
        <v>0.10607204485535031</v>
      </c>
      <c r="M7" s="5">
        <v>0.27098268666253966</v>
      </c>
      <c r="N7" s="5">
        <v>0.06531464911632034</v>
      </c>
      <c r="O7" s="5">
        <v>2.1249741834468185</v>
      </c>
      <c r="P7" s="5">
        <v>3.801563922496135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 t="s">
        <v>22</v>
      </c>
      <c r="B8" s="5">
        <v>6723.0</v>
      </c>
      <c r="C8" s="5">
        <v>0.029152676991949168</v>
      </c>
      <c r="D8" s="5">
        <f t="shared" si="1"/>
        <v>35.67663246</v>
      </c>
      <c r="E8" s="5">
        <f t="shared" si="2"/>
        <v>1.205270706</v>
      </c>
      <c r="F8" s="5">
        <v>43.0</v>
      </c>
      <c r="G8" s="5">
        <v>40.6</v>
      </c>
      <c r="H8" s="5">
        <v>0.294</v>
      </c>
      <c r="I8" s="5">
        <v>0.07943509526280673</v>
      </c>
      <c r="J8" s="5">
        <v>0.9093235006396267</v>
      </c>
      <c r="K8" s="5">
        <v>5578.0</v>
      </c>
      <c r="L8" s="5">
        <v>0.10520726873424577</v>
      </c>
      <c r="M8" s="5">
        <v>0.262024171668174</v>
      </c>
      <c r="N8" s="5">
        <v>0.06797812547470758</v>
      </c>
      <c r="O8" s="5">
        <v>2.113823001767936</v>
      </c>
      <c r="P8" s="5">
        <v>3.861966978413252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">
        <v>23</v>
      </c>
      <c r="B9" s="5">
        <v>6795.0</v>
      </c>
      <c r="C9" s="5">
        <v>0.02699364539514902</v>
      </c>
      <c r="D9" s="5">
        <f t="shared" si="1"/>
        <v>34.92902134</v>
      </c>
      <c r="E9" s="5">
        <f t="shared" si="2"/>
        <v>1.170946062</v>
      </c>
      <c r="F9" s="5">
        <v>40.9</v>
      </c>
      <c r="G9" s="5">
        <v>39.3</v>
      </c>
      <c r="H9" s="5">
        <v>0.277</v>
      </c>
      <c r="I9" s="5">
        <v>0.0615756776073451</v>
      </c>
      <c r="J9" s="5">
        <v>0.9165596337206666</v>
      </c>
      <c r="K9" s="5">
        <v>5803.0</v>
      </c>
      <c r="L9" s="5">
        <v>0.10370390869058137</v>
      </c>
      <c r="M9" s="5">
        <v>0.22975820206682052</v>
      </c>
      <c r="N9" s="5">
        <v>0.058024506313935624</v>
      </c>
      <c r="O9" s="5">
        <v>2.0257522053813144</v>
      </c>
      <c r="P9" s="5">
        <v>4.104902139716301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 t="s">
        <v>24</v>
      </c>
      <c r="B10" s="5">
        <v>6439.0</v>
      </c>
      <c r="C10" s="5">
        <v>0.02889944576405384</v>
      </c>
      <c r="D10" s="5">
        <f t="shared" si="1"/>
        <v>34.8</v>
      </c>
      <c r="E10" s="5">
        <f t="shared" si="2"/>
        <v>1.181034483</v>
      </c>
      <c r="F10" s="5">
        <v>41.1</v>
      </c>
      <c r="G10" s="5">
        <v>39.7</v>
      </c>
      <c r="H10" s="5">
        <v>0.271</v>
      </c>
      <c r="I10" s="5">
        <v>0.06697370203378679</v>
      </c>
      <c r="J10" s="5">
        <v>0.9149500921864073</v>
      </c>
      <c r="K10" s="5">
        <v>5452.0</v>
      </c>
      <c r="L10" s="5">
        <v>0.10404393367756894</v>
      </c>
      <c r="M10" s="5">
        <v>0.22202189037841508</v>
      </c>
      <c r="N10" s="5">
        <v>0.05883633485058381</v>
      </c>
      <c r="O10" s="5">
        <v>2.0725933965564147</v>
      </c>
      <c r="P10" s="5">
        <v>4.102499145796934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">
        <v>25</v>
      </c>
      <c r="B11" s="5">
        <v>6299.0</v>
      </c>
      <c r="C11" s="5">
        <v>0.02870250785511884</v>
      </c>
      <c r="D11" s="5">
        <f t="shared" si="1"/>
        <v>35.25308779</v>
      </c>
      <c r="E11" s="5">
        <f t="shared" si="2"/>
        <v>1.154508798</v>
      </c>
      <c r="F11" s="5">
        <v>40.7</v>
      </c>
      <c r="G11" s="5">
        <v>40.7</v>
      </c>
      <c r="H11" s="5">
        <v>0.252</v>
      </c>
      <c r="I11" s="5">
        <v>0.05462168255349444</v>
      </c>
      <c r="J11" s="5">
        <v>0.9136283589877381</v>
      </c>
      <c r="K11" s="5">
        <v>5456.0</v>
      </c>
      <c r="L11" s="5">
        <v>0.10485772996188203</v>
      </c>
      <c r="M11" s="5">
        <v>0.21148310861990607</v>
      </c>
      <c r="N11" s="5">
        <v>0.05593185966335429</v>
      </c>
      <c r="O11" s="5">
        <v>2.0311069093655005</v>
      </c>
      <c r="P11" s="5">
        <v>4.24105428310575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 t="s">
        <v>26</v>
      </c>
      <c r="B12" s="5">
        <v>6358.0</v>
      </c>
      <c r="C12" s="5">
        <v>0.026377244362773247</v>
      </c>
      <c r="D12" s="5">
        <f t="shared" si="1"/>
        <v>36.47716263</v>
      </c>
      <c r="E12" s="5">
        <f t="shared" si="2"/>
        <v>1.066420664</v>
      </c>
      <c r="F12" s="5">
        <v>38.9</v>
      </c>
      <c r="G12" s="5">
        <v>39.0</v>
      </c>
      <c r="H12" s="5">
        <v>0.24</v>
      </c>
      <c r="I12" s="5">
        <v>0.04235561476373325</v>
      </c>
      <c r="J12" s="5">
        <v>0.9076615761324828</v>
      </c>
      <c r="K12" s="5">
        <v>5962.0</v>
      </c>
      <c r="L12" s="5">
        <v>0.11527313278443921</v>
      </c>
      <c r="M12" s="5">
        <v>0.19871644026099047</v>
      </c>
      <c r="N12" s="5">
        <v>0.05309361189232623</v>
      </c>
      <c r="O12" s="5">
        <v>1.7836454248366005</v>
      </c>
      <c r="P12" s="5">
        <v>4.366508640858778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" t="s">
        <v>27</v>
      </c>
      <c r="B13" s="5">
        <v>6539.0</v>
      </c>
      <c r="C13" s="5">
        <v>0.02745812496514287</v>
      </c>
      <c r="D13" s="5">
        <f t="shared" si="1"/>
        <v>36.92105827</v>
      </c>
      <c r="E13" s="5">
        <f t="shared" si="2"/>
        <v>1.077975602</v>
      </c>
      <c r="F13" s="5">
        <v>39.8</v>
      </c>
      <c r="G13" s="5">
        <v>39.7</v>
      </c>
      <c r="H13" s="5">
        <v>0.245</v>
      </c>
      <c r="I13" s="5">
        <v>0.05228683498990822</v>
      </c>
      <c r="J13" s="5">
        <v>0.9098483899260744</v>
      </c>
      <c r="K13" s="5">
        <v>6066.0</v>
      </c>
      <c r="L13" s="5">
        <v>0.10952474475408898</v>
      </c>
      <c r="M13" s="5">
        <v>0.21312573246274905</v>
      </c>
      <c r="N13" s="5">
        <v>0.057042845689031424</v>
      </c>
      <c r="O13" s="5">
        <v>1.857152790800023</v>
      </c>
      <c r="P13" s="5">
        <v>4.402018313197736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 t="s">
        <v>28</v>
      </c>
      <c r="B14" s="5">
        <v>6704.0</v>
      </c>
      <c r="C14" s="5">
        <v>0.027224580113904304</v>
      </c>
      <c r="D14" s="5">
        <f t="shared" si="1"/>
        <v>35.72822196</v>
      </c>
      <c r="E14" s="5">
        <f t="shared" si="2"/>
        <v>1.147552208</v>
      </c>
      <c r="F14" s="5">
        <v>41.0</v>
      </c>
      <c r="G14" s="5">
        <v>41.1</v>
      </c>
      <c r="H14" s="5">
        <v>0.251</v>
      </c>
      <c r="I14" s="5">
        <v>0.06498282106045129</v>
      </c>
      <c r="J14" s="5">
        <v>0.9095895420056678</v>
      </c>
      <c r="K14" s="5">
        <v>5842.0</v>
      </c>
      <c r="L14" s="5">
        <v>0.11826685583735028</v>
      </c>
      <c r="M14" s="5">
        <v>0.22090660975559706</v>
      </c>
      <c r="N14" s="5">
        <v>0.05930841907967716</v>
      </c>
      <c r="O14" s="5">
        <v>1.9731261670027627</v>
      </c>
      <c r="P14" s="5">
        <v>4.351853424325485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" t="s">
        <v>29</v>
      </c>
      <c r="B15" s="5">
        <v>6686.0</v>
      </c>
      <c r="C15" s="5">
        <v>0.02431638665426221</v>
      </c>
      <c r="D15" s="5">
        <f t="shared" si="1"/>
        <v>37.2462758</v>
      </c>
      <c r="E15" s="5">
        <f t="shared" si="2"/>
        <v>1.068563209</v>
      </c>
      <c r="F15" s="5">
        <v>39.8</v>
      </c>
      <c r="G15" s="5">
        <v>40.0</v>
      </c>
      <c r="H15" s="5">
        <v>0.24</v>
      </c>
      <c r="I15" s="5">
        <v>0.04586369481354479</v>
      </c>
      <c r="J15" s="5">
        <v>0.9192683646987522</v>
      </c>
      <c r="K15" s="5">
        <v>6257.0</v>
      </c>
      <c r="L15" s="5">
        <v>0.08741916493973279</v>
      </c>
      <c r="M15" s="5">
        <v>0.21573001514469323</v>
      </c>
      <c r="N15" s="5">
        <v>0.056564727523568635</v>
      </c>
      <c r="O15" s="5">
        <v>1.8188429015466405</v>
      </c>
      <c r="P15" s="5">
        <v>4.34178133647446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 t="s">
        <v>30</v>
      </c>
      <c r="B16" s="5">
        <v>6443.0</v>
      </c>
      <c r="C16" s="5">
        <v>0.02263893365692725</v>
      </c>
      <c r="D16" s="5">
        <f t="shared" si="1"/>
        <v>35.51798851</v>
      </c>
      <c r="E16" s="5">
        <f t="shared" si="2"/>
        <v>1.092404205</v>
      </c>
      <c r="F16" s="5">
        <v>38.8</v>
      </c>
      <c r="G16" s="5">
        <v>39.5</v>
      </c>
      <c r="H16" s="5">
        <v>0.227</v>
      </c>
      <c r="I16" s="5">
        <v>0.04358250512394137</v>
      </c>
      <c r="J16" s="5">
        <v>0.9130804258594151</v>
      </c>
      <c r="K16" s="5">
        <v>5898.0</v>
      </c>
      <c r="L16" s="5">
        <v>0.0821795258527712</v>
      </c>
      <c r="M16" s="5">
        <v>0.19166205104171105</v>
      </c>
      <c r="N16" s="5">
        <v>0.05383722791293214</v>
      </c>
      <c r="O16" s="5">
        <v>1.8634897753092656</v>
      </c>
      <c r="P16" s="5">
        <v>4.3377033271898355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" t="s">
        <v>31</v>
      </c>
      <c r="B17" s="5">
        <v>6393.0</v>
      </c>
      <c r="C17" s="5">
        <v>0.023467186038074506</v>
      </c>
      <c r="D17" s="5">
        <f t="shared" si="1"/>
        <v>35.35260441</v>
      </c>
      <c r="E17" s="5">
        <f t="shared" si="2"/>
        <v>1.077714093</v>
      </c>
      <c r="F17" s="5">
        <v>38.1</v>
      </c>
      <c r="G17" s="5">
        <v>39.0</v>
      </c>
      <c r="H17" s="5">
        <v>0.224</v>
      </c>
      <c r="I17" s="5">
        <v>0.038944601304644146</v>
      </c>
      <c r="J17" s="5">
        <v>0.916821093013427</v>
      </c>
      <c r="K17" s="5">
        <v>5932.0</v>
      </c>
      <c r="L17" s="5">
        <v>0.07563764579281292</v>
      </c>
      <c r="M17" s="5">
        <v>0.18208236646353365</v>
      </c>
      <c r="N17" s="5">
        <v>0.05200791336093492</v>
      </c>
      <c r="O17" s="5">
        <v>1.7199169309062423</v>
      </c>
      <c r="P17" s="5">
        <v>4.315162693834454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 t="s">
        <v>32</v>
      </c>
      <c r="B18" s="5">
        <v>6374.0</v>
      </c>
      <c r="C18" s="5">
        <v>0.024245555619342864</v>
      </c>
      <c r="D18" s="5">
        <f t="shared" si="1"/>
        <v>35.27329777</v>
      </c>
      <c r="E18" s="5">
        <f t="shared" si="2"/>
        <v>1.088642186</v>
      </c>
      <c r="F18" s="5">
        <v>38.4</v>
      </c>
      <c r="G18" s="5">
        <v>39.4</v>
      </c>
      <c r="H18" s="5">
        <v>0.224</v>
      </c>
      <c r="I18" s="5">
        <v>0.04015483265561464</v>
      </c>
      <c r="J18" s="5">
        <v>0.9032650253555374</v>
      </c>
      <c r="K18" s="5">
        <v>5855.0</v>
      </c>
      <c r="L18" s="5">
        <v>0.08205711485092064</v>
      </c>
      <c r="M18" s="5">
        <v>0.1836018399424473</v>
      </c>
      <c r="N18" s="5">
        <v>0.05274468868967211</v>
      </c>
      <c r="O18" s="5">
        <v>1.7858133527021454</v>
      </c>
      <c r="P18" s="5">
        <v>4.365898838942497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" t="s">
        <v>33</v>
      </c>
      <c r="B19" s="5">
        <v>6352.0</v>
      </c>
      <c r="C19" s="5">
        <v>0.02686710072769054</v>
      </c>
      <c r="D19" s="5">
        <f t="shared" si="1"/>
        <v>36.45972922</v>
      </c>
      <c r="E19" s="5">
        <f t="shared" si="2"/>
        <v>1.102586357</v>
      </c>
      <c r="F19" s="5">
        <v>40.2</v>
      </c>
      <c r="G19" s="5">
        <v>40.7</v>
      </c>
      <c r="H19" s="5">
        <v>0.249</v>
      </c>
      <c r="I19" s="5">
        <v>0.05892615607786251</v>
      </c>
      <c r="J19" s="5">
        <v>0.9060776130858157</v>
      </c>
      <c r="K19" s="5">
        <v>5761.0</v>
      </c>
      <c r="L19" s="5">
        <v>0.0939033010876543</v>
      </c>
      <c r="M19" s="5">
        <v>0.1961701473527022</v>
      </c>
      <c r="N19" s="5">
        <v>0.057961194949183864</v>
      </c>
      <c r="O19" s="5">
        <v>1.8732206334199957</v>
      </c>
      <c r="P19" s="5">
        <v>4.356104424151774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6" t="s">
        <v>3</v>
      </c>
      <c r="B22" s="7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6" t="s">
        <v>35</v>
      </c>
      <c r="B23" s="7" t="s">
        <v>36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6" t="s">
        <v>37</v>
      </c>
      <c r="B24" s="7" t="s">
        <v>38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8" t="s">
        <v>39</v>
      </c>
      <c r="B27" s="9" t="s">
        <v>40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4.0"/>
    <col customWidth="1" min="3" max="3" width="38.43"/>
    <col customWidth="1" min="4" max="4" width="13.14"/>
    <col customWidth="1" min="5" max="5" width="15.71"/>
    <col customWidth="1" min="6" max="6" width="28.43"/>
    <col customWidth="1" min="7" max="7" width="16.43"/>
    <col customWidth="1" min="8" max="8" width="8.0"/>
    <col customWidth="1" min="9" max="9" width="28.14"/>
    <col customWidth="1" min="10" max="10" width="25.43"/>
    <col customWidth="1" min="11" max="11" width="22.71"/>
    <col customWidth="1" min="12" max="12" width="18.57"/>
    <col customWidth="1" min="13" max="13" width="21.14"/>
    <col customWidth="1" min="14" max="14" width="19.86"/>
    <col customWidth="1" min="15" max="15" width="18.86"/>
    <col customWidth="1" min="16" max="16" width="16.14"/>
    <col customWidth="1" min="17" max="17" width="24.14"/>
    <col customWidth="1" min="18" max="18" width="20.57"/>
    <col customWidth="1" min="19" max="19" width="16.14"/>
    <col customWidth="1" min="20" max="20" width="18.71"/>
    <col customWidth="1" min="21" max="30" width="8.71"/>
  </cols>
  <sheetData>
    <row r="1" ht="14.25" customHeight="1">
      <c r="A1" s="1" t="s">
        <v>0</v>
      </c>
      <c r="B1" s="10" t="s">
        <v>41</v>
      </c>
      <c r="C1" s="2" t="s">
        <v>1</v>
      </c>
      <c r="D1" s="2" t="s">
        <v>2</v>
      </c>
      <c r="E1" s="11" t="s">
        <v>42</v>
      </c>
      <c r="F1" s="2" t="s">
        <v>10</v>
      </c>
      <c r="G1" s="2" t="s">
        <v>3</v>
      </c>
      <c r="H1" s="2" t="s">
        <v>4</v>
      </c>
      <c r="I1" s="2" t="s">
        <v>6</v>
      </c>
      <c r="J1" s="2" t="s">
        <v>43</v>
      </c>
      <c r="K1" s="12" t="s">
        <v>44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3"/>
      <c r="V1" s="3"/>
      <c r="W1" s="3"/>
      <c r="X1" s="3"/>
      <c r="Y1" s="3"/>
      <c r="Z1" s="3"/>
      <c r="AA1" s="3"/>
      <c r="AB1" s="3"/>
      <c r="AC1" s="3"/>
      <c r="AD1" s="3"/>
    </row>
    <row r="2" ht="14.25" customHeight="1">
      <c r="A2" s="13" t="s">
        <v>33</v>
      </c>
      <c r="B2" s="5">
        <f t="shared" ref="B2:B19" si="1">(C2)/(1-D2)</f>
        <v>6527.371549</v>
      </c>
      <c r="C2" s="5">
        <v>6352.0</v>
      </c>
      <c r="D2" s="5">
        <v>0.02686710072769054</v>
      </c>
      <c r="E2" s="5">
        <f t="shared" ref="E2:E19" si="2">B2-C2</f>
        <v>175.3715489</v>
      </c>
      <c r="F2" s="5">
        <v>5761.0</v>
      </c>
      <c r="G2" s="5">
        <f t="shared" ref="G2:G19" si="3">J2/H2</f>
        <v>36.45972922</v>
      </c>
      <c r="H2" s="5">
        <f t="shared" ref="H2:H19" si="4">C2/O2</f>
        <v>1.102586357</v>
      </c>
      <c r="I2" s="5">
        <v>40.7</v>
      </c>
      <c r="J2" s="5">
        <v>40.2</v>
      </c>
      <c r="K2" s="5">
        <f t="shared" ref="K2:K19" si="5">I2-J2</f>
        <v>0.5</v>
      </c>
      <c r="L2" s="5">
        <v>0.249</v>
      </c>
      <c r="M2" s="5">
        <v>0.05892615607786251</v>
      </c>
      <c r="N2" s="14">
        <v>0.9060776130858157</v>
      </c>
      <c r="O2" s="14">
        <v>5761.0</v>
      </c>
      <c r="P2" s="14">
        <v>0.0939033010876543</v>
      </c>
      <c r="Q2" s="15">
        <v>0.1961701473527022</v>
      </c>
      <c r="R2" s="15">
        <v>0.057961194949183864</v>
      </c>
      <c r="S2" s="15">
        <v>1.8732206334199957</v>
      </c>
      <c r="T2" s="15">
        <v>4.356104424151774</v>
      </c>
      <c r="U2" s="3"/>
      <c r="V2" s="3"/>
      <c r="W2" s="3"/>
      <c r="X2" s="3"/>
      <c r="Y2" s="3"/>
      <c r="Z2" s="3"/>
      <c r="AA2" s="3"/>
      <c r="AB2" s="3"/>
      <c r="AC2" s="3"/>
      <c r="AD2" s="3"/>
    </row>
    <row r="3" ht="14.25" customHeight="1">
      <c r="A3" s="13" t="s">
        <v>32</v>
      </c>
      <c r="B3" s="5">
        <f t="shared" si="1"/>
        <v>6532.381212</v>
      </c>
      <c r="C3" s="5">
        <v>6374.0</v>
      </c>
      <c r="D3" s="5">
        <v>0.024245555619342864</v>
      </c>
      <c r="E3" s="5">
        <f t="shared" si="2"/>
        <v>158.381212</v>
      </c>
      <c r="F3" s="5">
        <v>5855.0</v>
      </c>
      <c r="G3" s="5">
        <f t="shared" si="3"/>
        <v>35.27329777</v>
      </c>
      <c r="H3" s="5">
        <f t="shared" si="4"/>
        <v>1.088642186</v>
      </c>
      <c r="I3" s="5">
        <v>39.4</v>
      </c>
      <c r="J3" s="5">
        <v>38.4</v>
      </c>
      <c r="K3" s="5">
        <f t="shared" si="5"/>
        <v>1</v>
      </c>
      <c r="L3" s="5">
        <v>0.224</v>
      </c>
      <c r="M3" s="5">
        <v>0.04015483265561464</v>
      </c>
      <c r="N3" s="14">
        <v>0.9032650253555374</v>
      </c>
      <c r="O3" s="14">
        <v>5855.0</v>
      </c>
      <c r="P3" s="14">
        <v>0.08205711485092064</v>
      </c>
      <c r="Q3" s="15">
        <v>0.1836018399424473</v>
      </c>
      <c r="R3" s="15">
        <v>0.05274468868967211</v>
      </c>
      <c r="S3" s="15">
        <v>1.7858133527021454</v>
      </c>
      <c r="T3" s="15">
        <v>4.365898838942497</v>
      </c>
      <c r="U3" s="3"/>
      <c r="V3" s="3"/>
      <c r="W3" s="3"/>
      <c r="X3" s="3"/>
      <c r="Y3" s="3"/>
      <c r="Z3" s="3"/>
      <c r="AA3" s="3"/>
      <c r="AB3" s="3"/>
      <c r="AC3" s="3"/>
      <c r="AD3" s="3"/>
    </row>
    <row r="4" ht="14.25" customHeight="1">
      <c r="A4" s="13" t="s">
        <v>31</v>
      </c>
      <c r="B4" s="5">
        <f t="shared" si="1"/>
        <v>6546.631008</v>
      </c>
      <c r="C4" s="5">
        <v>6393.0</v>
      </c>
      <c r="D4" s="5">
        <v>0.023467186038074506</v>
      </c>
      <c r="E4" s="5">
        <f t="shared" si="2"/>
        <v>153.6310078</v>
      </c>
      <c r="F4" s="5">
        <v>5932.0</v>
      </c>
      <c r="G4" s="5">
        <f t="shared" si="3"/>
        <v>35.35260441</v>
      </c>
      <c r="H4" s="5">
        <f t="shared" si="4"/>
        <v>1.077714093</v>
      </c>
      <c r="I4" s="5">
        <v>39.0</v>
      </c>
      <c r="J4" s="5">
        <v>38.1</v>
      </c>
      <c r="K4" s="5">
        <f t="shared" si="5"/>
        <v>0.9</v>
      </c>
      <c r="L4" s="5">
        <v>0.224</v>
      </c>
      <c r="M4" s="5">
        <v>0.038944601304644146</v>
      </c>
      <c r="N4" s="14">
        <v>0.916821093013427</v>
      </c>
      <c r="O4" s="14">
        <v>5932.0</v>
      </c>
      <c r="P4" s="14">
        <v>0.07563764579281292</v>
      </c>
      <c r="Q4" s="15">
        <v>0.18208236646353365</v>
      </c>
      <c r="R4" s="15">
        <v>0.05200791336093492</v>
      </c>
      <c r="S4" s="15">
        <v>1.7199169309062423</v>
      </c>
      <c r="T4" s="15">
        <v>4.315162693834454</v>
      </c>
      <c r="U4" s="3"/>
      <c r="V4" s="3"/>
      <c r="W4" s="3"/>
      <c r="X4" s="3"/>
      <c r="Y4" s="3"/>
      <c r="Z4" s="3"/>
      <c r="AA4" s="3"/>
      <c r="AB4" s="3"/>
      <c r="AC4" s="3"/>
      <c r="AD4" s="3"/>
    </row>
    <row r="5" ht="14.25" customHeight="1">
      <c r="A5" s="13" t="s">
        <v>30</v>
      </c>
      <c r="B5" s="5">
        <f t="shared" si="1"/>
        <v>6592.241314</v>
      </c>
      <c r="C5" s="5">
        <v>6443.0</v>
      </c>
      <c r="D5" s="5">
        <v>0.02263893365692725</v>
      </c>
      <c r="E5" s="5">
        <f t="shared" si="2"/>
        <v>149.2413138</v>
      </c>
      <c r="F5" s="5">
        <v>5898.0</v>
      </c>
      <c r="G5" s="5">
        <f t="shared" si="3"/>
        <v>35.51798851</v>
      </c>
      <c r="H5" s="5">
        <f t="shared" si="4"/>
        <v>1.092404205</v>
      </c>
      <c r="I5" s="5">
        <v>39.5</v>
      </c>
      <c r="J5" s="5">
        <v>38.8</v>
      </c>
      <c r="K5" s="5">
        <f t="shared" si="5"/>
        <v>0.7</v>
      </c>
      <c r="L5" s="5">
        <v>0.227</v>
      </c>
      <c r="M5" s="5">
        <v>0.04358250512394137</v>
      </c>
      <c r="N5" s="14">
        <v>0.9130804258594151</v>
      </c>
      <c r="O5" s="14">
        <v>5898.0</v>
      </c>
      <c r="P5" s="14">
        <v>0.0821795258527712</v>
      </c>
      <c r="Q5" s="15">
        <v>0.19166205104171105</v>
      </c>
      <c r="R5" s="15">
        <v>0.05383722791293214</v>
      </c>
      <c r="S5" s="15">
        <v>1.8634897753092656</v>
      </c>
      <c r="T5" s="15">
        <v>4.3377033271898355</v>
      </c>
      <c r="U5" s="3"/>
      <c r="V5" s="3"/>
      <c r="W5" s="3"/>
      <c r="X5" s="3"/>
      <c r="Y5" s="3"/>
      <c r="Z5" s="3"/>
      <c r="AA5" s="3"/>
      <c r="AB5" s="3"/>
      <c r="AC5" s="3"/>
      <c r="AD5" s="3"/>
    </row>
    <row r="6" ht="14.25" customHeight="1">
      <c r="A6" s="13" t="s">
        <v>29</v>
      </c>
      <c r="B6" s="5">
        <f t="shared" si="1"/>
        <v>6852.631231</v>
      </c>
      <c r="C6" s="5">
        <v>6686.0</v>
      </c>
      <c r="D6" s="5">
        <v>0.02431638665426221</v>
      </c>
      <c r="E6" s="5">
        <f t="shared" si="2"/>
        <v>166.6312306</v>
      </c>
      <c r="F6" s="5">
        <v>6257.0</v>
      </c>
      <c r="G6" s="5">
        <f t="shared" si="3"/>
        <v>37.2462758</v>
      </c>
      <c r="H6" s="5">
        <f t="shared" si="4"/>
        <v>1.068563209</v>
      </c>
      <c r="I6" s="5">
        <v>40.0</v>
      </c>
      <c r="J6" s="5">
        <v>39.8</v>
      </c>
      <c r="K6" s="5">
        <f t="shared" si="5"/>
        <v>0.2</v>
      </c>
      <c r="L6" s="5">
        <v>0.24</v>
      </c>
      <c r="M6" s="5">
        <v>0.04586369481354479</v>
      </c>
      <c r="N6" s="14">
        <v>0.9192683646987522</v>
      </c>
      <c r="O6" s="14">
        <v>6257.0</v>
      </c>
      <c r="P6" s="14">
        <v>0.08741916493973279</v>
      </c>
      <c r="Q6" s="15">
        <v>0.21573001514469323</v>
      </c>
      <c r="R6" s="15">
        <v>0.056564727523568635</v>
      </c>
      <c r="S6" s="15">
        <v>1.8188429015466405</v>
      </c>
      <c r="T6" s="15">
        <v>4.34178133647446</v>
      </c>
      <c r="U6" s="3"/>
      <c r="V6" s="3"/>
      <c r="W6" s="3"/>
      <c r="X6" s="3"/>
      <c r="Y6" s="3"/>
      <c r="Z6" s="3"/>
      <c r="AA6" s="3"/>
      <c r="AB6" s="3"/>
      <c r="AC6" s="3"/>
      <c r="AD6" s="3"/>
    </row>
    <row r="7" ht="14.25" customHeight="1">
      <c r="A7" s="13" t="s">
        <v>28</v>
      </c>
      <c r="B7" s="5">
        <f t="shared" si="1"/>
        <v>6891.621502</v>
      </c>
      <c r="C7" s="5">
        <v>6704.0</v>
      </c>
      <c r="D7" s="5">
        <v>0.027224580113904304</v>
      </c>
      <c r="E7" s="5">
        <f t="shared" si="2"/>
        <v>187.6215017</v>
      </c>
      <c r="F7" s="5">
        <v>5842.0</v>
      </c>
      <c r="G7" s="5">
        <f t="shared" si="3"/>
        <v>35.72822196</v>
      </c>
      <c r="H7" s="5">
        <f t="shared" si="4"/>
        <v>1.147552208</v>
      </c>
      <c r="I7" s="5">
        <v>41.1</v>
      </c>
      <c r="J7" s="5">
        <v>41.0</v>
      </c>
      <c r="K7" s="5">
        <f t="shared" si="5"/>
        <v>0.1</v>
      </c>
      <c r="L7" s="5">
        <v>0.251</v>
      </c>
      <c r="M7" s="5">
        <v>0.06498282106045129</v>
      </c>
      <c r="N7" s="14">
        <v>0.9095895420056678</v>
      </c>
      <c r="O7" s="14">
        <v>5842.0</v>
      </c>
      <c r="P7" s="14">
        <v>0.11826685583735028</v>
      </c>
      <c r="Q7" s="15">
        <v>0.22090660975559706</v>
      </c>
      <c r="R7" s="15">
        <v>0.05930841907967716</v>
      </c>
      <c r="S7" s="15">
        <v>1.9731261670027627</v>
      </c>
      <c r="T7" s="15">
        <v>4.351853424325485</v>
      </c>
      <c r="U7" s="3"/>
      <c r="V7" s="3"/>
      <c r="W7" s="3"/>
      <c r="X7" s="3"/>
      <c r="Y7" s="3"/>
      <c r="Z7" s="3"/>
      <c r="AA7" s="3"/>
      <c r="AB7" s="3"/>
      <c r="AC7" s="3"/>
      <c r="AD7" s="3"/>
    </row>
    <row r="8" ht="14.25" customHeight="1">
      <c r="A8" s="13" t="s">
        <v>27</v>
      </c>
      <c r="B8" s="5">
        <f t="shared" si="1"/>
        <v>6723.617942</v>
      </c>
      <c r="C8" s="5">
        <v>6539.0</v>
      </c>
      <c r="D8" s="5">
        <v>0.02745812496514287</v>
      </c>
      <c r="E8" s="5">
        <f t="shared" si="2"/>
        <v>184.6179417</v>
      </c>
      <c r="F8" s="5">
        <v>6066.0</v>
      </c>
      <c r="G8" s="5">
        <f t="shared" si="3"/>
        <v>36.92105827</v>
      </c>
      <c r="H8" s="5">
        <f t="shared" si="4"/>
        <v>1.077975602</v>
      </c>
      <c r="I8" s="5">
        <v>39.7</v>
      </c>
      <c r="J8" s="5">
        <v>39.8</v>
      </c>
      <c r="K8" s="5">
        <f t="shared" si="5"/>
        <v>-0.1</v>
      </c>
      <c r="L8" s="5">
        <v>0.245</v>
      </c>
      <c r="M8" s="5">
        <v>0.05228683498990822</v>
      </c>
      <c r="N8" s="14">
        <v>0.9098483899260744</v>
      </c>
      <c r="O8" s="14">
        <v>6066.0</v>
      </c>
      <c r="P8" s="14">
        <v>0.10952474475408898</v>
      </c>
      <c r="Q8" s="15">
        <v>0.21312573246274905</v>
      </c>
      <c r="R8" s="15">
        <v>0.057042845689031424</v>
      </c>
      <c r="S8" s="15">
        <v>1.857152790800023</v>
      </c>
      <c r="T8" s="15">
        <v>4.402018313197736</v>
      </c>
      <c r="U8" s="3"/>
      <c r="V8" s="3"/>
      <c r="W8" s="3"/>
      <c r="X8" s="3"/>
      <c r="Y8" s="3"/>
      <c r="Z8" s="3"/>
      <c r="AA8" s="3"/>
      <c r="AB8" s="3"/>
      <c r="AC8" s="3"/>
      <c r="AD8" s="3"/>
    </row>
    <row r="9" ht="14.25" customHeight="1">
      <c r="A9" s="13" t="s">
        <v>26</v>
      </c>
      <c r="B9" s="5">
        <f t="shared" si="1"/>
        <v>6530.25</v>
      </c>
      <c r="C9" s="5">
        <v>6358.0</v>
      </c>
      <c r="D9" s="5">
        <v>0.026377244362773247</v>
      </c>
      <c r="E9" s="5">
        <f t="shared" si="2"/>
        <v>172.25</v>
      </c>
      <c r="F9" s="5">
        <v>5962.0</v>
      </c>
      <c r="G9" s="5">
        <f t="shared" si="3"/>
        <v>36.47716263</v>
      </c>
      <c r="H9" s="5">
        <f t="shared" si="4"/>
        <v>1.066420664</v>
      </c>
      <c r="I9" s="5">
        <v>39.0</v>
      </c>
      <c r="J9" s="5">
        <v>38.9</v>
      </c>
      <c r="K9" s="5">
        <f t="shared" si="5"/>
        <v>0.1</v>
      </c>
      <c r="L9" s="5">
        <v>0.24</v>
      </c>
      <c r="M9" s="5">
        <v>0.04235561476373325</v>
      </c>
      <c r="N9" s="14">
        <v>0.9076615761324828</v>
      </c>
      <c r="O9" s="14">
        <v>5962.0</v>
      </c>
      <c r="P9" s="14">
        <v>0.11527313278443921</v>
      </c>
      <c r="Q9" s="15">
        <v>0.19871644026099047</v>
      </c>
      <c r="R9" s="15">
        <v>0.05309361189232623</v>
      </c>
      <c r="S9" s="15">
        <v>1.7836454248366005</v>
      </c>
      <c r="T9" s="15">
        <v>4.366508640858778</v>
      </c>
      <c r="U9" s="3"/>
      <c r="V9" s="3"/>
      <c r="W9" s="3"/>
      <c r="X9" s="3"/>
      <c r="Y9" s="3"/>
      <c r="Z9" s="3"/>
      <c r="AA9" s="3"/>
      <c r="AB9" s="3"/>
      <c r="AC9" s="3"/>
      <c r="AD9" s="3"/>
    </row>
    <row r="10" ht="14.25" customHeight="1">
      <c r="A10" s="13" t="s">
        <v>25</v>
      </c>
      <c r="B10" s="5">
        <f t="shared" si="1"/>
        <v>6485.139775</v>
      </c>
      <c r="C10" s="5">
        <v>6299.0</v>
      </c>
      <c r="D10" s="5">
        <v>0.02870250785511884</v>
      </c>
      <c r="E10" s="5">
        <f t="shared" si="2"/>
        <v>186.1397753</v>
      </c>
      <c r="F10" s="5">
        <v>5456.0</v>
      </c>
      <c r="G10" s="5">
        <f t="shared" si="3"/>
        <v>35.25308779</v>
      </c>
      <c r="H10" s="5">
        <f t="shared" si="4"/>
        <v>1.154508798</v>
      </c>
      <c r="I10" s="5">
        <v>40.7</v>
      </c>
      <c r="J10" s="5">
        <v>40.7</v>
      </c>
      <c r="K10" s="5">
        <f t="shared" si="5"/>
        <v>0</v>
      </c>
      <c r="L10" s="5">
        <v>0.252</v>
      </c>
      <c r="M10" s="5">
        <v>0.05462168255349444</v>
      </c>
      <c r="N10" s="14">
        <v>0.9136283589877381</v>
      </c>
      <c r="O10" s="14">
        <v>5456.0</v>
      </c>
      <c r="P10" s="14">
        <v>0.10485772996188203</v>
      </c>
      <c r="Q10" s="15">
        <v>0.21148310861990607</v>
      </c>
      <c r="R10" s="15">
        <v>0.05593185966335429</v>
      </c>
      <c r="S10" s="15">
        <v>2.0311069093655005</v>
      </c>
      <c r="T10" s="15">
        <v>4.24105428310575</v>
      </c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4.25" customHeight="1">
      <c r="A11" s="13" t="s">
        <v>24</v>
      </c>
      <c r="B11" s="5">
        <f t="shared" si="1"/>
        <v>6630.62128</v>
      </c>
      <c r="C11" s="5">
        <v>6439.0</v>
      </c>
      <c r="D11" s="5">
        <v>0.02889944576405384</v>
      </c>
      <c r="E11" s="5">
        <f t="shared" si="2"/>
        <v>191.6212801</v>
      </c>
      <c r="F11" s="5">
        <v>5452.0</v>
      </c>
      <c r="G11" s="5">
        <f t="shared" si="3"/>
        <v>34.8</v>
      </c>
      <c r="H11" s="5">
        <f t="shared" si="4"/>
        <v>1.181034483</v>
      </c>
      <c r="I11" s="5">
        <v>39.7</v>
      </c>
      <c r="J11" s="5">
        <v>41.1</v>
      </c>
      <c r="K11" s="5">
        <f t="shared" si="5"/>
        <v>-1.4</v>
      </c>
      <c r="L11" s="5">
        <v>0.271</v>
      </c>
      <c r="M11" s="5">
        <v>0.06697370203378679</v>
      </c>
      <c r="N11" s="14">
        <v>0.9149500921864073</v>
      </c>
      <c r="O11" s="14">
        <v>5452.0</v>
      </c>
      <c r="P11" s="14">
        <v>0.10404393367756894</v>
      </c>
      <c r="Q11" s="15">
        <v>0.22202189037841508</v>
      </c>
      <c r="R11" s="15">
        <v>0.05883633485058381</v>
      </c>
      <c r="S11" s="15">
        <v>2.0725933965564147</v>
      </c>
      <c r="T11" s="15">
        <v>4.102499145796934</v>
      </c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4.25" customHeight="1">
      <c r="A12" s="13" t="s">
        <v>23</v>
      </c>
      <c r="B12" s="5">
        <f t="shared" si="1"/>
        <v>6983.510403</v>
      </c>
      <c r="C12" s="5">
        <v>6795.0</v>
      </c>
      <c r="D12" s="5">
        <v>0.02699364539514902</v>
      </c>
      <c r="E12" s="5">
        <f t="shared" si="2"/>
        <v>188.5104034</v>
      </c>
      <c r="F12" s="5">
        <v>5803.0</v>
      </c>
      <c r="G12" s="5">
        <f t="shared" si="3"/>
        <v>34.92902134</v>
      </c>
      <c r="H12" s="5">
        <f t="shared" si="4"/>
        <v>1.170946062</v>
      </c>
      <c r="I12" s="5">
        <v>39.3</v>
      </c>
      <c r="J12" s="5">
        <v>40.9</v>
      </c>
      <c r="K12" s="5">
        <f t="shared" si="5"/>
        <v>-1.6</v>
      </c>
      <c r="L12" s="5">
        <v>0.277</v>
      </c>
      <c r="M12" s="5">
        <v>0.0615756776073451</v>
      </c>
      <c r="N12" s="14">
        <v>0.9165596337206666</v>
      </c>
      <c r="O12" s="14">
        <v>5803.0</v>
      </c>
      <c r="P12" s="14">
        <v>0.10370390869058137</v>
      </c>
      <c r="Q12" s="15">
        <v>0.22975820206682052</v>
      </c>
      <c r="R12" s="15">
        <v>0.058024506313935624</v>
      </c>
      <c r="S12" s="15">
        <v>2.0257522053813144</v>
      </c>
      <c r="T12" s="15">
        <v>4.104902139716301</v>
      </c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4.25" customHeight="1">
      <c r="A13" s="13" t="s">
        <v>22</v>
      </c>
      <c r="B13" s="5">
        <f t="shared" si="1"/>
        <v>6924.878754</v>
      </c>
      <c r="C13" s="5">
        <v>6723.0</v>
      </c>
      <c r="D13" s="5">
        <v>0.029152676991949168</v>
      </c>
      <c r="E13" s="5">
        <f t="shared" si="2"/>
        <v>201.8787535</v>
      </c>
      <c r="F13" s="5">
        <v>5578.0</v>
      </c>
      <c r="G13" s="5">
        <f t="shared" si="3"/>
        <v>35.67663246</v>
      </c>
      <c r="H13" s="5">
        <f t="shared" si="4"/>
        <v>1.205270706</v>
      </c>
      <c r="I13" s="5">
        <v>40.6</v>
      </c>
      <c r="J13" s="5">
        <v>43.0</v>
      </c>
      <c r="K13" s="5">
        <f t="shared" si="5"/>
        <v>-2.4</v>
      </c>
      <c r="L13" s="5">
        <v>0.294</v>
      </c>
      <c r="M13" s="5">
        <v>0.07943509526280673</v>
      </c>
      <c r="N13" s="14">
        <v>0.9093235006396267</v>
      </c>
      <c r="O13" s="14">
        <v>5578.0</v>
      </c>
      <c r="P13" s="14">
        <v>0.10520726873424577</v>
      </c>
      <c r="Q13" s="15">
        <v>0.262024171668174</v>
      </c>
      <c r="R13" s="15">
        <v>0.06797812547470758</v>
      </c>
      <c r="S13" s="15">
        <v>2.113823001767936</v>
      </c>
      <c r="T13" s="15">
        <v>3.861966978413252</v>
      </c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4.25" customHeight="1">
      <c r="A14" s="13" t="s">
        <v>21</v>
      </c>
      <c r="B14" s="5">
        <f t="shared" si="1"/>
        <v>7084.753889</v>
      </c>
      <c r="C14" s="5">
        <v>6871.0</v>
      </c>
      <c r="D14" s="5">
        <v>0.030170968823332214</v>
      </c>
      <c r="E14" s="5">
        <f t="shared" si="2"/>
        <v>213.7538887</v>
      </c>
      <c r="F14" s="5">
        <v>5558.0</v>
      </c>
      <c r="G14" s="5">
        <f t="shared" si="3"/>
        <v>35.18745452</v>
      </c>
      <c r="H14" s="5">
        <f t="shared" si="4"/>
        <v>1.236236056</v>
      </c>
      <c r="I14" s="5">
        <v>41.1</v>
      </c>
      <c r="J14" s="5">
        <v>43.5</v>
      </c>
      <c r="K14" s="5">
        <f t="shared" si="5"/>
        <v>-2.4</v>
      </c>
      <c r="L14" s="5">
        <v>0.307</v>
      </c>
      <c r="M14" s="5">
        <v>0.10251668117203365</v>
      </c>
      <c r="N14" s="14">
        <v>0.9112904413388899</v>
      </c>
      <c r="O14" s="14">
        <v>5558.0</v>
      </c>
      <c r="P14" s="14">
        <v>0.10607204485535031</v>
      </c>
      <c r="Q14" s="15">
        <v>0.27098268666253966</v>
      </c>
      <c r="R14" s="15">
        <v>0.06531464911632034</v>
      </c>
      <c r="S14" s="15">
        <v>2.1249741834468185</v>
      </c>
      <c r="T14" s="15">
        <v>3.801563922496135</v>
      </c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4.25" customHeight="1">
      <c r="A15" s="13" t="s">
        <v>20</v>
      </c>
      <c r="B15" s="5">
        <f t="shared" si="1"/>
        <v>6837.128847</v>
      </c>
      <c r="C15" s="5">
        <v>6633.0</v>
      </c>
      <c r="D15" s="5">
        <v>0.029855930963873043</v>
      </c>
      <c r="E15" s="5">
        <f t="shared" si="2"/>
        <v>204.1288468</v>
      </c>
      <c r="F15" s="5">
        <v>5378.0</v>
      </c>
      <c r="G15" s="5">
        <f t="shared" si="3"/>
        <v>34.94524348</v>
      </c>
      <c r="H15" s="5">
        <f t="shared" si="4"/>
        <v>1.233358126</v>
      </c>
      <c r="I15" s="5">
        <v>41.0</v>
      </c>
      <c r="J15" s="5">
        <v>43.1</v>
      </c>
      <c r="K15" s="5">
        <f t="shared" si="5"/>
        <v>-2.1</v>
      </c>
      <c r="L15" s="5">
        <v>0.298</v>
      </c>
      <c r="M15" s="5">
        <v>0.09631744004807422</v>
      </c>
      <c r="N15" s="14">
        <v>0.9171952078928823</v>
      </c>
      <c r="O15" s="14">
        <v>5378.0</v>
      </c>
      <c r="P15" s="14">
        <v>0.09851704091974472</v>
      </c>
      <c r="Q15" s="15">
        <v>0.25847387566137564</v>
      </c>
      <c r="R15" s="15">
        <v>0.06346010010931477</v>
      </c>
      <c r="S15" s="15">
        <v>2.176353320633003</v>
      </c>
      <c r="T15" s="15">
        <v>3.9175631148467853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4.25" customHeight="1">
      <c r="A16" s="13" t="s">
        <v>19</v>
      </c>
      <c r="B16" s="5">
        <f t="shared" si="1"/>
        <v>6870.510291</v>
      </c>
      <c r="C16" s="5">
        <v>6687.0</v>
      </c>
      <c r="D16" s="5">
        <v>0.026709848801877694</v>
      </c>
      <c r="E16" s="5">
        <f t="shared" si="2"/>
        <v>183.5102911</v>
      </c>
      <c r="F16" s="5">
        <v>5452.0</v>
      </c>
      <c r="G16" s="5">
        <f t="shared" si="3"/>
        <v>34.08009571</v>
      </c>
      <c r="H16" s="5">
        <f t="shared" si="4"/>
        <v>1.226522377</v>
      </c>
      <c r="I16" s="5">
        <v>40.2</v>
      </c>
      <c r="J16" s="5">
        <v>41.8</v>
      </c>
      <c r="K16" s="5">
        <f t="shared" si="5"/>
        <v>-1.6</v>
      </c>
      <c r="L16" s="5">
        <v>0.282</v>
      </c>
      <c r="M16" s="5">
        <v>0.08111328306804431</v>
      </c>
      <c r="N16" s="14">
        <v>0.9163000289250537</v>
      </c>
      <c r="O16" s="14">
        <v>5452.0</v>
      </c>
      <c r="P16" s="14">
        <v>0.10887506161334261</v>
      </c>
      <c r="Q16" s="15">
        <v>0.23184848856710435</v>
      </c>
      <c r="R16" s="15">
        <v>0.06305621054232904</v>
      </c>
      <c r="S16" s="15">
        <v>2.1180871761294537</v>
      </c>
      <c r="T16" s="15">
        <v>3.9827117592073256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4.25" customHeight="1">
      <c r="A17" s="13" t="s">
        <v>18</v>
      </c>
      <c r="B17" s="5">
        <f t="shared" si="1"/>
        <v>6859.504797</v>
      </c>
      <c r="C17" s="5">
        <v>6606.0</v>
      </c>
      <c r="D17" s="5">
        <v>0.03695671981776765</v>
      </c>
      <c r="E17" s="5">
        <f t="shared" si="2"/>
        <v>253.5047969</v>
      </c>
      <c r="F17" s="5">
        <v>5268.0</v>
      </c>
      <c r="G17" s="5">
        <f t="shared" si="3"/>
        <v>35.00835604</v>
      </c>
      <c r="H17" s="5">
        <f t="shared" si="4"/>
        <v>1.253986333</v>
      </c>
      <c r="I17" s="5">
        <v>41.6</v>
      </c>
      <c r="J17" s="5">
        <v>43.9</v>
      </c>
      <c r="K17" s="5">
        <f t="shared" si="5"/>
        <v>-2.3</v>
      </c>
      <c r="L17" s="5">
        <v>0.311</v>
      </c>
      <c r="M17" s="5">
        <v>0.11209350551418606</v>
      </c>
      <c r="N17" s="14">
        <v>0.9197457718409997</v>
      </c>
      <c r="O17" s="14">
        <v>5268.0</v>
      </c>
      <c r="P17" s="14">
        <v>0.10721069565660006</v>
      </c>
      <c r="Q17" s="15">
        <v>0.24688445882475732</v>
      </c>
      <c r="R17" s="15">
        <v>0.07402443227511202</v>
      </c>
      <c r="S17" s="15">
        <v>2.107923242997558</v>
      </c>
      <c r="T17" s="15">
        <v>3.922209980508298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4.25" customHeight="1">
      <c r="A18" s="13" t="s">
        <v>17</v>
      </c>
      <c r="B18" s="5">
        <f t="shared" si="1"/>
        <v>7327.392483</v>
      </c>
      <c r="C18" s="5">
        <v>7001.0</v>
      </c>
      <c r="D18" s="5">
        <v>0.044544151767435515</v>
      </c>
      <c r="E18" s="5">
        <f t="shared" si="2"/>
        <v>326.3924828</v>
      </c>
      <c r="F18" s="5">
        <v>5657.0</v>
      </c>
      <c r="G18" s="5">
        <f t="shared" si="3"/>
        <v>36.68444508</v>
      </c>
      <c r="H18" s="5">
        <f t="shared" si="4"/>
        <v>1.237581757</v>
      </c>
      <c r="I18" s="5">
        <v>42.3</v>
      </c>
      <c r="J18" s="5">
        <v>45.4</v>
      </c>
      <c r="K18" s="5">
        <f t="shared" si="5"/>
        <v>-3.1</v>
      </c>
      <c r="L18" s="5">
        <v>0.331</v>
      </c>
      <c r="M18" s="5">
        <v>0.12336298932384342</v>
      </c>
      <c r="N18" s="14">
        <v>0.9226562841769106</v>
      </c>
      <c r="O18" s="14">
        <v>5657.0</v>
      </c>
      <c r="P18" s="14">
        <v>0.09790939472422533</v>
      </c>
      <c r="Q18" s="15">
        <v>0.27182698894216656</v>
      </c>
      <c r="R18" s="15">
        <v>0.0707215865203255</v>
      </c>
      <c r="S18" s="15">
        <v>1.9859166830488777</v>
      </c>
      <c r="T18" s="15">
        <v>4.009586243839727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4.25" customHeight="1">
      <c r="A19" s="13" t="s">
        <v>16</v>
      </c>
      <c r="B19" s="5">
        <f t="shared" si="1"/>
        <v>7326.274267</v>
      </c>
      <c r="C19" s="5">
        <v>6881.0</v>
      </c>
      <c r="D19" s="5">
        <v>0.06077772279761803</v>
      </c>
      <c r="E19" s="5">
        <f t="shared" si="2"/>
        <v>445.2742665</v>
      </c>
      <c r="F19" s="5">
        <v>5584.0</v>
      </c>
      <c r="G19" s="5">
        <f t="shared" si="3"/>
        <v>39.35823281</v>
      </c>
      <c r="H19" s="5">
        <f t="shared" si="4"/>
        <v>1.232270774</v>
      </c>
      <c r="I19" s="5">
        <v>43.0</v>
      </c>
      <c r="J19" s="5">
        <v>48.5</v>
      </c>
      <c r="K19" s="5">
        <f t="shared" si="5"/>
        <v>-5.5</v>
      </c>
      <c r="L19" s="5">
        <v>0.389</v>
      </c>
      <c r="M19" s="5">
        <v>0.3046706630204466</v>
      </c>
      <c r="N19" s="14">
        <v>0.9218908470889128</v>
      </c>
      <c r="O19" s="14">
        <v>5584.0</v>
      </c>
      <c r="P19" s="14">
        <v>0.091649827633894</v>
      </c>
      <c r="Q19" s="15">
        <v>0.30741804496385067</v>
      </c>
      <c r="R19" s="15">
        <v>0.06922730141556217</v>
      </c>
      <c r="S19" s="15">
        <v>1.4965455538363515</v>
      </c>
      <c r="T19" s="15">
        <v>4.148630507058117</v>
      </c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4.25" customHeight="1">
      <c r="A20" s="16" t="s">
        <v>45</v>
      </c>
      <c r="B20" s="17">
        <f t="shared" ref="B20:J20" si="6">AVERAGE(B2:B19)</f>
        <v>6807.025586</v>
      </c>
      <c r="C20" s="17">
        <f t="shared" si="6"/>
        <v>6599.111111</v>
      </c>
      <c r="D20" s="7">
        <f t="shared" si="6"/>
        <v>0.03029770728</v>
      </c>
      <c r="E20" s="17">
        <f t="shared" si="6"/>
        <v>207.9144745</v>
      </c>
      <c r="F20" s="17">
        <f t="shared" si="6"/>
        <v>5708.833333</v>
      </c>
      <c r="G20" s="7">
        <f t="shared" si="6"/>
        <v>35.8277171</v>
      </c>
      <c r="H20" s="7">
        <f t="shared" si="6"/>
        <v>1.158531889</v>
      </c>
      <c r="I20" s="7">
        <f t="shared" si="6"/>
        <v>40.43888889</v>
      </c>
      <c r="J20" s="7">
        <f t="shared" si="6"/>
        <v>41.49444444</v>
      </c>
      <c r="K20" s="7"/>
      <c r="L20" s="7"/>
      <c r="M20" s="1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4.25" customHeight="1">
      <c r="A21" s="16"/>
      <c r="B21" s="17"/>
      <c r="C21" s="17"/>
      <c r="D21" s="7"/>
      <c r="E21" s="17"/>
      <c r="F21" s="17"/>
      <c r="G21" s="7"/>
      <c r="H21" s="7"/>
      <c r="I21" s="7"/>
      <c r="J21" s="7"/>
      <c r="K21" s="7"/>
      <c r="L21" s="7"/>
      <c r="M21" s="17"/>
      <c r="N21" s="7"/>
      <c r="O21" s="7"/>
      <c r="P21" s="7"/>
      <c r="Q21" s="7"/>
      <c r="R21" s="7"/>
      <c r="S21" s="7"/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4.25" customHeight="1">
      <c r="A22" s="7" t="s">
        <v>46</v>
      </c>
      <c r="B22" s="18">
        <v>18.0</v>
      </c>
      <c r="C22" s="17"/>
      <c r="D22" s="7"/>
      <c r="E22" s="17"/>
      <c r="F22" s="17"/>
      <c r="G22" s="7"/>
      <c r="H22" s="7"/>
      <c r="I22" s="19" t="s">
        <v>47</v>
      </c>
      <c r="J22" s="7"/>
      <c r="K22" s="19" t="s">
        <v>48</v>
      </c>
      <c r="L22" s="19">
        <f>COUNTIF(K2:K19,"&lt;0")</f>
        <v>10</v>
      </c>
      <c r="M22" s="17"/>
      <c r="N22" s="7"/>
      <c r="O22" s="7"/>
      <c r="P22" s="7"/>
      <c r="Q22" s="7"/>
      <c r="R22" s="7"/>
      <c r="S22" s="7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4.25" customHeight="1">
      <c r="A23" s="16" t="s">
        <v>37</v>
      </c>
      <c r="B23" s="17"/>
      <c r="C23" s="17" t="s">
        <v>38</v>
      </c>
      <c r="D23" s="7"/>
      <c r="E23" s="17"/>
      <c r="F23" s="17"/>
      <c r="G23" s="7"/>
      <c r="H23" s="7"/>
      <c r="I23" s="7"/>
      <c r="J23" s="7"/>
      <c r="K23" s="19" t="s">
        <v>49</v>
      </c>
      <c r="L23" s="19">
        <f t="shared" ref="L23:L24" si="7">COUNTIF(K3:K20,"=0")</f>
        <v>1</v>
      </c>
      <c r="N23" s="7"/>
      <c r="O23" s="7"/>
      <c r="P23" s="7"/>
      <c r="Q23" s="7"/>
      <c r="R23" s="7"/>
      <c r="S23" s="7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4.25" customHeight="1">
      <c r="A24" s="16" t="s">
        <v>3</v>
      </c>
      <c r="B24" s="17"/>
      <c r="C24" s="17" t="s">
        <v>34</v>
      </c>
      <c r="E24" s="7" t="s">
        <v>50</v>
      </c>
      <c r="F24" s="20" t="s">
        <v>51</v>
      </c>
      <c r="G24" s="21">
        <f>H20</f>
        <v>1.158531889</v>
      </c>
      <c r="K24" s="19" t="s">
        <v>52</v>
      </c>
      <c r="L24" s="19">
        <f t="shared" si="7"/>
        <v>1</v>
      </c>
      <c r="N24" s="7"/>
      <c r="O24" s="7"/>
      <c r="P24" s="7"/>
      <c r="Q24" s="7"/>
      <c r="R24" s="7"/>
      <c r="S24" s="7"/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4.25" customHeight="1">
      <c r="A25" s="16" t="s">
        <v>35</v>
      </c>
      <c r="B25" s="17"/>
      <c r="C25" s="17" t="s">
        <v>36</v>
      </c>
      <c r="E25" s="7" t="s">
        <v>53</v>
      </c>
      <c r="F25" s="20" t="s">
        <v>54</v>
      </c>
      <c r="H25" s="7"/>
      <c r="K25" s="7"/>
      <c r="L25" s="7"/>
      <c r="N25" s="7"/>
      <c r="O25" s="7"/>
      <c r="P25" s="7"/>
      <c r="Q25" s="7"/>
      <c r="R25" s="7"/>
      <c r="S25" s="7"/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4.2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4.25" customHeight="1">
      <c r="A27" s="6"/>
      <c r="B27" s="7"/>
      <c r="C27" s="7"/>
      <c r="F27" s="19" t="s">
        <v>55</v>
      </c>
      <c r="G27" s="3">
        <f>G20</f>
        <v>35.8277171</v>
      </c>
      <c r="K27" s="7"/>
      <c r="L27" s="7"/>
      <c r="M27" s="19" t="s">
        <v>56</v>
      </c>
      <c r="N27" s="7"/>
      <c r="O27" s="7"/>
      <c r="P27" s="7"/>
      <c r="Q27" s="7"/>
      <c r="R27" s="7"/>
      <c r="S27" s="7"/>
      <c r="T27" s="7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4.25" customHeight="1">
      <c r="A28" s="6"/>
      <c r="B28" s="17"/>
      <c r="C28" s="17"/>
      <c r="D28" s="7"/>
      <c r="E28" s="7"/>
      <c r="F28" s="22" t="s">
        <v>57</v>
      </c>
      <c r="G28" s="7"/>
      <c r="H28" s="7"/>
      <c r="I28" s="7"/>
      <c r="J28" s="7"/>
      <c r="K28" s="7"/>
      <c r="L28" s="7"/>
      <c r="M28" s="17" t="s">
        <v>58</v>
      </c>
      <c r="N28" s="7"/>
      <c r="O28" s="7"/>
      <c r="P28" s="7"/>
      <c r="Q28" s="7"/>
      <c r="R28" s="7"/>
      <c r="S28" s="7"/>
      <c r="T28" s="7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4.2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17" t="s">
        <v>59</v>
      </c>
      <c r="N29" s="7"/>
      <c r="O29" s="7"/>
      <c r="P29" s="7"/>
      <c r="Q29" s="7"/>
      <c r="R29" s="7"/>
      <c r="S29" s="7"/>
      <c r="T29" s="7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4.25" customHeight="1">
      <c r="A30" s="23"/>
      <c r="B30" s="9"/>
      <c r="C30" s="9"/>
      <c r="D30" s="7"/>
      <c r="E30" s="7"/>
      <c r="F30" s="7"/>
      <c r="G30" s="7"/>
      <c r="H30" s="7"/>
      <c r="I30" s="7"/>
      <c r="J30" s="7"/>
      <c r="K30" s="7"/>
      <c r="L30" s="7"/>
      <c r="M30" s="17" t="s">
        <v>60</v>
      </c>
      <c r="N30" s="7"/>
      <c r="O30" s="7"/>
      <c r="P30" s="7"/>
      <c r="Q30" s="7"/>
      <c r="R30" s="7"/>
      <c r="S30" s="7"/>
      <c r="T30" s="7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4.2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7" t="s">
        <v>61</v>
      </c>
      <c r="N31" s="7"/>
      <c r="O31" s="7"/>
      <c r="P31" s="7"/>
      <c r="Q31" s="7"/>
      <c r="R31" s="7"/>
      <c r="S31" s="7"/>
      <c r="T31" s="7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4.2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4.2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autoFilter ref="$A$1:$AD$1003">
    <sortState ref="A1:AD1003">
      <sortCondition ref="A1:A1003"/>
    </sortState>
  </autoFilter>
  <conditionalFormatting sqref="K2:K19">
    <cfRule type="cellIs" dxfId="0" priority="1" operator="lessThan">
      <formula>0</formula>
    </cfRule>
  </conditionalFormatting>
  <conditionalFormatting sqref="K2:K19">
    <cfRule type="cellIs" dxfId="1" priority="2" operator="greaterThan">
      <formula>0</formula>
    </cfRule>
  </conditionalFormatting>
  <conditionalFormatting sqref="K2:K19">
    <cfRule type="cellIs" dxfId="2" priority="3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2020-10-01T16:56:37Z</dcterms:created>
  <dc:creator>Mariam Ayman Hamad Gahen</dc:creator>
</cp:coreProperties>
</file>