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ummary " sheetId="7" r:id="rId1"/>
    <sheet name="Sheet1" sheetId="8" r:id="rId2"/>
  </sheets>
  <definedNames>
    <definedName name="_xlnm._FilterDatabase" localSheetId="0" hidden="1">'Summary '!$A$3:$X$94</definedName>
    <definedName name="_xlnm.Print_Area" localSheetId="0">'Summary '!$K$9</definedName>
  </definedNames>
  <calcPr calcId="144525"/>
</workbook>
</file>

<file path=xl/sharedStrings.xml><?xml version="1.0" encoding="utf-8"?>
<sst xmlns="http://schemas.openxmlformats.org/spreadsheetml/2006/main" count="214" uniqueCount="206">
  <si>
    <t>26.10.2025</t>
  </si>
  <si>
    <t>N-01</t>
  </si>
  <si>
    <t>N-02</t>
  </si>
  <si>
    <t>Total</t>
  </si>
  <si>
    <t>In Hand</t>
  </si>
  <si>
    <t>MR</t>
  </si>
  <si>
    <t>2pm Stock</t>
  </si>
  <si>
    <t>SL</t>
  </si>
  <si>
    <t>Battery Types</t>
  </si>
  <si>
    <t>CTG</t>
  </si>
  <si>
    <t>COX</t>
  </si>
  <si>
    <t>SYL</t>
  </si>
  <si>
    <t>HBG</t>
  </si>
  <si>
    <t>MYM</t>
  </si>
  <si>
    <t>COM</t>
  </si>
  <si>
    <t>NKL</t>
  </si>
  <si>
    <t>TNG</t>
  </si>
  <si>
    <t>GZP</t>
  </si>
  <si>
    <t>Stock Hand</t>
  </si>
  <si>
    <t>BSL Zone</t>
  </si>
  <si>
    <t>RNP Zone</t>
  </si>
  <si>
    <t>Khulna Zone</t>
  </si>
  <si>
    <t>QTY</t>
  </si>
  <si>
    <t>FG Stock</t>
  </si>
  <si>
    <t>1</t>
  </si>
  <si>
    <t>EV175T (H) Gaston Plus</t>
  </si>
  <si>
    <t>2</t>
  </si>
  <si>
    <t>EV175T(H.D) Gaston Plus  ড্রাই</t>
  </si>
  <si>
    <t>3</t>
  </si>
  <si>
    <t>EV200T Gaston Premium</t>
  </si>
  <si>
    <t>4</t>
  </si>
  <si>
    <t>EV200T Gaston Premium (D)</t>
  </si>
  <si>
    <t>5</t>
  </si>
  <si>
    <t>ET140T- L Gaston</t>
  </si>
  <si>
    <t>6</t>
  </si>
  <si>
    <t>6DGA-200(H) Typhoon</t>
  </si>
  <si>
    <t>7</t>
  </si>
  <si>
    <t>6DGA-200(H.D) Typhoon ড্রাই</t>
  </si>
  <si>
    <t>8</t>
  </si>
  <si>
    <t>EV180T(H) Alpha Plus</t>
  </si>
  <si>
    <t>9</t>
  </si>
  <si>
    <t>EV180T(H.D) Alpha Plus  ড্রাই</t>
  </si>
  <si>
    <t>10</t>
  </si>
  <si>
    <t>EV240T Alpha Premium</t>
  </si>
  <si>
    <t>11</t>
  </si>
  <si>
    <t>6DGA-175T(H) Dimitris</t>
  </si>
  <si>
    <t>12</t>
  </si>
  <si>
    <t>6DGA-225T(H) Dimitris</t>
  </si>
  <si>
    <t>13</t>
  </si>
  <si>
    <t>6DGA-225T(H.D) Dimitris ড্রাই</t>
  </si>
  <si>
    <t>14</t>
  </si>
  <si>
    <t>6DGA-180 Cox Power</t>
  </si>
  <si>
    <t>15</t>
  </si>
  <si>
    <t>6DGA-180 Nanjing Power</t>
  </si>
  <si>
    <t>16</t>
  </si>
  <si>
    <t>EV-210(H) Pongkhiraj</t>
  </si>
  <si>
    <t>17</t>
  </si>
  <si>
    <t>EV-210(H.D) Pongkhiraj ড্রাই</t>
  </si>
  <si>
    <t>18</t>
  </si>
  <si>
    <t>EV-220(H) CBL2020</t>
  </si>
  <si>
    <t>19</t>
  </si>
  <si>
    <t>EV-220(H.D) CBL2020 ড্রাই</t>
  </si>
  <si>
    <t>20</t>
  </si>
  <si>
    <t>EV-220 Target Plus</t>
  </si>
  <si>
    <t>21</t>
  </si>
  <si>
    <t>EV-220 (H.D) Target Plus ড্রাই</t>
  </si>
  <si>
    <t>22</t>
  </si>
  <si>
    <t>6DGA-225(H) Kingshuk Power</t>
  </si>
  <si>
    <t>23</t>
  </si>
  <si>
    <t>6DGA-225(H.D) Kingshuk Power ড্রাই</t>
  </si>
  <si>
    <t>24</t>
  </si>
  <si>
    <t>6DGA-225(H) Z Power</t>
  </si>
  <si>
    <t>25</t>
  </si>
  <si>
    <t>6DGA-225(H.D) Z Power ড্রাই</t>
  </si>
  <si>
    <t>26</t>
  </si>
  <si>
    <t>6DGA-225(H) Zynga Power</t>
  </si>
  <si>
    <t>27</t>
  </si>
  <si>
    <t>6DGA-230A+(H) Zodiac Power</t>
  </si>
  <si>
    <t>28</t>
  </si>
  <si>
    <t>6DGA-230A+(H.D) Zodiac Power ড্রাই</t>
  </si>
  <si>
    <t>29</t>
  </si>
  <si>
    <t>EV230T Volt Master</t>
  </si>
  <si>
    <t>30</t>
  </si>
  <si>
    <t>EV230T (H.D) Volt Master ড্রাই</t>
  </si>
  <si>
    <t>31</t>
  </si>
  <si>
    <t>6DGA-230A+(H) KB Power</t>
  </si>
  <si>
    <t>32</t>
  </si>
  <si>
    <t>6DGA-230A+(H.D) KB Power ড্রাই</t>
  </si>
  <si>
    <t>33</t>
  </si>
  <si>
    <t>EV-250T(H) Sunrise Power</t>
  </si>
  <si>
    <t>34</t>
  </si>
  <si>
    <t>EV-250T(H.D) Sunrise Power ড্রাই</t>
  </si>
  <si>
    <t>10pcs Convert+ 5</t>
  </si>
  <si>
    <t>35</t>
  </si>
  <si>
    <t>EV-250T(H) Banskhali King</t>
  </si>
  <si>
    <t>36</t>
  </si>
  <si>
    <t>EV-250T(H.D) Banskhali King ড্রাই</t>
  </si>
  <si>
    <t>37</t>
  </si>
  <si>
    <t>6DGA-230A+ Easy Bike King</t>
  </si>
  <si>
    <t>38</t>
  </si>
  <si>
    <t>6DGA-230-A+(H.D) Easy Bike King ড্রাই</t>
  </si>
  <si>
    <t>39</t>
  </si>
  <si>
    <t>6DGA-200 Yixing Super Power</t>
  </si>
  <si>
    <t>40</t>
  </si>
  <si>
    <t>EV-180 SHIKHAR</t>
  </si>
  <si>
    <t>41</t>
  </si>
  <si>
    <t>6DGA-1600 Dimitris</t>
  </si>
  <si>
    <t>42</t>
  </si>
  <si>
    <t>EV-250T(H.D) Tuffan</t>
  </si>
  <si>
    <t>43</t>
  </si>
  <si>
    <t>6TSN-1850 Tuffan</t>
  </si>
  <si>
    <t>44</t>
  </si>
  <si>
    <t>Total Regular ET</t>
  </si>
  <si>
    <t>45</t>
  </si>
  <si>
    <t>TRB120 Dimitris</t>
  </si>
  <si>
    <t>46</t>
  </si>
  <si>
    <t>TRB130 Dimitris</t>
  </si>
  <si>
    <t>47</t>
  </si>
  <si>
    <t>TRB140 Dimitris</t>
  </si>
  <si>
    <t>48</t>
  </si>
  <si>
    <t>TRB-160 Gaston Plus</t>
  </si>
  <si>
    <t>49</t>
  </si>
  <si>
    <t>TRB-160 Alpha Plus</t>
  </si>
  <si>
    <t>50</t>
  </si>
  <si>
    <t>TRB170 Gaston Plus</t>
  </si>
  <si>
    <t>51</t>
  </si>
  <si>
    <t>TRB-200 Pongkhiraj</t>
  </si>
  <si>
    <t>52</t>
  </si>
  <si>
    <t>TRB-210 CBL2020</t>
  </si>
  <si>
    <t>53</t>
  </si>
  <si>
    <t>TRB-215T Banskhali King</t>
  </si>
  <si>
    <t>54</t>
  </si>
  <si>
    <t>MISHUK-220-A+ Zodiac Power</t>
  </si>
  <si>
    <t>55</t>
  </si>
  <si>
    <t>MISHUK-220 Kingshuk Power</t>
  </si>
  <si>
    <t>56</t>
  </si>
  <si>
    <t>MISHUK-215 Kingshuk Power</t>
  </si>
  <si>
    <t>57</t>
  </si>
  <si>
    <t>TRB400 Alpha Plus</t>
  </si>
  <si>
    <t>TRB400 Typhoon</t>
  </si>
  <si>
    <t>58</t>
  </si>
  <si>
    <t>MISHUK-400T Power Run</t>
  </si>
  <si>
    <t>59</t>
  </si>
  <si>
    <t>TRB-190 Z Power</t>
  </si>
  <si>
    <t>60</t>
  </si>
  <si>
    <t>TRB210T Volt Master</t>
  </si>
  <si>
    <t>61</t>
  </si>
  <si>
    <t>MODEL-400 Mishuk King</t>
  </si>
  <si>
    <t>62</t>
  </si>
  <si>
    <t>TRB480 Target Plus</t>
  </si>
  <si>
    <t>63</t>
  </si>
  <si>
    <t>MISHUK-215 Zynga Power</t>
  </si>
  <si>
    <t>64</t>
  </si>
  <si>
    <t>MISHUK-220 Z Power</t>
  </si>
  <si>
    <t>65</t>
  </si>
  <si>
    <t>MISHUK-220 Zynga Power</t>
  </si>
  <si>
    <t>66</t>
  </si>
  <si>
    <t>CTC-440 SURJO</t>
  </si>
  <si>
    <t>67</t>
  </si>
  <si>
    <t>6TSN-1650 Tuffan</t>
  </si>
  <si>
    <t>68</t>
  </si>
  <si>
    <t>Total Regular TRB</t>
  </si>
  <si>
    <t>69</t>
  </si>
  <si>
    <t>3CBL-200 Dimitris</t>
  </si>
  <si>
    <t>70</t>
  </si>
  <si>
    <t>3CBL-200(18M) Dimitris</t>
  </si>
  <si>
    <t>71</t>
  </si>
  <si>
    <t>3CBL-165 Dimitris</t>
  </si>
  <si>
    <t>72</t>
  </si>
  <si>
    <t>3CBL-165(18M) Dimitris</t>
  </si>
  <si>
    <t>73</t>
  </si>
  <si>
    <t>SPB 200T Gaston Plus</t>
  </si>
  <si>
    <t>74</t>
  </si>
  <si>
    <t>SPB220T Gaston Plus</t>
  </si>
  <si>
    <t>75</t>
  </si>
  <si>
    <t>SPB165T Gaston Premium</t>
  </si>
  <si>
    <t>76</t>
  </si>
  <si>
    <t>SPB200T Gaston Premium</t>
  </si>
  <si>
    <t>77</t>
  </si>
  <si>
    <t>SPB200T Gaston Premium (D)</t>
  </si>
  <si>
    <t>78</t>
  </si>
  <si>
    <t>TTB165 Gaston Plus</t>
  </si>
  <si>
    <t>79</t>
  </si>
  <si>
    <t>TTB200 Gaston Plus</t>
  </si>
  <si>
    <t>80</t>
  </si>
  <si>
    <t>TTB230 Gaston Premium</t>
  </si>
  <si>
    <t>81</t>
  </si>
  <si>
    <t>Total IPS Battery</t>
  </si>
  <si>
    <t>82</t>
  </si>
  <si>
    <t>GSB20 Gaston</t>
  </si>
  <si>
    <t>83</t>
  </si>
  <si>
    <t>GSB30 Gaston</t>
  </si>
  <si>
    <t>84</t>
  </si>
  <si>
    <t>GSB40 Gaston</t>
  </si>
  <si>
    <t>85</t>
  </si>
  <si>
    <t>GSB60 Gaston</t>
  </si>
  <si>
    <t>86</t>
  </si>
  <si>
    <t>GSB80(1) Gaston</t>
  </si>
  <si>
    <t>87</t>
  </si>
  <si>
    <t>GSB100(1) Gaston</t>
  </si>
  <si>
    <t>88</t>
  </si>
  <si>
    <t>GSB130 Gaston</t>
  </si>
  <si>
    <t>89</t>
  </si>
  <si>
    <t>Total GSB Battery</t>
  </si>
  <si>
    <t>Total Stock=</t>
  </si>
  <si>
    <t>Type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</si>
</sst>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</font>
    <font>
      <sz val="10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0"/>
      <color rgb="FFFF0000"/>
      <name val="Calibri"/>
      <charset val="134"/>
      <scheme val="minor"/>
    </font>
    <font>
      <sz val="10"/>
      <name val="Calibri"/>
      <charset val="134"/>
      <scheme val="minor"/>
    </font>
    <font>
      <b/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4" fillId="12" borderId="10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</cellStyleXfs>
  <cellXfs count="7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1" fontId="0" fillId="0" borderId="0" xfId="0" applyNumberFormat="1" applyAlignment="1">
      <alignment vertical="center"/>
    </xf>
    <xf numFmtId="41" fontId="0" fillId="0" borderId="0" xfId="0" applyNumberFormat="1" applyAlignment="1">
      <alignment horizontal="center" vertical="center"/>
    </xf>
    <xf numFmtId="0" fontId="0" fillId="0" borderId="0" xfId="0" applyFill="1"/>
    <xf numFmtId="41" fontId="1" fillId="0" borderId="0" xfId="0" applyNumberFormat="1" applyFont="1" applyFill="1" applyAlignment="1">
      <alignment vertical="center"/>
    </xf>
    <xf numFmtId="41" fontId="1" fillId="0" borderId="0" xfId="0" applyNumberFormat="1" applyFont="1" applyAlignment="1">
      <alignment vertical="center"/>
    </xf>
    <xf numFmtId="41" fontId="1" fillId="0" borderId="0" xfId="0" applyNumberFormat="1" applyFont="1" applyFill="1" applyAlignment="1">
      <alignment horizontal="center" vertical="center"/>
    </xf>
    <xf numFmtId="41" fontId="2" fillId="0" borderId="0" xfId="0" applyNumberFormat="1" applyFont="1" applyFill="1" applyAlignment="1">
      <alignment horizontal="center" vertical="center"/>
    </xf>
    <xf numFmtId="41" fontId="2" fillId="0" borderId="0" xfId="0" applyNumberFormat="1" applyFont="1" applyAlignment="1">
      <alignment horizontal="center" vertical="center"/>
    </xf>
    <xf numFmtId="41" fontId="1" fillId="2" borderId="0" xfId="0" applyNumberFormat="1" applyFont="1" applyFill="1" applyAlignment="1">
      <alignment vertical="center"/>
    </xf>
    <xf numFmtId="41" fontId="3" fillId="3" borderId="1" xfId="0" applyNumberFormat="1" applyFont="1" applyFill="1" applyBorder="1" applyAlignment="1">
      <alignment vertical="center"/>
    </xf>
    <xf numFmtId="41" fontId="4" fillId="3" borderId="1" xfId="0" applyNumberFormat="1" applyFont="1" applyFill="1" applyBorder="1" applyAlignment="1">
      <alignment horizontal="center" vertical="center"/>
    </xf>
    <xf numFmtId="41" fontId="3" fillId="3" borderId="2" xfId="0" applyNumberFormat="1" applyFont="1" applyFill="1" applyBorder="1" applyAlignment="1">
      <alignment horizontal="center" vertical="center" wrapText="1"/>
    </xf>
    <xf numFmtId="41" fontId="3" fillId="0" borderId="2" xfId="0" applyNumberFormat="1" applyFont="1" applyFill="1" applyBorder="1" applyAlignment="1">
      <alignment horizontal="center" vertical="center" wrapText="1"/>
    </xf>
    <xf numFmtId="41" fontId="3" fillId="4" borderId="2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1" fontId="5" fillId="3" borderId="1" xfId="0" applyNumberFormat="1" applyFont="1" applyFill="1" applyBorder="1" applyAlignment="1">
      <alignment horizontal="center" vertical="center"/>
    </xf>
    <xf numFmtId="41" fontId="3" fillId="3" borderId="3" xfId="0" applyNumberFormat="1" applyFont="1" applyFill="1" applyBorder="1" applyAlignment="1">
      <alignment horizontal="center" vertical="center" wrapText="1"/>
    </xf>
    <xf numFmtId="41" fontId="3" fillId="0" borderId="3" xfId="0" applyNumberFormat="1" applyFont="1" applyFill="1" applyBorder="1" applyAlignment="1">
      <alignment horizontal="center" vertical="center" wrapText="1"/>
    </xf>
    <xf numFmtId="41" fontId="3" fillId="4" borderId="3" xfId="0" applyNumberFormat="1" applyFont="1" applyFill="1" applyBorder="1" applyAlignment="1">
      <alignment horizontal="center" vertical="center" wrapText="1"/>
    </xf>
    <xf numFmtId="41" fontId="6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41" fontId="1" fillId="0" borderId="1" xfId="0" applyNumberFormat="1" applyFont="1" applyFill="1" applyBorder="1" applyAlignment="1">
      <alignment vertical="center"/>
    </xf>
    <xf numFmtId="41" fontId="1" fillId="0" borderId="1" xfId="0" applyNumberFormat="1" applyFont="1" applyBorder="1" applyAlignment="1">
      <alignment vertical="center"/>
    </xf>
    <xf numFmtId="0" fontId="7" fillId="5" borderId="1" xfId="0" applyFont="1" applyFill="1" applyBorder="1" applyAlignment="1">
      <alignment horizontal="left" vertical="center"/>
    </xf>
    <xf numFmtId="41" fontId="1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/>
    <xf numFmtId="0" fontId="0" fillId="5" borderId="0" xfId="0" applyFont="1" applyFill="1" applyAlignment="1">
      <alignment vertical="center"/>
    </xf>
    <xf numFmtId="41" fontId="1" fillId="0" borderId="2" xfId="0" applyNumberFormat="1" applyFont="1" applyFill="1" applyBorder="1" applyAlignment="1">
      <alignment vertical="center"/>
    </xf>
    <xf numFmtId="41" fontId="1" fillId="0" borderId="2" xfId="0" applyNumberFormat="1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0" fillId="0" borderId="1" xfId="0" applyFont="1" applyFill="1" applyBorder="1"/>
    <xf numFmtId="0" fontId="0" fillId="5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41" fontId="7" fillId="0" borderId="1" xfId="0" applyNumberFormat="1" applyFont="1" applyFill="1" applyBorder="1" applyAlignment="1">
      <alignment horizontal="left" vertical="center"/>
    </xf>
    <xf numFmtId="0" fontId="7" fillId="0" borderId="0" xfId="0" applyFont="1"/>
    <xf numFmtId="41" fontId="9" fillId="0" borderId="1" xfId="0" applyNumberFormat="1" applyFont="1" applyFill="1" applyBorder="1" applyAlignment="1">
      <alignment horizontal="left" vertical="center"/>
    </xf>
    <xf numFmtId="41" fontId="10" fillId="0" borderId="1" xfId="0" applyNumberFormat="1" applyFont="1" applyFill="1" applyBorder="1" applyAlignment="1">
      <alignment vertical="center"/>
    </xf>
    <xf numFmtId="41" fontId="7" fillId="2" borderId="1" xfId="0" applyNumberFormat="1" applyFont="1" applyFill="1" applyBorder="1" applyAlignment="1">
      <alignment horizontal="left" vertical="center"/>
    </xf>
    <xf numFmtId="0" fontId="0" fillId="6" borderId="1" xfId="0" applyFont="1" applyFill="1" applyBorder="1"/>
    <xf numFmtId="41" fontId="0" fillId="0" borderId="1" xfId="0" applyNumberFormat="1" applyBorder="1" applyAlignment="1">
      <alignment horizontal="center" vertical="center"/>
    </xf>
    <xf numFmtId="41" fontId="11" fillId="0" borderId="1" xfId="0" applyNumberFormat="1" applyFont="1" applyFill="1" applyBorder="1" applyAlignment="1">
      <alignment vertical="center"/>
    </xf>
    <xf numFmtId="41" fontId="11" fillId="0" borderId="1" xfId="0" applyNumberFormat="1" applyFont="1" applyFill="1" applyBorder="1" applyAlignment="1">
      <alignment horizontal="center" vertical="center"/>
    </xf>
    <xf numFmtId="41" fontId="1" fillId="0" borderId="1" xfId="0" applyNumberFormat="1" applyFont="1" applyFill="1" applyBorder="1" applyAlignment="1">
      <alignment horizontal="center" vertical="center"/>
    </xf>
    <xf numFmtId="41" fontId="0" fillId="2" borderId="0" xfId="0" applyNumberFormat="1" applyFill="1" applyAlignment="1">
      <alignment horizontal="center" vertical="center"/>
    </xf>
    <xf numFmtId="41" fontId="0" fillId="4" borderId="0" xfId="0" applyNumberFormat="1" applyFill="1" applyAlignment="1">
      <alignment horizontal="center" vertical="center"/>
    </xf>
    <xf numFmtId="41" fontId="0" fillId="2" borderId="1" xfId="0" applyNumberFormat="1" applyFill="1" applyBorder="1" applyAlignment="1">
      <alignment horizontal="center" vertical="center"/>
    </xf>
    <xf numFmtId="41" fontId="11" fillId="2" borderId="1" xfId="0" applyNumberFormat="1" applyFont="1" applyFill="1" applyBorder="1" applyAlignment="1">
      <alignment vertical="center"/>
    </xf>
    <xf numFmtId="41" fontId="2" fillId="0" borderId="1" xfId="0" applyNumberFormat="1" applyFont="1" applyFill="1" applyBorder="1" applyAlignment="1">
      <alignment horizontal="center" vertical="center"/>
    </xf>
    <xf numFmtId="41" fontId="0" fillId="0" borderId="1" xfId="0" applyNumberFormat="1" applyFont="1" applyFill="1" applyBorder="1" applyAlignment="1">
      <alignment horizontal="center" vertical="center"/>
    </xf>
    <xf numFmtId="41" fontId="11" fillId="2" borderId="1" xfId="0" applyNumberFormat="1" applyFont="1" applyFill="1" applyBorder="1" applyAlignment="1">
      <alignment horizontal="center" vertical="center"/>
    </xf>
    <xf numFmtId="41" fontId="9" fillId="7" borderId="1" xfId="0" applyNumberFormat="1" applyFont="1" applyFill="1" applyBorder="1" applyAlignment="1">
      <alignment horizontal="left" vertical="center"/>
    </xf>
    <xf numFmtId="41" fontId="0" fillId="0" borderId="1" xfId="0" applyNumberFormat="1" applyFont="1" applyFill="1" applyBorder="1" applyAlignment="1">
      <alignment horizontal="left" vertical="center"/>
    </xf>
    <xf numFmtId="41" fontId="0" fillId="0" borderId="1" xfId="0" applyNumberFormat="1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8" borderId="1" xfId="0" applyFont="1" applyFill="1" applyBorder="1" applyAlignment="1"/>
    <xf numFmtId="0" fontId="0" fillId="0" borderId="4" xfId="0" applyFont="1" applyFill="1" applyBorder="1" applyAlignment="1"/>
    <xf numFmtId="41" fontId="0" fillId="0" borderId="4" xfId="0" applyNumberFormat="1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41" fontId="9" fillId="7" borderId="4" xfId="0" applyNumberFormat="1" applyFont="1" applyFill="1" applyBorder="1" applyAlignment="1">
      <alignment horizontal="left" vertical="center"/>
    </xf>
    <xf numFmtId="41" fontId="10" fillId="0" borderId="1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41" fontId="12" fillId="3" borderId="1" xfId="0" applyNumberFormat="1" applyFont="1" applyFill="1" applyBorder="1" applyAlignment="1">
      <alignment horizontal="center" vertical="center"/>
    </xf>
    <xf numFmtId="41" fontId="6" fillId="0" borderId="1" xfId="0" applyNumberFormat="1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76"/>
  <sheetViews>
    <sheetView tabSelected="1" topLeftCell="B1" workbookViewId="0">
      <pane xSplit="2" ySplit="3" topLeftCell="G4" activePane="bottomRight" state="frozen"/>
      <selection/>
      <selection pane="topRight"/>
      <selection pane="bottomLeft"/>
      <selection pane="bottomRight" activeCell="B11" sqref="$A11:$XFD11"/>
    </sheetView>
  </sheetViews>
  <sheetFormatPr defaultColWidth="8.66666666666667" defaultRowHeight="13.8"/>
  <cols>
    <col min="1" max="1" width="2.22222222222222" style="8" customWidth="1"/>
    <col min="2" max="2" width="4" style="8" customWidth="1"/>
    <col min="3" max="3" width="36.1111111111111" style="8" customWidth="1"/>
    <col min="4" max="4" width="11.8888888888889" style="9" customWidth="1"/>
    <col min="5" max="5" width="12.3425925925926" style="9" customWidth="1"/>
    <col min="6" max="6" width="13.3333333333333" style="10" customWidth="1"/>
    <col min="7" max="7" width="11.7777777777778" style="11" customWidth="1"/>
    <col min="8" max="8" width="12.2222222222222" style="8" customWidth="1"/>
    <col min="9" max="9" width="13.0833333333333" style="8" customWidth="1"/>
    <col min="10" max="10" width="11.3611111111111" style="8" customWidth="1"/>
    <col min="11" max="11" width="14.5555555555556" style="8" customWidth="1"/>
    <col min="12" max="12" width="13.2222222222222" style="8" customWidth="1"/>
    <col min="13" max="13" width="10.7777777777778" style="8" customWidth="1"/>
    <col min="14" max="14" width="13.5740740740741" style="8" customWidth="1"/>
    <col min="15" max="15" width="15.7777777777778" style="8" customWidth="1"/>
    <col min="16" max="16" width="11.9722222222222" style="8" customWidth="1"/>
    <col min="17" max="17" width="16.3333333333333" style="8" customWidth="1"/>
    <col min="18" max="18" width="8.66666666666667" style="8" customWidth="1"/>
    <col min="19" max="19" width="9.88888888888889" style="8" customWidth="1"/>
    <col min="20" max="20" width="18.7592592592593" style="8" customWidth="1"/>
    <col min="21" max="21" width="18.0277777777778" style="8" customWidth="1"/>
    <col min="22" max="22" width="16.0462962962963" style="8" customWidth="1"/>
    <col min="23" max="23" width="15.4444444444444" style="12" customWidth="1"/>
    <col min="24" max="24" width="12.3240740740741" style="8" customWidth="1"/>
    <col min="25" max="16384" width="8.66666666666667" style="8"/>
  </cols>
  <sheetData>
    <row r="1" spans="4:4">
      <c r="D1" s="11"/>
    </row>
    <row r="2" s="4" customFormat="1" ht="24" customHeight="1" spans="2:24">
      <c r="B2" s="13"/>
      <c r="C2" s="14" t="s">
        <v>0</v>
      </c>
      <c r="D2" s="15" t="s">
        <v>1</v>
      </c>
      <c r="E2" s="15" t="s">
        <v>2</v>
      </c>
      <c r="F2" s="16" t="s">
        <v>3</v>
      </c>
      <c r="G2" s="17" t="s">
        <v>4</v>
      </c>
      <c r="H2" s="18" t="s">
        <v>5</v>
      </c>
      <c r="W2" s="48" t="s">
        <v>6</v>
      </c>
      <c r="X2" s="5"/>
    </row>
    <row r="3" s="5" customFormat="1" ht="14.4" spans="2:24">
      <c r="B3" s="19" t="s">
        <v>7</v>
      </c>
      <c r="C3" s="19" t="s">
        <v>8</v>
      </c>
      <c r="D3" s="20"/>
      <c r="E3" s="20"/>
      <c r="F3" s="21"/>
      <c r="G3" s="22"/>
      <c r="H3" s="18"/>
      <c r="I3" s="44" t="s">
        <v>9</v>
      </c>
      <c r="J3" s="44" t="s">
        <v>10</v>
      </c>
      <c r="K3" s="44" t="s">
        <v>11</v>
      </c>
      <c r="L3" s="44" t="s">
        <v>12</v>
      </c>
      <c r="M3" s="44" t="s">
        <v>13</v>
      </c>
      <c r="N3" s="44" t="s">
        <v>14</v>
      </c>
      <c r="O3" s="44" t="s">
        <v>15</v>
      </c>
      <c r="P3" s="44" t="s">
        <v>16</v>
      </c>
      <c r="Q3" s="44" t="s">
        <v>17</v>
      </c>
      <c r="R3" s="44" t="s">
        <v>3</v>
      </c>
      <c r="S3" s="49" t="s">
        <v>18</v>
      </c>
      <c r="T3" s="44" t="s">
        <v>19</v>
      </c>
      <c r="U3" s="44" t="s">
        <v>20</v>
      </c>
      <c r="V3" s="44" t="s">
        <v>21</v>
      </c>
      <c r="W3" s="50" t="s">
        <v>22</v>
      </c>
      <c r="X3" s="44" t="s">
        <v>23</v>
      </c>
    </row>
    <row r="4" ht="16" customHeight="1" spans="2:24">
      <c r="B4" s="70" t="s">
        <v>24</v>
      </c>
      <c r="C4" s="24" t="s">
        <v>25</v>
      </c>
      <c r="D4" s="25">
        <f>506-21-22-90</f>
        <v>373</v>
      </c>
      <c r="E4" s="25">
        <v>90</v>
      </c>
      <c r="F4" s="25">
        <f t="shared" ref="F4:F28" si="0">D4+E4</f>
        <v>463</v>
      </c>
      <c r="G4" s="26"/>
      <c r="H4" s="26">
        <v>22</v>
      </c>
      <c r="I4" s="45">
        <v>15</v>
      </c>
      <c r="J4" s="46">
        <v>20</v>
      </c>
      <c r="K4" s="47"/>
      <c r="L4" s="25">
        <v>40</v>
      </c>
      <c r="M4" s="25">
        <v>20</v>
      </c>
      <c r="N4" s="47">
        <v>50</v>
      </c>
      <c r="O4" s="46">
        <v>50</v>
      </c>
      <c r="P4" s="25">
        <v>50</v>
      </c>
      <c r="Q4" s="25">
        <v>20</v>
      </c>
      <c r="R4" s="26">
        <f t="shared" ref="R4:R23" si="1">SUM(I4:Q4)</f>
        <v>265</v>
      </c>
      <c r="S4" s="7">
        <f t="shared" ref="S4:S23" si="2">D4-R4</f>
        <v>108</v>
      </c>
      <c r="T4" s="25">
        <v>20</v>
      </c>
      <c r="U4" s="25">
        <v>50</v>
      </c>
      <c r="V4" s="25">
        <v>20</v>
      </c>
      <c r="W4" s="51"/>
      <c r="X4" s="26">
        <f t="shared" ref="X4:X23" si="3">F4-W4</f>
        <v>463</v>
      </c>
    </row>
    <row r="5" ht="14.4" spans="2:24">
      <c r="B5" s="70" t="s">
        <v>26</v>
      </c>
      <c r="C5" s="27" t="s">
        <v>27</v>
      </c>
      <c r="D5" s="25">
        <v>1</v>
      </c>
      <c r="E5" s="25">
        <v>10</v>
      </c>
      <c r="F5" s="25">
        <f t="shared" si="0"/>
        <v>11</v>
      </c>
      <c r="G5" s="28"/>
      <c r="H5" s="26"/>
      <c r="I5" s="25"/>
      <c r="J5" s="25"/>
      <c r="K5" s="25"/>
      <c r="L5" s="25"/>
      <c r="M5" s="25"/>
      <c r="N5" s="25"/>
      <c r="O5" s="25"/>
      <c r="P5" s="25"/>
      <c r="Q5" s="25"/>
      <c r="R5" s="26">
        <f t="shared" si="1"/>
        <v>0</v>
      </c>
      <c r="S5" s="7">
        <f t="shared" si="2"/>
        <v>1</v>
      </c>
      <c r="T5" s="47">
        <v>10</v>
      </c>
      <c r="U5" s="25"/>
      <c r="V5" s="25"/>
      <c r="W5" s="51"/>
      <c r="X5" s="26">
        <f t="shared" si="3"/>
        <v>11</v>
      </c>
    </row>
    <row r="6" ht="14.4" spans="2:24">
      <c r="B6" s="70" t="s">
        <v>28</v>
      </c>
      <c r="C6" s="24" t="s">
        <v>29</v>
      </c>
      <c r="D6" s="25">
        <v>17</v>
      </c>
      <c r="E6" s="25"/>
      <c r="F6" s="25">
        <f t="shared" si="0"/>
        <v>17</v>
      </c>
      <c r="G6" s="26"/>
      <c r="H6" s="26">
        <v>1</v>
      </c>
      <c r="I6" s="25"/>
      <c r="J6" s="25"/>
      <c r="K6" s="25"/>
      <c r="L6" s="25"/>
      <c r="M6" s="25">
        <v>5</v>
      </c>
      <c r="N6" s="25"/>
      <c r="O6" s="25"/>
      <c r="P6" s="25"/>
      <c r="Q6" s="25"/>
      <c r="R6" s="26">
        <f t="shared" si="1"/>
        <v>5</v>
      </c>
      <c r="S6" s="7">
        <f t="shared" si="2"/>
        <v>12</v>
      </c>
      <c r="T6" s="47"/>
      <c r="U6" s="25"/>
      <c r="V6" s="25"/>
      <c r="W6" s="51"/>
      <c r="X6" s="26">
        <f t="shared" si="3"/>
        <v>17</v>
      </c>
    </row>
    <row r="7" ht="14.4" spans="2:24">
      <c r="B7" s="70" t="s">
        <v>30</v>
      </c>
      <c r="C7" s="24" t="s">
        <v>31</v>
      </c>
      <c r="D7" s="25"/>
      <c r="E7" s="25"/>
      <c r="F7" s="25">
        <f t="shared" si="0"/>
        <v>0</v>
      </c>
      <c r="G7" s="26"/>
      <c r="H7" s="26"/>
      <c r="I7" s="25"/>
      <c r="J7" s="25"/>
      <c r="K7" s="25"/>
      <c r="L7" s="25"/>
      <c r="M7" s="25"/>
      <c r="N7" s="25"/>
      <c r="O7" s="25"/>
      <c r="P7" s="25"/>
      <c r="Q7" s="25"/>
      <c r="R7" s="26">
        <f t="shared" si="1"/>
        <v>0</v>
      </c>
      <c r="S7" s="7">
        <f t="shared" si="2"/>
        <v>0</v>
      </c>
      <c r="T7" s="25"/>
      <c r="U7" s="25"/>
      <c r="V7" s="25"/>
      <c r="W7" s="51"/>
      <c r="X7" s="26">
        <f t="shared" si="3"/>
        <v>0</v>
      </c>
    </row>
    <row r="8" ht="14.4" spans="2:24">
      <c r="B8" s="70" t="s">
        <v>32</v>
      </c>
      <c r="C8" s="24" t="s">
        <v>33</v>
      </c>
      <c r="D8" s="25">
        <v>12</v>
      </c>
      <c r="E8" s="25"/>
      <c r="F8" s="25">
        <f t="shared" si="0"/>
        <v>12</v>
      </c>
      <c r="G8" s="26"/>
      <c r="H8" s="26"/>
      <c r="I8" s="25"/>
      <c r="J8" s="25"/>
      <c r="K8" s="25"/>
      <c r="L8" s="25"/>
      <c r="M8" s="25">
        <v>5</v>
      </c>
      <c r="N8" s="25"/>
      <c r="O8" s="25"/>
      <c r="P8" s="25"/>
      <c r="Q8" s="25"/>
      <c r="R8" s="26">
        <f t="shared" si="1"/>
        <v>5</v>
      </c>
      <c r="S8" s="7">
        <f t="shared" si="2"/>
        <v>7</v>
      </c>
      <c r="T8" s="25"/>
      <c r="U8" s="25"/>
      <c r="V8" s="25"/>
      <c r="W8" s="51"/>
      <c r="X8" s="26">
        <f t="shared" si="3"/>
        <v>12</v>
      </c>
    </row>
    <row r="9" ht="14.4" spans="2:24">
      <c r="B9" s="70" t="s">
        <v>34</v>
      </c>
      <c r="C9" s="24" t="s">
        <v>35</v>
      </c>
      <c r="D9" s="25">
        <f>48-5</f>
        <v>43</v>
      </c>
      <c r="E9" s="25">
        <v>5</v>
      </c>
      <c r="F9" s="25">
        <f t="shared" si="0"/>
        <v>48</v>
      </c>
      <c r="G9" s="26"/>
      <c r="H9" s="26"/>
      <c r="I9" s="25">
        <v>5</v>
      </c>
      <c r="J9" s="25">
        <v>5</v>
      </c>
      <c r="K9" s="25"/>
      <c r="L9" s="25">
        <v>5</v>
      </c>
      <c r="M9" s="25"/>
      <c r="N9" s="25">
        <v>5</v>
      </c>
      <c r="O9" s="25"/>
      <c r="P9" s="25">
        <v>5</v>
      </c>
      <c r="Q9" s="25"/>
      <c r="R9" s="26">
        <f t="shared" si="1"/>
        <v>25</v>
      </c>
      <c r="S9" s="7">
        <f t="shared" si="2"/>
        <v>18</v>
      </c>
      <c r="T9" s="47">
        <v>5</v>
      </c>
      <c r="U9" s="25"/>
      <c r="V9" s="25"/>
      <c r="W9" s="51"/>
      <c r="X9" s="26">
        <f t="shared" si="3"/>
        <v>48</v>
      </c>
    </row>
    <row r="10" ht="14.4" spans="2:24">
      <c r="B10" s="70" t="s">
        <v>36</v>
      </c>
      <c r="C10" s="27" t="s">
        <v>37</v>
      </c>
      <c r="D10" s="25"/>
      <c r="E10" s="25"/>
      <c r="F10" s="25">
        <f t="shared" si="0"/>
        <v>0</v>
      </c>
      <c r="G10" s="26"/>
      <c r="H10" s="26"/>
      <c r="I10" s="25"/>
      <c r="J10" s="25"/>
      <c r="K10" s="25"/>
      <c r="L10" s="25"/>
      <c r="M10" s="25"/>
      <c r="N10" s="25"/>
      <c r="O10" s="25"/>
      <c r="P10" s="25"/>
      <c r="Q10" s="25"/>
      <c r="R10" s="26">
        <f t="shared" si="1"/>
        <v>0</v>
      </c>
      <c r="S10" s="7">
        <f t="shared" si="2"/>
        <v>0</v>
      </c>
      <c r="T10" s="25"/>
      <c r="U10" s="25"/>
      <c r="V10" s="25"/>
      <c r="W10" s="51"/>
      <c r="X10" s="26">
        <f t="shared" si="3"/>
        <v>0</v>
      </c>
    </row>
    <row r="11" ht="14" customHeight="1" spans="2:24">
      <c r="B11" s="70" t="s">
        <v>38</v>
      </c>
      <c r="C11" s="24" t="s">
        <v>39</v>
      </c>
      <c r="D11" s="25">
        <v>30</v>
      </c>
      <c r="E11" s="25"/>
      <c r="F11" s="25">
        <f t="shared" si="0"/>
        <v>30</v>
      </c>
      <c r="G11" s="26"/>
      <c r="H11" s="26">
        <v>1</v>
      </c>
      <c r="I11" s="25"/>
      <c r="J11" s="25">
        <v>10</v>
      </c>
      <c r="K11" s="25"/>
      <c r="L11" s="25">
        <v>10</v>
      </c>
      <c r="M11" s="25"/>
      <c r="N11" s="25">
        <v>10</v>
      </c>
      <c r="O11" s="25"/>
      <c r="P11" s="25"/>
      <c r="Q11" s="25"/>
      <c r="R11" s="26">
        <f t="shared" si="1"/>
        <v>30</v>
      </c>
      <c r="S11" s="7">
        <f t="shared" si="2"/>
        <v>0</v>
      </c>
      <c r="T11" s="47"/>
      <c r="U11" s="25"/>
      <c r="V11" s="25"/>
      <c r="W11" s="51"/>
      <c r="X11" s="26">
        <f t="shared" si="3"/>
        <v>30</v>
      </c>
    </row>
    <row r="12" ht="14.4" spans="2:24">
      <c r="B12" s="70" t="s">
        <v>40</v>
      </c>
      <c r="C12" s="27" t="s">
        <v>41</v>
      </c>
      <c r="D12" s="25"/>
      <c r="E12" s="25"/>
      <c r="F12" s="25">
        <f t="shared" si="0"/>
        <v>0</v>
      </c>
      <c r="G12" s="28"/>
      <c r="H12" s="26"/>
      <c r="I12" s="25"/>
      <c r="J12" s="25"/>
      <c r="K12" s="25"/>
      <c r="L12" s="25"/>
      <c r="M12" s="25"/>
      <c r="N12" s="25"/>
      <c r="O12" s="25"/>
      <c r="P12" s="25"/>
      <c r="Q12" s="25"/>
      <c r="R12" s="26">
        <f t="shared" si="1"/>
        <v>0</v>
      </c>
      <c r="S12" s="7">
        <f t="shared" si="2"/>
        <v>0</v>
      </c>
      <c r="T12" s="47"/>
      <c r="U12" s="25"/>
      <c r="V12" s="25"/>
      <c r="W12" s="51"/>
      <c r="X12" s="26">
        <f t="shared" si="3"/>
        <v>0</v>
      </c>
    </row>
    <row r="13" ht="14.4" spans="2:24">
      <c r="B13" s="70" t="s">
        <v>42</v>
      </c>
      <c r="C13" s="24" t="s">
        <v>43</v>
      </c>
      <c r="D13" s="25"/>
      <c r="E13" s="25">
        <v>5</v>
      </c>
      <c r="F13" s="25">
        <f t="shared" si="0"/>
        <v>5</v>
      </c>
      <c r="G13" s="26"/>
      <c r="H13" s="26">
        <v>1</v>
      </c>
      <c r="I13" s="25"/>
      <c r="J13" s="25"/>
      <c r="K13" s="25"/>
      <c r="L13" s="25"/>
      <c r="M13" s="25"/>
      <c r="N13" s="25"/>
      <c r="O13" s="25"/>
      <c r="P13" s="25"/>
      <c r="Q13" s="25"/>
      <c r="R13" s="26">
        <f t="shared" si="1"/>
        <v>0</v>
      </c>
      <c r="S13" s="7">
        <f t="shared" si="2"/>
        <v>0</v>
      </c>
      <c r="T13" s="25">
        <v>5</v>
      </c>
      <c r="U13" s="25"/>
      <c r="V13" s="25"/>
      <c r="W13" s="51"/>
      <c r="X13" s="26">
        <f t="shared" si="3"/>
        <v>5</v>
      </c>
    </row>
    <row r="14" ht="16" customHeight="1" spans="2:24">
      <c r="B14" s="70" t="s">
        <v>44</v>
      </c>
      <c r="C14" s="24" t="s">
        <v>45</v>
      </c>
      <c r="D14" s="25"/>
      <c r="E14" s="25"/>
      <c r="F14" s="25">
        <f t="shared" si="0"/>
        <v>0</v>
      </c>
      <c r="G14" s="28"/>
      <c r="H14" s="26"/>
      <c r="I14" s="25"/>
      <c r="J14" s="25"/>
      <c r="K14" s="25"/>
      <c r="L14" s="25"/>
      <c r="M14" s="25"/>
      <c r="N14" s="25"/>
      <c r="O14" s="25"/>
      <c r="P14" s="25"/>
      <c r="Q14" s="25"/>
      <c r="R14" s="26">
        <f t="shared" si="1"/>
        <v>0</v>
      </c>
      <c r="S14" s="7">
        <f t="shared" si="2"/>
        <v>0</v>
      </c>
      <c r="T14" s="25"/>
      <c r="U14" s="25"/>
      <c r="V14" s="25"/>
      <c r="W14" s="51"/>
      <c r="X14" s="26">
        <f t="shared" si="3"/>
        <v>0</v>
      </c>
    </row>
    <row r="15" ht="17" customHeight="1" spans="2:24">
      <c r="B15" s="70" t="s">
        <v>46</v>
      </c>
      <c r="C15" s="24" t="s">
        <v>47</v>
      </c>
      <c r="D15" s="25">
        <v>16</v>
      </c>
      <c r="E15" s="25"/>
      <c r="F15" s="25">
        <f t="shared" si="0"/>
        <v>16</v>
      </c>
      <c r="G15" s="26"/>
      <c r="H15" s="26">
        <v>3</v>
      </c>
      <c r="I15" s="25"/>
      <c r="J15" s="25"/>
      <c r="K15" s="25"/>
      <c r="L15" s="25"/>
      <c r="M15" s="25"/>
      <c r="N15" s="25"/>
      <c r="O15" s="25"/>
      <c r="P15" s="25"/>
      <c r="Q15" s="25"/>
      <c r="R15" s="26">
        <f t="shared" si="1"/>
        <v>0</v>
      </c>
      <c r="S15" s="7">
        <f t="shared" si="2"/>
        <v>16</v>
      </c>
      <c r="T15" s="52"/>
      <c r="U15" s="47"/>
      <c r="V15" s="25"/>
      <c r="W15" s="51"/>
      <c r="X15" s="26">
        <f t="shared" si="3"/>
        <v>16</v>
      </c>
    </row>
    <row r="16" ht="18" customHeight="1" spans="2:24">
      <c r="B16" s="70" t="s">
        <v>48</v>
      </c>
      <c r="C16" s="27" t="s">
        <v>49</v>
      </c>
      <c r="D16" s="25"/>
      <c r="E16" s="25"/>
      <c r="F16" s="25">
        <f t="shared" si="0"/>
        <v>0</v>
      </c>
      <c r="G16" s="26"/>
      <c r="H16" s="26"/>
      <c r="I16" s="25"/>
      <c r="J16" s="25"/>
      <c r="K16" s="25"/>
      <c r="L16" s="25"/>
      <c r="M16" s="25"/>
      <c r="N16" s="25"/>
      <c r="O16" s="25"/>
      <c r="P16" s="25"/>
      <c r="Q16" s="25"/>
      <c r="R16" s="26">
        <f t="shared" si="1"/>
        <v>0</v>
      </c>
      <c r="S16" s="7">
        <f t="shared" si="2"/>
        <v>0</v>
      </c>
      <c r="T16" s="47"/>
      <c r="U16" s="25"/>
      <c r="V16" s="25"/>
      <c r="W16" s="51"/>
      <c r="X16" s="26">
        <f t="shared" si="3"/>
        <v>0</v>
      </c>
    </row>
    <row r="17" ht="14.4" spans="2:24">
      <c r="B17" s="70" t="s">
        <v>50</v>
      </c>
      <c r="C17" s="24" t="s">
        <v>51</v>
      </c>
      <c r="D17" s="25"/>
      <c r="E17" s="25"/>
      <c r="F17" s="25">
        <f t="shared" si="0"/>
        <v>0</v>
      </c>
      <c r="G17" s="26"/>
      <c r="H17" s="26"/>
      <c r="I17" s="25"/>
      <c r="J17" s="25"/>
      <c r="K17" s="25"/>
      <c r="L17" s="25"/>
      <c r="M17" s="25"/>
      <c r="N17" s="25"/>
      <c r="O17" s="25"/>
      <c r="P17" s="25"/>
      <c r="Q17" s="25"/>
      <c r="R17" s="26">
        <f t="shared" si="1"/>
        <v>0</v>
      </c>
      <c r="S17" s="7">
        <f t="shared" si="2"/>
        <v>0</v>
      </c>
      <c r="T17" s="25"/>
      <c r="U17" s="25"/>
      <c r="V17" s="25"/>
      <c r="W17" s="51"/>
      <c r="X17" s="26">
        <f t="shared" si="3"/>
        <v>0</v>
      </c>
    </row>
    <row r="18" ht="14.4" spans="2:24">
      <c r="B18" s="70" t="s">
        <v>52</v>
      </c>
      <c r="C18" s="24" t="s">
        <v>53</v>
      </c>
      <c r="D18" s="25"/>
      <c r="E18" s="25"/>
      <c r="F18" s="25">
        <f t="shared" si="0"/>
        <v>0</v>
      </c>
      <c r="G18" s="26"/>
      <c r="H18" s="26"/>
      <c r="I18" s="25"/>
      <c r="J18" s="25"/>
      <c r="K18" s="25"/>
      <c r="L18" s="25"/>
      <c r="M18" s="25"/>
      <c r="N18" s="25"/>
      <c r="O18" s="25"/>
      <c r="P18" s="25"/>
      <c r="Q18" s="25"/>
      <c r="R18" s="26">
        <f t="shared" si="1"/>
        <v>0</v>
      </c>
      <c r="S18" s="7">
        <f t="shared" si="2"/>
        <v>0</v>
      </c>
      <c r="T18" s="25"/>
      <c r="U18" s="25"/>
      <c r="V18" s="25"/>
      <c r="W18" s="51"/>
      <c r="X18" s="26">
        <f t="shared" si="3"/>
        <v>0</v>
      </c>
    </row>
    <row r="19" ht="14.4" spans="1:24">
      <c r="A19" s="8">
        <v>0</v>
      </c>
      <c r="B19" s="70" t="s">
        <v>54</v>
      </c>
      <c r="C19" s="24" t="s">
        <v>55</v>
      </c>
      <c r="D19" s="25">
        <v>20</v>
      </c>
      <c r="E19" s="25"/>
      <c r="F19" s="25">
        <f t="shared" si="0"/>
        <v>20</v>
      </c>
      <c r="G19" s="26"/>
      <c r="H19" s="26"/>
      <c r="I19" s="25"/>
      <c r="J19" s="25"/>
      <c r="K19" s="25"/>
      <c r="L19" s="25"/>
      <c r="M19" s="25"/>
      <c r="N19" s="25">
        <v>5</v>
      </c>
      <c r="O19" s="25"/>
      <c r="P19" s="25">
        <v>10</v>
      </c>
      <c r="Q19" s="25"/>
      <c r="R19" s="26">
        <f t="shared" si="1"/>
        <v>15</v>
      </c>
      <c r="S19" s="7">
        <f t="shared" si="2"/>
        <v>5</v>
      </c>
      <c r="T19" s="47"/>
      <c r="U19" s="25"/>
      <c r="V19" s="25"/>
      <c r="W19" s="51"/>
      <c r="X19" s="26">
        <f t="shared" si="3"/>
        <v>20</v>
      </c>
    </row>
    <row r="20" ht="14.4" spans="2:24">
      <c r="B20" s="70" t="s">
        <v>56</v>
      </c>
      <c r="C20" s="27" t="s">
        <v>57</v>
      </c>
      <c r="D20" s="25">
        <v>10</v>
      </c>
      <c r="E20" s="25"/>
      <c r="F20" s="25">
        <f t="shared" si="0"/>
        <v>10</v>
      </c>
      <c r="G20" s="26"/>
      <c r="H20" s="26"/>
      <c r="I20" s="25"/>
      <c r="J20" s="25"/>
      <c r="K20" s="25"/>
      <c r="L20" s="25"/>
      <c r="M20" s="25"/>
      <c r="N20" s="25"/>
      <c r="O20" s="25"/>
      <c r="P20" s="25">
        <v>10</v>
      </c>
      <c r="Q20" s="25"/>
      <c r="R20" s="26">
        <f t="shared" si="1"/>
        <v>10</v>
      </c>
      <c r="S20" s="7">
        <f t="shared" si="2"/>
        <v>0</v>
      </c>
      <c r="T20" s="47"/>
      <c r="U20" s="25"/>
      <c r="V20" s="25"/>
      <c r="W20" s="51"/>
      <c r="X20" s="26">
        <f t="shared" si="3"/>
        <v>10</v>
      </c>
    </row>
    <row r="21" ht="14.4" spans="2:24">
      <c r="B21" s="70" t="s">
        <v>58</v>
      </c>
      <c r="C21" s="29" t="s">
        <v>59</v>
      </c>
      <c r="D21" s="25">
        <f>73-15</f>
        <v>58</v>
      </c>
      <c r="E21" s="25">
        <v>15</v>
      </c>
      <c r="F21" s="25">
        <f t="shared" si="0"/>
        <v>73</v>
      </c>
      <c r="G21" s="26"/>
      <c r="H21" s="26"/>
      <c r="I21" s="25">
        <v>10</v>
      </c>
      <c r="J21" s="25">
        <v>15</v>
      </c>
      <c r="K21" s="25"/>
      <c r="L21" s="25">
        <v>10</v>
      </c>
      <c r="M21" s="25"/>
      <c r="N21" s="25">
        <v>15</v>
      </c>
      <c r="O21" s="25"/>
      <c r="P21" s="25"/>
      <c r="Q21" s="25"/>
      <c r="R21" s="26">
        <f t="shared" si="1"/>
        <v>50</v>
      </c>
      <c r="S21" s="7">
        <f t="shared" si="2"/>
        <v>8</v>
      </c>
      <c r="T21" s="25"/>
      <c r="U21" s="25">
        <v>15</v>
      </c>
      <c r="V21" s="25"/>
      <c r="W21" s="51"/>
      <c r="X21" s="26">
        <f t="shared" si="3"/>
        <v>73</v>
      </c>
    </row>
    <row r="22" ht="14.4" spans="2:24">
      <c r="B22" s="70" t="s">
        <v>60</v>
      </c>
      <c r="C22" s="30" t="s">
        <v>61</v>
      </c>
      <c r="D22" s="31"/>
      <c r="E22" s="31"/>
      <c r="F22" s="31">
        <f t="shared" si="0"/>
        <v>0</v>
      </c>
      <c r="G22" s="32"/>
      <c r="H22" s="26"/>
      <c r="I22" s="25"/>
      <c r="J22" s="25"/>
      <c r="K22" s="25"/>
      <c r="L22" s="25"/>
      <c r="M22" s="25"/>
      <c r="N22" s="25"/>
      <c r="O22" s="25"/>
      <c r="P22" s="25"/>
      <c r="Q22" s="25"/>
      <c r="R22" s="26">
        <f t="shared" si="1"/>
        <v>0</v>
      </c>
      <c r="S22" s="7">
        <f t="shared" si="2"/>
        <v>0</v>
      </c>
      <c r="T22" s="47"/>
      <c r="U22" s="47"/>
      <c r="V22" s="25"/>
      <c r="W22" s="51"/>
      <c r="X22" s="26">
        <f t="shared" si="3"/>
        <v>0</v>
      </c>
    </row>
    <row r="23" s="6" customFormat="1" ht="14.4" spans="2:24">
      <c r="B23" s="70" t="s">
        <v>62</v>
      </c>
      <c r="C23" s="33" t="s">
        <v>63</v>
      </c>
      <c r="D23" s="25">
        <v>60</v>
      </c>
      <c r="E23" s="25"/>
      <c r="F23" s="25">
        <f t="shared" si="0"/>
        <v>60</v>
      </c>
      <c r="G23" s="25"/>
      <c r="H23" s="26"/>
      <c r="I23" s="25"/>
      <c r="J23" s="25"/>
      <c r="K23" s="25"/>
      <c r="L23" s="25"/>
      <c r="M23" s="25"/>
      <c r="N23" s="25"/>
      <c r="O23" s="25">
        <v>60</v>
      </c>
      <c r="P23" s="25"/>
      <c r="Q23" s="25"/>
      <c r="R23" s="26">
        <f t="shared" si="1"/>
        <v>60</v>
      </c>
      <c r="S23" s="7">
        <f t="shared" si="2"/>
        <v>0</v>
      </c>
      <c r="T23" s="47"/>
      <c r="U23" s="25"/>
      <c r="V23" s="25"/>
      <c r="W23" s="51"/>
      <c r="X23" s="25"/>
    </row>
    <row r="24" s="6" customFormat="1" ht="14.4" spans="2:24">
      <c r="B24" s="70" t="s">
        <v>64</v>
      </c>
      <c r="C24" s="30" t="s">
        <v>65</v>
      </c>
      <c r="D24" s="25"/>
      <c r="E24" s="25"/>
      <c r="F24" s="25">
        <f t="shared" si="0"/>
        <v>0</v>
      </c>
      <c r="G24" s="25"/>
      <c r="H24" s="26"/>
      <c r="I24" s="25"/>
      <c r="J24" s="25"/>
      <c r="K24" s="25"/>
      <c r="L24" s="25"/>
      <c r="M24" s="25"/>
      <c r="N24" s="25"/>
      <c r="O24" s="25"/>
      <c r="P24" s="25"/>
      <c r="Q24" s="25"/>
      <c r="R24" s="26"/>
      <c r="S24" s="7"/>
      <c r="T24" s="47"/>
      <c r="U24" s="25"/>
      <c r="V24" s="25"/>
      <c r="W24" s="51"/>
      <c r="X24" s="25"/>
    </row>
    <row r="25" s="7" customFormat="1" ht="14.4" spans="2:24">
      <c r="B25" s="70" t="s">
        <v>66</v>
      </c>
      <c r="C25" s="24" t="s">
        <v>67</v>
      </c>
      <c r="D25" s="25">
        <v>17</v>
      </c>
      <c r="E25" s="25">
        <v>15</v>
      </c>
      <c r="F25" s="25">
        <f t="shared" si="0"/>
        <v>32</v>
      </c>
      <c r="G25" s="25"/>
      <c r="H25" s="26">
        <v>4</v>
      </c>
      <c r="I25" s="25">
        <v>5</v>
      </c>
      <c r="J25" s="25"/>
      <c r="K25" s="25"/>
      <c r="L25" s="25"/>
      <c r="M25" s="25"/>
      <c r="N25" s="25">
        <v>10</v>
      </c>
      <c r="O25" s="25"/>
      <c r="P25" s="25"/>
      <c r="Q25" s="25"/>
      <c r="R25" s="25">
        <f>SUM(I25:Q25)</f>
        <v>15</v>
      </c>
      <c r="S25" s="7">
        <f>D25-R25</f>
        <v>2</v>
      </c>
      <c r="T25" s="47">
        <v>10</v>
      </c>
      <c r="U25" s="25"/>
      <c r="V25" s="25">
        <v>5</v>
      </c>
      <c r="W25" s="51"/>
      <c r="X25" s="25">
        <f>F25-W25</f>
        <v>32</v>
      </c>
    </row>
    <row r="26" ht="14.4" spans="2:24">
      <c r="B26" s="70" t="s">
        <v>68</v>
      </c>
      <c r="C26" s="30" t="s">
        <v>69</v>
      </c>
      <c r="D26" s="25">
        <v>4</v>
      </c>
      <c r="E26" s="25">
        <v>10</v>
      </c>
      <c r="F26" s="25">
        <f t="shared" si="0"/>
        <v>14</v>
      </c>
      <c r="G26" s="28"/>
      <c r="H26" s="26">
        <v>2</v>
      </c>
      <c r="I26" s="25"/>
      <c r="J26" s="25"/>
      <c r="K26" s="25"/>
      <c r="L26" s="25"/>
      <c r="M26" s="25"/>
      <c r="N26" s="25"/>
      <c r="O26" s="25"/>
      <c r="P26" s="25"/>
      <c r="Q26" s="25"/>
      <c r="R26" s="25">
        <f>SUM(I26:Q26)</f>
        <v>0</v>
      </c>
      <c r="S26" s="7">
        <f>D26-R26</f>
        <v>4</v>
      </c>
      <c r="T26" s="47">
        <v>10</v>
      </c>
      <c r="U26" s="25"/>
      <c r="V26" s="53"/>
      <c r="W26" s="51"/>
      <c r="X26" s="26">
        <f>F26-W26</f>
        <v>14</v>
      </c>
    </row>
    <row r="27" ht="18" customHeight="1" spans="2:24">
      <c r="B27" s="70" t="s">
        <v>70</v>
      </c>
      <c r="C27" s="34" t="s">
        <v>71</v>
      </c>
      <c r="D27" s="25"/>
      <c r="E27" s="25"/>
      <c r="F27" s="25">
        <f t="shared" si="0"/>
        <v>0</v>
      </c>
      <c r="G27" s="28"/>
      <c r="H27" s="26"/>
      <c r="I27" s="25"/>
      <c r="J27" s="25"/>
      <c r="K27" s="25"/>
      <c r="L27" s="25"/>
      <c r="M27" s="25"/>
      <c r="N27" s="25"/>
      <c r="O27" s="25"/>
      <c r="P27" s="25"/>
      <c r="Q27" s="25"/>
      <c r="R27" s="25">
        <f>SUM(I27:Q27)</f>
        <v>0</v>
      </c>
      <c r="S27" s="7">
        <f>D27-R27</f>
        <v>0</v>
      </c>
      <c r="T27" s="47"/>
      <c r="U27" s="25"/>
      <c r="V27" s="25"/>
      <c r="W27" s="51"/>
      <c r="X27" s="26"/>
    </row>
    <row r="28" ht="14.4" spans="2:24">
      <c r="B28" s="70" t="s">
        <v>72</v>
      </c>
      <c r="C28" s="30" t="s">
        <v>73</v>
      </c>
      <c r="D28" s="25"/>
      <c r="E28" s="25"/>
      <c r="F28" s="25">
        <f t="shared" si="0"/>
        <v>0</v>
      </c>
      <c r="G28" s="28"/>
      <c r="H28" s="26"/>
      <c r="I28" s="25"/>
      <c r="J28" s="25"/>
      <c r="K28" s="25"/>
      <c r="L28" s="25"/>
      <c r="M28" s="25"/>
      <c r="N28" s="25"/>
      <c r="O28" s="25"/>
      <c r="P28" s="25"/>
      <c r="Q28" s="25"/>
      <c r="R28" s="25">
        <f>SUM(I28:Q28)</f>
        <v>0</v>
      </c>
      <c r="S28" s="7">
        <f>D28-R28</f>
        <v>0</v>
      </c>
      <c r="T28" s="47"/>
      <c r="U28" s="25"/>
      <c r="V28" s="25"/>
      <c r="W28" s="51"/>
      <c r="X28" s="26"/>
    </row>
    <row r="29" ht="15" customHeight="1" spans="2:24">
      <c r="B29" s="70" t="s">
        <v>74</v>
      </c>
      <c r="C29" s="24" t="s">
        <v>75</v>
      </c>
      <c r="D29" s="25"/>
      <c r="E29" s="25"/>
      <c r="F29" s="25">
        <f t="shared" ref="F29:F46" si="4">D29+E29</f>
        <v>0</v>
      </c>
      <c r="G29" s="26"/>
      <c r="H29" s="26"/>
      <c r="I29" s="25"/>
      <c r="J29" s="25"/>
      <c r="K29" s="25"/>
      <c r="L29" s="25"/>
      <c r="M29" s="25"/>
      <c r="N29" s="25"/>
      <c r="O29" s="25"/>
      <c r="P29" s="25"/>
      <c r="Q29" s="25"/>
      <c r="R29" s="25">
        <f t="shared" ref="R29:R46" si="5">SUM(I29:Q29)</f>
        <v>0</v>
      </c>
      <c r="S29" s="7">
        <f t="shared" ref="S29:S46" si="6">D29-R29</f>
        <v>0</v>
      </c>
      <c r="T29" s="47"/>
      <c r="U29" s="25"/>
      <c r="V29" s="25"/>
      <c r="W29" s="51"/>
      <c r="X29" s="26">
        <f t="shared" ref="X29:X57" si="7">F29-W29</f>
        <v>0</v>
      </c>
    </row>
    <row r="30" ht="14" customHeight="1" spans="2:24">
      <c r="B30" s="70" t="s">
        <v>76</v>
      </c>
      <c r="C30" s="35" t="s">
        <v>77</v>
      </c>
      <c r="D30" s="25">
        <v>72</v>
      </c>
      <c r="E30" s="25">
        <v>30</v>
      </c>
      <c r="F30" s="25">
        <f t="shared" si="4"/>
        <v>102</v>
      </c>
      <c r="G30" s="26"/>
      <c r="H30" s="26">
        <v>1</v>
      </c>
      <c r="I30" s="25"/>
      <c r="J30" s="25">
        <v>20</v>
      </c>
      <c r="K30" s="25"/>
      <c r="L30" s="25"/>
      <c r="M30" s="25"/>
      <c r="N30" s="25">
        <v>50</v>
      </c>
      <c r="O30" s="25"/>
      <c r="P30" s="25"/>
      <c r="Q30" s="25"/>
      <c r="R30" s="26">
        <f t="shared" si="5"/>
        <v>70</v>
      </c>
      <c r="S30" s="7">
        <f t="shared" si="6"/>
        <v>2</v>
      </c>
      <c r="T30" s="47"/>
      <c r="U30" s="25">
        <v>30</v>
      </c>
      <c r="V30" s="25"/>
      <c r="W30" s="51"/>
      <c r="X30" s="26">
        <f t="shared" si="7"/>
        <v>102</v>
      </c>
    </row>
    <row r="31" ht="14.4" spans="2:24">
      <c r="B31" s="70" t="s">
        <v>78</v>
      </c>
      <c r="C31" s="36" t="s">
        <v>79</v>
      </c>
      <c r="D31" s="25">
        <v>1</v>
      </c>
      <c r="E31" s="25"/>
      <c r="F31" s="25">
        <f t="shared" si="4"/>
        <v>1</v>
      </c>
      <c r="G31" s="26"/>
      <c r="H31" s="26"/>
      <c r="I31" s="25"/>
      <c r="J31" s="25"/>
      <c r="K31" s="25"/>
      <c r="L31" s="25"/>
      <c r="M31" s="25"/>
      <c r="N31" s="25"/>
      <c r="O31" s="25"/>
      <c r="P31" s="25"/>
      <c r="Q31" s="25"/>
      <c r="R31" s="26">
        <f t="shared" si="5"/>
        <v>0</v>
      </c>
      <c r="S31" s="7">
        <f t="shared" si="6"/>
        <v>1</v>
      </c>
      <c r="T31" s="47"/>
      <c r="U31" s="25"/>
      <c r="V31" s="25"/>
      <c r="W31" s="51"/>
      <c r="X31" s="26">
        <f t="shared" si="7"/>
        <v>1</v>
      </c>
    </row>
    <row r="32" ht="16" customHeight="1" spans="2:24">
      <c r="B32" s="70" t="s">
        <v>80</v>
      </c>
      <c r="C32" s="33" t="s">
        <v>81</v>
      </c>
      <c r="D32" s="25"/>
      <c r="E32" s="25"/>
      <c r="F32" s="25">
        <f t="shared" si="4"/>
        <v>0</v>
      </c>
      <c r="G32" s="26"/>
      <c r="H32" s="26"/>
      <c r="I32" s="25"/>
      <c r="J32" s="25"/>
      <c r="K32" s="25"/>
      <c r="L32" s="25"/>
      <c r="M32" s="25"/>
      <c r="N32" s="25"/>
      <c r="O32" s="25"/>
      <c r="P32" s="25"/>
      <c r="Q32" s="25"/>
      <c r="R32" s="26">
        <f t="shared" si="5"/>
        <v>0</v>
      </c>
      <c r="S32" s="7">
        <f t="shared" si="6"/>
        <v>0</v>
      </c>
      <c r="T32" s="47"/>
      <c r="U32" s="25"/>
      <c r="V32" s="25"/>
      <c r="W32" s="51"/>
      <c r="X32" s="26">
        <f t="shared" si="7"/>
        <v>0</v>
      </c>
    </row>
    <row r="33" ht="16" customHeight="1" spans="2:24">
      <c r="B33" s="70" t="s">
        <v>82</v>
      </c>
      <c r="C33" s="36" t="s">
        <v>83</v>
      </c>
      <c r="D33" s="25">
        <f>69-35</f>
        <v>34</v>
      </c>
      <c r="E33" s="25">
        <v>35</v>
      </c>
      <c r="F33" s="25">
        <f t="shared" si="4"/>
        <v>69</v>
      </c>
      <c r="G33" s="28"/>
      <c r="H33" s="26"/>
      <c r="I33" s="25"/>
      <c r="J33" s="25"/>
      <c r="K33" s="25"/>
      <c r="L33" s="25"/>
      <c r="M33" s="25"/>
      <c r="N33" s="25"/>
      <c r="O33" s="25"/>
      <c r="P33" s="25"/>
      <c r="Q33" s="25"/>
      <c r="R33" s="26">
        <f t="shared" si="5"/>
        <v>0</v>
      </c>
      <c r="S33" s="7">
        <f t="shared" si="6"/>
        <v>34</v>
      </c>
      <c r="T33" s="47">
        <v>15</v>
      </c>
      <c r="U33" s="25"/>
      <c r="V33" s="25">
        <v>20</v>
      </c>
      <c r="W33" s="51"/>
      <c r="X33" s="26">
        <f t="shared" si="7"/>
        <v>69</v>
      </c>
    </row>
    <row r="34" ht="14.4" spans="2:24">
      <c r="B34" s="70" t="s">
        <v>84</v>
      </c>
      <c r="C34" s="24" t="s">
        <v>85</v>
      </c>
      <c r="D34" s="25">
        <f>90-15</f>
        <v>75</v>
      </c>
      <c r="E34" s="25">
        <v>15</v>
      </c>
      <c r="F34" s="25">
        <f t="shared" si="4"/>
        <v>90</v>
      </c>
      <c r="G34" s="26"/>
      <c r="H34" s="26">
        <v>5</v>
      </c>
      <c r="I34" s="25"/>
      <c r="J34" s="25"/>
      <c r="K34" s="25"/>
      <c r="L34" s="25">
        <v>10</v>
      </c>
      <c r="M34" s="25"/>
      <c r="N34" s="25">
        <v>10</v>
      </c>
      <c r="O34" s="25"/>
      <c r="P34" s="25">
        <v>40</v>
      </c>
      <c r="Q34" s="25"/>
      <c r="R34" s="26">
        <f t="shared" si="5"/>
        <v>60</v>
      </c>
      <c r="S34" s="7">
        <f t="shared" si="6"/>
        <v>15</v>
      </c>
      <c r="T34" s="47">
        <v>10</v>
      </c>
      <c r="U34" s="25"/>
      <c r="V34" s="25">
        <v>5</v>
      </c>
      <c r="W34" s="51"/>
      <c r="X34" s="26">
        <f t="shared" si="7"/>
        <v>90</v>
      </c>
    </row>
    <row r="35" ht="14" customHeight="1" spans="2:24">
      <c r="B35" s="70" t="s">
        <v>86</v>
      </c>
      <c r="C35" s="27" t="s">
        <v>87</v>
      </c>
      <c r="D35" s="25"/>
      <c r="E35" s="25"/>
      <c r="F35" s="25">
        <f t="shared" si="4"/>
        <v>0</v>
      </c>
      <c r="G35" s="28"/>
      <c r="H35" s="26"/>
      <c r="I35" s="25"/>
      <c r="J35" s="25"/>
      <c r="K35" s="25"/>
      <c r="L35" s="25"/>
      <c r="M35" s="25"/>
      <c r="N35" s="25"/>
      <c r="O35" s="25"/>
      <c r="P35" s="25"/>
      <c r="Q35" s="25"/>
      <c r="R35" s="26">
        <f t="shared" si="5"/>
        <v>0</v>
      </c>
      <c r="S35" s="7">
        <f t="shared" si="6"/>
        <v>0</v>
      </c>
      <c r="T35" s="47"/>
      <c r="U35" s="47"/>
      <c r="V35" s="25"/>
      <c r="W35" s="51"/>
      <c r="X35" s="26">
        <f t="shared" si="7"/>
        <v>0</v>
      </c>
    </row>
    <row r="36" ht="14.4" spans="2:24">
      <c r="B36" s="70" t="s">
        <v>88</v>
      </c>
      <c r="C36" s="37" t="s">
        <v>89</v>
      </c>
      <c r="D36" s="25">
        <v>64</v>
      </c>
      <c r="E36" s="25"/>
      <c r="F36" s="25">
        <f t="shared" si="4"/>
        <v>64</v>
      </c>
      <c r="G36" s="26"/>
      <c r="H36" s="26">
        <v>5</v>
      </c>
      <c r="I36" s="25"/>
      <c r="J36" s="25">
        <v>10</v>
      </c>
      <c r="K36" s="25"/>
      <c r="L36" s="47"/>
      <c r="M36" s="25">
        <v>20</v>
      </c>
      <c r="N36" s="25">
        <v>10</v>
      </c>
      <c r="O36" s="25"/>
      <c r="P36" s="25">
        <v>10</v>
      </c>
      <c r="Q36" s="25">
        <v>10</v>
      </c>
      <c r="R36" s="26">
        <f t="shared" si="5"/>
        <v>60</v>
      </c>
      <c r="S36" s="7">
        <f t="shared" si="6"/>
        <v>4</v>
      </c>
      <c r="T36" s="47"/>
      <c r="U36" s="25"/>
      <c r="V36" s="25"/>
      <c r="W36" s="51"/>
      <c r="X36" s="26">
        <f t="shared" si="7"/>
        <v>64</v>
      </c>
    </row>
    <row r="37" ht="14.4" spans="2:24">
      <c r="B37" s="70" t="s">
        <v>90</v>
      </c>
      <c r="C37" s="27" t="s">
        <v>91</v>
      </c>
      <c r="D37" s="25">
        <v>15</v>
      </c>
      <c r="E37" s="25"/>
      <c r="F37" s="25">
        <f t="shared" si="4"/>
        <v>15</v>
      </c>
      <c r="G37" s="26"/>
      <c r="H37" s="26"/>
      <c r="I37" s="25"/>
      <c r="J37" s="25"/>
      <c r="K37" s="25"/>
      <c r="L37" s="25"/>
      <c r="M37" s="25"/>
      <c r="N37" s="25"/>
      <c r="O37" s="25"/>
      <c r="P37" s="25"/>
      <c r="Q37" s="25" t="s">
        <v>92</v>
      </c>
      <c r="R37" s="26">
        <f t="shared" si="5"/>
        <v>0</v>
      </c>
      <c r="S37" s="7">
        <f t="shared" si="6"/>
        <v>15</v>
      </c>
      <c r="T37" s="25"/>
      <c r="U37" s="25"/>
      <c r="V37" s="25"/>
      <c r="W37" s="51"/>
      <c r="X37" s="26">
        <f t="shared" si="7"/>
        <v>15</v>
      </c>
    </row>
    <row r="38" ht="14.4" spans="2:24">
      <c r="B38" s="70" t="s">
        <v>93</v>
      </c>
      <c r="C38" s="24" t="s">
        <v>94</v>
      </c>
      <c r="D38" s="25">
        <v>3</v>
      </c>
      <c r="E38" s="25"/>
      <c r="F38" s="25">
        <f t="shared" si="4"/>
        <v>3</v>
      </c>
      <c r="G38" s="26"/>
      <c r="H38" s="26">
        <v>1</v>
      </c>
      <c r="I38" s="25"/>
      <c r="J38" s="25"/>
      <c r="K38" s="25"/>
      <c r="L38" s="25"/>
      <c r="M38" s="25"/>
      <c r="N38" s="25"/>
      <c r="O38" s="25"/>
      <c r="P38" s="25"/>
      <c r="Q38" s="25"/>
      <c r="R38" s="26">
        <f t="shared" si="5"/>
        <v>0</v>
      </c>
      <c r="S38" s="7">
        <f t="shared" si="6"/>
        <v>3</v>
      </c>
      <c r="T38" s="25"/>
      <c r="U38" s="25"/>
      <c r="V38" s="25"/>
      <c r="W38" s="51"/>
      <c r="X38" s="26">
        <f t="shared" si="7"/>
        <v>3</v>
      </c>
    </row>
    <row r="39" ht="14.4" spans="2:24">
      <c r="B39" s="70" t="s">
        <v>95</v>
      </c>
      <c r="C39" s="27" t="s">
        <v>96</v>
      </c>
      <c r="D39" s="25">
        <v>4</v>
      </c>
      <c r="E39" s="25">
        <v>10</v>
      </c>
      <c r="F39" s="25">
        <f t="shared" si="4"/>
        <v>14</v>
      </c>
      <c r="G39" s="28"/>
      <c r="H39" s="26"/>
      <c r="I39" s="25"/>
      <c r="J39" s="25"/>
      <c r="K39" s="25"/>
      <c r="L39" s="25"/>
      <c r="M39" s="25"/>
      <c r="N39" s="25"/>
      <c r="O39" s="25"/>
      <c r="P39" s="25"/>
      <c r="Q39" s="25"/>
      <c r="R39" s="26">
        <f t="shared" si="5"/>
        <v>0</v>
      </c>
      <c r="S39" s="7">
        <f t="shared" si="6"/>
        <v>4</v>
      </c>
      <c r="T39" s="47">
        <v>10</v>
      </c>
      <c r="U39" s="25"/>
      <c r="V39" s="25"/>
      <c r="W39" s="51"/>
      <c r="X39" s="26">
        <f t="shared" si="7"/>
        <v>14</v>
      </c>
    </row>
    <row r="40" ht="14.4" spans="2:24">
      <c r="B40" s="70" t="s">
        <v>97</v>
      </c>
      <c r="C40" s="34" t="s">
        <v>98</v>
      </c>
      <c r="D40" s="25">
        <f>38-5</f>
        <v>33</v>
      </c>
      <c r="E40" s="25">
        <v>5</v>
      </c>
      <c r="F40" s="25">
        <f t="shared" si="4"/>
        <v>38</v>
      </c>
      <c r="G40" s="26"/>
      <c r="H40" s="26"/>
      <c r="I40" s="25"/>
      <c r="J40" s="25"/>
      <c r="K40" s="25"/>
      <c r="L40" s="25"/>
      <c r="M40" s="25"/>
      <c r="N40" s="25"/>
      <c r="O40" s="25"/>
      <c r="P40" s="25">
        <v>10</v>
      </c>
      <c r="Q40" s="25">
        <v>8</v>
      </c>
      <c r="R40" s="26">
        <f t="shared" si="5"/>
        <v>18</v>
      </c>
      <c r="S40" s="7">
        <f t="shared" si="6"/>
        <v>15</v>
      </c>
      <c r="T40" s="25"/>
      <c r="U40" s="25"/>
      <c r="V40" s="25">
        <v>5</v>
      </c>
      <c r="W40" s="51"/>
      <c r="X40" s="26">
        <f t="shared" si="7"/>
        <v>38</v>
      </c>
    </row>
    <row r="41" ht="14.4" spans="2:24">
      <c r="B41" s="70" t="s">
        <v>99</v>
      </c>
      <c r="C41" s="36" t="s">
        <v>100</v>
      </c>
      <c r="D41" s="25">
        <v>29</v>
      </c>
      <c r="E41" s="25"/>
      <c r="F41" s="25">
        <f t="shared" si="4"/>
        <v>29</v>
      </c>
      <c r="G41" s="26"/>
      <c r="H41" s="26"/>
      <c r="I41" s="25"/>
      <c r="J41" s="25"/>
      <c r="K41" s="25"/>
      <c r="L41" s="25"/>
      <c r="M41" s="25"/>
      <c r="N41" s="25"/>
      <c r="O41" s="25"/>
      <c r="P41" s="25">
        <v>10</v>
      </c>
      <c r="Q41" s="25"/>
      <c r="R41" s="26">
        <f t="shared" si="5"/>
        <v>10</v>
      </c>
      <c r="S41" s="7">
        <f t="shared" si="6"/>
        <v>19</v>
      </c>
      <c r="T41" s="47"/>
      <c r="U41" s="25"/>
      <c r="V41" s="25"/>
      <c r="W41" s="51"/>
      <c r="X41" s="26">
        <f t="shared" si="7"/>
        <v>29</v>
      </c>
    </row>
    <row r="42" ht="14.4" spans="2:24">
      <c r="B42" s="70" t="s">
        <v>101</v>
      </c>
      <c r="C42" s="38" t="s">
        <v>102</v>
      </c>
      <c r="D42" s="25"/>
      <c r="E42" s="25"/>
      <c r="F42" s="25">
        <f t="shared" si="4"/>
        <v>0</v>
      </c>
      <c r="G42" s="26"/>
      <c r="H42" s="26"/>
      <c r="I42" s="25"/>
      <c r="J42" s="25"/>
      <c r="K42" s="25"/>
      <c r="L42" s="25"/>
      <c r="M42" s="25"/>
      <c r="N42" s="25"/>
      <c r="O42" s="25"/>
      <c r="P42" s="25"/>
      <c r="Q42" s="25"/>
      <c r="R42" s="26">
        <f t="shared" si="5"/>
        <v>0</v>
      </c>
      <c r="S42" s="7">
        <f t="shared" si="6"/>
        <v>0</v>
      </c>
      <c r="T42" s="47"/>
      <c r="U42" s="25"/>
      <c r="V42" s="25"/>
      <c r="W42" s="51"/>
      <c r="X42" s="26">
        <f t="shared" si="7"/>
        <v>0</v>
      </c>
    </row>
    <row r="43" ht="14.4" spans="2:24">
      <c r="B43" s="70" t="s">
        <v>103</v>
      </c>
      <c r="C43" s="38" t="s">
        <v>104</v>
      </c>
      <c r="D43" s="25"/>
      <c r="E43" s="25"/>
      <c r="F43" s="25">
        <f t="shared" si="4"/>
        <v>0</v>
      </c>
      <c r="G43" s="26"/>
      <c r="H43" s="26"/>
      <c r="I43" s="25"/>
      <c r="J43" s="25"/>
      <c r="K43" s="25"/>
      <c r="L43" s="25"/>
      <c r="M43" s="25"/>
      <c r="N43" s="25"/>
      <c r="O43" s="25"/>
      <c r="P43" s="25"/>
      <c r="Q43" s="25"/>
      <c r="R43" s="26">
        <f t="shared" si="5"/>
        <v>0</v>
      </c>
      <c r="S43" s="7">
        <f t="shared" si="6"/>
        <v>0</v>
      </c>
      <c r="T43" s="25"/>
      <c r="U43" s="25"/>
      <c r="V43" s="25"/>
      <c r="W43" s="51"/>
      <c r="X43" s="26">
        <f t="shared" si="7"/>
        <v>0</v>
      </c>
    </row>
    <row r="44" ht="14" customHeight="1" spans="2:24">
      <c r="B44" s="70" t="s">
        <v>105</v>
      </c>
      <c r="C44" s="24" t="s">
        <v>106</v>
      </c>
      <c r="D44" s="25"/>
      <c r="E44" s="25"/>
      <c r="F44" s="25">
        <f t="shared" si="4"/>
        <v>0</v>
      </c>
      <c r="G44" s="26"/>
      <c r="H44" s="26"/>
      <c r="I44" s="25"/>
      <c r="J44" s="25"/>
      <c r="K44" s="25"/>
      <c r="L44" s="25"/>
      <c r="M44" s="25"/>
      <c r="N44" s="25"/>
      <c r="O44" s="25"/>
      <c r="P44" s="25"/>
      <c r="Q44" s="25"/>
      <c r="R44" s="26">
        <f t="shared" si="5"/>
        <v>0</v>
      </c>
      <c r="S44" s="7">
        <f t="shared" si="6"/>
        <v>0</v>
      </c>
      <c r="T44" s="47"/>
      <c r="U44" s="25"/>
      <c r="V44" s="25"/>
      <c r="W44" s="51"/>
      <c r="X44" s="26">
        <f t="shared" si="7"/>
        <v>0</v>
      </c>
    </row>
    <row r="45" ht="14" customHeight="1" spans="2:24">
      <c r="B45" s="70" t="s">
        <v>107</v>
      </c>
      <c r="C45" s="39" t="s">
        <v>108</v>
      </c>
      <c r="D45" s="25"/>
      <c r="E45" s="25"/>
      <c r="F45" s="25">
        <f t="shared" si="4"/>
        <v>0</v>
      </c>
      <c r="G45" s="26"/>
      <c r="H45" s="26"/>
      <c r="I45" s="25"/>
      <c r="J45" s="25"/>
      <c r="K45" s="25"/>
      <c r="L45" s="25"/>
      <c r="M45" s="25"/>
      <c r="N45" s="25"/>
      <c r="O45" s="25"/>
      <c r="P45" s="25"/>
      <c r="Q45" s="25"/>
      <c r="R45" s="26">
        <f t="shared" si="5"/>
        <v>0</v>
      </c>
      <c r="S45" s="7">
        <f t="shared" si="6"/>
        <v>0</v>
      </c>
      <c r="T45" s="47"/>
      <c r="U45" s="25"/>
      <c r="V45" s="25"/>
      <c r="W45" s="51"/>
      <c r="X45" s="26">
        <f t="shared" si="7"/>
        <v>0</v>
      </c>
    </row>
    <row r="46" ht="14.4" spans="2:24">
      <c r="B46" s="70" t="s">
        <v>109</v>
      </c>
      <c r="C46" s="24" t="s">
        <v>110</v>
      </c>
      <c r="D46" s="25"/>
      <c r="E46" s="25"/>
      <c r="F46" s="25">
        <f t="shared" si="4"/>
        <v>0</v>
      </c>
      <c r="G46" s="26"/>
      <c r="H46" s="26"/>
      <c r="I46" s="25"/>
      <c r="J46" s="25"/>
      <c r="K46" s="25"/>
      <c r="L46" s="25"/>
      <c r="M46" s="25"/>
      <c r="N46" s="25"/>
      <c r="O46" s="25"/>
      <c r="P46" s="25"/>
      <c r="Q46" s="25"/>
      <c r="R46" s="26">
        <f t="shared" si="5"/>
        <v>0</v>
      </c>
      <c r="S46" s="7">
        <f t="shared" si="6"/>
        <v>0</v>
      </c>
      <c r="T46" s="25"/>
      <c r="U46" s="25"/>
      <c r="V46" s="25"/>
      <c r="W46" s="51"/>
      <c r="X46" s="26">
        <f t="shared" si="7"/>
        <v>0</v>
      </c>
    </row>
    <row r="47" ht="14.4" spans="2:24">
      <c r="B47" s="70" t="s">
        <v>111</v>
      </c>
      <c r="C47" s="40" t="s">
        <v>112</v>
      </c>
      <c r="D47" s="41">
        <f>SUM(D4:D46)</f>
        <v>991</v>
      </c>
      <c r="E47" s="41">
        <f t="shared" ref="E47:W47" si="8">SUM(E4:E46)</f>
        <v>245</v>
      </c>
      <c r="F47" s="41">
        <f t="shared" si="8"/>
        <v>1236</v>
      </c>
      <c r="G47" s="41">
        <f t="shared" si="8"/>
        <v>0</v>
      </c>
      <c r="H47" s="41">
        <f t="shared" si="8"/>
        <v>46</v>
      </c>
      <c r="I47" s="41">
        <f t="shared" si="8"/>
        <v>35</v>
      </c>
      <c r="J47" s="41">
        <f t="shared" si="8"/>
        <v>80</v>
      </c>
      <c r="K47" s="41">
        <f t="shared" si="8"/>
        <v>0</v>
      </c>
      <c r="L47" s="41">
        <f t="shared" si="8"/>
        <v>75</v>
      </c>
      <c r="M47" s="41">
        <f t="shared" si="8"/>
        <v>50</v>
      </c>
      <c r="N47" s="41">
        <f t="shared" si="8"/>
        <v>165</v>
      </c>
      <c r="O47" s="41">
        <f t="shared" si="8"/>
        <v>110</v>
      </c>
      <c r="P47" s="41">
        <f t="shared" si="8"/>
        <v>145</v>
      </c>
      <c r="Q47" s="41">
        <f t="shared" si="8"/>
        <v>38</v>
      </c>
      <c r="R47" s="41">
        <f t="shared" si="8"/>
        <v>698</v>
      </c>
      <c r="S47" s="41">
        <f t="shared" si="8"/>
        <v>293</v>
      </c>
      <c r="T47" s="41">
        <f t="shared" si="8"/>
        <v>95</v>
      </c>
      <c r="U47" s="41">
        <f t="shared" si="8"/>
        <v>95</v>
      </c>
      <c r="V47" s="41">
        <f t="shared" si="8"/>
        <v>55</v>
      </c>
      <c r="W47" s="41">
        <f t="shared" si="8"/>
        <v>0</v>
      </c>
      <c r="X47" s="26">
        <f t="shared" si="7"/>
        <v>1236</v>
      </c>
    </row>
    <row r="48" ht="14.4" spans="2:24">
      <c r="B48" s="70" t="s">
        <v>113</v>
      </c>
      <c r="C48" s="38" t="s">
        <v>114</v>
      </c>
      <c r="D48" s="25"/>
      <c r="E48" s="25"/>
      <c r="F48" s="25">
        <f t="shared" ref="F48:F61" si="9">D48+E48</f>
        <v>0</v>
      </c>
      <c r="G48" s="26"/>
      <c r="H48" s="26"/>
      <c r="I48" s="25"/>
      <c r="J48" s="25"/>
      <c r="K48" s="25"/>
      <c r="L48" s="25"/>
      <c r="M48" s="25"/>
      <c r="N48" s="25"/>
      <c r="O48" s="25"/>
      <c r="P48" s="25"/>
      <c r="Q48" s="25"/>
      <c r="R48" s="26">
        <f t="shared" ref="R48:R61" si="10">SUM(I48:Q48)</f>
        <v>0</v>
      </c>
      <c r="S48" s="8">
        <f t="shared" ref="S48:S61" si="11">D48-R48</f>
        <v>0</v>
      </c>
      <c r="T48" s="26"/>
      <c r="U48" s="26"/>
      <c r="V48" s="26"/>
      <c r="W48" s="51"/>
      <c r="X48" s="26">
        <f t="shared" si="7"/>
        <v>0</v>
      </c>
    </row>
    <row r="49" ht="14.4" spans="2:24">
      <c r="B49" s="70" t="s">
        <v>115</v>
      </c>
      <c r="C49" s="38" t="s">
        <v>116</v>
      </c>
      <c r="D49" s="25"/>
      <c r="E49" s="25"/>
      <c r="F49" s="25">
        <f t="shared" si="9"/>
        <v>0</v>
      </c>
      <c r="G49" s="26"/>
      <c r="H49" s="26"/>
      <c r="I49" s="25"/>
      <c r="J49" s="25"/>
      <c r="K49" s="25"/>
      <c r="L49" s="25"/>
      <c r="M49" s="25"/>
      <c r="N49" s="25"/>
      <c r="O49" s="25"/>
      <c r="P49" s="25"/>
      <c r="Q49" s="25"/>
      <c r="R49" s="26">
        <f t="shared" si="10"/>
        <v>0</v>
      </c>
      <c r="S49" s="8">
        <f t="shared" si="11"/>
        <v>0</v>
      </c>
      <c r="T49" s="26"/>
      <c r="U49" s="26"/>
      <c r="V49" s="26"/>
      <c r="W49" s="51"/>
      <c r="X49" s="26">
        <f t="shared" si="7"/>
        <v>0</v>
      </c>
    </row>
    <row r="50" ht="14.4" spans="2:24">
      <c r="B50" s="70" t="s">
        <v>117</v>
      </c>
      <c r="C50" s="38" t="s">
        <v>118</v>
      </c>
      <c r="D50" s="25">
        <v>2</v>
      </c>
      <c r="E50" s="25"/>
      <c r="F50" s="25">
        <f t="shared" si="9"/>
        <v>2</v>
      </c>
      <c r="G50" s="26"/>
      <c r="H50" s="26"/>
      <c r="I50" s="25"/>
      <c r="J50" s="25"/>
      <c r="K50" s="25"/>
      <c r="L50" s="25"/>
      <c r="M50" s="25"/>
      <c r="N50" s="25"/>
      <c r="O50" s="25"/>
      <c r="P50" s="25"/>
      <c r="Q50" s="25"/>
      <c r="R50" s="26">
        <f t="shared" si="10"/>
        <v>0</v>
      </c>
      <c r="S50" s="8">
        <f t="shared" si="11"/>
        <v>2</v>
      </c>
      <c r="T50" s="26"/>
      <c r="U50" s="26"/>
      <c r="V50" s="26"/>
      <c r="W50" s="51"/>
      <c r="X50" s="26">
        <f t="shared" si="7"/>
        <v>2</v>
      </c>
    </row>
    <row r="51" ht="14.4" spans="2:24">
      <c r="B51" s="70" t="s">
        <v>119</v>
      </c>
      <c r="C51" s="38" t="s">
        <v>120</v>
      </c>
      <c r="D51" s="25"/>
      <c r="E51" s="25">
        <v>51</v>
      </c>
      <c r="F51" s="25">
        <f t="shared" si="9"/>
        <v>51</v>
      </c>
      <c r="G51" s="26"/>
      <c r="H51" s="26"/>
      <c r="I51" s="25"/>
      <c r="J51" s="25"/>
      <c r="K51" s="25"/>
      <c r="L51" s="25"/>
      <c r="M51" s="25"/>
      <c r="N51" s="25"/>
      <c r="O51" s="25"/>
      <c r="P51" s="25"/>
      <c r="Q51" s="25"/>
      <c r="R51" s="26">
        <f t="shared" si="10"/>
        <v>0</v>
      </c>
      <c r="S51" s="8">
        <f t="shared" si="11"/>
        <v>0</v>
      </c>
      <c r="T51" s="26"/>
      <c r="U51" s="26">
        <v>48</v>
      </c>
      <c r="V51" s="26"/>
      <c r="W51" s="51"/>
      <c r="X51" s="26">
        <f t="shared" si="7"/>
        <v>51</v>
      </c>
    </row>
    <row r="52" ht="14.4" spans="2:24">
      <c r="B52" s="70" t="s">
        <v>121</v>
      </c>
      <c r="C52" s="42" t="s">
        <v>122</v>
      </c>
      <c r="D52" s="25"/>
      <c r="E52" s="25">
        <v>35</v>
      </c>
      <c r="F52" s="25">
        <f t="shared" si="9"/>
        <v>35</v>
      </c>
      <c r="G52" s="26"/>
      <c r="H52" s="26"/>
      <c r="I52" s="25"/>
      <c r="J52" s="25"/>
      <c r="K52" s="25"/>
      <c r="L52" s="25"/>
      <c r="M52" s="25"/>
      <c r="N52" s="25"/>
      <c r="O52" s="25"/>
      <c r="P52" s="25"/>
      <c r="Q52" s="25"/>
      <c r="R52" s="26">
        <f t="shared" si="10"/>
        <v>0</v>
      </c>
      <c r="S52" s="8">
        <f t="shared" si="11"/>
        <v>0</v>
      </c>
      <c r="T52" s="26"/>
      <c r="U52" s="26">
        <v>32</v>
      </c>
      <c r="V52" s="26"/>
      <c r="W52" s="51"/>
      <c r="X52" s="26">
        <f t="shared" si="7"/>
        <v>35</v>
      </c>
    </row>
    <row r="53" ht="14.4" spans="2:24">
      <c r="B53" s="70" t="s">
        <v>123</v>
      </c>
      <c r="C53" s="38" t="s">
        <v>124</v>
      </c>
      <c r="D53" s="25">
        <f>464-16-40-24</f>
        <v>384</v>
      </c>
      <c r="E53" s="25">
        <v>24</v>
      </c>
      <c r="F53" s="25">
        <f t="shared" si="9"/>
        <v>408</v>
      </c>
      <c r="G53" s="28"/>
      <c r="H53" s="26"/>
      <c r="I53" s="25">
        <v>48</v>
      </c>
      <c r="J53" s="25">
        <v>12</v>
      </c>
      <c r="K53" s="25"/>
      <c r="L53" s="25">
        <v>40</v>
      </c>
      <c r="M53" s="25"/>
      <c r="N53" s="25">
        <v>60</v>
      </c>
      <c r="O53" s="25">
        <v>150</v>
      </c>
      <c r="P53" s="25">
        <v>20</v>
      </c>
      <c r="Q53" s="25">
        <v>8</v>
      </c>
      <c r="R53" s="26">
        <f t="shared" si="10"/>
        <v>338</v>
      </c>
      <c r="S53" s="8">
        <f t="shared" si="11"/>
        <v>46</v>
      </c>
      <c r="T53" s="28"/>
      <c r="U53" s="26">
        <v>20</v>
      </c>
      <c r="V53" s="26">
        <v>4</v>
      </c>
      <c r="W53" s="54"/>
      <c r="X53" s="26">
        <f t="shared" si="7"/>
        <v>408</v>
      </c>
    </row>
    <row r="54" ht="14.4" spans="2:24">
      <c r="B54" s="70" t="s">
        <v>125</v>
      </c>
      <c r="C54" s="38" t="s">
        <v>126</v>
      </c>
      <c r="D54" s="25">
        <v>23</v>
      </c>
      <c r="E54" s="25"/>
      <c r="F54" s="25">
        <f t="shared" si="9"/>
        <v>23</v>
      </c>
      <c r="G54" s="26"/>
      <c r="H54" s="26"/>
      <c r="I54" s="25"/>
      <c r="J54" s="25"/>
      <c r="K54" s="25"/>
      <c r="L54" s="25"/>
      <c r="M54" s="25"/>
      <c r="N54" s="25"/>
      <c r="O54" s="25">
        <v>15</v>
      </c>
      <c r="P54" s="25">
        <v>8</v>
      </c>
      <c r="Q54" s="25"/>
      <c r="R54" s="26">
        <f t="shared" si="10"/>
        <v>23</v>
      </c>
      <c r="S54" s="8">
        <f t="shared" si="11"/>
        <v>0</v>
      </c>
      <c r="T54" s="26"/>
      <c r="U54" s="26"/>
      <c r="V54" s="26"/>
      <c r="W54" s="51"/>
      <c r="X54" s="26">
        <f t="shared" ref="X53:X59" si="12">F54-W54</f>
        <v>23</v>
      </c>
    </row>
    <row r="55" ht="14.4" spans="2:24">
      <c r="B55" s="70" t="s">
        <v>127</v>
      </c>
      <c r="C55" s="38" t="s">
        <v>128</v>
      </c>
      <c r="D55" s="25">
        <v>59</v>
      </c>
      <c r="E55" s="25"/>
      <c r="F55" s="25">
        <f t="shared" si="9"/>
        <v>59</v>
      </c>
      <c r="G55" s="26"/>
      <c r="H55" s="26"/>
      <c r="I55" s="25">
        <v>8</v>
      </c>
      <c r="J55" s="25"/>
      <c r="K55" s="25"/>
      <c r="L55" s="25">
        <v>8</v>
      </c>
      <c r="M55" s="25"/>
      <c r="N55" s="25">
        <v>8</v>
      </c>
      <c r="O55" s="25">
        <v>20</v>
      </c>
      <c r="P55" s="25"/>
      <c r="Q55" s="25"/>
      <c r="R55" s="26">
        <f t="shared" si="10"/>
        <v>44</v>
      </c>
      <c r="S55" s="8">
        <f t="shared" si="11"/>
        <v>15</v>
      </c>
      <c r="T55" s="26"/>
      <c r="U55" s="26"/>
      <c r="V55" s="26"/>
      <c r="W55" s="51"/>
      <c r="X55" s="26">
        <f t="shared" si="12"/>
        <v>59</v>
      </c>
    </row>
    <row r="56" ht="14.4" spans="2:24">
      <c r="B56" s="70" t="s">
        <v>129</v>
      </c>
      <c r="C56" s="35" t="s">
        <v>130</v>
      </c>
      <c r="D56" s="25"/>
      <c r="E56" s="25"/>
      <c r="F56" s="25">
        <f t="shared" si="9"/>
        <v>0</v>
      </c>
      <c r="G56" s="26"/>
      <c r="H56" s="26"/>
      <c r="I56" s="26"/>
      <c r="J56" s="25"/>
      <c r="K56" s="25"/>
      <c r="L56" s="25"/>
      <c r="M56" s="25"/>
      <c r="N56" s="25"/>
      <c r="O56" s="25"/>
      <c r="P56" s="25"/>
      <c r="Q56" s="25"/>
      <c r="R56" s="26">
        <f t="shared" si="10"/>
        <v>0</v>
      </c>
      <c r="S56" s="8">
        <f t="shared" si="11"/>
        <v>0</v>
      </c>
      <c r="T56" s="26"/>
      <c r="U56" s="26"/>
      <c r="V56" s="26"/>
      <c r="W56" s="51"/>
      <c r="X56" s="26">
        <f t="shared" si="12"/>
        <v>0</v>
      </c>
    </row>
    <row r="57" ht="14.4" spans="2:24">
      <c r="B57" s="70" t="s">
        <v>131</v>
      </c>
      <c r="C57" s="38" t="s">
        <v>132</v>
      </c>
      <c r="D57" s="25">
        <v>21</v>
      </c>
      <c r="E57" s="25"/>
      <c r="F57" s="25">
        <f t="shared" si="9"/>
        <v>21</v>
      </c>
      <c r="G57" s="26"/>
      <c r="H57" s="26"/>
      <c r="I57" s="25"/>
      <c r="J57" s="25"/>
      <c r="K57" s="25"/>
      <c r="L57" s="25"/>
      <c r="M57" s="25"/>
      <c r="N57" s="25">
        <v>8</v>
      </c>
      <c r="O57" s="25"/>
      <c r="P57" s="25"/>
      <c r="Q57" s="25"/>
      <c r="R57" s="26">
        <f t="shared" si="10"/>
        <v>8</v>
      </c>
      <c r="S57" s="8">
        <f t="shared" si="11"/>
        <v>13</v>
      </c>
      <c r="T57" s="26"/>
      <c r="U57" s="26"/>
      <c r="V57" s="26"/>
      <c r="W57" s="51"/>
      <c r="X57" s="26">
        <f t="shared" si="12"/>
        <v>21</v>
      </c>
    </row>
    <row r="58" ht="15" customHeight="1" spans="2:24">
      <c r="B58" s="70" t="s">
        <v>133</v>
      </c>
      <c r="C58" s="38" t="s">
        <v>134</v>
      </c>
      <c r="D58" s="25">
        <v>17</v>
      </c>
      <c r="E58" s="25"/>
      <c r="F58" s="25">
        <f t="shared" si="9"/>
        <v>17</v>
      </c>
      <c r="G58" s="26"/>
      <c r="H58" s="26"/>
      <c r="I58" s="25">
        <v>4</v>
      </c>
      <c r="J58" s="25">
        <v>4</v>
      </c>
      <c r="K58" s="25"/>
      <c r="L58" s="25"/>
      <c r="M58" s="7"/>
      <c r="N58" s="25">
        <v>4</v>
      </c>
      <c r="O58" s="25"/>
      <c r="P58" s="25"/>
      <c r="Q58" s="25">
        <v>4</v>
      </c>
      <c r="R58" s="26">
        <f t="shared" si="10"/>
        <v>16</v>
      </c>
      <c r="S58" s="8">
        <f t="shared" si="11"/>
        <v>1</v>
      </c>
      <c r="T58" s="26"/>
      <c r="U58" s="26"/>
      <c r="V58" s="26"/>
      <c r="W58" s="51"/>
      <c r="X58" s="26">
        <f t="shared" si="12"/>
        <v>17</v>
      </c>
    </row>
    <row r="59" ht="14.4" spans="2:24">
      <c r="B59" s="70" t="s">
        <v>135</v>
      </c>
      <c r="C59" s="38" t="s">
        <v>136</v>
      </c>
      <c r="D59" s="25">
        <v>3</v>
      </c>
      <c r="E59" s="25">
        <v>20</v>
      </c>
      <c r="F59" s="25">
        <f t="shared" si="9"/>
        <v>23</v>
      </c>
      <c r="G59" s="26"/>
      <c r="H59" s="26"/>
      <c r="I59" s="25"/>
      <c r="J59" s="25"/>
      <c r="K59" s="25"/>
      <c r="L59" s="25"/>
      <c r="M59" s="25"/>
      <c r="N59" s="25"/>
      <c r="O59" s="25"/>
      <c r="P59" s="25"/>
      <c r="Q59" s="25"/>
      <c r="R59" s="26">
        <f t="shared" si="10"/>
        <v>0</v>
      </c>
      <c r="S59" s="8">
        <f t="shared" si="11"/>
        <v>3</v>
      </c>
      <c r="T59" s="26"/>
      <c r="U59" s="26">
        <v>20</v>
      </c>
      <c r="V59" s="26"/>
      <c r="W59" s="51"/>
      <c r="X59" s="26">
        <f t="shared" si="12"/>
        <v>23</v>
      </c>
    </row>
    <row r="60" ht="14.4" spans="2:24">
      <c r="B60" s="70" t="s">
        <v>137</v>
      </c>
      <c r="C60" s="43" t="s">
        <v>138</v>
      </c>
      <c r="D60" s="25">
        <f>-5+80</f>
        <v>75</v>
      </c>
      <c r="E60" s="25"/>
      <c r="F60" s="25">
        <f t="shared" si="9"/>
        <v>75</v>
      </c>
      <c r="G60" s="26"/>
      <c r="H60" s="26"/>
      <c r="I60" s="26"/>
      <c r="J60" s="25"/>
      <c r="K60" s="25"/>
      <c r="L60" s="25"/>
      <c r="M60" s="25"/>
      <c r="N60" s="25">
        <v>72</v>
      </c>
      <c r="O60" s="25"/>
      <c r="P60" s="25"/>
      <c r="Q60" s="25"/>
      <c r="R60" s="26">
        <f t="shared" si="10"/>
        <v>72</v>
      </c>
      <c r="S60" s="8">
        <f t="shared" si="11"/>
        <v>3</v>
      </c>
      <c r="T60" s="26"/>
      <c r="U60" s="26"/>
      <c r="V60" s="26"/>
      <c r="W60" s="51"/>
      <c r="X60" s="26"/>
    </row>
    <row r="61" ht="14.4" spans="2:24">
      <c r="B61" s="23"/>
      <c r="C61" t="s">
        <v>139</v>
      </c>
      <c r="D61" s="25">
        <v>58</v>
      </c>
      <c r="E61" s="25">
        <v>8</v>
      </c>
      <c r="F61" s="25">
        <f t="shared" si="9"/>
        <v>66</v>
      </c>
      <c r="G61" s="26"/>
      <c r="H61" s="26"/>
      <c r="I61" s="26"/>
      <c r="J61" s="25"/>
      <c r="K61" s="25"/>
      <c r="L61" s="25"/>
      <c r="M61" s="25"/>
      <c r="N61" s="25">
        <v>50</v>
      </c>
      <c r="O61" s="25"/>
      <c r="P61" s="25"/>
      <c r="Q61" s="25"/>
      <c r="R61" s="26">
        <f t="shared" si="10"/>
        <v>50</v>
      </c>
      <c r="S61" s="8">
        <f t="shared" si="11"/>
        <v>8</v>
      </c>
      <c r="T61" s="26"/>
      <c r="U61" s="26">
        <v>8</v>
      </c>
      <c r="V61" s="26"/>
      <c r="W61" s="51"/>
      <c r="X61" s="26"/>
    </row>
    <row r="62" ht="14.4" spans="2:24">
      <c r="B62" s="70" t="s">
        <v>140</v>
      </c>
      <c r="C62" s="43" t="s">
        <v>141</v>
      </c>
      <c r="D62" s="25">
        <v>300</v>
      </c>
      <c r="E62" s="25"/>
      <c r="F62" s="25">
        <f t="shared" ref="F62:F71" si="13">D62+E62</f>
        <v>300</v>
      </c>
      <c r="G62" s="26"/>
      <c r="H62" s="26"/>
      <c r="I62" s="26"/>
      <c r="J62" s="25"/>
      <c r="K62" s="25"/>
      <c r="L62" s="25"/>
      <c r="M62" s="25"/>
      <c r="N62" s="25"/>
      <c r="O62" s="25"/>
      <c r="P62" s="25"/>
      <c r="Q62" s="25"/>
      <c r="R62" s="26">
        <f t="shared" ref="R62:R71" si="14">SUM(I62:Q62)</f>
        <v>0</v>
      </c>
      <c r="S62" s="8">
        <f t="shared" ref="S62:S71" si="15">D62-R62</f>
        <v>300</v>
      </c>
      <c r="T62" s="26"/>
      <c r="U62" s="26"/>
      <c r="V62" s="26"/>
      <c r="W62" s="51"/>
      <c r="X62" s="26"/>
    </row>
    <row r="63" ht="14.4" spans="2:24">
      <c r="B63" s="70" t="s">
        <v>142</v>
      </c>
      <c r="C63" s="38" t="s">
        <v>143</v>
      </c>
      <c r="D63" s="25">
        <v>15</v>
      </c>
      <c r="E63" s="25"/>
      <c r="F63" s="25">
        <f t="shared" si="13"/>
        <v>15</v>
      </c>
      <c r="G63" s="26"/>
      <c r="H63" s="26"/>
      <c r="I63" s="25"/>
      <c r="J63" s="25"/>
      <c r="K63" s="25"/>
      <c r="L63" s="25"/>
      <c r="M63" s="25"/>
      <c r="N63" s="25"/>
      <c r="O63" s="25"/>
      <c r="P63" s="25"/>
      <c r="Q63" s="25"/>
      <c r="R63" s="26">
        <f t="shared" si="14"/>
        <v>0</v>
      </c>
      <c r="S63" s="8">
        <f t="shared" si="15"/>
        <v>15</v>
      </c>
      <c r="T63" s="26"/>
      <c r="U63" s="26"/>
      <c r="V63" s="26"/>
      <c r="W63" s="51"/>
      <c r="X63" s="26">
        <f>F63-W63</f>
        <v>15</v>
      </c>
    </row>
    <row r="64" ht="14.4" spans="2:24">
      <c r="B64" s="70" t="s">
        <v>144</v>
      </c>
      <c r="C64" s="35" t="s">
        <v>145</v>
      </c>
      <c r="D64" s="25"/>
      <c r="E64" s="25"/>
      <c r="F64" s="25">
        <f t="shared" si="13"/>
        <v>0</v>
      </c>
      <c r="G64" s="26"/>
      <c r="H64" s="26"/>
      <c r="I64" s="25"/>
      <c r="J64" s="25"/>
      <c r="K64" s="25"/>
      <c r="L64" s="25"/>
      <c r="M64" s="25"/>
      <c r="N64" s="47"/>
      <c r="O64" s="25">
        <v>50</v>
      </c>
      <c r="P64" s="25"/>
      <c r="Q64" s="25"/>
      <c r="R64" s="26">
        <f t="shared" si="14"/>
        <v>50</v>
      </c>
      <c r="S64" s="8">
        <f t="shared" si="15"/>
        <v>-50</v>
      </c>
      <c r="T64" s="26"/>
      <c r="U64" s="26"/>
      <c r="V64" s="26"/>
      <c r="W64" s="51"/>
      <c r="X64" s="26">
        <f>F64-W64</f>
        <v>0</v>
      </c>
    </row>
    <row r="65" ht="14.4" spans="2:24">
      <c r="B65" s="70" t="s">
        <v>146</v>
      </c>
      <c r="C65" s="35" t="s">
        <v>147</v>
      </c>
      <c r="D65" s="25">
        <v>61</v>
      </c>
      <c r="E65" s="25">
        <v>20</v>
      </c>
      <c r="F65" s="25">
        <f t="shared" si="13"/>
        <v>81</v>
      </c>
      <c r="G65" s="26"/>
      <c r="H65" s="26"/>
      <c r="I65" s="25">
        <v>8</v>
      </c>
      <c r="J65" s="25">
        <v>20</v>
      </c>
      <c r="K65" s="25"/>
      <c r="L65" s="25"/>
      <c r="M65" s="25"/>
      <c r="N65" s="47">
        <v>12</v>
      </c>
      <c r="O65" s="25">
        <v>4</v>
      </c>
      <c r="P65" s="25"/>
      <c r="Q65" s="25">
        <v>8</v>
      </c>
      <c r="R65" s="26">
        <f t="shared" si="14"/>
        <v>52</v>
      </c>
      <c r="S65" s="8">
        <f t="shared" si="15"/>
        <v>9</v>
      </c>
      <c r="T65" s="26"/>
      <c r="U65" s="28">
        <v>20</v>
      </c>
      <c r="V65" s="26"/>
      <c r="W65" s="51"/>
      <c r="X65" s="26">
        <f>F65-W65</f>
        <v>81</v>
      </c>
    </row>
    <row r="66" ht="14.4" spans="2:24">
      <c r="B66" s="70" t="s">
        <v>148</v>
      </c>
      <c r="C66" s="35" t="s">
        <v>149</v>
      </c>
      <c r="D66" s="25">
        <v>485</v>
      </c>
      <c r="E66" s="25"/>
      <c r="F66" s="25">
        <f t="shared" si="13"/>
        <v>485</v>
      </c>
      <c r="G66" s="26"/>
      <c r="H66" s="26"/>
      <c r="I66" s="25"/>
      <c r="J66" s="25"/>
      <c r="K66" s="25"/>
      <c r="L66" s="25"/>
      <c r="M66" s="25"/>
      <c r="N66" s="47"/>
      <c r="O66" s="25">
        <v>485</v>
      </c>
      <c r="P66" s="25"/>
      <c r="Q66" s="25"/>
      <c r="R66" s="26">
        <f t="shared" si="14"/>
        <v>485</v>
      </c>
      <c r="S66" s="8">
        <f t="shared" si="15"/>
        <v>0</v>
      </c>
      <c r="T66" s="26"/>
      <c r="U66" s="28"/>
      <c r="V66" s="26"/>
      <c r="W66" s="51"/>
      <c r="X66" s="26"/>
    </row>
    <row r="67" ht="14.4" spans="2:24">
      <c r="B67" s="70" t="s">
        <v>150</v>
      </c>
      <c r="C67" s="35" t="s">
        <v>151</v>
      </c>
      <c r="D67" s="25"/>
      <c r="E67" s="25"/>
      <c r="F67" s="25">
        <f t="shared" si="13"/>
        <v>0</v>
      </c>
      <c r="G67" s="26"/>
      <c r="H67" s="26"/>
      <c r="I67" s="25"/>
      <c r="J67" s="25"/>
      <c r="K67" s="25"/>
      <c r="L67" s="25"/>
      <c r="M67" s="25"/>
      <c r="N67" s="47"/>
      <c r="O67" s="25"/>
      <c r="P67" s="25"/>
      <c r="Q67" s="25"/>
      <c r="R67" s="26">
        <f t="shared" si="14"/>
        <v>0</v>
      </c>
      <c r="S67" s="8">
        <f t="shared" si="15"/>
        <v>0</v>
      </c>
      <c r="T67" s="26"/>
      <c r="U67" s="26"/>
      <c r="V67" s="26"/>
      <c r="W67" s="51"/>
      <c r="X67" s="26">
        <f>F67-W67</f>
        <v>0</v>
      </c>
    </row>
    <row r="68" ht="14.4" spans="2:24">
      <c r="B68" s="70" t="s">
        <v>152</v>
      </c>
      <c r="C68" s="42" t="s">
        <v>153</v>
      </c>
      <c r="D68" s="25">
        <v>33</v>
      </c>
      <c r="E68" s="25"/>
      <c r="F68" s="25">
        <f t="shared" si="13"/>
        <v>33</v>
      </c>
      <c r="G68" s="26"/>
      <c r="H68" s="26"/>
      <c r="I68" s="25"/>
      <c r="J68" s="25">
        <v>8</v>
      </c>
      <c r="K68" s="25"/>
      <c r="L68" s="25"/>
      <c r="M68" s="25"/>
      <c r="N68" s="47"/>
      <c r="O68" s="25"/>
      <c r="P68" s="25"/>
      <c r="Q68" s="25">
        <v>8</v>
      </c>
      <c r="R68" s="26">
        <f t="shared" si="14"/>
        <v>16</v>
      </c>
      <c r="S68" s="8">
        <f t="shared" si="15"/>
        <v>17</v>
      </c>
      <c r="T68" s="26"/>
      <c r="U68" s="26"/>
      <c r="V68" s="26"/>
      <c r="W68" s="51"/>
      <c r="X68" s="26">
        <f>F68-W68</f>
        <v>33</v>
      </c>
    </row>
    <row r="69" ht="14.4" spans="2:24">
      <c r="B69" s="70" t="s">
        <v>154</v>
      </c>
      <c r="C69" s="38" t="s">
        <v>155</v>
      </c>
      <c r="D69" s="25"/>
      <c r="E69" s="25"/>
      <c r="F69" s="25">
        <f t="shared" si="13"/>
        <v>0</v>
      </c>
      <c r="G69" s="26"/>
      <c r="H69" s="26"/>
      <c r="I69" s="25"/>
      <c r="J69" s="25"/>
      <c r="K69" s="25"/>
      <c r="L69" s="25"/>
      <c r="M69" s="25"/>
      <c r="N69" s="25"/>
      <c r="O69" s="25"/>
      <c r="P69" s="25"/>
      <c r="Q69" s="25"/>
      <c r="R69" s="26">
        <f t="shared" si="14"/>
        <v>0</v>
      </c>
      <c r="S69" s="8">
        <f t="shared" si="15"/>
        <v>0</v>
      </c>
      <c r="T69" s="26"/>
      <c r="U69" s="26"/>
      <c r="V69" s="26"/>
      <c r="W69" s="51"/>
      <c r="X69" s="26">
        <f>F69-W69</f>
        <v>0</v>
      </c>
    </row>
    <row r="70" ht="14.4" spans="2:24">
      <c r="B70" s="70" t="s">
        <v>156</v>
      </c>
      <c r="C70" s="35" t="s">
        <v>157</v>
      </c>
      <c r="D70" s="25">
        <v>1</v>
      </c>
      <c r="E70" s="25"/>
      <c r="F70" s="25">
        <f t="shared" si="13"/>
        <v>1</v>
      </c>
      <c r="G70" s="26"/>
      <c r="H70" s="26"/>
      <c r="I70" s="25"/>
      <c r="J70" s="25"/>
      <c r="K70" s="25"/>
      <c r="L70" s="25"/>
      <c r="M70" s="25"/>
      <c r="N70" s="25"/>
      <c r="O70" s="25"/>
      <c r="P70" s="25"/>
      <c r="Q70" s="25"/>
      <c r="R70" s="26">
        <f t="shared" si="14"/>
        <v>0</v>
      </c>
      <c r="S70" s="8">
        <f t="shared" si="15"/>
        <v>1</v>
      </c>
      <c r="T70" s="26"/>
      <c r="U70" s="26"/>
      <c r="V70" s="26"/>
      <c r="W70" s="51"/>
      <c r="X70" s="26">
        <f>F70-W70</f>
        <v>1</v>
      </c>
    </row>
    <row r="71" ht="14.4" spans="2:24">
      <c r="B71" s="70" t="s">
        <v>158</v>
      </c>
      <c r="C71" s="24" t="s">
        <v>159</v>
      </c>
      <c r="D71" s="25">
        <v>42</v>
      </c>
      <c r="E71" s="25"/>
      <c r="F71" s="25">
        <f t="shared" si="13"/>
        <v>42</v>
      </c>
      <c r="G71" s="26"/>
      <c r="H71" s="26"/>
      <c r="I71" s="25"/>
      <c r="J71" s="25"/>
      <c r="K71" s="25"/>
      <c r="L71" s="25"/>
      <c r="M71" s="25"/>
      <c r="N71" s="25"/>
      <c r="O71" s="25"/>
      <c r="P71" s="25"/>
      <c r="Q71" s="25"/>
      <c r="R71" s="26">
        <f t="shared" si="14"/>
        <v>0</v>
      </c>
      <c r="S71" s="8">
        <f t="shared" si="15"/>
        <v>42</v>
      </c>
      <c r="T71" s="26"/>
      <c r="U71" s="26"/>
      <c r="V71" s="26"/>
      <c r="W71" s="51"/>
      <c r="X71" s="26">
        <f>F71-W71</f>
        <v>42</v>
      </c>
    </row>
    <row r="72" ht="14.4" spans="2:24">
      <c r="B72" s="70" t="s">
        <v>160</v>
      </c>
      <c r="C72" s="55" t="s">
        <v>161</v>
      </c>
      <c r="D72" s="41">
        <f t="shared" ref="D72:X72" si="16">SUM(D48:D71)</f>
        <v>1579</v>
      </c>
      <c r="E72" s="41">
        <f t="shared" si="16"/>
        <v>158</v>
      </c>
      <c r="F72" s="41">
        <f t="shared" si="16"/>
        <v>1737</v>
      </c>
      <c r="G72" s="41">
        <f t="shared" si="16"/>
        <v>0</v>
      </c>
      <c r="H72" s="41">
        <f t="shared" si="16"/>
        <v>0</v>
      </c>
      <c r="I72" s="41">
        <f t="shared" si="16"/>
        <v>68</v>
      </c>
      <c r="J72" s="41">
        <f t="shared" si="16"/>
        <v>44</v>
      </c>
      <c r="K72" s="41">
        <f t="shared" si="16"/>
        <v>0</v>
      </c>
      <c r="L72" s="41">
        <f t="shared" si="16"/>
        <v>48</v>
      </c>
      <c r="M72" s="41">
        <f t="shared" si="16"/>
        <v>0</v>
      </c>
      <c r="N72" s="41">
        <f t="shared" si="16"/>
        <v>214</v>
      </c>
      <c r="O72" s="41">
        <f t="shared" si="16"/>
        <v>724</v>
      </c>
      <c r="P72" s="41">
        <f t="shared" si="16"/>
        <v>28</v>
      </c>
      <c r="Q72" s="41">
        <f t="shared" si="16"/>
        <v>28</v>
      </c>
      <c r="R72" s="41">
        <f t="shared" si="16"/>
        <v>1154</v>
      </c>
      <c r="S72" s="41">
        <f t="shared" si="16"/>
        <v>425</v>
      </c>
      <c r="T72" s="41">
        <f t="shared" si="16"/>
        <v>0</v>
      </c>
      <c r="U72" s="41">
        <f t="shared" si="16"/>
        <v>148</v>
      </c>
      <c r="V72" s="41">
        <f t="shared" si="16"/>
        <v>4</v>
      </c>
      <c r="W72" s="41">
        <f t="shared" si="16"/>
        <v>0</v>
      </c>
      <c r="X72" s="41">
        <f t="shared" si="16"/>
        <v>811</v>
      </c>
    </row>
    <row r="73" ht="14.4" spans="2:24">
      <c r="B73" s="70" t="s">
        <v>162</v>
      </c>
      <c r="C73" s="56" t="s">
        <v>163</v>
      </c>
      <c r="D73" s="25">
        <v>3</v>
      </c>
      <c r="E73" s="25"/>
      <c r="F73" s="25">
        <f t="shared" ref="F73:F78" si="17">D73+E73</f>
        <v>3</v>
      </c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>
        <f t="shared" ref="R73:R84" si="18">SUM(I73:Q73)</f>
        <v>0</v>
      </c>
      <c r="S73" s="8">
        <f t="shared" ref="S72:S92" si="19">D73-R73</f>
        <v>3</v>
      </c>
      <c r="T73" s="26"/>
      <c r="U73" s="26"/>
      <c r="V73" s="26"/>
      <c r="W73" s="51"/>
      <c r="X73" s="26">
        <f t="shared" ref="X72:X83" si="20">F73-W73</f>
        <v>3</v>
      </c>
    </row>
    <row r="74" ht="14.4" spans="2:24">
      <c r="B74" s="70" t="s">
        <v>164</v>
      </c>
      <c r="C74" s="57" t="s">
        <v>165</v>
      </c>
      <c r="D74" s="25">
        <v>2</v>
      </c>
      <c r="E74" s="25"/>
      <c r="F74" s="25">
        <f t="shared" si="17"/>
        <v>2</v>
      </c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>
        <f t="shared" si="18"/>
        <v>0</v>
      </c>
      <c r="S74" s="8">
        <f t="shared" si="19"/>
        <v>2</v>
      </c>
      <c r="T74" s="26"/>
      <c r="U74" s="26"/>
      <c r="V74" s="26"/>
      <c r="W74" s="51"/>
      <c r="X74" s="26">
        <f t="shared" si="20"/>
        <v>2</v>
      </c>
    </row>
    <row r="75" ht="14.4" spans="2:24">
      <c r="B75" s="70" t="s">
        <v>166</v>
      </c>
      <c r="C75" s="57" t="s">
        <v>167</v>
      </c>
      <c r="D75" s="25"/>
      <c r="E75" s="25"/>
      <c r="F75" s="25">
        <f t="shared" si="17"/>
        <v>0</v>
      </c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>
        <f t="shared" si="18"/>
        <v>0</v>
      </c>
      <c r="S75" s="8">
        <f t="shared" si="19"/>
        <v>0</v>
      </c>
      <c r="T75" s="26"/>
      <c r="U75" s="26"/>
      <c r="V75" s="26"/>
      <c r="W75" s="51"/>
      <c r="X75" s="26">
        <f t="shared" si="20"/>
        <v>0</v>
      </c>
    </row>
    <row r="76" ht="14.4" spans="2:24">
      <c r="B76" s="70" t="s">
        <v>168</v>
      </c>
      <c r="C76" s="57" t="s">
        <v>169</v>
      </c>
      <c r="D76" s="25"/>
      <c r="E76" s="25"/>
      <c r="F76" s="25">
        <f t="shared" si="17"/>
        <v>0</v>
      </c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>
        <f t="shared" si="18"/>
        <v>0</v>
      </c>
      <c r="S76" s="8">
        <f t="shared" si="19"/>
        <v>0</v>
      </c>
      <c r="T76" s="26"/>
      <c r="U76" s="26"/>
      <c r="V76" s="26"/>
      <c r="W76" s="51"/>
      <c r="X76" s="26">
        <f t="shared" si="20"/>
        <v>0</v>
      </c>
    </row>
    <row r="77" ht="14.4" spans="2:24">
      <c r="B77" s="70" t="s">
        <v>170</v>
      </c>
      <c r="C77" s="56" t="s">
        <v>171</v>
      </c>
      <c r="D77" s="25"/>
      <c r="E77" s="25"/>
      <c r="F77" s="25">
        <f t="shared" si="17"/>
        <v>0</v>
      </c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>
        <f t="shared" si="18"/>
        <v>0</v>
      </c>
      <c r="S77" s="8">
        <f t="shared" si="19"/>
        <v>0</v>
      </c>
      <c r="T77" s="26"/>
      <c r="U77" s="26"/>
      <c r="V77" s="26"/>
      <c r="W77" s="51"/>
      <c r="X77" s="26">
        <f t="shared" si="20"/>
        <v>0</v>
      </c>
    </row>
    <row r="78" ht="14.4" spans="2:24">
      <c r="B78" s="70" t="s">
        <v>172</v>
      </c>
      <c r="C78" s="58" t="s">
        <v>173</v>
      </c>
      <c r="D78" s="25"/>
      <c r="E78" s="25"/>
      <c r="F78" s="25">
        <f t="shared" si="17"/>
        <v>0</v>
      </c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>
        <f t="shared" si="18"/>
        <v>0</v>
      </c>
      <c r="S78" s="8">
        <f t="shared" si="19"/>
        <v>0</v>
      </c>
      <c r="T78" s="26"/>
      <c r="U78" s="26"/>
      <c r="V78" s="26"/>
      <c r="W78" s="51"/>
      <c r="X78" s="26"/>
    </row>
    <row r="79" ht="14.4" spans="1:24">
      <c r="A79" s="8">
        <v>0</v>
      </c>
      <c r="B79" s="70" t="s">
        <v>174</v>
      </c>
      <c r="C79" s="58" t="s">
        <v>175</v>
      </c>
      <c r="D79" s="25">
        <v>2</v>
      </c>
      <c r="E79" s="25"/>
      <c r="F79" s="25">
        <f t="shared" ref="F79:F84" si="21">D79+E79</f>
        <v>2</v>
      </c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>
        <f t="shared" si="18"/>
        <v>0</v>
      </c>
      <c r="S79" s="8">
        <f t="shared" si="19"/>
        <v>2</v>
      </c>
      <c r="T79" s="26"/>
      <c r="U79" s="26"/>
      <c r="V79" s="26"/>
      <c r="W79" s="51"/>
      <c r="X79" s="26">
        <f t="shared" ref="X79:X84" si="22">F79-W79</f>
        <v>2</v>
      </c>
    </row>
    <row r="80" ht="14.4" spans="2:24">
      <c r="B80" s="70" t="s">
        <v>176</v>
      </c>
      <c r="C80" s="59" t="s">
        <v>177</v>
      </c>
      <c r="D80" s="25">
        <f>2+12</f>
        <v>14</v>
      </c>
      <c r="E80" s="25"/>
      <c r="F80" s="25">
        <f t="shared" si="21"/>
        <v>14</v>
      </c>
      <c r="H80" s="26"/>
      <c r="I80" s="26">
        <v>2</v>
      </c>
      <c r="J80" s="26"/>
      <c r="K80" s="26">
        <v>6</v>
      </c>
      <c r="L80" s="26"/>
      <c r="M80" s="26"/>
      <c r="N80" s="26">
        <v>3</v>
      </c>
      <c r="O80" s="26"/>
      <c r="P80" s="26"/>
      <c r="Q80" s="26"/>
      <c r="R80" s="26">
        <f t="shared" si="18"/>
        <v>11</v>
      </c>
      <c r="S80" s="8">
        <f t="shared" si="19"/>
        <v>3</v>
      </c>
      <c r="T80" s="28"/>
      <c r="U80" s="28"/>
      <c r="V80" s="26"/>
      <c r="W80" s="51"/>
      <c r="X80" s="26">
        <f t="shared" si="22"/>
        <v>14</v>
      </c>
    </row>
    <row r="81" ht="14.4" spans="2:24">
      <c r="B81" s="70" t="s">
        <v>178</v>
      </c>
      <c r="C81" s="60" t="s">
        <v>179</v>
      </c>
      <c r="D81" s="25"/>
      <c r="E81" s="25"/>
      <c r="F81" s="25">
        <f t="shared" si="21"/>
        <v>0</v>
      </c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>
        <f t="shared" si="18"/>
        <v>0</v>
      </c>
      <c r="S81" s="8">
        <f t="shared" si="19"/>
        <v>0</v>
      </c>
      <c r="T81" s="26"/>
      <c r="U81" s="26"/>
      <c r="V81" s="26"/>
      <c r="W81" s="51"/>
      <c r="X81" s="26">
        <f t="shared" si="22"/>
        <v>0</v>
      </c>
    </row>
    <row r="82" ht="14.4" spans="2:24">
      <c r="B82" s="70" t="s">
        <v>180</v>
      </c>
      <c r="C82" s="61" t="s">
        <v>181</v>
      </c>
      <c r="D82" s="25"/>
      <c r="E82" s="25"/>
      <c r="F82" s="25">
        <f t="shared" si="21"/>
        <v>0</v>
      </c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>
        <f t="shared" si="18"/>
        <v>0</v>
      </c>
      <c r="S82" s="8">
        <f t="shared" si="19"/>
        <v>0</v>
      </c>
      <c r="T82" s="26"/>
      <c r="U82" s="26"/>
      <c r="V82" s="26"/>
      <c r="W82" s="51"/>
      <c r="X82" s="26">
        <f t="shared" si="22"/>
        <v>0</v>
      </c>
    </row>
    <row r="83" ht="14.4" spans="2:24">
      <c r="B83" s="70" t="s">
        <v>182</v>
      </c>
      <c r="C83" s="61" t="s">
        <v>183</v>
      </c>
      <c r="D83" s="25">
        <v>33</v>
      </c>
      <c r="E83" s="25">
        <v>20</v>
      </c>
      <c r="F83" s="25">
        <f t="shared" si="21"/>
        <v>53</v>
      </c>
      <c r="G83" s="26"/>
      <c r="H83" s="26"/>
      <c r="I83" s="26">
        <v>5</v>
      </c>
      <c r="J83" s="26"/>
      <c r="K83" s="26"/>
      <c r="L83" s="26"/>
      <c r="M83" s="26"/>
      <c r="N83" s="26">
        <v>5</v>
      </c>
      <c r="O83" s="26"/>
      <c r="P83" s="26">
        <v>5</v>
      </c>
      <c r="Q83" s="26">
        <v>5</v>
      </c>
      <c r="R83" s="26">
        <f t="shared" si="18"/>
        <v>20</v>
      </c>
      <c r="S83" s="8">
        <f t="shared" si="19"/>
        <v>13</v>
      </c>
      <c r="T83" s="28">
        <v>2</v>
      </c>
      <c r="U83" s="26">
        <v>5</v>
      </c>
      <c r="V83" s="28">
        <v>2</v>
      </c>
      <c r="W83" s="51"/>
      <c r="X83" s="26">
        <f t="shared" si="22"/>
        <v>53</v>
      </c>
    </row>
    <row r="84" ht="14.4" spans="2:24">
      <c r="B84" s="70" t="s">
        <v>184</v>
      </c>
      <c r="C84" s="62" t="s">
        <v>185</v>
      </c>
      <c r="D84" s="25"/>
      <c r="E84" s="25"/>
      <c r="F84" s="25">
        <f t="shared" si="21"/>
        <v>0</v>
      </c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>
        <f t="shared" si="18"/>
        <v>0</v>
      </c>
      <c r="S84" s="8">
        <f t="shared" si="19"/>
        <v>0</v>
      </c>
      <c r="T84" s="26"/>
      <c r="U84" s="26"/>
      <c r="V84" s="26"/>
      <c r="W84" s="51"/>
      <c r="X84" s="26">
        <f t="shared" si="22"/>
        <v>0</v>
      </c>
    </row>
    <row r="85" ht="14.4" spans="2:24">
      <c r="B85" s="70" t="s">
        <v>186</v>
      </c>
      <c r="C85" s="63" t="s">
        <v>187</v>
      </c>
      <c r="D85" s="64">
        <f>SUM(D73:D84)</f>
        <v>54</v>
      </c>
      <c r="E85" s="64">
        <f>SUM(E73:E84)</f>
        <v>20</v>
      </c>
      <c r="F85" s="64">
        <f>SUM(F73:F84)</f>
        <v>74</v>
      </c>
      <c r="G85" s="64">
        <f t="shared" ref="G85:Y85" si="23">SUM(G73:G84)</f>
        <v>0</v>
      </c>
      <c r="H85" s="64">
        <f t="shared" si="23"/>
        <v>0</v>
      </c>
      <c r="I85" s="64">
        <f t="shared" si="23"/>
        <v>7</v>
      </c>
      <c r="J85" s="64">
        <f t="shared" si="23"/>
        <v>0</v>
      </c>
      <c r="K85" s="64">
        <f t="shared" si="23"/>
        <v>6</v>
      </c>
      <c r="L85" s="64">
        <f t="shared" si="23"/>
        <v>0</v>
      </c>
      <c r="M85" s="64">
        <f t="shared" si="23"/>
        <v>0</v>
      </c>
      <c r="N85" s="64">
        <f t="shared" si="23"/>
        <v>8</v>
      </c>
      <c r="O85" s="64">
        <f t="shared" si="23"/>
        <v>0</v>
      </c>
      <c r="P85" s="64">
        <f t="shared" si="23"/>
        <v>5</v>
      </c>
      <c r="Q85" s="64">
        <f t="shared" si="23"/>
        <v>5</v>
      </c>
      <c r="R85" s="64">
        <f t="shared" si="23"/>
        <v>31</v>
      </c>
      <c r="S85" s="41">
        <f t="shared" si="23"/>
        <v>23</v>
      </c>
      <c r="T85" s="64">
        <f t="shared" si="23"/>
        <v>2</v>
      </c>
      <c r="U85" s="64">
        <f t="shared" si="23"/>
        <v>5</v>
      </c>
      <c r="V85" s="64">
        <f t="shared" si="23"/>
        <v>2</v>
      </c>
      <c r="W85" s="64">
        <f t="shared" si="23"/>
        <v>0</v>
      </c>
      <c r="X85" s="64">
        <f t="shared" si="23"/>
        <v>74</v>
      </c>
    </row>
    <row r="86" ht="14.4" spans="2:24">
      <c r="B86" s="70" t="s">
        <v>188</v>
      </c>
      <c r="C86" s="65" t="s">
        <v>189</v>
      </c>
      <c r="D86" s="66"/>
      <c r="E86" s="26"/>
      <c r="F86" s="25">
        <f t="shared" ref="F86:F92" si="24">D86+E86</f>
        <v>0</v>
      </c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>
        <f t="shared" ref="R85:R95" si="25">SUM(I86:Q86)</f>
        <v>0</v>
      </c>
      <c r="S86" s="8">
        <f t="shared" ref="S85:S94" si="26">D86-R86</f>
        <v>0</v>
      </c>
      <c r="T86" s="26"/>
      <c r="U86" s="26"/>
      <c r="V86" s="26"/>
      <c r="W86" s="51"/>
      <c r="X86" s="26">
        <f t="shared" ref="X86:X92" si="27">F86-W86</f>
        <v>0</v>
      </c>
    </row>
    <row r="87" ht="14.4" spans="2:24">
      <c r="B87" s="70" t="s">
        <v>190</v>
      </c>
      <c r="C87" s="67" t="s">
        <v>191</v>
      </c>
      <c r="D87" s="66">
        <v>18</v>
      </c>
      <c r="E87" s="26">
        <v>20</v>
      </c>
      <c r="F87" s="25">
        <f t="shared" si="24"/>
        <v>38</v>
      </c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>
        <f t="shared" si="25"/>
        <v>0</v>
      </c>
      <c r="S87" s="8">
        <f t="shared" si="26"/>
        <v>18</v>
      </c>
      <c r="T87" s="26"/>
      <c r="U87" s="26"/>
      <c r="V87" s="26"/>
      <c r="W87" s="51"/>
      <c r="X87" s="26">
        <f t="shared" si="27"/>
        <v>38</v>
      </c>
    </row>
    <row r="88" ht="14.4" spans="2:24">
      <c r="B88" s="70" t="s">
        <v>192</v>
      </c>
      <c r="C88" s="68" t="s">
        <v>193</v>
      </c>
      <c r="D88" s="66">
        <v>25</v>
      </c>
      <c r="E88" s="26">
        <v>20</v>
      </c>
      <c r="F88" s="25">
        <f t="shared" si="24"/>
        <v>45</v>
      </c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>
        <f t="shared" si="25"/>
        <v>0</v>
      </c>
      <c r="S88" s="8">
        <f t="shared" si="26"/>
        <v>25</v>
      </c>
      <c r="T88" s="26"/>
      <c r="U88" s="26"/>
      <c r="V88" s="26"/>
      <c r="W88" s="51"/>
      <c r="X88" s="26">
        <f t="shared" si="27"/>
        <v>45</v>
      </c>
    </row>
    <row r="89" ht="14.4" spans="2:24">
      <c r="B89" s="70" t="s">
        <v>194</v>
      </c>
      <c r="C89" s="68" t="s">
        <v>195</v>
      </c>
      <c r="D89" s="66">
        <v>2</v>
      </c>
      <c r="E89" s="26">
        <v>2</v>
      </c>
      <c r="F89" s="25">
        <f t="shared" si="24"/>
        <v>4</v>
      </c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>
        <f t="shared" si="25"/>
        <v>0</v>
      </c>
      <c r="S89" s="8">
        <f t="shared" si="26"/>
        <v>2</v>
      </c>
      <c r="T89" s="26"/>
      <c r="U89" s="26"/>
      <c r="V89" s="26"/>
      <c r="W89" s="51"/>
      <c r="X89" s="26">
        <f t="shared" si="27"/>
        <v>4</v>
      </c>
    </row>
    <row r="90" ht="14.4" spans="2:24">
      <c r="B90" s="70" t="s">
        <v>196</v>
      </c>
      <c r="C90" s="24" t="s">
        <v>197</v>
      </c>
      <c r="D90" s="66">
        <v>60</v>
      </c>
      <c r="E90" s="26">
        <v>10</v>
      </c>
      <c r="F90" s="25">
        <f t="shared" si="24"/>
        <v>70</v>
      </c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>
        <f t="shared" si="25"/>
        <v>0</v>
      </c>
      <c r="S90" s="8">
        <f t="shared" si="26"/>
        <v>60</v>
      </c>
      <c r="T90" s="26"/>
      <c r="U90" s="26"/>
      <c r="V90" s="26"/>
      <c r="W90" s="51"/>
      <c r="X90" s="26">
        <f t="shared" si="27"/>
        <v>70</v>
      </c>
    </row>
    <row r="91" ht="14.4" spans="2:24">
      <c r="B91" s="70" t="s">
        <v>198</v>
      </c>
      <c r="C91" s="24" t="s">
        <v>199</v>
      </c>
      <c r="D91" s="66">
        <v>9</v>
      </c>
      <c r="E91" s="26">
        <v>10</v>
      </c>
      <c r="F91" s="25">
        <f t="shared" si="24"/>
        <v>19</v>
      </c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>
        <f t="shared" si="25"/>
        <v>0</v>
      </c>
      <c r="S91" s="8">
        <f t="shared" si="26"/>
        <v>9</v>
      </c>
      <c r="T91" s="26"/>
      <c r="U91" s="26"/>
      <c r="V91" s="26"/>
      <c r="W91" s="51"/>
      <c r="X91" s="26">
        <f t="shared" si="27"/>
        <v>19</v>
      </c>
    </row>
    <row r="92" ht="14.4" spans="2:24">
      <c r="B92" s="70" t="s">
        <v>200</v>
      </c>
      <c r="C92" s="24" t="s">
        <v>201</v>
      </c>
      <c r="D92" s="66"/>
      <c r="E92" s="66"/>
      <c r="F92" s="25">
        <f t="shared" si="24"/>
        <v>0</v>
      </c>
      <c r="G92" s="26"/>
      <c r="H92" s="26"/>
      <c r="I92" s="26"/>
      <c r="J92" s="26"/>
      <c r="K92" s="26"/>
      <c r="L92" s="28"/>
      <c r="M92" s="26"/>
      <c r="N92" s="26"/>
      <c r="O92" s="26"/>
      <c r="P92" s="26"/>
      <c r="Q92" s="26"/>
      <c r="R92" s="26">
        <f t="shared" si="25"/>
        <v>0</v>
      </c>
      <c r="S92" s="8">
        <f t="shared" si="26"/>
        <v>0</v>
      </c>
      <c r="T92" s="66"/>
      <c r="U92" s="26"/>
      <c r="V92" s="26"/>
      <c r="W92" s="51"/>
      <c r="X92" s="26">
        <f t="shared" si="27"/>
        <v>0</v>
      </c>
    </row>
    <row r="93" ht="14.4" spans="2:24">
      <c r="B93" s="70" t="s">
        <v>202</v>
      </c>
      <c r="C93" s="55" t="s">
        <v>203</v>
      </c>
      <c r="D93" s="64">
        <f>SUM(D86:D92)</f>
        <v>114</v>
      </c>
      <c r="E93" s="64">
        <f>SUM(E86:E92)</f>
        <v>62</v>
      </c>
      <c r="F93" s="64">
        <f>SUM(F86:F92)</f>
        <v>176</v>
      </c>
      <c r="G93" s="64">
        <f t="shared" ref="G93:Y93" si="28">SUM(G86:G92)</f>
        <v>0</v>
      </c>
      <c r="H93" s="64">
        <f t="shared" si="28"/>
        <v>0</v>
      </c>
      <c r="I93" s="64">
        <f t="shared" si="28"/>
        <v>0</v>
      </c>
      <c r="J93" s="64">
        <f t="shared" si="28"/>
        <v>0</v>
      </c>
      <c r="K93" s="64">
        <f t="shared" si="28"/>
        <v>0</v>
      </c>
      <c r="L93" s="64">
        <f t="shared" si="28"/>
        <v>0</v>
      </c>
      <c r="M93" s="64">
        <f t="shared" si="28"/>
        <v>0</v>
      </c>
      <c r="N93" s="64">
        <f t="shared" si="28"/>
        <v>0</v>
      </c>
      <c r="O93" s="64">
        <f t="shared" si="28"/>
        <v>0</v>
      </c>
      <c r="P93" s="64">
        <f t="shared" si="28"/>
        <v>0</v>
      </c>
      <c r="Q93" s="64">
        <f t="shared" si="28"/>
        <v>0</v>
      </c>
      <c r="R93" s="64">
        <f t="shared" si="28"/>
        <v>0</v>
      </c>
      <c r="S93" s="41">
        <f t="shared" si="28"/>
        <v>114</v>
      </c>
      <c r="T93" s="64">
        <f t="shared" si="28"/>
        <v>0</v>
      </c>
      <c r="U93" s="64">
        <f t="shared" si="28"/>
        <v>0</v>
      </c>
      <c r="V93" s="64">
        <f t="shared" si="28"/>
        <v>0</v>
      </c>
      <c r="W93" s="64">
        <f t="shared" si="28"/>
        <v>0</v>
      </c>
      <c r="X93" s="64">
        <f t="shared" si="28"/>
        <v>176</v>
      </c>
    </row>
    <row r="94" ht="18" customHeight="1" spans="2:24">
      <c r="B94" s="23"/>
      <c r="C94" s="69" t="s">
        <v>204</v>
      </c>
      <c r="D94" s="64">
        <f>D85+D72+D47+D93</f>
        <v>2738</v>
      </c>
      <c r="E94" s="64">
        <f>E85+E72+E47+E93</f>
        <v>485</v>
      </c>
      <c r="F94" s="64">
        <f>F85+F72+F47+F93</f>
        <v>3223</v>
      </c>
      <c r="G94" s="64">
        <f t="shared" ref="G94:Y94" si="29">G85+G72+G47+G93</f>
        <v>0</v>
      </c>
      <c r="H94" s="64">
        <f t="shared" si="29"/>
        <v>46</v>
      </c>
      <c r="I94" s="64">
        <f t="shared" si="29"/>
        <v>110</v>
      </c>
      <c r="J94" s="64">
        <f t="shared" si="29"/>
        <v>124</v>
      </c>
      <c r="K94" s="64">
        <f t="shared" si="29"/>
        <v>6</v>
      </c>
      <c r="L94" s="64">
        <f t="shared" si="29"/>
        <v>123</v>
      </c>
      <c r="M94" s="64">
        <f t="shared" si="29"/>
        <v>50</v>
      </c>
      <c r="N94" s="64">
        <f t="shared" si="29"/>
        <v>387</v>
      </c>
      <c r="O94" s="64">
        <f t="shared" si="29"/>
        <v>834</v>
      </c>
      <c r="P94" s="64">
        <f t="shared" si="29"/>
        <v>178</v>
      </c>
      <c r="Q94" s="64">
        <f t="shared" si="29"/>
        <v>71</v>
      </c>
      <c r="R94" s="64">
        <f t="shared" si="29"/>
        <v>1883</v>
      </c>
      <c r="S94" s="41">
        <f t="shared" si="29"/>
        <v>855</v>
      </c>
      <c r="T94" s="64">
        <f t="shared" si="29"/>
        <v>97</v>
      </c>
      <c r="U94" s="64">
        <f t="shared" si="29"/>
        <v>248</v>
      </c>
      <c r="V94" s="64">
        <f t="shared" si="29"/>
        <v>61</v>
      </c>
      <c r="W94" s="64">
        <f t="shared" si="29"/>
        <v>0</v>
      </c>
      <c r="X94" s="64">
        <f t="shared" si="29"/>
        <v>2297</v>
      </c>
    </row>
    <row r="95" spans="3:23">
      <c r="C95" s="7"/>
      <c r="W95" s="8"/>
    </row>
    <row r="96" spans="23:23">
      <c r="W96" s="8"/>
    </row>
    <row r="97" spans="23:23">
      <c r="W97" s="8"/>
    </row>
    <row r="98" spans="23:23">
      <c r="W98" s="8"/>
    </row>
    <row r="99" spans="23:23">
      <c r="W99" s="8"/>
    </row>
    <row r="100" spans="23:23">
      <c r="W100" s="8"/>
    </row>
    <row r="101" spans="23:23">
      <c r="W101" s="8"/>
    </row>
    <row r="102" spans="23:23">
      <c r="W102" s="8"/>
    </row>
    <row r="103" spans="23:23">
      <c r="W103" s="8"/>
    </row>
    <row r="104" spans="23:23">
      <c r="W104" s="8"/>
    </row>
    <row r="105" spans="23:23">
      <c r="W105" s="8"/>
    </row>
    <row r="106" spans="23:23">
      <c r="W106" s="8"/>
    </row>
    <row r="107" spans="23:23">
      <c r="W107" s="8"/>
    </row>
    <row r="108" spans="23:23">
      <c r="W108" s="8"/>
    </row>
    <row r="109" spans="23:23">
      <c r="W109" s="8"/>
    </row>
    <row r="110" spans="23:23">
      <c r="W110" s="8"/>
    </row>
    <row r="111" spans="23:23">
      <c r="W111" s="8"/>
    </row>
    <row r="112" spans="23:23">
      <c r="W112" s="8"/>
    </row>
    <row r="113" spans="23:23">
      <c r="W113" s="8"/>
    </row>
    <row r="114" spans="23:23">
      <c r="W114" s="8"/>
    </row>
    <row r="115" spans="23:23">
      <c r="W115" s="8"/>
    </row>
    <row r="116" spans="23:23">
      <c r="W116" s="8"/>
    </row>
    <row r="117" spans="23:23">
      <c r="W117" s="8"/>
    </row>
    <row r="118" spans="23:23">
      <c r="W118" s="8"/>
    </row>
    <row r="119" spans="23:23">
      <c r="W119" s="8"/>
    </row>
    <row r="120" spans="23:23">
      <c r="W120" s="8"/>
    </row>
    <row r="121" spans="23:23">
      <c r="W121" s="8"/>
    </row>
    <row r="122" spans="23:23">
      <c r="W122" s="8"/>
    </row>
    <row r="123" spans="23:23">
      <c r="W123" s="8"/>
    </row>
    <row r="124" spans="23:23">
      <c r="W124" s="8"/>
    </row>
    <row r="125" spans="23:23">
      <c r="W125" s="8"/>
    </row>
    <row r="126" spans="23:23">
      <c r="W126" s="8"/>
    </row>
    <row r="127" spans="23:23">
      <c r="W127" s="8"/>
    </row>
    <row r="128" spans="23:23">
      <c r="W128" s="8"/>
    </row>
    <row r="129" spans="23:23">
      <c r="W129" s="8"/>
    </row>
    <row r="130" spans="23:23">
      <c r="W130" s="8"/>
    </row>
    <row r="131" spans="23:23">
      <c r="W131" s="8"/>
    </row>
    <row r="132" spans="23:23">
      <c r="W132" s="8"/>
    </row>
    <row r="133" spans="23:23">
      <c r="W133" s="8"/>
    </row>
    <row r="134" spans="23:23">
      <c r="W134" s="8"/>
    </row>
    <row r="135" spans="23:23">
      <c r="W135" s="8"/>
    </row>
    <row r="136" spans="23:23">
      <c r="W136" s="8"/>
    </row>
    <row r="137" spans="23:23">
      <c r="W137" s="8"/>
    </row>
    <row r="138" spans="23:23">
      <c r="W138" s="8"/>
    </row>
    <row r="139" spans="23:23">
      <c r="W139" s="8"/>
    </row>
    <row r="140" spans="23:23">
      <c r="W140" s="8"/>
    </row>
    <row r="141" spans="23:23">
      <c r="W141" s="8"/>
    </row>
    <row r="142" spans="23:23">
      <c r="W142" s="8"/>
    </row>
    <row r="143" spans="23:23">
      <c r="W143" s="8"/>
    </row>
    <row r="144" spans="23:23">
      <c r="W144" s="8"/>
    </row>
    <row r="145" spans="23:23">
      <c r="W145" s="8"/>
    </row>
    <row r="146" spans="23:23">
      <c r="W146" s="8"/>
    </row>
    <row r="147" spans="23:23">
      <c r="W147" s="8"/>
    </row>
    <row r="148" spans="23:23">
      <c r="W148" s="8"/>
    </row>
    <row r="149" spans="23:23">
      <c r="W149" s="8"/>
    </row>
    <row r="150" spans="23:23">
      <c r="W150" s="8"/>
    </row>
    <row r="151" spans="23:23">
      <c r="W151" s="8"/>
    </row>
    <row r="152" spans="23:23">
      <c r="W152" s="8"/>
    </row>
    <row r="153" spans="23:23">
      <c r="W153" s="8"/>
    </row>
    <row r="154" spans="23:23">
      <c r="W154" s="8"/>
    </row>
    <row r="155" spans="23:23">
      <c r="W155" s="8"/>
    </row>
    <row r="156" spans="23:23">
      <c r="W156" s="8"/>
    </row>
    <row r="157" spans="23:23">
      <c r="W157" s="8"/>
    </row>
    <row r="158" spans="23:23">
      <c r="W158" s="8"/>
    </row>
    <row r="159" spans="23:23">
      <c r="W159" s="8"/>
    </row>
    <row r="160" spans="23:23">
      <c r="W160" s="8"/>
    </row>
    <row r="161" spans="23:23">
      <c r="W161" s="8"/>
    </row>
    <row r="162" spans="23:23">
      <c r="W162" s="8"/>
    </row>
    <row r="163" spans="23:23">
      <c r="W163" s="8"/>
    </row>
    <row r="164" spans="23:23">
      <c r="W164" s="8"/>
    </row>
    <row r="165" spans="23:23">
      <c r="W165" s="8"/>
    </row>
    <row r="166" spans="23:23">
      <c r="W166" s="8"/>
    </row>
    <row r="167" spans="23:23">
      <c r="W167" s="8"/>
    </row>
    <row r="168" spans="23:23">
      <c r="W168" s="8"/>
    </row>
    <row r="169" spans="23:23">
      <c r="W169" s="8"/>
    </row>
    <row r="170" spans="23:23">
      <c r="W170" s="8"/>
    </row>
    <row r="171" spans="23:23">
      <c r="W171" s="8"/>
    </row>
    <row r="172" spans="23:23">
      <c r="W172" s="8"/>
    </row>
    <row r="173" spans="23:23">
      <c r="W173" s="8"/>
    </row>
    <row r="174" spans="23:23">
      <c r="W174" s="8"/>
    </row>
    <row r="175" spans="23:23">
      <c r="W175" s="8"/>
    </row>
    <row r="176" spans="23:23">
      <c r="W176" s="8"/>
    </row>
  </sheetData>
  <autoFilter ref="A3:X94">
    <extLst/>
  </autoFilter>
  <pageMargins left="0.699305555555556" right="0.699305555555556" top="0.75" bottom="0.75" header="0.3" footer="0.3"/>
  <pageSetup paperSize="1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C10"/>
  <sheetViews>
    <sheetView workbookViewId="0">
      <selection activeCell="B4" sqref="B4:C10"/>
    </sheetView>
  </sheetViews>
  <sheetFormatPr defaultColWidth="8.88888888888889" defaultRowHeight="14.4" outlineLevelCol="2"/>
  <cols>
    <col min="2" max="2" width="28.2222222222222" customWidth="1"/>
  </cols>
  <sheetData>
    <row r="4" spans="2:3">
      <c r="B4" s="1" t="s">
        <v>205</v>
      </c>
      <c r="C4" s="1" t="s">
        <v>22</v>
      </c>
    </row>
    <row r="5" spans="2:3">
      <c r="B5" s="2" t="s">
        <v>145</v>
      </c>
      <c r="C5" s="1">
        <v>60</v>
      </c>
    </row>
    <row r="6" spans="2:3">
      <c r="B6" s="2" t="s">
        <v>147</v>
      </c>
      <c r="C6" s="1">
        <v>80</v>
      </c>
    </row>
    <row r="7" spans="2:3">
      <c r="B7" s="2" t="s">
        <v>132</v>
      </c>
      <c r="C7" s="1">
        <v>60</v>
      </c>
    </row>
    <row r="8" spans="2:3">
      <c r="B8" s="2" t="s">
        <v>126</v>
      </c>
      <c r="C8" s="1">
        <v>40</v>
      </c>
    </row>
    <row r="9" spans="2:3">
      <c r="B9" s="2" t="s">
        <v>124</v>
      </c>
      <c r="C9" s="1">
        <v>240</v>
      </c>
    </row>
    <row r="10" spans="2:3">
      <c r="B10" s="1" t="s">
        <v>3</v>
      </c>
      <c r="C10" s="3">
        <f>SUM(C5:C9)</f>
        <v>480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 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Siddika</dc:creator>
  <cp:lastModifiedBy>morshed.alam</cp:lastModifiedBy>
  <dcterms:created xsi:type="dcterms:W3CDTF">2023-03-07T07:09:00Z</dcterms:created>
  <cp:lastPrinted>2023-05-24T04:20:00Z</cp:lastPrinted>
  <dcterms:modified xsi:type="dcterms:W3CDTF">2025-10-26T08:43:50Z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A77416D0C0B04FDD8CF50B21FB81826F_13</vt:lpwstr>
  </property>
  <property fmtid="{D5CDD505-2E9C-101B-9397-08002B2CF9AE}" pid="3" name="KSOProductBuildVer">
    <vt:lpwstr>1033-12.2.0.13306</vt:lpwstr>
  </property>
  <property fmtid="{D5CDD505-2E9C-101B-9397-08002B2CF9AE}" pid="4" name="KSOReadingLayout">
    <vt:bool>false</vt:bool>
  </property>
</Properties>
</file>